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60_13事業\002_一時保育\001_要綱\R5.7_一時保育事業要綱改正\050_02補助要綱\02_施行\"/>
    </mc:Choice>
  </mc:AlternateContent>
  <xr:revisionPtr revIDLastSave="0" documentId="13_ncr:1_{F393CB0E-BAFA-4AED-8CBE-BBFE6215FAB6}" xr6:coauthVersionLast="47" xr6:coauthVersionMax="47" xr10:uidLastSave="{00000000-0000-0000-0000-000000000000}"/>
  <bookViews>
    <workbookView xWindow="1050" yWindow="720" windowWidth="19440" windowHeight="10800" tabRatio="865" xr2:uid="{00000000-000D-0000-FFFF-FFFF00000000}"/>
  </bookViews>
  <sheets>
    <sheet name="第１号" sheetId="78" r:id="rId1"/>
    <sheet name="第２号" sheetId="64" r:id="rId2"/>
    <sheet name="第２号別紙" sheetId="65" r:id="rId3"/>
    <sheet name="第３号" sheetId="80" r:id="rId4"/>
    <sheet name="第３号別表" sheetId="81" r:id="rId5"/>
    <sheet name="第４号" sheetId="70" r:id="rId6"/>
    <sheet name="第５号" sheetId="71" r:id="rId7"/>
    <sheet name="第６号" sheetId="72" r:id="rId8"/>
    <sheet name="第７号" sheetId="73" r:id="rId9"/>
    <sheet name="設定" sheetId="58" state="hidden" r:id="rId10"/>
    <sheet name="第１号 (記入例)" sheetId="15" state="hidden" r:id="rId11"/>
    <sheet name="第２号 (記入例)４月" sheetId="16" state="hidden" r:id="rId12"/>
    <sheet name="第２号 (記入例) ５月" sheetId="19" state="hidden" r:id="rId13"/>
    <sheet name="第２号 (記入例) ６月" sheetId="18" state="hidden" r:id="rId14"/>
    <sheet name="第３号 記入例)" sheetId="20" state="hidden" r:id="rId15"/>
    <sheet name="第３号別紙 (記入例)" sheetId="21" state="hidden" r:id="rId16"/>
    <sheet name="第４号 (記入例)" sheetId="22" state="hidden" r:id="rId17"/>
    <sheet name="第５号 (記入例)" sheetId="23" state="hidden" r:id="rId18"/>
    <sheet name="第６号 (記入例)" sheetId="24" state="hidden" r:id="rId19"/>
    <sheet name="第６号別表 (2)" sheetId="37" state="hidden" r:id="rId20"/>
    <sheet name="第７号 (記入例)" sheetId="28" state="hidden" r:id="rId21"/>
    <sheet name="第７号別紙１ (記入例)" sheetId="29" state="hidden" r:id="rId22"/>
    <sheet name="第７号別紙２ (記入例)" sheetId="30" state="hidden" r:id="rId23"/>
    <sheet name="第８号 (記入例)" sheetId="31" state="hidden" r:id="rId24"/>
    <sheet name="第９号 (記入例)" sheetId="32" state="hidden" r:id="rId25"/>
    <sheet name="第１０号 (記入例)" sheetId="33" state="hidden" r:id="rId26"/>
    <sheet name="第11号 (記入例)" sheetId="35" state="hidden" r:id="rId27"/>
  </sheets>
  <externalReferences>
    <externalReference r:id="rId28"/>
    <externalReference r:id="rId29"/>
    <externalReference r:id="rId30"/>
  </externalReferences>
  <definedNames>
    <definedName name="_pl0408" localSheetId="4">#REF!</definedName>
    <definedName name="_pl0408">#REF!</definedName>
    <definedName name="_tt2" localSheetId="4">#REF!</definedName>
    <definedName name="_tt2">#REF!</definedName>
    <definedName name="Ａ">#REF!</definedName>
    <definedName name="Acc">#REF!</definedName>
    <definedName name="Assign">#REF!</definedName>
    <definedName name="Ｂ">#REF!</definedName>
    <definedName name="BW">#REF!</definedName>
    <definedName name="CAM">#REF!</definedName>
    <definedName name="CBM">#REF!</definedName>
    <definedName name="CCM">#REF!</definedName>
    <definedName name="CFM">#REF!</definedName>
    <definedName name="CJK">#REF!</definedName>
    <definedName name="CLM">#REF!</definedName>
    <definedName name="CSR">#REF!</definedName>
    <definedName name="CWS">#REF!</definedName>
    <definedName name="Ｄ">#REF!</definedName>
    <definedName name="Ｅ">#REF!</definedName>
    <definedName name="ECRTM">#REF!</definedName>
    <definedName name="EI">#REF!</definedName>
    <definedName name="EIA">#REF!</definedName>
    <definedName name="EIF">#REF!</definedName>
    <definedName name="EIFA">#REF!</definedName>
    <definedName name="EIFH">#REF!</definedName>
    <definedName name="EIFL">#REF!</definedName>
    <definedName name="EIH">#REF!</definedName>
    <definedName name="EIL">#REF!</definedName>
    <definedName name="EO">#REF!</definedName>
    <definedName name="EOA">#REF!</definedName>
    <definedName name="EOH">#REF!</definedName>
    <definedName name="EOL">#REF!</definedName>
    <definedName name="EQ">#REF!</definedName>
    <definedName name="EQA">#REF!</definedName>
    <definedName name="EQH">#REF!</definedName>
    <definedName name="EQL">#REF!</definedName>
    <definedName name="Ｆ">#REF!</definedName>
    <definedName name="g">#REF!</definedName>
    <definedName name="HCM_BW">#REF!</definedName>
    <definedName name="Header">#REF!</definedName>
    <definedName name="HTML1_13">#REF!</definedName>
    <definedName name="HTML1_14">#REF!</definedName>
    <definedName name="HTML1_15">#REF!</definedName>
    <definedName name="id">#REF!</definedName>
    <definedName name="ILF">#REF!</definedName>
    <definedName name="ILFA">#REF!</definedName>
    <definedName name="ILFH">#REF!</definedName>
    <definedName name="ILFL">#REF!</definedName>
    <definedName name="inp_ptn">#REF!</definedName>
    <definedName name="inst">#REF!</definedName>
    <definedName name="inst0408">#REF!</definedName>
    <definedName name="instBAND">#REF!</definedName>
    <definedName name="java">#REF!</definedName>
    <definedName name="jsp">#REF!</definedName>
    <definedName name="kibo">#REF!</definedName>
    <definedName name="kinou">#REF!</definedName>
    <definedName name="module">#REF!</definedName>
    <definedName name="name">#REF!</definedName>
    <definedName name="NW_Mgmt.">#REF!</definedName>
    <definedName name="NW_Opt">#REF!</definedName>
    <definedName name="NW_Option">#REF!</definedName>
    <definedName name="NW_Tech.">#REF!</definedName>
    <definedName name="o単1">#REF!</definedName>
    <definedName name="o単2">#REF!</definedName>
    <definedName name="o単3">#REF!</definedName>
    <definedName name="o単5">#REF!</definedName>
    <definedName name="pl">#REF!</definedName>
    <definedName name="plBAND">#REF!</definedName>
    <definedName name="_xlnm.Print_Area" localSheetId="0">第１号!$A$1:$AF$162</definedName>
    <definedName name="_xlnm.Print_Area" localSheetId="1">第２号!$A$1:$AE$61</definedName>
    <definedName name="_xlnm.Print_Area" localSheetId="11">'第２号 (記入例)４月'!$A$1:$AD$56</definedName>
    <definedName name="_xlnm.Print_Area" localSheetId="2">第２号別紙!$A$1:$AE$206</definedName>
    <definedName name="_xlnm.Print_Area" localSheetId="3">第３号!$A$1:$AG$132</definedName>
    <definedName name="_xlnm.Print_Area" localSheetId="4">第３号別表!$A$1:$CE$410</definedName>
    <definedName name="_xlnm.Print_Area" localSheetId="5">第４号!$A$1:$AE$33</definedName>
    <definedName name="_xlnm.Print_Area" localSheetId="6">第５号!$A$1:$AE$30</definedName>
    <definedName name="_xlnm.Print_Area" localSheetId="8">第７号!$A$1:$H$88</definedName>
    <definedName name="PRINT_AREA_MI" localSheetId="4">#REF!</definedName>
    <definedName name="PRINT_AREA_MI">#REF!</definedName>
    <definedName name="_xlnm.Print_Titles" localSheetId="4">第３号別表!$1:$10</definedName>
    <definedName name="_xlnm.Print_Titles" localSheetId="19">'第６号別表 (2)'!$1:$9</definedName>
    <definedName name="_xlnm.Print_Titles" localSheetId="21">'第７号別紙１ (記入例)'!$A:$E,'第７号別紙１ (記入例)'!$1:$8</definedName>
    <definedName name="_xlnm.Print_Titles" localSheetId="22">'第７号別紙２ (記入例)'!$A:$E,'第７号別紙２ (記入例)'!$1:$8</definedName>
    <definedName name="Ptotal" localSheetId="4">#REF!</definedName>
    <definedName name="Ptotal">#REF!</definedName>
    <definedName name="RawData" localSheetId="4">#REF!</definedName>
    <definedName name="RawData">#REF!</definedName>
    <definedName name="rd" localSheetId="4">#REF!</definedName>
    <definedName name="rd">#REF!</definedName>
    <definedName name="ritu1">#REF!</definedName>
    <definedName name="ritu2">#REF!</definedName>
    <definedName name="ritu3">#REF!</definedName>
    <definedName name="role">#REF!</definedName>
    <definedName name="SCM_BW">#REF!</definedName>
    <definedName name="skill">#REF!</definedName>
    <definedName name="solution_option">#REF!</definedName>
    <definedName name="Sonata">#REF!</definedName>
    <definedName name="Soshiki">#REF!</definedName>
    <definedName name="Sys_Admin.">#REF!</definedName>
    <definedName name="SYS_ID">#REF!</definedName>
    <definedName name="SYS_NAME">#REF!</definedName>
    <definedName name="ｓ単2">#REF!</definedName>
    <definedName name="ｓ単5">#REF!</definedName>
    <definedName name="table">#REF!</definedName>
    <definedName name="tbl082SupportBands">#REF!</definedName>
    <definedName name="tbl083GoodsBands">#REF!</definedName>
    <definedName name="tbl083GoodsBandsApr15NEW">#REF!</definedName>
    <definedName name="TT">#REF!</definedName>
    <definedName name="あああああ">#REF!</definedName>
    <definedName name="アクティビティ">#REF!</definedName>
    <definedName name="お客様確認">#REF!</definedName>
    <definedName name="ベース">#REF!</definedName>
    <definedName name="ランク記号">#REF!</definedName>
    <definedName name="ランク名">#REF!</definedName>
    <definedName name="ロール">#REF!</definedName>
    <definedName name="確度">#REF!</definedName>
    <definedName name="確認">#REF!</definedName>
    <definedName name="業種">#REF!</definedName>
    <definedName name="項目分類">#REF!</definedName>
    <definedName name="作業状態">#REF!</definedName>
    <definedName name="製品コ_ド.積算">#REF!</definedName>
    <definedName name="製品分類">#REF!</definedName>
    <definedName name="任意">#REF!</definedName>
    <definedName name="分類1">#REF!</definedName>
    <definedName name="分類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409" i="81" l="1"/>
  <c r="CC409" i="81"/>
  <c r="CB409" i="81"/>
  <c r="CA409" i="81"/>
  <c r="BZ409" i="81"/>
  <c r="BS409" i="81"/>
  <c r="AC409" i="81"/>
  <c r="W409" i="81" s="1"/>
  <c r="AA409" i="81"/>
  <c r="Y409" i="81"/>
  <c r="U409" i="81"/>
  <c r="S409" i="81"/>
  <c r="Q409" i="81"/>
  <c r="O409" i="81"/>
  <c r="M409" i="81"/>
  <c r="K409" i="81"/>
  <c r="DH409" i="81" s="1"/>
  <c r="CE407" i="81"/>
  <c r="CC407" i="81"/>
  <c r="CB407" i="81"/>
  <c r="CA407" i="81"/>
  <c r="BZ407" i="81"/>
  <c r="BS407" i="81"/>
  <c r="AC407" i="81"/>
  <c r="AA407" i="81"/>
  <c r="Y407" i="81"/>
  <c r="W407" i="81" s="1"/>
  <c r="U407" i="81"/>
  <c r="S407" i="81"/>
  <c r="Q407" i="81"/>
  <c r="O407" i="81"/>
  <c r="M407" i="81"/>
  <c r="K407" i="81"/>
  <c r="CX407" i="81" s="1"/>
  <c r="CE405" i="81"/>
  <c r="CC405" i="81"/>
  <c r="CB405" i="81"/>
  <c r="CA405" i="81"/>
  <c r="BZ405" i="81"/>
  <c r="BS405" i="81"/>
  <c r="AC405" i="81"/>
  <c r="AA405" i="81"/>
  <c r="Y405" i="81"/>
  <c r="U405" i="81"/>
  <c r="S405" i="81"/>
  <c r="Q405" i="81"/>
  <c r="O405" i="81"/>
  <c r="M405" i="81"/>
  <c r="K405" i="81"/>
  <c r="DH405" i="81" s="1"/>
  <c r="CE403" i="81"/>
  <c r="CC403" i="81"/>
  <c r="CB403" i="81"/>
  <c r="CA403" i="81"/>
  <c r="BZ403" i="81"/>
  <c r="BS403" i="81"/>
  <c r="AC403" i="81"/>
  <c r="AA403" i="81"/>
  <c r="Y403" i="81"/>
  <c r="W403" i="81" s="1"/>
  <c r="U403" i="81"/>
  <c r="S403" i="81"/>
  <c r="Q403" i="81"/>
  <c r="O403" i="81"/>
  <c r="M403" i="81"/>
  <c r="K403" i="81"/>
  <c r="CX403" i="81" s="1"/>
  <c r="CE401" i="81"/>
  <c r="CC401" i="81"/>
  <c r="CB401" i="81"/>
  <c r="CA401" i="81"/>
  <c r="BZ401" i="81"/>
  <c r="BS401" i="81"/>
  <c r="AC401" i="81"/>
  <c r="AA401" i="81"/>
  <c r="Y401" i="81"/>
  <c r="U401" i="81"/>
  <c r="S401" i="81"/>
  <c r="Q401" i="81"/>
  <c r="O401" i="81"/>
  <c r="M401" i="81"/>
  <c r="K401" i="81"/>
  <c r="DH401" i="81" s="1"/>
  <c r="CE399" i="81"/>
  <c r="CC399" i="81"/>
  <c r="CB399" i="81"/>
  <c r="CA399" i="81"/>
  <c r="BZ399" i="81"/>
  <c r="BS399" i="81"/>
  <c r="AC399" i="81"/>
  <c r="AA399" i="81"/>
  <c r="Y399" i="81"/>
  <c r="W399" i="81" s="1"/>
  <c r="U399" i="81"/>
  <c r="S399" i="81"/>
  <c r="Q399" i="81"/>
  <c r="O399" i="81"/>
  <c r="M399" i="81"/>
  <c r="K399" i="81"/>
  <c r="DD399" i="81" s="1"/>
  <c r="CE397" i="81"/>
  <c r="CC397" i="81"/>
  <c r="CB397" i="81"/>
  <c r="CA397" i="81"/>
  <c r="BZ397" i="81"/>
  <c r="BS397" i="81"/>
  <c r="AC397" i="81"/>
  <c r="AA397" i="81"/>
  <c r="Y397" i="81"/>
  <c r="U397" i="81"/>
  <c r="S397" i="81"/>
  <c r="Q397" i="81"/>
  <c r="O397" i="81"/>
  <c r="M397" i="81"/>
  <c r="K397" i="81"/>
  <c r="CX397" i="81" s="1"/>
  <c r="CE395" i="81"/>
  <c r="CD395" i="81"/>
  <c r="CC395" i="81"/>
  <c r="CB395" i="81"/>
  <c r="CA395" i="81"/>
  <c r="BZ395" i="81"/>
  <c r="BS395" i="81"/>
  <c r="AC395" i="81"/>
  <c r="AA395" i="81"/>
  <c r="Y395" i="81"/>
  <c r="W395" i="81" s="1"/>
  <c r="U395" i="81"/>
  <c r="S395" i="81"/>
  <c r="Q395" i="81"/>
  <c r="O395" i="81"/>
  <c r="M395" i="81"/>
  <c r="K395" i="81"/>
  <c r="DD395" i="81" s="1"/>
  <c r="CX393" i="81"/>
  <c r="CE393" i="81"/>
  <c r="CC393" i="81"/>
  <c r="CB393" i="81"/>
  <c r="CA393" i="81"/>
  <c r="BZ393" i="81"/>
  <c r="BS393" i="81"/>
  <c r="AC393" i="81"/>
  <c r="AA393" i="81"/>
  <c r="Y393" i="81"/>
  <c r="W393" i="81" s="1"/>
  <c r="U393" i="81"/>
  <c r="S393" i="81"/>
  <c r="Q393" i="81"/>
  <c r="O393" i="81"/>
  <c r="M393" i="81"/>
  <c r="K393" i="81"/>
  <c r="CE391" i="81"/>
  <c r="CC391" i="81"/>
  <c r="CB391" i="81"/>
  <c r="CA391" i="81"/>
  <c r="BZ391" i="81"/>
  <c r="BS391" i="81"/>
  <c r="AC391" i="81"/>
  <c r="AA391" i="81"/>
  <c r="Y391" i="81"/>
  <c r="W391" i="81" s="1"/>
  <c r="U391" i="81"/>
  <c r="S391" i="81"/>
  <c r="Q391" i="81"/>
  <c r="O391" i="81"/>
  <c r="M391" i="81"/>
  <c r="K391" i="81"/>
  <c r="DD391" i="81" s="1"/>
  <c r="CE389" i="81"/>
  <c r="CC389" i="81"/>
  <c r="CB389" i="81"/>
  <c r="CA389" i="81"/>
  <c r="BZ389" i="81"/>
  <c r="BS389" i="81"/>
  <c r="AC389" i="81"/>
  <c r="AA389" i="81"/>
  <c r="Y389" i="81"/>
  <c r="W389" i="81" s="1"/>
  <c r="U389" i="81"/>
  <c r="S389" i="81"/>
  <c r="Q389" i="81"/>
  <c r="O389" i="81"/>
  <c r="M389" i="81"/>
  <c r="K389" i="81"/>
  <c r="CX389" i="81" s="1"/>
  <c r="CE387" i="81"/>
  <c r="CC387" i="81"/>
  <c r="CB387" i="81"/>
  <c r="CA387" i="81"/>
  <c r="BZ387" i="81"/>
  <c r="BS387" i="81"/>
  <c r="AC387" i="81"/>
  <c r="AA387" i="81"/>
  <c r="Y387" i="81"/>
  <c r="W387" i="81" s="1"/>
  <c r="U387" i="81"/>
  <c r="S387" i="81"/>
  <c r="Q387" i="81"/>
  <c r="O387" i="81"/>
  <c r="M387" i="81"/>
  <c r="K387" i="81"/>
  <c r="DD387" i="81" s="1"/>
  <c r="CE385" i="81"/>
  <c r="CC385" i="81"/>
  <c r="CB385" i="81"/>
  <c r="CA385" i="81"/>
  <c r="BZ385" i="81"/>
  <c r="BS385" i="81"/>
  <c r="AC385" i="81"/>
  <c r="AA385" i="81"/>
  <c r="Y385" i="81"/>
  <c r="U385" i="81"/>
  <c r="S385" i="81"/>
  <c r="Q385" i="81"/>
  <c r="O385" i="81"/>
  <c r="M385" i="81"/>
  <c r="K385" i="81"/>
  <c r="CE383" i="81"/>
  <c r="CC383" i="81"/>
  <c r="CB383" i="81"/>
  <c r="CA383" i="81"/>
  <c r="BZ383" i="81"/>
  <c r="BS383" i="81"/>
  <c r="AC383" i="81"/>
  <c r="AA383" i="81"/>
  <c r="Y383" i="81"/>
  <c r="W383" i="81" s="1"/>
  <c r="U383" i="81"/>
  <c r="S383" i="81"/>
  <c r="Q383" i="81"/>
  <c r="O383" i="81"/>
  <c r="M383" i="81"/>
  <c r="K383" i="81"/>
  <c r="DD383" i="81" s="1"/>
  <c r="CE381" i="81"/>
  <c r="CC381" i="81"/>
  <c r="CB381" i="81"/>
  <c r="CA381" i="81"/>
  <c r="BZ381" i="81"/>
  <c r="BS381" i="81"/>
  <c r="AC381" i="81"/>
  <c r="AA381" i="81"/>
  <c r="Y381" i="81"/>
  <c r="U381" i="81"/>
  <c r="S381" i="81"/>
  <c r="Q381" i="81"/>
  <c r="O381" i="81"/>
  <c r="M381" i="81"/>
  <c r="K381" i="81"/>
  <c r="CX381" i="81" s="1"/>
  <c r="CE379" i="81"/>
  <c r="CC379" i="81"/>
  <c r="CB379" i="81"/>
  <c r="CA379" i="81"/>
  <c r="BZ379" i="81"/>
  <c r="BS379" i="81"/>
  <c r="AC379" i="81"/>
  <c r="AA379" i="81"/>
  <c r="Y379" i="81"/>
  <c r="W379" i="81" s="1"/>
  <c r="U379" i="81"/>
  <c r="S379" i="81"/>
  <c r="Q379" i="81"/>
  <c r="O379" i="81"/>
  <c r="M379" i="81"/>
  <c r="K379" i="81"/>
  <c r="DD379" i="81" s="1"/>
  <c r="CE377" i="81"/>
  <c r="CC377" i="81"/>
  <c r="CB377" i="81"/>
  <c r="CA377" i="81"/>
  <c r="BZ377" i="81"/>
  <c r="BS377" i="81"/>
  <c r="AC377" i="81"/>
  <c r="AA377" i="81"/>
  <c r="Y377" i="81"/>
  <c r="W377" i="81" s="1"/>
  <c r="U377" i="81"/>
  <c r="S377" i="81"/>
  <c r="Q377" i="81"/>
  <c r="O377" i="81"/>
  <c r="M377" i="81"/>
  <c r="K377" i="81"/>
  <c r="CX377" i="81" s="1"/>
  <c r="CE375" i="81"/>
  <c r="CD375" i="81"/>
  <c r="CC375" i="81"/>
  <c r="CB375" i="81"/>
  <c r="CA375" i="81"/>
  <c r="BZ375" i="81"/>
  <c r="BS375" i="81"/>
  <c r="AC375" i="81"/>
  <c r="AA375" i="81"/>
  <c r="Y375" i="81"/>
  <c r="W375" i="81" s="1"/>
  <c r="U375" i="81"/>
  <c r="S375" i="81"/>
  <c r="Q375" i="81"/>
  <c r="O375" i="81"/>
  <c r="M375" i="81"/>
  <c r="K375" i="81"/>
  <c r="DD375" i="81" s="1"/>
  <c r="CE373" i="81"/>
  <c r="CC373" i="81"/>
  <c r="CB373" i="81"/>
  <c r="CA373" i="81"/>
  <c r="BZ373" i="81"/>
  <c r="BS373" i="81"/>
  <c r="AC373" i="81"/>
  <c r="AA373" i="81"/>
  <c r="Y373" i="81"/>
  <c r="W373" i="81" s="1"/>
  <c r="U373" i="81"/>
  <c r="S373" i="81"/>
  <c r="Q373" i="81"/>
  <c r="O373" i="81"/>
  <c r="M373" i="81"/>
  <c r="K373" i="81"/>
  <c r="CX373" i="81" s="1"/>
  <c r="CE371" i="81"/>
  <c r="CD371" i="81"/>
  <c r="CC371" i="81"/>
  <c r="CB371" i="81"/>
  <c r="CA371" i="81"/>
  <c r="BZ371" i="81"/>
  <c r="BS371" i="81"/>
  <c r="AC371" i="81"/>
  <c r="AA371" i="81"/>
  <c r="Y371" i="81"/>
  <c r="W371" i="81" s="1"/>
  <c r="U371" i="81"/>
  <c r="S371" i="81"/>
  <c r="Q371" i="81"/>
  <c r="O371" i="81"/>
  <c r="M371" i="81"/>
  <c r="K371" i="81"/>
  <c r="DD371" i="81" s="1"/>
  <c r="CE369" i="81"/>
  <c r="CC369" i="81"/>
  <c r="CB369" i="81"/>
  <c r="CA369" i="81"/>
  <c r="BZ369" i="81"/>
  <c r="BS369" i="81"/>
  <c r="AC369" i="81"/>
  <c r="AA369" i="81"/>
  <c r="Y369" i="81"/>
  <c r="U369" i="81"/>
  <c r="S369" i="81"/>
  <c r="Q369" i="81"/>
  <c r="O369" i="81"/>
  <c r="M369" i="81"/>
  <c r="K369" i="81"/>
  <c r="CE367" i="81"/>
  <c r="CC367" i="81"/>
  <c r="CB367" i="81"/>
  <c r="CA367" i="81"/>
  <c r="BZ367" i="81"/>
  <c r="BS367" i="81"/>
  <c r="AC367" i="81"/>
  <c r="AA367" i="81"/>
  <c r="Y367" i="81"/>
  <c r="W367" i="81" s="1"/>
  <c r="U367" i="81"/>
  <c r="S367" i="81"/>
  <c r="Q367" i="81"/>
  <c r="O367" i="81"/>
  <c r="M367" i="81"/>
  <c r="K367" i="81"/>
  <c r="DD367" i="81" s="1"/>
  <c r="CE365" i="81"/>
  <c r="CC365" i="81"/>
  <c r="CB365" i="81"/>
  <c r="CA365" i="81"/>
  <c r="BZ365" i="81"/>
  <c r="BS365" i="81"/>
  <c r="AC365" i="81"/>
  <c r="AA365" i="81"/>
  <c r="Y365" i="81"/>
  <c r="U365" i="81"/>
  <c r="S365" i="81"/>
  <c r="Q365" i="81"/>
  <c r="O365" i="81"/>
  <c r="M365" i="81"/>
  <c r="K365" i="81"/>
  <c r="CX365" i="81" s="1"/>
  <c r="CE363" i="81"/>
  <c r="CC363" i="81"/>
  <c r="CB363" i="81"/>
  <c r="CA363" i="81"/>
  <c r="BZ363" i="81"/>
  <c r="BS363" i="81"/>
  <c r="AC363" i="81"/>
  <c r="AA363" i="81"/>
  <c r="Y363" i="81"/>
  <c r="U363" i="81"/>
  <c r="S363" i="81"/>
  <c r="Q363" i="81"/>
  <c r="O363" i="81"/>
  <c r="M363" i="81"/>
  <c r="K363" i="81"/>
  <c r="DD363" i="81" s="1"/>
  <c r="CE361" i="81"/>
  <c r="CC361" i="81"/>
  <c r="CB361" i="81"/>
  <c r="CA361" i="81"/>
  <c r="BZ361" i="81"/>
  <c r="BS361" i="81"/>
  <c r="AC361" i="81"/>
  <c r="AA361" i="81"/>
  <c r="Y361" i="81"/>
  <c r="W361" i="81" s="1"/>
  <c r="U361" i="81"/>
  <c r="S361" i="81"/>
  <c r="Q361" i="81"/>
  <c r="O361" i="81"/>
  <c r="M361" i="81"/>
  <c r="K361" i="81"/>
  <c r="CX361" i="81" s="1"/>
  <c r="CE359" i="81"/>
  <c r="CC359" i="81"/>
  <c r="CB359" i="81"/>
  <c r="CA359" i="81"/>
  <c r="BZ359" i="81"/>
  <c r="BS359" i="81"/>
  <c r="AC359" i="81"/>
  <c r="AA359" i="81"/>
  <c r="Y359" i="81"/>
  <c r="W359" i="81" s="1"/>
  <c r="U359" i="81"/>
  <c r="S359" i="81"/>
  <c r="Q359" i="81"/>
  <c r="O359" i="81"/>
  <c r="M359" i="81"/>
  <c r="K359" i="81"/>
  <c r="DD359" i="81" s="1"/>
  <c r="CE357" i="81"/>
  <c r="CC357" i="81"/>
  <c r="CB357" i="81"/>
  <c r="CA357" i="81"/>
  <c r="BZ357" i="81"/>
  <c r="BS357" i="81"/>
  <c r="AC357" i="81"/>
  <c r="AA357" i="81"/>
  <c r="Y357" i="81"/>
  <c r="U357" i="81"/>
  <c r="S357" i="81"/>
  <c r="Q357" i="81"/>
  <c r="O357" i="81"/>
  <c r="M357" i="81"/>
  <c r="K357" i="81"/>
  <c r="CX357" i="81" s="1"/>
  <c r="CE355" i="81"/>
  <c r="CC355" i="81"/>
  <c r="CB355" i="81"/>
  <c r="CA355" i="81"/>
  <c r="BZ355" i="81"/>
  <c r="BS355" i="81"/>
  <c r="AC355" i="81"/>
  <c r="AA355" i="81"/>
  <c r="Y355" i="81"/>
  <c r="U355" i="81"/>
  <c r="S355" i="81"/>
  <c r="Q355" i="81"/>
  <c r="O355" i="81"/>
  <c r="M355" i="81"/>
  <c r="K355" i="81"/>
  <c r="DD355" i="81" s="1"/>
  <c r="CE353" i="81"/>
  <c r="CC353" i="81"/>
  <c r="CB353" i="81"/>
  <c r="CA353" i="81"/>
  <c r="BZ353" i="81"/>
  <c r="BS353" i="81"/>
  <c r="AC353" i="81"/>
  <c r="AA353" i="81"/>
  <c r="Y353" i="81"/>
  <c r="W353" i="81" s="1"/>
  <c r="U353" i="81"/>
  <c r="S353" i="81"/>
  <c r="Q353" i="81"/>
  <c r="O353" i="81"/>
  <c r="M353" i="81"/>
  <c r="K353" i="81"/>
  <c r="CE351" i="81"/>
  <c r="CC351" i="81"/>
  <c r="CB351" i="81"/>
  <c r="CA351" i="81"/>
  <c r="BZ351" i="81"/>
  <c r="BS351" i="81"/>
  <c r="AC351" i="81"/>
  <c r="AA351" i="81"/>
  <c r="Y351" i="81"/>
  <c r="W351" i="81" s="1"/>
  <c r="U351" i="81"/>
  <c r="S351" i="81"/>
  <c r="Q351" i="81"/>
  <c r="O351" i="81"/>
  <c r="M351" i="81"/>
  <c r="K351" i="81"/>
  <c r="DD351" i="81" s="1"/>
  <c r="CE349" i="81"/>
  <c r="CC349" i="81"/>
  <c r="CB349" i="81"/>
  <c r="CA349" i="81"/>
  <c r="BZ349" i="81"/>
  <c r="BS349" i="81"/>
  <c r="AC349" i="81"/>
  <c r="AA349" i="81"/>
  <c r="Y349" i="81"/>
  <c r="U349" i="81"/>
  <c r="S349" i="81"/>
  <c r="Q349" i="81"/>
  <c r="O349" i="81"/>
  <c r="M349" i="81"/>
  <c r="K349" i="81"/>
  <c r="CX349" i="81" s="1"/>
  <c r="CE347" i="81"/>
  <c r="CC347" i="81"/>
  <c r="CB347" i="81"/>
  <c r="CA347" i="81"/>
  <c r="BZ347" i="81"/>
  <c r="BS347" i="81"/>
  <c r="AC347" i="81"/>
  <c r="AA347" i="81"/>
  <c r="Y347" i="81"/>
  <c r="U347" i="81"/>
  <c r="S347" i="81"/>
  <c r="Q347" i="81"/>
  <c r="O347" i="81"/>
  <c r="M347" i="81"/>
  <c r="K347" i="81"/>
  <c r="DD347" i="81" s="1"/>
  <c r="CE345" i="81"/>
  <c r="CC345" i="81"/>
  <c r="CB345" i="81"/>
  <c r="CA345" i="81"/>
  <c r="BZ345" i="81"/>
  <c r="BS345" i="81"/>
  <c r="AC345" i="81"/>
  <c r="AA345" i="81"/>
  <c r="Y345" i="81"/>
  <c r="W345" i="81" s="1"/>
  <c r="U345" i="81"/>
  <c r="S345" i="81"/>
  <c r="Q345" i="81"/>
  <c r="O345" i="81"/>
  <c r="M345" i="81"/>
  <c r="K345" i="81"/>
  <c r="CX345" i="81" s="1"/>
  <c r="CE343" i="81"/>
  <c r="CC343" i="81"/>
  <c r="CB343" i="81"/>
  <c r="CA343" i="81"/>
  <c r="BZ343" i="81"/>
  <c r="BS343" i="81"/>
  <c r="AC343" i="81"/>
  <c r="AA343" i="81"/>
  <c r="Y343" i="81"/>
  <c r="W343" i="81" s="1"/>
  <c r="U343" i="81"/>
  <c r="S343" i="81"/>
  <c r="Q343" i="81"/>
  <c r="O343" i="81"/>
  <c r="M343" i="81"/>
  <c r="K343" i="81"/>
  <c r="CD343" i="81" s="1"/>
  <c r="CE341" i="81"/>
  <c r="CC341" i="81"/>
  <c r="CB341" i="81"/>
  <c r="CA341" i="81"/>
  <c r="BZ341" i="81"/>
  <c r="BS341" i="81"/>
  <c r="AC341" i="81"/>
  <c r="W341" i="81" s="1"/>
  <c r="AA341" i="81"/>
  <c r="Y341" i="81"/>
  <c r="U341" i="81"/>
  <c r="S341" i="81"/>
  <c r="Q341" i="81"/>
  <c r="O341" i="81"/>
  <c r="M341" i="81"/>
  <c r="K341" i="81"/>
  <c r="DD341" i="81" s="1"/>
  <c r="CE339" i="81"/>
  <c r="CD339" i="81"/>
  <c r="CC339" i="81"/>
  <c r="CB339" i="81"/>
  <c r="CA339" i="81"/>
  <c r="BZ339" i="81"/>
  <c r="BS339" i="81"/>
  <c r="AC339" i="81"/>
  <c r="AA339" i="81"/>
  <c r="Y339" i="81"/>
  <c r="W339" i="81" s="1"/>
  <c r="U339" i="81"/>
  <c r="S339" i="81"/>
  <c r="Q339" i="81"/>
  <c r="O339" i="81"/>
  <c r="M339" i="81"/>
  <c r="K339" i="81"/>
  <c r="DD339" i="81" s="1"/>
  <c r="CE337" i="81"/>
  <c r="CC337" i="81"/>
  <c r="CB337" i="81"/>
  <c r="CA337" i="81"/>
  <c r="BZ337" i="81"/>
  <c r="BS337" i="81"/>
  <c r="AC337" i="81"/>
  <c r="W337" i="81" s="1"/>
  <c r="AA337" i="81"/>
  <c r="Y337" i="81"/>
  <c r="U337" i="81"/>
  <c r="S337" i="81"/>
  <c r="Q337" i="81"/>
  <c r="O337" i="81"/>
  <c r="M337" i="81"/>
  <c r="K337" i="81"/>
  <c r="DH337" i="81" s="1"/>
  <c r="CE335" i="81"/>
  <c r="CC335" i="81"/>
  <c r="CB335" i="81"/>
  <c r="CA335" i="81"/>
  <c r="BZ335" i="81"/>
  <c r="BS335" i="81"/>
  <c r="AC335" i="81"/>
  <c r="AA335" i="81"/>
  <c r="Y335" i="81"/>
  <c r="W335" i="81" s="1"/>
  <c r="U335" i="81"/>
  <c r="S335" i="81"/>
  <c r="Q335" i="81"/>
  <c r="O335" i="81"/>
  <c r="M335" i="81"/>
  <c r="K335" i="81"/>
  <c r="DD335" i="81" s="1"/>
  <c r="CE333" i="81"/>
  <c r="CC333" i="81"/>
  <c r="CB333" i="81"/>
  <c r="CA333" i="81"/>
  <c r="BZ333" i="81"/>
  <c r="BS333" i="81"/>
  <c r="AC333" i="81"/>
  <c r="W333" i="81" s="1"/>
  <c r="AA333" i="81"/>
  <c r="Y333" i="81"/>
  <c r="U333" i="81"/>
  <c r="S333" i="81"/>
  <c r="Q333" i="81"/>
  <c r="O333" i="81"/>
  <c r="M333" i="81"/>
  <c r="K333" i="81"/>
  <c r="CE331" i="81"/>
  <c r="CC331" i="81"/>
  <c r="CB331" i="81"/>
  <c r="CA331" i="81"/>
  <c r="BZ331" i="81"/>
  <c r="BS331" i="81"/>
  <c r="AC331" i="81"/>
  <c r="AA331" i="81"/>
  <c r="Y331" i="81"/>
  <c r="W331" i="81" s="1"/>
  <c r="U331" i="81"/>
  <c r="S331" i="81"/>
  <c r="Q331" i="81"/>
  <c r="O331" i="81"/>
  <c r="M331" i="81"/>
  <c r="K331" i="81"/>
  <c r="DD331" i="81" s="1"/>
  <c r="CE329" i="81"/>
  <c r="CC329" i="81"/>
  <c r="CB329" i="81"/>
  <c r="CA329" i="81"/>
  <c r="BZ329" i="81"/>
  <c r="BS329" i="81"/>
  <c r="AC329" i="81"/>
  <c r="W329" i="81" s="1"/>
  <c r="AA329" i="81"/>
  <c r="Y329" i="81"/>
  <c r="U329" i="81"/>
  <c r="S329" i="81"/>
  <c r="Q329" i="81"/>
  <c r="O329" i="81"/>
  <c r="M329" i="81"/>
  <c r="K329" i="81"/>
  <c r="DH329" i="81" s="1"/>
  <c r="CE327" i="81"/>
  <c r="CC327" i="81"/>
  <c r="CB327" i="81"/>
  <c r="CA327" i="81"/>
  <c r="BZ327" i="81"/>
  <c r="BS327" i="81"/>
  <c r="AC327" i="81"/>
  <c r="AA327" i="81"/>
  <c r="Y327" i="81"/>
  <c r="W327" i="81" s="1"/>
  <c r="U327" i="81"/>
  <c r="S327" i="81"/>
  <c r="Q327" i="81"/>
  <c r="O327" i="81"/>
  <c r="M327" i="81"/>
  <c r="K327" i="81"/>
  <c r="CX327" i="81" s="1"/>
  <c r="CE325" i="81"/>
  <c r="CC325" i="81"/>
  <c r="CB325" i="81"/>
  <c r="CA325" i="81"/>
  <c r="BZ325" i="81"/>
  <c r="BS325" i="81"/>
  <c r="AC325" i="81"/>
  <c r="W325" i="81" s="1"/>
  <c r="AA325" i="81"/>
  <c r="Y325" i="81"/>
  <c r="U325" i="81"/>
  <c r="S325" i="81"/>
  <c r="Q325" i="81"/>
  <c r="O325" i="81"/>
  <c r="M325" i="81"/>
  <c r="K325" i="81"/>
  <c r="DH325" i="81" s="1"/>
  <c r="CE323" i="81"/>
  <c r="CC323" i="81"/>
  <c r="CB323" i="81"/>
  <c r="CA323" i="81"/>
  <c r="BZ323" i="81"/>
  <c r="BS323" i="81"/>
  <c r="AC323" i="81"/>
  <c r="AA323" i="81"/>
  <c r="Y323" i="81"/>
  <c r="W323" i="81" s="1"/>
  <c r="U323" i="81"/>
  <c r="S323" i="81"/>
  <c r="Q323" i="81"/>
  <c r="O323" i="81"/>
  <c r="M323" i="81"/>
  <c r="K323" i="81"/>
  <c r="CX323" i="81" s="1"/>
  <c r="CE321" i="81"/>
  <c r="CC321" i="81"/>
  <c r="CB321" i="81"/>
  <c r="CA321" i="81"/>
  <c r="BZ321" i="81"/>
  <c r="BS321" i="81"/>
  <c r="AC321" i="81"/>
  <c r="W321" i="81" s="1"/>
  <c r="AA321" i="81"/>
  <c r="Y321" i="81"/>
  <c r="U321" i="81"/>
  <c r="S321" i="81"/>
  <c r="Q321" i="81"/>
  <c r="O321" i="81"/>
  <c r="M321" i="81"/>
  <c r="K321" i="81"/>
  <c r="CV321" i="81" s="1"/>
  <c r="CE319" i="81"/>
  <c r="CC319" i="81"/>
  <c r="CB319" i="81"/>
  <c r="CA319" i="81"/>
  <c r="BZ319" i="81"/>
  <c r="BS319" i="81"/>
  <c r="AC319" i="81"/>
  <c r="AA319" i="81"/>
  <c r="Y319" i="81"/>
  <c r="W319" i="81" s="1"/>
  <c r="U319" i="81"/>
  <c r="S319" i="81"/>
  <c r="Q319" i="81"/>
  <c r="O319" i="81"/>
  <c r="M319" i="81"/>
  <c r="K319" i="81"/>
  <c r="DD319" i="81" s="1"/>
  <c r="DF317" i="81"/>
  <c r="CE317" i="81"/>
  <c r="CC317" i="81"/>
  <c r="CB317" i="81"/>
  <c r="CA317" i="81"/>
  <c r="BZ317" i="81"/>
  <c r="BS317" i="81"/>
  <c r="AC317" i="81"/>
  <c r="W317" i="81" s="1"/>
  <c r="AA317" i="81"/>
  <c r="Y317" i="81"/>
  <c r="U317" i="81"/>
  <c r="S317" i="81"/>
  <c r="Q317" i="81"/>
  <c r="O317" i="81"/>
  <c r="M317" i="81"/>
  <c r="K317" i="81"/>
  <c r="DH317" i="81" s="1"/>
  <c r="CX315" i="81"/>
  <c r="CE315" i="81"/>
  <c r="CC315" i="81"/>
  <c r="CB315" i="81"/>
  <c r="CA315" i="81"/>
  <c r="BZ315" i="81"/>
  <c r="BS315" i="81"/>
  <c r="AC315" i="81"/>
  <c r="AA315" i="81"/>
  <c r="Y315" i="81"/>
  <c r="W315" i="81" s="1"/>
  <c r="U315" i="81"/>
  <c r="S315" i="81"/>
  <c r="Q315" i="81"/>
  <c r="O315" i="81"/>
  <c r="M315" i="81"/>
  <c r="K315" i="81"/>
  <c r="CE313" i="81"/>
  <c r="CC313" i="81"/>
  <c r="CB313" i="81"/>
  <c r="CA313" i="81"/>
  <c r="BZ313" i="81"/>
  <c r="BS313" i="81"/>
  <c r="AC313" i="81"/>
  <c r="W313" i="81" s="1"/>
  <c r="AA313" i="81"/>
  <c r="Y313" i="81"/>
  <c r="U313" i="81"/>
  <c r="S313" i="81"/>
  <c r="Q313" i="81"/>
  <c r="O313" i="81"/>
  <c r="M313" i="81"/>
  <c r="K313" i="81"/>
  <c r="CE311" i="81"/>
  <c r="CC311" i="81"/>
  <c r="CB311" i="81"/>
  <c r="CA311" i="81"/>
  <c r="BZ311" i="81"/>
  <c r="BS311" i="81"/>
  <c r="AC311" i="81"/>
  <c r="AA311" i="81"/>
  <c r="Y311" i="81"/>
  <c r="W311" i="81" s="1"/>
  <c r="U311" i="81"/>
  <c r="S311" i="81"/>
  <c r="Q311" i="81"/>
  <c r="O311" i="81"/>
  <c r="M311" i="81"/>
  <c r="K311" i="81"/>
  <c r="DD311" i="81" s="1"/>
  <c r="CE309" i="81"/>
  <c r="CC309" i="81"/>
  <c r="CB309" i="81"/>
  <c r="CA309" i="81"/>
  <c r="BZ309" i="81"/>
  <c r="BS309" i="81"/>
  <c r="AC309" i="81"/>
  <c r="W309" i="81" s="1"/>
  <c r="AA309" i="81"/>
  <c r="Y309" i="81"/>
  <c r="U309" i="81"/>
  <c r="S309" i="81"/>
  <c r="Q309" i="81"/>
  <c r="O309" i="81"/>
  <c r="M309" i="81"/>
  <c r="K309" i="81"/>
  <c r="DH309" i="81" s="1"/>
  <c r="CE307" i="81"/>
  <c r="CC307" i="81"/>
  <c r="CB307" i="81"/>
  <c r="CA307" i="81"/>
  <c r="BZ307" i="81"/>
  <c r="BS307" i="81"/>
  <c r="AC307" i="81"/>
  <c r="AA307" i="81"/>
  <c r="Y307" i="81"/>
  <c r="W307" i="81" s="1"/>
  <c r="U307" i="81"/>
  <c r="S307" i="81"/>
  <c r="Q307" i="81"/>
  <c r="O307" i="81"/>
  <c r="M307" i="81"/>
  <c r="K307" i="81"/>
  <c r="CD307" i="81" s="1"/>
  <c r="CE305" i="81"/>
  <c r="CC305" i="81"/>
  <c r="CB305" i="81"/>
  <c r="CA305" i="81"/>
  <c r="BZ305" i="81"/>
  <c r="BS305" i="81"/>
  <c r="AC305" i="81"/>
  <c r="AA305" i="81"/>
  <c r="Y305" i="81"/>
  <c r="W305" i="81"/>
  <c r="U305" i="81"/>
  <c r="S305" i="81"/>
  <c r="Q305" i="81"/>
  <c r="O305" i="81"/>
  <c r="M305" i="81"/>
  <c r="K305" i="81"/>
  <c r="DF305" i="81" s="1"/>
  <c r="CE303" i="81"/>
  <c r="CC303" i="81"/>
  <c r="CB303" i="81"/>
  <c r="CA303" i="81"/>
  <c r="BZ303" i="81"/>
  <c r="BS303" i="81"/>
  <c r="AC303" i="81"/>
  <c r="AA303" i="81"/>
  <c r="Y303" i="81"/>
  <c r="U303" i="81"/>
  <c r="S303" i="81"/>
  <c r="Q303" i="81"/>
  <c r="O303" i="81"/>
  <c r="M303" i="81"/>
  <c r="K303" i="81"/>
  <c r="DH303" i="81" s="1"/>
  <c r="CE301" i="81"/>
  <c r="CC301" i="81"/>
  <c r="CB301" i="81"/>
  <c r="CA301" i="81"/>
  <c r="BZ301" i="81"/>
  <c r="BS301" i="81"/>
  <c r="AC301" i="81"/>
  <c r="W301" i="81" s="1"/>
  <c r="AA301" i="81"/>
  <c r="Y301" i="81"/>
  <c r="U301" i="81"/>
  <c r="S301" i="81"/>
  <c r="Q301" i="81"/>
  <c r="O301" i="81"/>
  <c r="M301" i="81"/>
  <c r="K301" i="81"/>
  <c r="DH301" i="81" s="1"/>
  <c r="CE299" i="81"/>
  <c r="CC299" i="81"/>
  <c r="CB299" i="81"/>
  <c r="CA299" i="81"/>
  <c r="BZ299" i="81"/>
  <c r="BS299" i="81"/>
  <c r="AC299" i="81"/>
  <c r="AA299" i="81"/>
  <c r="Y299" i="81"/>
  <c r="U299" i="81"/>
  <c r="S299" i="81"/>
  <c r="Q299" i="81"/>
  <c r="O299" i="81"/>
  <c r="M299" i="81"/>
  <c r="K299" i="81"/>
  <c r="DD297" i="81"/>
  <c r="CE297" i="81"/>
  <c r="CC297" i="81"/>
  <c r="CB297" i="81"/>
  <c r="CA297" i="81"/>
  <c r="BZ297" i="81"/>
  <c r="BS297" i="81"/>
  <c r="AC297" i="81"/>
  <c r="AA297" i="81"/>
  <c r="Y297" i="81"/>
  <c r="W297" i="81" s="1"/>
  <c r="U297" i="81"/>
  <c r="S297" i="81"/>
  <c r="Q297" i="81"/>
  <c r="O297" i="81"/>
  <c r="M297" i="81"/>
  <c r="K297" i="81"/>
  <c r="DH297" i="81" s="1"/>
  <c r="CE295" i="81"/>
  <c r="CC295" i="81"/>
  <c r="CB295" i="81"/>
  <c r="CA295" i="81"/>
  <c r="BZ295" i="81"/>
  <c r="BS295" i="81"/>
  <c r="AC295" i="81"/>
  <c r="AA295" i="81"/>
  <c r="Y295" i="81"/>
  <c r="U295" i="81"/>
  <c r="S295" i="81"/>
  <c r="Q295" i="81"/>
  <c r="O295" i="81"/>
  <c r="M295" i="81"/>
  <c r="K295" i="81"/>
  <c r="DD295" i="81" s="1"/>
  <c r="CE293" i="81"/>
  <c r="CC293" i="81"/>
  <c r="CB293" i="81"/>
  <c r="CA293" i="81"/>
  <c r="BZ293" i="81"/>
  <c r="BS293" i="81"/>
  <c r="AC293" i="81"/>
  <c r="AA293" i="81"/>
  <c r="Y293" i="81"/>
  <c r="W293" i="81" s="1"/>
  <c r="U293" i="81"/>
  <c r="S293" i="81"/>
  <c r="Q293" i="81"/>
  <c r="O293" i="81"/>
  <c r="M293" i="81"/>
  <c r="K293" i="81"/>
  <c r="CV293" i="81" s="1"/>
  <c r="CE291" i="81"/>
  <c r="CC291" i="81"/>
  <c r="CB291" i="81"/>
  <c r="CA291" i="81"/>
  <c r="BZ291" i="81"/>
  <c r="BS291" i="81"/>
  <c r="AC291" i="81"/>
  <c r="AA291" i="81"/>
  <c r="Y291" i="81"/>
  <c r="W291" i="81" s="1"/>
  <c r="U291" i="81"/>
  <c r="S291" i="81"/>
  <c r="Q291" i="81"/>
  <c r="O291" i="81"/>
  <c r="M291" i="81"/>
  <c r="K291" i="81"/>
  <c r="DF291" i="81" s="1"/>
  <c r="CE289" i="81"/>
  <c r="CC289" i="81"/>
  <c r="CB289" i="81"/>
  <c r="CA289" i="81"/>
  <c r="BZ289" i="81"/>
  <c r="BS289" i="81"/>
  <c r="AC289" i="81"/>
  <c r="AA289" i="81"/>
  <c r="Y289" i="81"/>
  <c r="W289" i="81" s="1"/>
  <c r="U289" i="81"/>
  <c r="S289" i="81"/>
  <c r="Q289" i="81"/>
  <c r="O289" i="81"/>
  <c r="M289" i="81"/>
  <c r="K289" i="81"/>
  <c r="CV289" i="81" s="1"/>
  <c r="CE287" i="81"/>
  <c r="CC287" i="81"/>
  <c r="CB287" i="81"/>
  <c r="CA287" i="81"/>
  <c r="BZ287" i="81"/>
  <c r="BS287" i="81"/>
  <c r="AC287" i="81"/>
  <c r="AA287" i="81"/>
  <c r="Y287" i="81"/>
  <c r="U287" i="81"/>
  <c r="S287" i="81"/>
  <c r="Q287" i="81"/>
  <c r="O287" i="81"/>
  <c r="M287" i="81"/>
  <c r="K287" i="81"/>
  <c r="DF287" i="81" s="1"/>
  <c r="CE285" i="81"/>
  <c r="CC285" i="81"/>
  <c r="CB285" i="81"/>
  <c r="CA285" i="81"/>
  <c r="BZ285" i="81"/>
  <c r="BS285" i="81"/>
  <c r="AC285" i="81"/>
  <c r="AA285" i="81"/>
  <c r="Y285" i="81"/>
  <c r="W285" i="81" s="1"/>
  <c r="U285" i="81"/>
  <c r="S285" i="81"/>
  <c r="Q285" i="81"/>
  <c r="O285" i="81"/>
  <c r="M285" i="81"/>
  <c r="K285" i="81"/>
  <c r="DH285" i="81" s="1"/>
  <c r="CE283" i="81"/>
  <c r="CC283" i="81"/>
  <c r="CB283" i="81"/>
  <c r="CA283" i="81"/>
  <c r="BZ283" i="81"/>
  <c r="BS283" i="81"/>
  <c r="AC283" i="81"/>
  <c r="AA283" i="81"/>
  <c r="Y283" i="81"/>
  <c r="W283" i="81" s="1"/>
  <c r="U283" i="81"/>
  <c r="S283" i="81"/>
  <c r="Q283" i="81"/>
  <c r="O283" i="81"/>
  <c r="M283" i="81"/>
  <c r="K283" i="81"/>
  <c r="DF283" i="81" s="1"/>
  <c r="DF281" i="81"/>
  <c r="CE281" i="81"/>
  <c r="CD281" i="81"/>
  <c r="CC281" i="81"/>
  <c r="CB281" i="81"/>
  <c r="CA281" i="81"/>
  <c r="BZ281" i="81"/>
  <c r="BS281" i="81"/>
  <c r="AC281" i="81"/>
  <c r="AA281" i="81"/>
  <c r="Y281" i="81"/>
  <c r="W281" i="81" s="1"/>
  <c r="U281" i="81"/>
  <c r="S281" i="81"/>
  <c r="Q281" i="81"/>
  <c r="O281" i="81"/>
  <c r="M281" i="81"/>
  <c r="K281" i="81"/>
  <c r="DH281" i="81" s="1"/>
  <c r="CE279" i="81"/>
  <c r="CC279" i="81"/>
  <c r="CB279" i="81"/>
  <c r="CA279" i="81"/>
  <c r="BZ279" i="81"/>
  <c r="BS279" i="81"/>
  <c r="AC279" i="81"/>
  <c r="AA279" i="81"/>
  <c r="Y279" i="81"/>
  <c r="U279" i="81"/>
  <c r="S279" i="81"/>
  <c r="Q279" i="81"/>
  <c r="O279" i="81"/>
  <c r="M279" i="81"/>
  <c r="K279" i="81"/>
  <c r="DF279" i="81" s="1"/>
  <c r="CE277" i="81"/>
  <c r="CC277" i="81"/>
  <c r="CB277" i="81"/>
  <c r="CA277" i="81"/>
  <c r="BZ277" i="81"/>
  <c r="BS277" i="81"/>
  <c r="AC277" i="81"/>
  <c r="AA277" i="81"/>
  <c r="Y277" i="81"/>
  <c r="W277" i="81" s="1"/>
  <c r="U277" i="81"/>
  <c r="S277" i="81"/>
  <c r="Q277" i="81"/>
  <c r="O277" i="81"/>
  <c r="M277" i="81"/>
  <c r="K277" i="81"/>
  <c r="CV277" i="81" s="1"/>
  <c r="CE275" i="81"/>
  <c r="CC275" i="81"/>
  <c r="CB275" i="81"/>
  <c r="CA275" i="81"/>
  <c r="BZ275" i="81"/>
  <c r="BS275" i="81"/>
  <c r="AC275" i="81"/>
  <c r="AA275" i="81"/>
  <c r="Y275" i="81"/>
  <c r="W275" i="81" s="1"/>
  <c r="U275" i="81"/>
  <c r="S275" i="81"/>
  <c r="Q275" i="81"/>
  <c r="O275" i="81"/>
  <c r="M275" i="81"/>
  <c r="K275" i="81"/>
  <c r="DF275" i="81" s="1"/>
  <c r="CE273" i="81"/>
  <c r="CC273" i="81"/>
  <c r="CB273" i="81"/>
  <c r="CA273" i="81"/>
  <c r="BZ273" i="81"/>
  <c r="BS273" i="81"/>
  <c r="AC273" i="81"/>
  <c r="AA273" i="81"/>
  <c r="Y273" i="81"/>
  <c r="W273" i="81" s="1"/>
  <c r="U273" i="81"/>
  <c r="S273" i="81"/>
  <c r="Q273" i="81"/>
  <c r="O273" i="81"/>
  <c r="M273" i="81"/>
  <c r="K273" i="81"/>
  <c r="CV273" i="81" s="1"/>
  <c r="CE271" i="81"/>
  <c r="CC271" i="81"/>
  <c r="CB271" i="81"/>
  <c r="CA271" i="81"/>
  <c r="BZ271" i="81"/>
  <c r="BS271" i="81"/>
  <c r="AC271" i="81"/>
  <c r="AA271" i="81"/>
  <c r="Y271" i="81"/>
  <c r="U271" i="81"/>
  <c r="S271" i="81"/>
  <c r="Q271" i="81"/>
  <c r="O271" i="81"/>
  <c r="M271" i="81"/>
  <c r="K271" i="81"/>
  <c r="DF271" i="81" s="1"/>
  <c r="CE269" i="81"/>
  <c r="CD269" i="81"/>
  <c r="CC269" i="81"/>
  <c r="CB269" i="81"/>
  <c r="CA269" i="81"/>
  <c r="BZ269" i="81"/>
  <c r="BS269" i="81"/>
  <c r="AC269" i="81"/>
  <c r="AA269" i="81"/>
  <c r="Y269" i="81"/>
  <c r="W269" i="81" s="1"/>
  <c r="U269" i="81"/>
  <c r="S269" i="81"/>
  <c r="Q269" i="81"/>
  <c r="O269" i="81"/>
  <c r="M269" i="81"/>
  <c r="K269" i="81"/>
  <c r="DH269" i="81" s="1"/>
  <c r="CE267" i="81"/>
  <c r="CC267" i="81"/>
  <c r="CB267" i="81"/>
  <c r="CA267" i="81"/>
  <c r="BZ267" i="81"/>
  <c r="BS267" i="81"/>
  <c r="AC267" i="81"/>
  <c r="AA267" i="81"/>
  <c r="Y267" i="81"/>
  <c r="W267" i="81" s="1"/>
  <c r="U267" i="81"/>
  <c r="S267" i="81"/>
  <c r="Q267" i="81"/>
  <c r="O267" i="81"/>
  <c r="M267" i="81"/>
  <c r="K267" i="81"/>
  <c r="DF267" i="81" s="1"/>
  <c r="CE265" i="81"/>
  <c r="CC265" i="81"/>
  <c r="CB265" i="81"/>
  <c r="CA265" i="81"/>
  <c r="BZ265" i="81"/>
  <c r="BS265" i="81"/>
  <c r="AC265" i="81"/>
  <c r="AA265" i="81"/>
  <c r="Y265" i="81"/>
  <c r="W265" i="81" s="1"/>
  <c r="U265" i="81"/>
  <c r="S265" i="81"/>
  <c r="Q265" i="81"/>
  <c r="O265" i="81"/>
  <c r="M265" i="81"/>
  <c r="K265" i="81"/>
  <c r="DH265" i="81" s="1"/>
  <c r="CE263" i="81"/>
  <c r="CC263" i="81"/>
  <c r="CB263" i="81"/>
  <c r="CA263" i="81"/>
  <c r="BZ263" i="81"/>
  <c r="BS263" i="81"/>
  <c r="AC263" i="81"/>
  <c r="AA263" i="81"/>
  <c r="Y263" i="81"/>
  <c r="U263" i="81"/>
  <c r="S263" i="81"/>
  <c r="Q263" i="81"/>
  <c r="O263" i="81"/>
  <c r="M263" i="81"/>
  <c r="K263" i="81"/>
  <c r="DF263" i="81" s="1"/>
  <c r="CE261" i="81"/>
  <c r="CC261" i="81"/>
  <c r="CB261" i="81"/>
  <c r="CA261" i="81"/>
  <c r="BZ261" i="81"/>
  <c r="BS261" i="81"/>
  <c r="AC261" i="81"/>
  <c r="AA261" i="81"/>
  <c r="Y261" i="81"/>
  <c r="W261" i="81" s="1"/>
  <c r="U261" i="81"/>
  <c r="S261" i="81"/>
  <c r="Q261" i="81"/>
  <c r="O261" i="81"/>
  <c r="M261" i="81"/>
  <c r="K261" i="81"/>
  <c r="CE259" i="81"/>
  <c r="CC259" i="81"/>
  <c r="CB259" i="81"/>
  <c r="CA259" i="81"/>
  <c r="BZ259" i="81"/>
  <c r="BS259" i="81"/>
  <c r="AC259" i="81"/>
  <c r="AA259" i="81"/>
  <c r="Y259" i="81"/>
  <c r="W259" i="81" s="1"/>
  <c r="U259" i="81"/>
  <c r="S259" i="81"/>
  <c r="Q259" i="81"/>
  <c r="O259" i="81"/>
  <c r="M259" i="81"/>
  <c r="K259" i="81"/>
  <c r="DF259" i="81" s="1"/>
  <c r="CE257" i="81"/>
  <c r="CC257" i="81"/>
  <c r="CB257" i="81"/>
  <c r="CA257" i="81"/>
  <c r="BZ257" i="81"/>
  <c r="BS257" i="81"/>
  <c r="AC257" i="81"/>
  <c r="AA257" i="81"/>
  <c r="Y257" i="81"/>
  <c r="W257" i="81" s="1"/>
  <c r="U257" i="81"/>
  <c r="S257" i="81"/>
  <c r="Q257" i="81"/>
  <c r="O257" i="81"/>
  <c r="M257" i="81"/>
  <c r="K257" i="81"/>
  <c r="CE255" i="81"/>
  <c r="CC255" i="81"/>
  <c r="CB255" i="81"/>
  <c r="CA255" i="81"/>
  <c r="BZ255" i="81"/>
  <c r="BS255" i="81"/>
  <c r="AC255" i="81"/>
  <c r="AA255" i="81"/>
  <c r="Y255" i="81"/>
  <c r="U255" i="81"/>
  <c r="S255" i="81"/>
  <c r="Q255" i="81"/>
  <c r="O255" i="81"/>
  <c r="M255" i="81"/>
  <c r="K255" i="81"/>
  <c r="CE253" i="81"/>
  <c r="CC253" i="81"/>
  <c r="CB253" i="81"/>
  <c r="CA253" i="81"/>
  <c r="BZ253" i="81"/>
  <c r="BS253" i="81"/>
  <c r="AC253" i="81"/>
  <c r="AA253" i="81"/>
  <c r="Y253" i="81"/>
  <c r="W253" i="81"/>
  <c r="U253" i="81"/>
  <c r="S253" i="81"/>
  <c r="Q253" i="81"/>
  <c r="O253" i="81"/>
  <c r="M253" i="81"/>
  <c r="K253" i="81"/>
  <c r="CD253" i="81" s="1"/>
  <c r="CE251" i="81"/>
  <c r="CC251" i="81"/>
  <c r="CB251" i="81"/>
  <c r="CA251" i="81"/>
  <c r="BZ251" i="81"/>
  <c r="BS251" i="81"/>
  <c r="AC251" i="81"/>
  <c r="AA251" i="81"/>
  <c r="Y251" i="81"/>
  <c r="U251" i="81"/>
  <c r="S251" i="81"/>
  <c r="Q251" i="81"/>
  <c r="O251" i="81"/>
  <c r="M251" i="81"/>
  <c r="K251" i="81"/>
  <c r="CZ251" i="81" s="1"/>
  <c r="CE249" i="81"/>
  <c r="CC249" i="81"/>
  <c r="CB249" i="81"/>
  <c r="CA249" i="81"/>
  <c r="BZ249" i="81"/>
  <c r="BS249" i="81"/>
  <c r="AC249" i="81"/>
  <c r="AA249" i="81"/>
  <c r="Y249" i="81"/>
  <c r="W249" i="81" s="1"/>
  <c r="U249" i="81"/>
  <c r="S249" i="81"/>
  <c r="Q249" i="81"/>
  <c r="O249" i="81"/>
  <c r="M249" i="81"/>
  <c r="K249" i="81"/>
  <c r="DH249" i="81" s="1"/>
  <c r="CE247" i="81"/>
  <c r="CC247" i="81"/>
  <c r="CB247" i="81"/>
  <c r="CA247" i="81"/>
  <c r="BZ247" i="81"/>
  <c r="BS247" i="81"/>
  <c r="AC247" i="81"/>
  <c r="AA247" i="81"/>
  <c r="Y247" i="81"/>
  <c r="W247" i="81" s="1"/>
  <c r="U247" i="81"/>
  <c r="S247" i="81"/>
  <c r="Q247" i="81"/>
  <c r="O247" i="81"/>
  <c r="M247" i="81"/>
  <c r="K247" i="81"/>
  <c r="CZ247" i="81" s="1"/>
  <c r="CE245" i="81"/>
  <c r="CC245" i="81"/>
  <c r="CB245" i="81"/>
  <c r="CA245" i="81"/>
  <c r="BZ245" i="81"/>
  <c r="BS245" i="81"/>
  <c r="AC245" i="81"/>
  <c r="AA245" i="81"/>
  <c r="Y245" i="81"/>
  <c r="W245" i="81"/>
  <c r="U245" i="81"/>
  <c r="S245" i="81"/>
  <c r="Q245" i="81"/>
  <c r="O245" i="81"/>
  <c r="M245" i="81"/>
  <c r="K245" i="81"/>
  <c r="CE243" i="81"/>
  <c r="CC243" i="81"/>
  <c r="CB243" i="81"/>
  <c r="CA243" i="81"/>
  <c r="BZ243" i="81"/>
  <c r="BS243" i="81"/>
  <c r="AC243" i="81"/>
  <c r="AA243" i="81"/>
  <c r="Y243" i="81"/>
  <c r="U243" i="81"/>
  <c r="S243" i="81"/>
  <c r="Q243" i="81"/>
  <c r="O243" i="81"/>
  <c r="M243" i="81"/>
  <c r="K243" i="81"/>
  <c r="DH243" i="81" s="1"/>
  <c r="CE241" i="81"/>
  <c r="CC241" i="81"/>
  <c r="CB241" i="81"/>
  <c r="CA241" i="81"/>
  <c r="BZ241" i="81"/>
  <c r="BS241" i="81"/>
  <c r="AC241" i="81"/>
  <c r="AA241" i="81"/>
  <c r="Y241" i="81"/>
  <c r="W241" i="81" s="1"/>
  <c r="U241" i="81"/>
  <c r="S241" i="81"/>
  <c r="Q241" i="81"/>
  <c r="O241" i="81"/>
  <c r="M241" i="81"/>
  <c r="K241" i="81"/>
  <c r="DH241" i="81" s="1"/>
  <c r="CE239" i="81"/>
  <c r="CC239" i="81"/>
  <c r="CB239" i="81"/>
  <c r="CA239" i="81"/>
  <c r="BZ239" i="81"/>
  <c r="BS239" i="81"/>
  <c r="AC239" i="81"/>
  <c r="AA239" i="81"/>
  <c r="Y239" i="81"/>
  <c r="U239" i="81"/>
  <c r="S239" i="81"/>
  <c r="Q239" i="81"/>
  <c r="O239" i="81"/>
  <c r="M239" i="81"/>
  <c r="K239" i="81"/>
  <c r="CE237" i="81"/>
  <c r="CC237" i="81"/>
  <c r="CB237" i="81"/>
  <c r="CA237" i="81"/>
  <c r="BZ237" i="81"/>
  <c r="BS237" i="81"/>
  <c r="AC237" i="81"/>
  <c r="AA237" i="81"/>
  <c r="Y237" i="81"/>
  <c r="W237" i="81"/>
  <c r="U237" i="81"/>
  <c r="S237" i="81"/>
  <c r="Q237" i="81"/>
  <c r="O237" i="81"/>
  <c r="M237" i="81"/>
  <c r="K237" i="81"/>
  <c r="DH237" i="81" s="1"/>
  <c r="CE235" i="81"/>
  <c r="CD235" i="81"/>
  <c r="CC235" i="81"/>
  <c r="CB235" i="81"/>
  <c r="CA235" i="81"/>
  <c r="BZ235" i="81"/>
  <c r="BS235" i="81"/>
  <c r="AC235" i="81"/>
  <c r="AA235" i="81"/>
  <c r="Y235" i="81"/>
  <c r="U235" i="81"/>
  <c r="S235" i="81"/>
  <c r="Q235" i="81"/>
  <c r="O235" i="81"/>
  <c r="M235" i="81"/>
  <c r="K235" i="81"/>
  <c r="CX235" i="81" s="1"/>
  <c r="CE233" i="81"/>
  <c r="CC233" i="81"/>
  <c r="CB233" i="81"/>
  <c r="CA233" i="81"/>
  <c r="BZ233" i="81"/>
  <c r="BS233" i="81"/>
  <c r="AC233" i="81"/>
  <c r="AA233" i="81"/>
  <c r="Y233" i="81"/>
  <c r="W233" i="81" s="1"/>
  <c r="U233" i="81"/>
  <c r="S233" i="81"/>
  <c r="Q233" i="81"/>
  <c r="O233" i="81"/>
  <c r="M233" i="81"/>
  <c r="K233" i="81"/>
  <c r="CX233" i="81" s="1"/>
  <c r="CE231" i="81"/>
  <c r="CC231" i="81"/>
  <c r="CB231" i="81"/>
  <c r="CA231" i="81"/>
  <c r="BZ231" i="81"/>
  <c r="BS231" i="81"/>
  <c r="AC231" i="81"/>
  <c r="AA231" i="81"/>
  <c r="Y231" i="81"/>
  <c r="W231" i="81" s="1"/>
  <c r="U231" i="81"/>
  <c r="S231" i="81"/>
  <c r="Q231" i="81"/>
  <c r="O231" i="81"/>
  <c r="M231" i="81"/>
  <c r="K231" i="81"/>
  <c r="CV231" i="81" s="1"/>
  <c r="CE229" i="81"/>
  <c r="CC229" i="81"/>
  <c r="CB229" i="81"/>
  <c r="CA229" i="81"/>
  <c r="BZ229" i="81"/>
  <c r="BS229" i="81"/>
  <c r="AC229" i="81"/>
  <c r="AA229" i="81"/>
  <c r="Y229" i="81"/>
  <c r="U229" i="81"/>
  <c r="S229" i="81"/>
  <c r="Q229" i="81"/>
  <c r="O229" i="81"/>
  <c r="M229" i="81"/>
  <c r="K229" i="81"/>
  <c r="DD229" i="81" s="1"/>
  <c r="CE227" i="81"/>
  <c r="CD227" i="81"/>
  <c r="CC227" i="81"/>
  <c r="CB227" i="81"/>
  <c r="CA227" i="81"/>
  <c r="BZ227" i="81"/>
  <c r="BS227" i="81"/>
  <c r="AC227" i="81"/>
  <c r="AA227" i="81"/>
  <c r="Y227" i="81"/>
  <c r="W227" i="81" s="1"/>
  <c r="U227" i="81"/>
  <c r="S227" i="81"/>
  <c r="Q227" i="81"/>
  <c r="O227" i="81"/>
  <c r="M227" i="81"/>
  <c r="K227" i="81"/>
  <c r="DH227" i="81" s="1"/>
  <c r="CE225" i="81"/>
  <c r="CC225" i="81"/>
  <c r="CB225" i="81"/>
  <c r="CA225" i="81"/>
  <c r="BZ225" i="81"/>
  <c r="BS225" i="81"/>
  <c r="AC225" i="81"/>
  <c r="AA225" i="81"/>
  <c r="Y225" i="81"/>
  <c r="U225" i="81"/>
  <c r="S225" i="81"/>
  <c r="Q225" i="81"/>
  <c r="O225" i="81"/>
  <c r="M225" i="81"/>
  <c r="K225" i="81"/>
  <c r="CV223" i="81"/>
  <c r="CE223" i="81"/>
  <c r="CC223" i="81"/>
  <c r="CB223" i="81"/>
  <c r="CA223" i="81"/>
  <c r="BZ223" i="81"/>
  <c r="BS223" i="81"/>
  <c r="AC223" i="81"/>
  <c r="AA223" i="81"/>
  <c r="Y223" i="81"/>
  <c r="W223" i="81" s="1"/>
  <c r="U223" i="81"/>
  <c r="S223" i="81"/>
  <c r="Q223" i="81"/>
  <c r="O223" i="81"/>
  <c r="M223" i="81"/>
  <c r="K223" i="81"/>
  <c r="DF223" i="81" s="1"/>
  <c r="CE221" i="81"/>
  <c r="CC221" i="81"/>
  <c r="CB221" i="81"/>
  <c r="CA221" i="81"/>
  <c r="BZ221" i="81"/>
  <c r="BS221" i="81"/>
  <c r="AC221" i="81"/>
  <c r="AA221" i="81"/>
  <c r="Y221" i="81"/>
  <c r="W221" i="81" s="1"/>
  <c r="U221" i="81"/>
  <c r="S221" i="81"/>
  <c r="Q221" i="81"/>
  <c r="O221" i="81"/>
  <c r="M221" i="81"/>
  <c r="K221" i="81"/>
  <c r="DD221" i="81" s="1"/>
  <c r="CE219" i="81"/>
  <c r="CC219" i="81"/>
  <c r="CB219" i="81"/>
  <c r="CA219" i="81"/>
  <c r="BZ219" i="81"/>
  <c r="BS219" i="81"/>
  <c r="AC219" i="81"/>
  <c r="AA219" i="81"/>
  <c r="Y219" i="81"/>
  <c r="W219" i="81" s="1"/>
  <c r="U219" i="81"/>
  <c r="S219" i="81"/>
  <c r="Q219" i="81"/>
  <c r="O219" i="81"/>
  <c r="M219" i="81"/>
  <c r="K219" i="81"/>
  <c r="DH219" i="81" s="1"/>
  <c r="CX217" i="81"/>
  <c r="CE217" i="81"/>
  <c r="CC217" i="81"/>
  <c r="CB217" i="81"/>
  <c r="CA217" i="81"/>
  <c r="BZ217" i="81"/>
  <c r="BS217" i="81"/>
  <c r="AC217" i="81"/>
  <c r="AA217" i="81"/>
  <c r="Y217" i="81"/>
  <c r="W217" i="81" s="1"/>
  <c r="U217" i="81"/>
  <c r="S217" i="81"/>
  <c r="Q217" i="81"/>
  <c r="O217" i="81"/>
  <c r="M217" i="81"/>
  <c r="K217" i="81"/>
  <c r="DF215" i="81"/>
  <c r="CE215" i="81"/>
  <c r="CC215" i="81"/>
  <c r="CB215" i="81"/>
  <c r="CA215" i="81"/>
  <c r="BZ215" i="81"/>
  <c r="BS215" i="81"/>
  <c r="AC215" i="81"/>
  <c r="AA215" i="81"/>
  <c r="Y215" i="81"/>
  <c r="W215" i="81" s="1"/>
  <c r="U215" i="81"/>
  <c r="S215" i="81"/>
  <c r="Q215" i="81"/>
  <c r="O215" i="81"/>
  <c r="M215" i="81"/>
  <c r="K215" i="81"/>
  <c r="CV215" i="81" s="1"/>
  <c r="CE213" i="81"/>
  <c r="CC213" i="81"/>
  <c r="CB213" i="81"/>
  <c r="CA213" i="81"/>
  <c r="BZ213" i="81"/>
  <c r="BS213" i="81"/>
  <c r="AC213" i="81"/>
  <c r="AA213" i="81"/>
  <c r="Y213" i="81"/>
  <c r="U213" i="81"/>
  <c r="S213" i="81"/>
  <c r="Q213" i="81"/>
  <c r="O213" i="81"/>
  <c r="M213" i="81"/>
  <c r="K213" i="81"/>
  <c r="DD213" i="81" s="1"/>
  <c r="CE211" i="81"/>
  <c r="CC211" i="81"/>
  <c r="CB211" i="81"/>
  <c r="CA211" i="81"/>
  <c r="BZ211" i="81"/>
  <c r="BS211" i="81"/>
  <c r="AC211" i="81"/>
  <c r="AA211" i="81"/>
  <c r="Y211" i="81"/>
  <c r="W211" i="81" s="1"/>
  <c r="U211" i="81"/>
  <c r="S211" i="81"/>
  <c r="Q211" i="81"/>
  <c r="O211" i="81"/>
  <c r="M211" i="81"/>
  <c r="K211" i="81"/>
  <c r="DH211" i="81" s="1"/>
  <c r="CX209" i="81"/>
  <c r="CE209" i="81"/>
  <c r="CC209" i="81"/>
  <c r="CB209" i="81"/>
  <c r="CA209" i="81"/>
  <c r="BZ209" i="81"/>
  <c r="BS209" i="81"/>
  <c r="AC209" i="81"/>
  <c r="AA209" i="81"/>
  <c r="Y209" i="81"/>
  <c r="U209" i="81"/>
  <c r="S209" i="81"/>
  <c r="Q209" i="81"/>
  <c r="O209" i="81"/>
  <c r="M209" i="81"/>
  <c r="K209" i="81"/>
  <c r="CE207" i="81"/>
  <c r="CC207" i="81"/>
  <c r="CB207" i="81"/>
  <c r="CA207" i="81"/>
  <c r="BZ207" i="81"/>
  <c r="BS207" i="81"/>
  <c r="AC207" i="81"/>
  <c r="AA207" i="81"/>
  <c r="Y207" i="81"/>
  <c r="W207" i="81" s="1"/>
  <c r="U207" i="81"/>
  <c r="S207" i="81"/>
  <c r="Q207" i="81"/>
  <c r="O207" i="81"/>
  <c r="M207" i="81"/>
  <c r="K207" i="81"/>
  <c r="CE205" i="81"/>
  <c r="CC205" i="81"/>
  <c r="CB205" i="81"/>
  <c r="CA205" i="81"/>
  <c r="BZ205" i="81"/>
  <c r="BS205" i="81"/>
  <c r="AC205" i="81"/>
  <c r="AA205" i="81"/>
  <c r="Y205" i="81"/>
  <c r="W205" i="81" s="1"/>
  <c r="U205" i="81"/>
  <c r="S205" i="81"/>
  <c r="Q205" i="81"/>
  <c r="O205" i="81"/>
  <c r="M205" i="81"/>
  <c r="K205" i="81"/>
  <c r="DD205" i="81" s="1"/>
  <c r="CE203" i="81"/>
  <c r="CD203" i="81"/>
  <c r="CC203" i="81"/>
  <c r="CB203" i="81"/>
  <c r="CA203" i="81"/>
  <c r="BZ203" i="81"/>
  <c r="BS203" i="81"/>
  <c r="AC203" i="81"/>
  <c r="AA203" i="81"/>
  <c r="Y203" i="81"/>
  <c r="W203" i="81" s="1"/>
  <c r="U203" i="81"/>
  <c r="S203" i="81"/>
  <c r="Q203" i="81"/>
  <c r="O203" i="81"/>
  <c r="M203" i="81"/>
  <c r="K203" i="81"/>
  <c r="DH203" i="81" s="1"/>
  <c r="CE201" i="81"/>
  <c r="CC201" i="81"/>
  <c r="CB201" i="81"/>
  <c r="CA201" i="81"/>
  <c r="BZ201" i="81"/>
  <c r="BS201" i="81"/>
  <c r="AC201" i="81"/>
  <c r="AA201" i="81"/>
  <c r="Y201" i="81"/>
  <c r="W201" i="81" s="1"/>
  <c r="U201" i="81"/>
  <c r="S201" i="81"/>
  <c r="Q201" i="81"/>
  <c r="O201" i="81"/>
  <c r="M201" i="81"/>
  <c r="K201" i="81"/>
  <c r="CX201" i="81" s="1"/>
  <c r="CE199" i="81"/>
  <c r="CC199" i="81"/>
  <c r="CB199" i="81"/>
  <c r="CA199" i="81"/>
  <c r="BZ199" i="81"/>
  <c r="BS199" i="81"/>
  <c r="AC199" i="81"/>
  <c r="AA199" i="81"/>
  <c r="Y199" i="81"/>
  <c r="W199" i="81" s="1"/>
  <c r="U199" i="81"/>
  <c r="S199" i="81"/>
  <c r="Q199" i="81"/>
  <c r="O199" i="81"/>
  <c r="M199" i="81"/>
  <c r="K199" i="81"/>
  <c r="CV199" i="81" s="1"/>
  <c r="CE197" i="81"/>
  <c r="CC197" i="81"/>
  <c r="CB197" i="81"/>
  <c r="CA197" i="81"/>
  <c r="BZ197" i="81"/>
  <c r="BS197" i="81"/>
  <c r="AC197" i="81"/>
  <c r="AA197" i="81"/>
  <c r="Y197" i="81"/>
  <c r="U197" i="81"/>
  <c r="S197" i="81"/>
  <c r="Q197" i="81"/>
  <c r="O197" i="81"/>
  <c r="M197" i="81"/>
  <c r="K197" i="81"/>
  <c r="DD197" i="81" s="1"/>
  <c r="CE195" i="81"/>
  <c r="CC195" i="81"/>
  <c r="CB195" i="81"/>
  <c r="CA195" i="81"/>
  <c r="BZ195" i="81"/>
  <c r="BS195" i="81"/>
  <c r="AC195" i="81"/>
  <c r="AA195" i="81"/>
  <c r="Y195" i="81"/>
  <c r="W195" i="81" s="1"/>
  <c r="U195" i="81"/>
  <c r="S195" i="81"/>
  <c r="Q195" i="81"/>
  <c r="O195" i="81"/>
  <c r="M195" i="81"/>
  <c r="K195" i="81"/>
  <c r="DH195" i="81" s="1"/>
  <c r="CE193" i="81"/>
  <c r="CC193" i="81"/>
  <c r="CB193" i="81"/>
  <c r="CA193" i="81"/>
  <c r="BZ193" i="81"/>
  <c r="BS193" i="81"/>
  <c r="AC193" i="81"/>
  <c r="AA193" i="81"/>
  <c r="Y193" i="81"/>
  <c r="U193" i="81"/>
  <c r="S193" i="81"/>
  <c r="Q193" i="81"/>
  <c r="O193" i="81"/>
  <c r="M193" i="81"/>
  <c r="K193" i="81"/>
  <c r="CE191" i="81"/>
  <c r="CC191" i="81"/>
  <c r="CB191" i="81"/>
  <c r="CA191" i="81"/>
  <c r="BZ191" i="81"/>
  <c r="BS191" i="81"/>
  <c r="AC191" i="81"/>
  <c r="AA191" i="81"/>
  <c r="Y191" i="81"/>
  <c r="W191" i="81" s="1"/>
  <c r="U191" i="81"/>
  <c r="S191" i="81"/>
  <c r="Q191" i="81"/>
  <c r="O191" i="81"/>
  <c r="M191" i="81"/>
  <c r="K191" i="81"/>
  <c r="DF191" i="81" s="1"/>
  <c r="CE189" i="81"/>
  <c r="CD189" i="81"/>
  <c r="CC189" i="81"/>
  <c r="CB189" i="81"/>
  <c r="CA189" i="81"/>
  <c r="BZ189" i="81"/>
  <c r="BS189" i="81"/>
  <c r="AC189" i="81"/>
  <c r="AA189" i="81"/>
  <c r="Y189" i="81"/>
  <c r="W189" i="81" s="1"/>
  <c r="U189" i="81"/>
  <c r="S189" i="81"/>
  <c r="Q189" i="81"/>
  <c r="O189" i="81"/>
  <c r="M189" i="81"/>
  <c r="K189" i="81"/>
  <c r="DD189" i="81" s="1"/>
  <c r="DD187" i="81"/>
  <c r="CE187" i="81"/>
  <c r="CC187" i="81"/>
  <c r="CB187" i="81"/>
  <c r="CA187" i="81"/>
  <c r="BZ187" i="81"/>
  <c r="BS187" i="81"/>
  <c r="AC187" i="81"/>
  <c r="AA187" i="81"/>
  <c r="Y187" i="81"/>
  <c r="U187" i="81"/>
  <c r="S187" i="81"/>
  <c r="Q187" i="81"/>
  <c r="O187" i="81"/>
  <c r="M187" i="81"/>
  <c r="K187" i="81"/>
  <c r="DH187" i="81" s="1"/>
  <c r="CE185" i="81"/>
  <c r="CC185" i="81"/>
  <c r="CB185" i="81"/>
  <c r="CA185" i="81"/>
  <c r="BZ185" i="81"/>
  <c r="BS185" i="81"/>
  <c r="AC185" i="81"/>
  <c r="AA185" i="81"/>
  <c r="Y185" i="81"/>
  <c r="W185" i="81" s="1"/>
  <c r="U185" i="81"/>
  <c r="S185" i="81"/>
  <c r="Q185" i="81"/>
  <c r="O185" i="81"/>
  <c r="M185" i="81"/>
  <c r="K185" i="81"/>
  <c r="CX185" i="81" s="1"/>
  <c r="CE183" i="81"/>
  <c r="CC183" i="81"/>
  <c r="CB183" i="81"/>
  <c r="CA183" i="81"/>
  <c r="BZ183" i="81"/>
  <c r="BS183" i="81"/>
  <c r="AC183" i="81"/>
  <c r="AA183" i="81"/>
  <c r="Y183" i="81"/>
  <c r="U183" i="81"/>
  <c r="S183" i="81"/>
  <c r="Q183" i="81"/>
  <c r="O183" i="81"/>
  <c r="M183" i="81"/>
  <c r="K183" i="81"/>
  <c r="CV183" i="81" s="1"/>
  <c r="CE181" i="81"/>
  <c r="CC181" i="81"/>
  <c r="CB181" i="81"/>
  <c r="CA181" i="81"/>
  <c r="BZ181" i="81"/>
  <c r="BS181" i="81"/>
  <c r="AC181" i="81"/>
  <c r="AA181" i="81"/>
  <c r="Y181" i="81"/>
  <c r="W181" i="81" s="1"/>
  <c r="U181" i="81"/>
  <c r="S181" i="81"/>
  <c r="Q181" i="81"/>
  <c r="O181" i="81"/>
  <c r="M181" i="81"/>
  <c r="K181" i="81"/>
  <c r="DD181" i="81" s="1"/>
  <c r="CE179" i="81"/>
  <c r="CC179" i="81"/>
  <c r="CB179" i="81"/>
  <c r="CA179" i="81"/>
  <c r="BZ179" i="81"/>
  <c r="BS179" i="81"/>
  <c r="AC179" i="81"/>
  <c r="AA179" i="81"/>
  <c r="Y179" i="81"/>
  <c r="U179" i="81"/>
  <c r="S179" i="81"/>
  <c r="Q179" i="81"/>
  <c r="O179" i="81"/>
  <c r="M179" i="81"/>
  <c r="K179" i="81"/>
  <c r="DH179" i="81" s="1"/>
  <c r="CE177" i="81"/>
  <c r="CC177" i="81"/>
  <c r="CB177" i="81"/>
  <c r="CA177" i="81"/>
  <c r="BZ177" i="81"/>
  <c r="BS177" i="81"/>
  <c r="AC177" i="81"/>
  <c r="AA177" i="81"/>
  <c r="Y177" i="81"/>
  <c r="W177" i="81" s="1"/>
  <c r="U177" i="81"/>
  <c r="S177" i="81"/>
  <c r="Q177" i="81"/>
  <c r="O177" i="81"/>
  <c r="M177" i="81"/>
  <c r="K177" i="81"/>
  <c r="CX177" i="81" s="1"/>
  <c r="CE175" i="81"/>
  <c r="CC175" i="81"/>
  <c r="CB175" i="81"/>
  <c r="CA175" i="81"/>
  <c r="BZ175" i="81"/>
  <c r="BS175" i="81"/>
  <c r="AC175" i="81"/>
  <c r="AA175" i="81"/>
  <c r="Y175" i="81"/>
  <c r="U175" i="81"/>
  <c r="S175" i="81"/>
  <c r="Q175" i="81"/>
  <c r="O175" i="81"/>
  <c r="M175" i="81"/>
  <c r="K175" i="81"/>
  <c r="CE173" i="81"/>
  <c r="CC173" i="81"/>
  <c r="CB173" i="81"/>
  <c r="CA173" i="81"/>
  <c r="BZ173" i="81"/>
  <c r="BS173" i="81"/>
  <c r="AC173" i="81"/>
  <c r="AA173" i="81"/>
  <c r="Y173" i="81"/>
  <c r="W173" i="81" s="1"/>
  <c r="U173" i="81"/>
  <c r="S173" i="81"/>
  <c r="Q173" i="81"/>
  <c r="O173" i="81"/>
  <c r="M173" i="81"/>
  <c r="K173" i="81"/>
  <c r="DD173" i="81" s="1"/>
  <c r="CE171" i="81"/>
  <c r="CC171" i="81"/>
  <c r="CB171" i="81"/>
  <c r="CA171" i="81"/>
  <c r="BZ171" i="81"/>
  <c r="BS171" i="81"/>
  <c r="AC171" i="81"/>
  <c r="AA171" i="81"/>
  <c r="Y171" i="81"/>
  <c r="U171" i="81"/>
  <c r="S171" i="81"/>
  <c r="Q171" i="81"/>
  <c r="O171" i="81"/>
  <c r="M171" i="81"/>
  <c r="K171" i="81"/>
  <c r="DH171" i="81" s="1"/>
  <c r="CE169" i="81"/>
  <c r="CC169" i="81"/>
  <c r="CB169" i="81"/>
  <c r="CA169" i="81"/>
  <c r="BZ169" i="81"/>
  <c r="BS169" i="81"/>
  <c r="AC169" i="81"/>
  <c r="AA169" i="81"/>
  <c r="Y169" i="81"/>
  <c r="W169" i="81" s="1"/>
  <c r="U169" i="81"/>
  <c r="S169" i="81"/>
  <c r="Q169" i="81"/>
  <c r="O169" i="81"/>
  <c r="M169" i="81"/>
  <c r="K169" i="81"/>
  <c r="CX169" i="81" s="1"/>
  <c r="CV167" i="81"/>
  <c r="CE167" i="81"/>
  <c r="CC167" i="81"/>
  <c r="CB167" i="81"/>
  <c r="CA167" i="81"/>
  <c r="BZ167" i="81"/>
  <c r="BS167" i="81"/>
  <c r="AC167" i="81"/>
  <c r="AA167" i="81"/>
  <c r="Y167" i="81"/>
  <c r="U167" i="81"/>
  <c r="S167" i="81"/>
  <c r="Q167" i="81"/>
  <c r="O167" i="81"/>
  <c r="M167" i="81"/>
  <c r="K167" i="81"/>
  <c r="CE165" i="81"/>
  <c r="CC165" i="81"/>
  <c r="CB165" i="81"/>
  <c r="CA165" i="81"/>
  <c r="BZ165" i="81"/>
  <c r="BS165" i="81"/>
  <c r="AC165" i="81"/>
  <c r="AA165" i="81"/>
  <c r="Y165" i="81"/>
  <c r="W165" i="81" s="1"/>
  <c r="U165" i="81"/>
  <c r="S165" i="81"/>
  <c r="Q165" i="81"/>
  <c r="O165" i="81"/>
  <c r="M165" i="81"/>
  <c r="K165" i="81"/>
  <c r="DD165" i="81" s="1"/>
  <c r="CE163" i="81"/>
  <c r="CC163" i="81"/>
  <c r="CB163" i="81"/>
  <c r="CA163" i="81"/>
  <c r="BZ163" i="81"/>
  <c r="BS163" i="81"/>
  <c r="AC163" i="81"/>
  <c r="AA163" i="81"/>
  <c r="Y163" i="81"/>
  <c r="U163" i="81"/>
  <c r="S163" i="81"/>
  <c r="Q163" i="81"/>
  <c r="O163" i="81"/>
  <c r="M163" i="81"/>
  <c r="K163" i="81"/>
  <c r="DH163" i="81" s="1"/>
  <c r="CE161" i="81"/>
  <c r="CC161" i="81"/>
  <c r="CB161" i="81"/>
  <c r="CA161" i="81"/>
  <c r="BZ161" i="81"/>
  <c r="BS161" i="81"/>
  <c r="AC161" i="81"/>
  <c r="AA161" i="81"/>
  <c r="Y161" i="81"/>
  <c r="W161" i="81" s="1"/>
  <c r="U161" i="81"/>
  <c r="S161" i="81"/>
  <c r="Q161" i="81"/>
  <c r="O161" i="81"/>
  <c r="M161" i="81"/>
  <c r="K161" i="81"/>
  <c r="DF161" i="81" s="1"/>
  <c r="CV159" i="81"/>
  <c r="CE159" i="81"/>
  <c r="CC159" i="81"/>
  <c r="CB159" i="81"/>
  <c r="CA159" i="81"/>
  <c r="BZ159" i="81"/>
  <c r="BS159" i="81"/>
  <c r="AC159" i="81"/>
  <c r="AA159" i="81"/>
  <c r="Y159" i="81"/>
  <c r="U159" i="81"/>
  <c r="S159" i="81"/>
  <c r="Q159" i="81"/>
  <c r="O159" i="81"/>
  <c r="M159" i="81"/>
  <c r="K159" i="81"/>
  <c r="DF159" i="81" s="1"/>
  <c r="CE157" i="81"/>
  <c r="CC157" i="81"/>
  <c r="CB157" i="81"/>
  <c r="CA157" i="81"/>
  <c r="BZ157" i="81"/>
  <c r="BS157" i="81"/>
  <c r="AC157" i="81"/>
  <c r="AA157" i="81"/>
  <c r="Y157" i="81"/>
  <c r="U157" i="81"/>
  <c r="S157" i="81"/>
  <c r="Q157" i="81"/>
  <c r="O157" i="81"/>
  <c r="M157" i="81"/>
  <c r="K157" i="81"/>
  <c r="CX157" i="81" s="1"/>
  <c r="CE155" i="81"/>
  <c r="CD155" i="81"/>
  <c r="CC155" i="81"/>
  <c r="CB155" i="81"/>
  <c r="CA155" i="81"/>
  <c r="BZ155" i="81"/>
  <c r="BS155" i="81"/>
  <c r="AC155" i="81"/>
  <c r="AA155" i="81"/>
  <c r="Y155" i="81"/>
  <c r="W155" i="81" s="1"/>
  <c r="U155" i="81"/>
  <c r="S155" i="81"/>
  <c r="Q155" i="81"/>
  <c r="O155" i="81"/>
  <c r="M155" i="81"/>
  <c r="K155" i="81"/>
  <c r="CV155" i="81" s="1"/>
  <c r="CX153" i="81"/>
  <c r="CE153" i="81"/>
  <c r="CC153" i="81"/>
  <c r="CB153" i="81"/>
  <c r="CA153" i="81"/>
  <c r="BZ153" i="81"/>
  <c r="BS153" i="81"/>
  <c r="AC153" i="81"/>
  <c r="AA153" i="81"/>
  <c r="Y153" i="81"/>
  <c r="W153" i="81" s="1"/>
  <c r="U153" i="81"/>
  <c r="S153" i="81"/>
  <c r="Q153" i="81"/>
  <c r="O153" i="81"/>
  <c r="M153" i="81"/>
  <c r="K153" i="81"/>
  <c r="DF151" i="81"/>
  <c r="CE151" i="81"/>
  <c r="CC151" i="81"/>
  <c r="CB151" i="81"/>
  <c r="CA151" i="81"/>
  <c r="BZ151" i="81"/>
  <c r="BS151" i="81"/>
  <c r="AC151" i="81"/>
  <c r="AA151" i="81"/>
  <c r="Y151" i="81"/>
  <c r="W151" i="81" s="1"/>
  <c r="U151" i="81"/>
  <c r="S151" i="81"/>
  <c r="Q151" i="81"/>
  <c r="O151" i="81"/>
  <c r="M151" i="81"/>
  <c r="K151" i="81"/>
  <c r="CE149" i="81"/>
  <c r="CC149" i="81"/>
  <c r="CB149" i="81"/>
  <c r="CA149" i="81"/>
  <c r="BZ149" i="81"/>
  <c r="BS149" i="81"/>
  <c r="AC149" i="81"/>
  <c r="AA149" i="81"/>
  <c r="Y149" i="81"/>
  <c r="W149" i="81" s="1"/>
  <c r="U149" i="81"/>
  <c r="S149" i="81"/>
  <c r="Q149" i="81"/>
  <c r="O149" i="81"/>
  <c r="M149" i="81"/>
  <c r="K149" i="81"/>
  <c r="CE147" i="81"/>
  <c r="CC147" i="81"/>
  <c r="CB147" i="81"/>
  <c r="CA147" i="81"/>
  <c r="BZ147" i="81"/>
  <c r="BS147" i="81"/>
  <c r="AC147" i="81"/>
  <c r="AA147" i="81"/>
  <c r="Y147" i="81"/>
  <c r="U147" i="81"/>
  <c r="S147" i="81"/>
  <c r="Q147" i="81"/>
  <c r="O147" i="81"/>
  <c r="M147" i="81"/>
  <c r="K147" i="81"/>
  <c r="CE145" i="81"/>
  <c r="CC145" i="81"/>
  <c r="CB145" i="81"/>
  <c r="CA145" i="81"/>
  <c r="BZ145" i="81"/>
  <c r="BS145" i="81"/>
  <c r="AC145" i="81"/>
  <c r="AA145" i="81"/>
  <c r="Y145" i="81"/>
  <c r="W145" i="81" s="1"/>
  <c r="U145" i="81"/>
  <c r="S145" i="81"/>
  <c r="Q145" i="81"/>
  <c r="O145" i="81"/>
  <c r="M145" i="81"/>
  <c r="K145" i="81"/>
  <c r="DD145" i="81" s="1"/>
  <c r="CE143" i="81"/>
  <c r="CC143" i="81"/>
  <c r="CB143" i="81"/>
  <c r="CA143" i="81"/>
  <c r="BZ143" i="81"/>
  <c r="BS143" i="81"/>
  <c r="AC143" i="81"/>
  <c r="AA143" i="81"/>
  <c r="Y143" i="81"/>
  <c r="U143" i="81"/>
  <c r="S143" i="81"/>
  <c r="Q143" i="81"/>
  <c r="O143" i="81"/>
  <c r="M143" i="81"/>
  <c r="K143" i="81"/>
  <c r="CE141" i="81"/>
  <c r="CC141" i="81"/>
  <c r="CB141" i="81"/>
  <c r="CA141" i="81"/>
  <c r="BZ141" i="81"/>
  <c r="BS141" i="81"/>
  <c r="AC141" i="81"/>
  <c r="AA141" i="81"/>
  <c r="Y141" i="81"/>
  <c r="W141" i="81" s="1"/>
  <c r="U141" i="81"/>
  <c r="S141" i="81"/>
  <c r="Q141" i="81"/>
  <c r="O141" i="81"/>
  <c r="M141" i="81"/>
  <c r="K141" i="81"/>
  <c r="CD141" i="81" s="1"/>
  <c r="CE139" i="81"/>
  <c r="CC139" i="81"/>
  <c r="CB139" i="81"/>
  <c r="CA139" i="81"/>
  <c r="BZ139" i="81"/>
  <c r="BS139" i="81"/>
  <c r="AC139" i="81"/>
  <c r="AA139" i="81"/>
  <c r="Y139" i="81"/>
  <c r="W139" i="81" s="1"/>
  <c r="U139" i="81"/>
  <c r="S139" i="81"/>
  <c r="Q139" i="81"/>
  <c r="O139" i="81"/>
  <c r="M139" i="81"/>
  <c r="K139" i="81"/>
  <c r="DD139" i="81" s="1"/>
  <c r="CE137" i="81"/>
  <c r="CC137" i="81"/>
  <c r="CB137" i="81"/>
  <c r="CA137" i="81"/>
  <c r="BZ137" i="81"/>
  <c r="BS137" i="81"/>
  <c r="AC137" i="81"/>
  <c r="AA137" i="81"/>
  <c r="Y137" i="81"/>
  <c r="W137" i="81" s="1"/>
  <c r="U137" i="81"/>
  <c r="S137" i="81"/>
  <c r="Q137" i="81"/>
  <c r="O137" i="81"/>
  <c r="M137" i="81"/>
  <c r="K137" i="81"/>
  <c r="DD137" i="81" s="1"/>
  <c r="CE135" i="81"/>
  <c r="CD135" i="81"/>
  <c r="CC135" i="81"/>
  <c r="CB135" i="81"/>
  <c r="CA135" i="81"/>
  <c r="BZ135" i="81"/>
  <c r="BS135" i="81"/>
  <c r="AC135" i="81"/>
  <c r="AA135" i="81"/>
  <c r="Y135" i="81"/>
  <c r="W135" i="81" s="1"/>
  <c r="U135" i="81"/>
  <c r="S135" i="81"/>
  <c r="Q135" i="81"/>
  <c r="O135" i="81"/>
  <c r="M135" i="81"/>
  <c r="K135" i="81"/>
  <c r="DH135" i="81" s="1"/>
  <c r="CX133" i="81"/>
  <c r="CE133" i="81"/>
  <c r="CC133" i="81"/>
  <c r="CB133" i="81"/>
  <c r="CA133" i="81"/>
  <c r="BZ133" i="81"/>
  <c r="BS133" i="81"/>
  <c r="AC133" i="81"/>
  <c r="AA133" i="81"/>
  <c r="Y133" i="81"/>
  <c r="W133" i="81" s="1"/>
  <c r="U133" i="81"/>
  <c r="S133" i="81"/>
  <c r="Q133" i="81"/>
  <c r="O133" i="81"/>
  <c r="M133" i="81"/>
  <c r="K133" i="81"/>
  <c r="CE131" i="81"/>
  <c r="CC131" i="81"/>
  <c r="CB131" i="81"/>
  <c r="CA131" i="81"/>
  <c r="BZ131" i="81"/>
  <c r="BS131" i="81"/>
  <c r="AC131" i="81"/>
  <c r="AA131" i="81"/>
  <c r="Y131" i="81"/>
  <c r="U131" i="81"/>
  <c r="S131" i="81"/>
  <c r="Q131" i="81"/>
  <c r="O131" i="81"/>
  <c r="M131" i="81"/>
  <c r="K131" i="81"/>
  <c r="CX131" i="81" s="1"/>
  <c r="CE129" i="81"/>
  <c r="CC129" i="81"/>
  <c r="CB129" i="81"/>
  <c r="CA129" i="81"/>
  <c r="BZ129" i="81"/>
  <c r="BS129" i="81"/>
  <c r="AC129" i="81"/>
  <c r="AA129" i="81"/>
  <c r="Y129" i="81"/>
  <c r="W129" i="81" s="1"/>
  <c r="U129" i="81"/>
  <c r="S129" i="81"/>
  <c r="Q129" i="81"/>
  <c r="O129" i="81"/>
  <c r="M129" i="81"/>
  <c r="K129" i="81"/>
  <c r="DD129" i="81" s="1"/>
  <c r="CE127" i="81"/>
  <c r="CC127" i="81"/>
  <c r="CB127" i="81"/>
  <c r="CA127" i="81"/>
  <c r="BZ127" i="81"/>
  <c r="BS127" i="81"/>
  <c r="AC127" i="81"/>
  <c r="AA127" i="81"/>
  <c r="Y127" i="81"/>
  <c r="U127" i="81"/>
  <c r="S127" i="81"/>
  <c r="Q127" i="81"/>
  <c r="O127" i="81"/>
  <c r="M127" i="81"/>
  <c r="K127" i="81"/>
  <c r="DH127" i="81" s="1"/>
  <c r="CE125" i="81"/>
  <c r="CC125" i="81"/>
  <c r="CB125" i="81"/>
  <c r="CA125" i="81"/>
  <c r="BZ125" i="81"/>
  <c r="BS125" i="81"/>
  <c r="AC125" i="81"/>
  <c r="AA125" i="81"/>
  <c r="Y125" i="81"/>
  <c r="W125" i="81" s="1"/>
  <c r="U125" i="81"/>
  <c r="S125" i="81"/>
  <c r="Q125" i="81"/>
  <c r="O125" i="81"/>
  <c r="M125" i="81"/>
  <c r="K125" i="81"/>
  <c r="CX125" i="81" s="1"/>
  <c r="CE123" i="81"/>
  <c r="CC123" i="81"/>
  <c r="CB123" i="81"/>
  <c r="CA123" i="81"/>
  <c r="BZ123" i="81"/>
  <c r="BS123" i="81"/>
  <c r="AC123" i="81"/>
  <c r="AA123" i="81"/>
  <c r="Y123" i="81"/>
  <c r="W123" i="81" s="1"/>
  <c r="U123" i="81"/>
  <c r="S123" i="81"/>
  <c r="Q123" i="81"/>
  <c r="O123" i="81"/>
  <c r="M123" i="81"/>
  <c r="K123" i="81"/>
  <c r="DF123" i="81" s="1"/>
  <c r="CE121" i="81"/>
  <c r="CD121" i="81"/>
  <c r="CC121" i="81"/>
  <c r="CB121" i="81"/>
  <c r="CA121" i="81"/>
  <c r="BZ121" i="81"/>
  <c r="BS121" i="81"/>
  <c r="AC121" i="81"/>
  <c r="AA121" i="81"/>
  <c r="Y121" i="81"/>
  <c r="W121" i="81" s="1"/>
  <c r="U121" i="81"/>
  <c r="S121" i="81"/>
  <c r="Q121" i="81"/>
  <c r="O121" i="81"/>
  <c r="M121" i="81"/>
  <c r="K121" i="81"/>
  <c r="DD121" i="81" s="1"/>
  <c r="CE119" i="81"/>
  <c r="CC119" i="81"/>
  <c r="CB119" i="81"/>
  <c r="CA119" i="81"/>
  <c r="BZ119" i="81"/>
  <c r="BS119" i="81"/>
  <c r="AC119" i="81"/>
  <c r="AA119" i="81"/>
  <c r="Y119" i="81"/>
  <c r="W119" i="81" s="1"/>
  <c r="U119" i="81"/>
  <c r="S119" i="81"/>
  <c r="Q119" i="81"/>
  <c r="O119" i="81"/>
  <c r="M119" i="81"/>
  <c r="K119" i="81"/>
  <c r="CE117" i="81"/>
  <c r="CC117" i="81"/>
  <c r="CB117" i="81"/>
  <c r="CA117" i="81"/>
  <c r="BZ117" i="81"/>
  <c r="BS117" i="81"/>
  <c r="AC117" i="81"/>
  <c r="AA117" i="81"/>
  <c r="Y117" i="81"/>
  <c r="W117" i="81" s="1"/>
  <c r="U117" i="81"/>
  <c r="S117" i="81"/>
  <c r="Q117" i="81"/>
  <c r="O117" i="81"/>
  <c r="M117" i="81"/>
  <c r="K117" i="81"/>
  <c r="DD117" i="81" s="1"/>
  <c r="CE115" i="81"/>
  <c r="CC115" i="81"/>
  <c r="CB115" i="81"/>
  <c r="CA115" i="81"/>
  <c r="BZ115" i="81"/>
  <c r="BS115" i="81"/>
  <c r="AC115" i="81"/>
  <c r="AA115" i="81"/>
  <c r="Y115" i="81"/>
  <c r="U115" i="81"/>
  <c r="S115" i="81"/>
  <c r="Q115" i="81"/>
  <c r="O115" i="81"/>
  <c r="M115" i="81"/>
  <c r="K115" i="81"/>
  <c r="DD115" i="81" s="1"/>
  <c r="CE113" i="81"/>
  <c r="CC113" i="81"/>
  <c r="CB113" i="81"/>
  <c r="CA113" i="81"/>
  <c r="BZ113" i="81"/>
  <c r="BS113" i="81"/>
  <c r="AC113" i="81"/>
  <c r="AA113" i="81"/>
  <c r="Y113" i="81"/>
  <c r="W113" i="81" s="1"/>
  <c r="U113" i="81"/>
  <c r="S113" i="81"/>
  <c r="Q113" i="81"/>
  <c r="O113" i="81"/>
  <c r="M113" i="81"/>
  <c r="K113" i="81"/>
  <c r="CD113" i="81" s="1"/>
  <c r="CE111" i="81"/>
  <c r="CC111" i="81"/>
  <c r="CB111" i="81"/>
  <c r="CA111" i="81"/>
  <c r="BZ111" i="81"/>
  <c r="BS111" i="81"/>
  <c r="AC111" i="81"/>
  <c r="AA111" i="81"/>
  <c r="Y111" i="81"/>
  <c r="U111" i="81"/>
  <c r="S111" i="81"/>
  <c r="Q111" i="81"/>
  <c r="O111" i="81"/>
  <c r="M111" i="81"/>
  <c r="K111" i="81"/>
  <c r="DD111" i="81" s="1"/>
  <c r="CE109" i="81"/>
  <c r="CC109" i="81"/>
  <c r="CB109" i="81"/>
  <c r="CA109" i="81"/>
  <c r="BZ109" i="81"/>
  <c r="BS109" i="81"/>
  <c r="AC109" i="81"/>
  <c r="AA109" i="81"/>
  <c r="Y109" i="81"/>
  <c r="W109" i="81" s="1"/>
  <c r="U109" i="81"/>
  <c r="S109" i="81"/>
  <c r="Q109" i="81"/>
  <c r="O109" i="81"/>
  <c r="M109" i="81"/>
  <c r="K109" i="81"/>
  <c r="DD109" i="81" s="1"/>
  <c r="CE107" i="81"/>
  <c r="CC107" i="81"/>
  <c r="CB107" i="81"/>
  <c r="CA107" i="81"/>
  <c r="BZ107" i="81"/>
  <c r="BS107" i="81"/>
  <c r="AC107" i="81"/>
  <c r="AA107" i="81"/>
  <c r="Y107" i="81"/>
  <c r="U107" i="81"/>
  <c r="S107" i="81"/>
  <c r="Q107" i="81"/>
  <c r="O107" i="81"/>
  <c r="M107" i="81"/>
  <c r="K107" i="81"/>
  <c r="DD107" i="81" s="1"/>
  <c r="CE105" i="81"/>
  <c r="CC105" i="81"/>
  <c r="CB105" i="81"/>
  <c r="CA105" i="81"/>
  <c r="BZ105" i="81"/>
  <c r="BS105" i="81"/>
  <c r="AC105" i="81"/>
  <c r="AA105" i="81"/>
  <c r="Y105" i="81"/>
  <c r="W105" i="81" s="1"/>
  <c r="U105" i="81"/>
  <c r="S105" i="81"/>
  <c r="Q105" i="81"/>
  <c r="O105" i="81"/>
  <c r="M105" i="81"/>
  <c r="K105" i="81"/>
  <c r="CE103" i="81"/>
  <c r="CC103" i="81"/>
  <c r="CB103" i="81"/>
  <c r="CA103" i="81"/>
  <c r="BZ103" i="81"/>
  <c r="BS103" i="81"/>
  <c r="AC103" i="81"/>
  <c r="AA103" i="81"/>
  <c r="Y103" i="81"/>
  <c r="U103" i="81"/>
  <c r="S103" i="81"/>
  <c r="Q103" i="81"/>
  <c r="O103" i="81"/>
  <c r="M103" i="81"/>
  <c r="K103" i="81"/>
  <c r="DF103" i="81" s="1"/>
  <c r="CE101" i="81"/>
  <c r="CC101" i="81"/>
  <c r="CB101" i="81"/>
  <c r="CA101" i="81"/>
  <c r="BZ101" i="81"/>
  <c r="BS101" i="81"/>
  <c r="AC101" i="81"/>
  <c r="AA101" i="81"/>
  <c r="Y101" i="81"/>
  <c r="W101" i="81" s="1"/>
  <c r="U101" i="81"/>
  <c r="S101" i="81"/>
  <c r="Q101" i="81"/>
  <c r="O101" i="81"/>
  <c r="M101" i="81"/>
  <c r="K101" i="81"/>
  <c r="DD101" i="81" s="1"/>
  <c r="CE99" i="81"/>
  <c r="CC99" i="81"/>
  <c r="CB99" i="81"/>
  <c r="CA99" i="81"/>
  <c r="BZ99" i="81"/>
  <c r="BS99" i="81"/>
  <c r="AC99" i="81"/>
  <c r="AA99" i="81"/>
  <c r="Y99" i="81"/>
  <c r="U99" i="81"/>
  <c r="S99" i="81"/>
  <c r="Q99" i="81"/>
  <c r="O99" i="81"/>
  <c r="M99" i="81"/>
  <c r="K99" i="81"/>
  <c r="CE97" i="81"/>
  <c r="CC97" i="81"/>
  <c r="CB97" i="81"/>
  <c r="CA97" i="81"/>
  <c r="BZ97" i="81"/>
  <c r="BS97" i="81"/>
  <c r="AC97" i="81"/>
  <c r="AA97" i="81"/>
  <c r="Y97" i="81"/>
  <c r="W97" i="81" s="1"/>
  <c r="U97" i="81"/>
  <c r="S97" i="81"/>
  <c r="Q97" i="81"/>
  <c r="O97" i="81"/>
  <c r="M97" i="81"/>
  <c r="K97" i="81"/>
  <c r="CE95" i="81"/>
  <c r="CC95" i="81"/>
  <c r="CB95" i="81"/>
  <c r="CA95" i="81"/>
  <c r="BZ95" i="81"/>
  <c r="BS95" i="81"/>
  <c r="AC95" i="81"/>
  <c r="AA95" i="81"/>
  <c r="Y95" i="81"/>
  <c r="W95" i="81"/>
  <c r="U95" i="81"/>
  <c r="S95" i="81"/>
  <c r="Q95" i="81"/>
  <c r="O95" i="81"/>
  <c r="M95" i="81"/>
  <c r="K95" i="81"/>
  <c r="CE93" i="81"/>
  <c r="CC93" i="81"/>
  <c r="CB93" i="81"/>
  <c r="CA93" i="81"/>
  <c r="BZ93" i="81"/>
  <c r="BS93" i="81"/>
  <c r="AC93" i="81"/>
  <c r="AA93" i="81"/>
  <c r="Y93" i="81"/>
  <c r="U93" i="81"/>
  <c r="S93" i="81"/>
  <c r="Q93" i="81"/>
  <c r="O93" i="81"/>
  <c r="M93" i="81"/>
  <c r="K93" i="81"/>
  <c r="CE91" i="81"/>
  <c r="CC91" i="81"/>
  <c r="CB91" i="81"/>
  <c r="CA91" i="81"/>
  <c r="BZ91" i="81"/>
  <c r="BS91" i="81"/>
  <c r="AC91" i="81"/>
  <c r="AA91" i="81"/>
  <c r="Y91" i="81"/>
  <c r="W91" i="81" s="1"/>
  <c r="U91" i="81"/>
  <c r="S91" i="81"/>
  <c r="Q91" i="81"/>
  <c r="O91" i="81"/>
  <c r="M91" i="81"/>
  <c r="K91" i="81"/>
  <c r="CE89" i="81"/>
  <c r="CC89" i="81"/>
  <c r="CB89" i="81"/>
  <c r="CA89" i="81"/>
  <c r="BZ89" i="81"/>
  <c r="BS89" i="81"/>
  <c r="AC89" i="81"/>
  <c r="AA89" i="81"/>
  <c r="Y89" i="81"/>
  <c r="U89" i="81"/>
  <c r="S89" i="81"/>
  <c r="Q89" i="81"/>
  <c r="O89" i="81"/>
  <c r="M89" i="81"/>
  <c r="K89" i="81"/>
  <c r="CZ89" i="81" s="1"/>
  <c r="CE87" i="81"/>
  <c r="CC87" i="81"/>
  <c r="CB87" i="81"/>
  <c r="CA87" i="81"/>
  <c r="BZ87" i="81"/>
  <c r="BS87" i="81"/>
  <c r="AC87" i="81"/>
  <c r="AA87" i="81"/>
  <c r="Y87" i="81"/>
  <c r="W87" i="81" s="1"/>
  <c r="U87" i="81"/>
  <c r="S87" i="81"/>
  <c r="Q87" i="81"/>
  <c r="O87" i="81"/>
  <c r="M87" i="81"/>
  <c r="K87" i="81"/>
  <c r="CE85" i="81"/>
  <c r="CD85" i="81"/>
  <c r="CC85" i="81"/>
  <c r="CB85" i="81"/>
  <c r="CA85" i="81"/>
  <c r="BZ85" i="81"/>
  <c r="BS85" i="81"/>
  <c r="AC85" i="81"/>
  <c r="AA85" i="81"/>
  <c r="Y85" i="81"/>
  <c r="U85" i="81"/>
  <c r="S85" i="81"/>
  <c r="Q85" i="81"/>
  <c r="O85" i="81"/>
  <c r="M85" i="81"/>
  <c r="K85" i="81"/>
  <c r="CZ85" i="81" s="1"/>
  <c r="CE83" i="81"/>
  <c r="CC83" i="81"/>
  <c r="CB83" i="81"/>
  <c r="CA83" i="81"/>
  <c r="BZ83" i="81"/>
  <c r="BS83" i="81"/>
  <c r="AC83" i="81"/>
  <c r="AA83" i="81"/>
  <c r="Y83" i="81"/>
  <c r="W83" i="81" s="1"/>
  <c r="U83" i="81"/>
  <c r="S83" i="81"/>
  <c r="Q83" i="81"/>
  <c r="O83" i="81"/>
  <c r="M83" i="81"/>
  <c r="K83" i="81"/>
  <c r="DD83" i="81" s="1"/>
  <c r="CE81" i="81"/>
  <c r="CD81" i="81"/>
  <c r="CC81" i="81"/>
  <c r="CB81" i="81"/>
  <c r="CA81" i="81"/>
  <c r="BZ81" i="81"/>
  <c r="BS81" i="81"/>
  <c r="AC81" i="81"/>
  <c r="AA81" i="81"/>
  <c r="Y81" i="81"/>
  <c r="W81" i="81" s="1"/>
  <c r="U81" i="81"/>
  <c r="S81" i="81"/>
  <c r="Q81" i="81"/>
  <c r="O81" i="81"/>
  <c r="M81" i="81"/>
  <c r="K81" i="81"/>
  <c r="CX81" i="81" s="1"/>
  <c r="CE79" i="81"/>
  <c r="CC79" i="81"/>
  <c r="CB79" i="81"/>
  <c r="CA79" i="81"/>
  <c r="BZ79" i="81"/>
  <c r="BS79" i="81"/>
  <c r="AC79" i="81"/>
  <c r="AA79" i="81"/>
  <c r="Y79" i="81"/>
  <c r="W79" i="81"/>
  <c r="U79" i="81"/>
  <c r="S79" i="81"/>
  <c r="Q79" i="81"/>
  <c r="O79" i="81"/>
  <c r="M79" i="81"/>
  <c r="K79" i="81"/>
  <c r="CX79" i="81" s="1"/>
  <c r="CE77" i="81"/>
  <c r="CC77" i="81"/>
  <c r="CB77" i="81"/>
  <c r="CA77" i="81"/>
  <c r="BZ77" i="81"/>
  <c r="BS77" i="81"/>
  <c r="AC77" i="81"/>
  <c r="AA77" i="81"/>
  <c r="Y77" i="81"/>
  <c r="U77" i="81"/>
  <c r="S77" i="81"/>
  <c r="Q77" i="81"/>
  <c r="O77" i="81"/>
  <c r="M77" i="81"/>
  <c r="K77" i="81"/>
  <c r="CZ77" i="81" s="1"/>
  <c r="CE75" i="81"/>
  <c r="CC75" i="81"/>
  <c r="CB75" i="81"/>
  <c r="CA75" i="81"/>
  <c r="BZ75" i="81"/>
  <c r="BS75" i="81"/>
  <c r="AC75" i="81"/>
  <c r="AA75" i="81"/>
  <c r="Y75" i="81"/>
  <c r="W75" i="81" s="1"/>
  <c r="U75" i="81"/>
  <c r="S75" i="81"/>
  <c r="Q75" i="81"/>
  <c r="O75" i="81"/>
  <c r="M75" i="81"/>
  <c r="K75" i="81"/>
  <c r="CV75" i="81" s="1"/>
  <c r="CE73" i="81"/>
  <c r="CC73" i="81"/>
  <c r="CB73" i="81"/>
  <c r="CA73" i="81"/>
  <c r="BZ73" i="81"/>
  <c r="BS73" i="81"/>
  <c r="AC73" i="81"/>
  <c r="AA73" i="81"/>
  <c r="Y73" i="81"/>
  <c r="U73" i="81"/>
  <c r="S73" i="81"/>
  <c r="Q73" i="81"/>
  <c r="O73" i="81"/>
  <c r="M73" i="81"/>
  <c r="K73" i="81"/>
  <c r="DH73" i="81" s="1"/>
  <c r="CE71" i="81"/>
  <c r="CC71" i="81"/>
  <c r="CB71" i="81"/>
  <c r="CA71" i="81"/>
  <c r="BZ71" i="81"/>
  <c r="BS71" i="81"/>
  <c r="AC71" i="81"/>
  <c r="AA71" i="81"/>
  <c r="Y71" i="81"/>
  <c r="W71" i="81" s="1"/>
  <c r="U71" i="81"/>
  <c r="S71" i="81"/>
  <c r="Q71" i="81"/>
  <c r="O71" i="81"/>
  <c r="M71" i="81"/>
  <c r="K71" i="81"/>
  <c r="DD71" i="81" s="1"/>
  <c r="CE69" i="81"/>
  <c r="CD69" i="81"/>
  <c r="CC69" i="81"/>
  <c r="CB69" i="81"/>
  <c r="CA69" i="81"/>
  <c r="BZ69" i="81"/>
  <c r="BS69" i="81"/>
  <c r="AC69" i="81"/>
  <c r="AA69" i="81"/>
  <c r="Y69" i="81"/>
  <c r="U69" i="81"/>
  <c r="S69" i="81"/>
  <c r="Q69" i="81"/>
  <c r="O69" i="81"/>
  <c r="M69" i="81"/>
  <c r="K69" i="81"/>
  <c r="CX69" i="81" s="1"/>
  <c r="CE67" i="81"/>
  <c r="CC67" i="81"/>
  <c r="CB67" i="81"/>
  <c r="CA67" i="81"/>
  <c r="BZ67" i="81"/>
  <c r="BS67" i="81"/>
  <c r="AC67" i="81"/>
  <c r="AA67" i="81"/>
  <c r="Y67" i="81"/>
  <c r="W67" i="81" s="1"/>
  <c r="U67" i="81"/>
  <c r="S67" i="81"/>
  <c r="Q67" i="81"/>
  <c r="O67" i="81"/>
  <c r="M67" i="81"/>
  <c r="K67" i="81"/>
  <c r="DH67" i="81" s="1"/>
  <c r="CE65" i="81"/>
  <c r="CC65" i="81"/>
  <c r="CB65" i="81"/>
  <c r="CA65" i="81"/>
  <c r="BZ65" i="81"/>
  <c r="BS65" i="81"/>
  <c r="AC65" i="81"/>
  <c r="AA65" i="81"/>
  <c r="Y65" i="81"/>
  <c r="W65" i="81" s="1"/>
  <c r="U65" i="81"/>
  <c r="S65" i="81"/>
  <c r="Q65" i="81"/>
  <c r="O65" i="81"/>
  <c r="M65" i="81"/>
  <c r="K65" i="81"/>
  <c r="DH65" i="81" s="1"/>
  <c r="CE63" i="81"/>
  <c r="CC63" i="81"/>
  <c r="CB63" i="81"/>
  <c r="CA63" i="81"/>
  <c r="BZ63" i="81"/>
  <c r="BS63" i="81"/>
  <c r="AC63" i="81"/>
  <c r="AA63" i="81"/>
  <c r="Y63" i="81"/>
  <c r="W63" i="81"/>
  <c r="U63" i="81"/>
  <c r="S63" i="81"/>
  <c r="Q63" i="81"/>
  <c r="O63" i="81"/>
  <c r="M63" i="81"/>
  <c r="K63" i="81"/>
  <c r="DH63" i="81" s="1"/>
  <c r="CE61" i="81"/>
  <c r="CC61" i="81"/>
  <c r="CB61" i="81"/>
  <c r="CA61" i="81"/>
  <c r="BZ61" i="81"/>
  <c r="BS61" i="81"/>
  <c r="AC61" i="81"/>
  <c r="AA61" i="81"/>
  <c r="Y61" i="81"/>
  <c r="U61" i="81"/>
  <c r="S61" i="81"/>
  <c r="Q61" i="81"/>
  <c r="O61" i="81"/>
  <c r="M61" i="81"/>
  <c r="K61" i="81"/>
  <c r="CZ61" i="81" s="1"/>
  <c r="CE59" i="81"/>
  <c r="CC59" i="81"/>
  <c r="CB59" i="81"/>
  <c r="CA59" i="81"/>
  <c r="BZ59" i="81"/>
  <c r="BS59" i="81"/>
  <c r="AC59" i="81"/>
  <c r="AA59" i="81"/>
  <c r="Y59" i="81"/>
  <c r="W59" i="81" s="1"/>
  <c r="U59" i="81"/>
  <c r="S59" i="81"/>
  <c r="Q59" i="81"/>
  <c r="O59" i="81"/>
  <c r="M59" i="81"/>
  <c r="K59" i="81"/>
  <c r="CE57" i="81"/>
  <c r="CC57" i="81"/>
  <c r="CB57" i="81"/>
  <c r="CA57" i="81"/>
  <c r="BZ57" i="81"/>
  <c r="BS57" i="81"/>
  <c r="AC57" i="81"/>
  <c r="AA57" i="81"/>
  <c r="Y57" i="81"/>
  <c r="U57" i="81"/>
  <c r="S57" i="81"/>
  <c r="Q57" i="81"/>
  <c r="O57" i="81"/>
  <c r="M57" i="81"/>
  <c r="K57" i="81"/>
  <c r="CZ57" i="81" s="1"/>
  <c r="CE55" i="81"/>
  <c r="CC55" i="81"/>
  <c r="CB55" i="81"/>
  <c r="CA55" i="81"/>
  <c r="BZ55" i="81"/>
  <c r="BS55" i="81"/>
  <c r="AC55" i="81"/>
  <c r="AA55" i="81"/>
  <c r="Y55" i="81"/>
  <c r="W55" i="81" s="1"/>
  <c r="U55" i="81"/>
  <c r="S55" i="81"/>
  <c r="Q55" i="81"/>
  <c r="O55" i="81"/>
  <c r="M55" i="81"/>
  <c r="K55" i="81"/>
  <c r="DH55" i="81" s="1"/>
  <c r="CE53" i="81"/>
  <c r="CC53" i="81"/>
  <c r="CB53" i="81"/>
  <c r="CA53" i="81"/>
  <c r="BZ53" i="81"/>
  <c r="BS53" i="81"/>
  <c r="AC53" i="81"/>
  <c r="AA53" i="81"/>
  <c r="Y53" i="81"/>
  <c r="W53" i="81" s="1"/>
  <c r="U53" i="81"/>
  <c r="S53" i="81"/>
  <c r="Q53" i="81"/>
  <c r="O53" i="81"/>
  <c r="M53" i="81"/>
  <c r="K53" i="81"/>
  <c r="DD53" i="81" s="1"/>
  <c r="CE51" i="81"/>
  <c r="CC51" i="81"/>
  <c r="CB51" i="81"/>
  <c r="CA51" i="81"/>
  <c r="BZ51" i="81"/>
  <c r="BS51" i="81"/>
  <c r="AC51" i="81"/>
  <c r="AA51" i="81"/>
  <c r="Y51" i="81"/>
  <c r="W51" i="81" s="1"/>
  <c r="U51" i="81"/>
  <c r="S51" i="81"/>
  <c r="Q51" i="81"/>
  <c r="O51" i="81"/>
  <c r="M51" i="81"/>
  <c r="K51" i="81"/>
  <c r="CX51" i="81" s="1"/>
  <c r="CE49" i="81"/>
  <c r="CC49" i="81"/>
  <c r="CB49" i="81"/>
  <c r="CA49" i="81"/>
  <c r="BZ49" i="81"/>
  <c r="BS49" i="81"/>
  <c r="AC49" i="81"/>
  <c r="AA49" i="81"/>
  <c r="Y49" i="81"/>
  <c r="W49" i="81" s="1"/>
  <c r="U49" i="81"/>
  <c r="S49" i="81"/>
  <c r="Q49" i="81"/>
  <c r="O49" i="81"/>
  <c r="M49" i="81"/>
  <c r="K49" i="81"/>
  <c r="DH49" i="81" s="1"/>
  <c r="CE47" i="81"/>
  <c r="CC47" i="81"/>
  <c r="CB47" i="81"/>
  <c r="CA47" i="81"/>
  <c r="BZ47" i="81"/>
  <c r="BS47" i="81"/>
  <c r="AC47" i="81"/>
  <c r="AA47" i="81"/>
  <c r="Y47" i="81"/>
  <c r="W47" i="81" s="1"/>
  <c r="U47" i="81"/>
  <c r="S47" i="81"/>
  <c r="Q47" i="81"/>
  <c r="O47" i="81"/>
  <c r="M47" i="81"/>
  <c r="K47" i="81"/>
  <c r="DF47" i="81" s="1"/>
  <c r="CE45" i="81"/>
  <c r="CC45" i="81"/>
  <c r="CB45" i="81"/>
  <c r="CA45" i="81"/>
  <c r="BZ45" i="81"/>
  <c r="BS45" i="81"/>
  <c r="AC45" i="81"/>
  <c r="AA45" i="81"/>
  <c r="Y45" i="81"/>
  <c r="W45" i="81" s="1"/>
  <c r="U45" i="81"/>
  <c r="S45" i="81"/>
  <c r="Q45" i="81"/>
  <c r="O45" i="81"/>
  <c r="M45" i="81"/>
  <c r="K45" i="81"/>
  <c r="DH45" i="81" s="1"/>
  <c r="CE43" i="81"/>
  <c r="CC43" i="81"/>
  <c r="CB43" i="81"/>
  <c r="CA43" i="81"/>
  <c r="BZ43" i="81"/>
  <c r="BS43" i="81"/>
  <c r="AC43" i="81"/>
  <c r="AA43" i="81"/>
  <c r="Y43" i="81"/>
  <c r="W43" i="81" s="1"/>
  <c r="U43" i="81"/>
  <c r="S43" i="81"/>
  <c r="Q43" i="81"/>
  <c r="O43" i="81"/>
  <c r="M43" i="81"/>
  <c r="K43" i="81"/>
  <c r="CE41" i="81"/>
  <c r="CC41" i="81"/>
  <c r="CB41" i="81"/>
  <c r="CA41" i="81"/>
  <c r="BZ41" i="81"/>
  <c r="BS41" i="81"/>
  <c r="AC41" i="81"/>
  <c r="AA41" i="81"/>
  <c r="Y41" i="81"/>
  <c r="W41" i="81" s="1"/>
  <c r="U41" i="81"/>
  <c r="S41" i="81"/>
  <c r="Q41" i="81"/>
  <c r="O41" i="81"/>
  <c r="M41" i="81"/>
  <c r="K41" i="81"/>
  <c r="DH41" i="81" s="1"/>
  <c r="CE39" i="81"/>
  <c r="CC39" i="81"/>
  <c r="CB39" i="81"/>
  <c r="CA39" i="81"/>
  <c r="BZ39" i="81"/>
  <c r="BS39" i="81"/>
  <c r="AC39" i="81"/>
  <c r="AA39" i="81"/>
  <c r="Y39" i="81"/>
  <c r="W39" i="81" s="1"/>
  <c r="U39" i="81"/>
  <c r="S39" i="81"/>
  <c r="Q39" i="81"/>
  <c r="O39" i="81"/>
  <c r="M39" i="81"/>
  <c r="K39" i="81"/>
  <c r="DH39" i="81" s="1"/>
  <c r="CE37" i="81"/>
  <c r="CC37" i="81"/>
  <c r="CB37" i="81"/>
  <c r="CA37" i="81"/>
  <c r="BZ37" i="81"/>
  <c r="BS37" i="81"/>
  <c r="AC37" i="81"/>
  <c r="AA37" i="81"/>
  <c r="Y37" i="81"/>
  <c r="W37" i="81" s="1"/>
  <c r="U37" i="81"/>
  <c r="S37" i="81"/>
  <c r="Q37" i="81"/>
  <c r="O37" i="81"/>
  <c r="M37" i="81"/>
  <c r="K37" i="81"/>
  <c r="DH37" i="81" s="1"/>
  <c r="CE35" i="81"/>
  <c r="CC35" i="81"/>
  <c r="CB35" i="81"/>
  <c r="CA35" i="81"/>
  <c r="BZ35" i="81"/>
  <c r="BS35" i="81"/>
  <c r="AC35" i="81"/>
  <c r="AA35" i="81"/>
  <c r="Y35" i="81"/>
  <c r="W35" i="81" s="1"/>
  <c r="U35" i="81"/>
  <c r="S35" i="81"/>
  <c r="Q35" i="81"/>
  <c r="O35" i="81"/>
  <c r="M35" i="81"/>
  <c r="K35" i="81"/>
  <c r="CV35" i="81" s="1"/>
  <c r="CE33" i="81"/>
  <c r="CC33" i="81"/>
  <c r="CB33" i="81"/>
  <c r="CA33" i="81"/>
  <c r="BZ33" i="81"/>
  <c r="BS33" i="81"/>
  <c r="AC33" i="81"/>
  <c r="AA33" i="81"/>
  <c r="Y33" i="81"/>
  <c r="W33" i="81" s="1"/>
  <c r="U33" i="81"/>
  <c r="S33" i="81"/>
  <c r="Q33" i="81"/>
  <c r="O33" i="81"/>
  <c r="M33" i="81"/>
  <c r="K33" i="81"/>
  <c r="DH33" i="81" s="1"/>
  <c r="CE31" i="81"/>
  <c r="CC31" i="81"/>
  <c r="CB31" i="81"/>
  <c r="CA31" i="81"/>
  <c r="BZ31" i="81"/>
  <c r="BS31" i="81"/>
  <c r="AC31" i="81"/>
  <c r="AA31" i="81"/>
  <c r="Y31" i="81"/>
  <c r="W31" i="81" s="1"/>
  <c r="U31" i="81"/>
  <c r="S31" i="81"/>
  <c r="Q31" i="81"/>
  <c r="O31" i="81"/>
  <c r="M31" i="81"/>
  <c r="K31" i="81"/>
  <c r="DF31" i="81" s="1"/>
  <c r="CE29" i="81"/>
  <c r="CC29" i="81"/>
  <c r="CB29" i="81"/>
  <c r="CA29" i="81"/>
  <c r="BZ29" i="81"/>
  <c r="BS29" i="81"/>
  <c r="AC29" i="81"/>
  <c r="AA29" i="81"/>
  <c r="Y29" i="81"/>
  <c r="W29" i="81" s="1"/>
  <c r="U29" i="81"/>
  <c r="S29" i="81"/>
  <c r="Q29" i="81"/>
  <c r="O29" i="81"/>
  <c r="M29" i="81"/>
  <c r="K29" i="81"/>
  <c r="DH29" i="81" s="1"/>
  <c r="CE27" i="81"/>
  <c r="CC27" i="81"/>
  <c r="CB27" i="81"/>
  <c r="CA27" i="81"/>
  <c r="BZ27" i="81"/>
  <c r="BS27" i="81"/>
  <c r="AC27" i="81"/>
  <c r="AA27" i="81"/>
  <c r="Y27" i="81"/>
  <c r="W27" i="81" s="1"/>
  <c r="U27" i="81"/>
  <c r="S27" i="81"/>
  <c r="Q27" i="81"/>
  <c r="O27" i="81"/>
  <c r="M27" i="81"/>
  <c r="K27" i="81"/>
  <c r="CV27" i="81" s="1"/>
  <c r="CE25" i="81"/>
  <c r="CC25" i="81"/>
  <c r="CB25" i="81"/>
  <c r="CA25" i="81"/>
  <c r="BZ25" i="81"/>
  <c r="BS25" i="81"/>
  <c r="AC25" i="81"/>
  <c r="AA25" i="81"/>
  <c r="Y25" i="81"/>
  <c r="W25" i="81" s="1"/>
  <c r="U25" i="81"/>
  <c r="S25" i="81"/>
  <c r="Q25" i="81"/>
  <c r="O25" i="81"/>
  <c r="M25" i="81"/>
  <c r="K25" i="81"/>
  <c r="DH25" i="81" s="1"/>
  <c r="CE23" i="81"/>
  <c r="CD23" i="81"/>
  <c r="CC23" i="81"/>
  <c r="CB23" i="81"/>
  <c r="CA23" i="81"/>
  <c r="BZ23" i="81"/>
  <c r="BS23" i="81"/>
  <c r="AC23" i="81"/>
  <c r="AA23" i="81"/>
  <c r="Y23" i="81"/>
  <c r="W23" i="81" s="1"/>
  <c r="U23" i="81"/>
  <c r="S23" i="81"/>
  <c r="Q23" i="81"/>
  <c r="O23" i="81"/>
  <c r="M23" i="81"/>
  <c r="K23" i="81"/>
  <c r="DH23" i="81" s="1"/>
  <c r="CE21" i="81"/>
  <c r="CC21" i="81"/>
  <c r="CB21" i="81"/>
  <c r="CA21" i="81"/>
  <c r="BZ21" i="81"/>
  <c r="BS21" i="81"/>
  <c r="AC21" i="81"/>
  <c r="AA21" i="81"/>
  <c r="Y21" i="81"/>
  <c r="W21" i="81" s="1"/>
  <c r="U21" i="81"/>
  <c r="S21" i="81"/>
  <c r="Q21" i="81"/>
  <c r="O21" i="81"/>
  <c r="M21" i="81"/>
  <c r="K21" i="81"/>
  <c r="DH21" i="81" s="1"/>
  <c r="CE19" i="81"/>
  <c r="CD19" i="81"/>
  <c r="CC19" i="81"/>
  <c r="CB19" i="81"/>
  <c r="CA19" i="81"/>
  <c r="BZ19" i="81"/>
  <c r="BS19" i="81"/>
  <c r="AC19" i="81"/>
  <c r="AA19" i="81"/>
  <c r="Y19" i="81"/>
  <c r="W19" i="81" s="1"/>
  <c r="U19" i="81"/>
  <c r="S19" i="81"/>
  <c r="Q19" i="81"/>
  <c r="O19" i="81"/>
  <c r="M19" i="81"/>
  <c r="K19" i="81"/>
  <c r="CV19" i="81" s="1"/>
  <c r="CE17" i="81"/>
  <c r="CC17" i="81"/>
  <c r="CB17" i="81"/>
  <c r="CA17" i="81"/>
  <c r="BZ17" i="81"/>
  <c r="BS17" i="81"/>
  <c r="AC17" i="81"/>
  <c r="AA17" i="81"/>
  <c r="Y17" i="81"/>
  <c r="W17" i="81" s="1"/>
  <c r="U17" i="81"/>
  <c r="S17" i="81"/>
  <c r="Q17" i="81"/>
  <c r="O17" i="81"/>
  <c r="M17" i="81"/>
  <c r="K17" i="81"/>
  <c r="DH17" i="81" s="1"/>
  <c r="CE15" i="81"/>
  <c r="CC15" i="81"/>
  <c r="CB15" i="81"/>
  <c r="CA15" i="81"/>
  <c r="BZ15" i="81"/>
  <c r="BS15" i="81"/>
  <c r="AC15" i="81"/>
  <c r="AA15" i="81"/>
  <c r="Y15" i="81"/>
  <c r="W15" i="81" s="1"/>
  <c r="U15" i="81"/>
  <c r="S15" i="81"/>
  <c r="Q15" i="81"/>
  <c r="O15" i="81"/>
  <c r="M15" i="81"/>
  <c r="K15" i="81"/>
  <c r="CV15" i="81" s="1"/>
  <c r="A15" i="81"/>
  <c r="A17" i="81" s="1"/>
  <c r="A19" i="81" s="1"/>
  <c r="A21" i="81" s="1"/>
  <c r="A23" i="81" s="1"/>
  <c r="A25" i="81" s="1"/>
  <c r="A27" i="81" s="1"/>
  <c r="A29" i="81" s="1"/>
  <c r="A31" i="81" s="1"/>
  <c r="A33" i="81" s="1"/>
  <c r="A35" i="81" s="1"/>
  <c r="A37" i="81" s="1"/>
  <c r="A39" i="81" s="1"/>
  <c r="A41" i="81" s="1"/>
  <c r="A43" i="81" s="1"/>
  <c r="A45" i="81" s="1"/>
  <c r="A47" i="81" s="1"/>
  <c r="A49" i="81" s="1"/>
  <c r="A51" i="81" s="1"/>
  <c r="A53" i="81" s="1"/>
  <c r="A55" i="81" s="1"/>
  <c r="A57" i="81" s="1"/>
  <c r="A59" i="81" s="1"/>
  <c r="A61" i="81" s="1"/>
  <c r="A63" i="81" s="1"/>
  <c r="A65" i="81" s="1"/>
  <c r="A67" i="81" s="1"/>
  <c r="A69" i="81" s="1"/>
  <c r="A71" i="81" s="1"/>
  <c r="A73" i="81" s="1"/>
  <c r="A75" i="81" s="1"/>
  <c r="A77" i="81" s="1"/>
  <c r="A79" i="81" s="1"/>
  <c r="A81" i="81" s="1"/>
  <c r="A83" i="81" s="1"/>
  <c r="A85" i="81" s="1"/>
  <c r="A87" i="81" s="1"/>
  <c r="A89" i="81" s="1"/>
  <c r="A91" i="81" s="1"/>
  <c r="A93" i="81" s="1"/>
  <c r="A95" i="81" s="1"/>
  <c r="A97" i="81" s="1"/>
  <c r="A99" i="81" s="1"/>
  <c r="A101" i="81" s="1"/>
  <c r="A103" i="81" s="1"/>
  <c r="A105" i="81" s="1"/>
  <c r="A107" i="81" s="1"/>
  <c r="A109" i="81" s="1"/>
  <c r="A111" i="81" s="1"/>
  <c r="A113" i="81" s="1"/>
  <c r="A115" i="81" s="1"/>
  <c r="A117" i="81" s="1"/>
  <c r="A119" i="81" s="1"/>
  <c r="A121" i="81" s="1"/>
  <c r="A123" i="81" s="1"/>
  <c r="A125" i="81" s="1"/>
  <c r="A127" i="81" s="1"/>
  <c r="A129" i="81" s="1"/>
  <c r="A131" i="81" s="1"/>
  <c r="A133" i="81" s="1"/>
  <c r="A135" i="81" s="1"/>
  <c r="A137" i="81" s="1"/>
  <c r="A139" i="81" s="1"/>
  <c r="A141" i="81" s="1"/>
  <c r="A143" i="81" s="1"/>
  <c r="A145" i="81" s="1"/>
  <c r="A147" i="81" s="1"/>
  <c r="A149" i="81" s="1"/>
  <c r="A151" i="81" s="1"/>
  <c r="A153" i="81" s="1"/>
  <c r="A155" i="81" s="1"/>
  <c r="A157" i="81" s="1"/>
  <c r="A159" i="81" s="1"/>
  <c r="A161" i="81" s="1"/>
  <c r="A163" i="81" s="1"/>
  <c r="A165" i="81" s="1"/>
  <c r="A167" i="81" s="1"/>
  <c r="A169" i="81" s="1"/>
  <c r="A171" i="81" s="1"/>
  <c r="A173" i="81" s="1"/>
  <c r="A175" i="81" s="1"/>
  <c r="A177" i="81" s="1"/>
  <c r="A179" i="81" s="1"/>
  <c r="A181" i="81" s="1"/>
  <c r="A183" i="81" s="1"/>
  <c r="A185" i="81" s="1"/>
  <c r="A187" i="81" s="1"/>
  <c r="A189" i="81" s="1"/>
  <c r="A191" i="81" s="1"/>
  <c r="A193" i="81" s="1"/>
  <c r="A195" i="81" s="1"/>
  <c r="A197" i="81" s="1"/>
  <c r="A199" i="81" s="1"/>
  <c r="A201" i="81" s="1"/>
  <c r="A203" i="81" s="1"/>
  <c r="A205" i="81" s="1"/>
  <c r="A207" i="81" s="1"/>
  <c r="A209" i="81" s="1"/>
  <c r="A211" i="81" s="1"/>
  <c r="A213" i="81" s="1"/>
  <c r="A215" i="81" s="1"/>
  <c r="A217" i="81" s="1"/>
  <c r="A219" i="81" s="1"/>
  <c r="A221" i="81" s="1"/>
  <c r="A223" i="81" s="1"/>
  <c r="A225" i="81" s="1"/>
  <c r="A227" i="81" s="1"/>
  <c r="A229" i="81" s="1"/>
  <c r="A231" i="81" s="1"/>
  <c r="A233" i="81" s="1"/>
  <c r="A235" i="81" s="1"/>
  <c r="A237" i="81" s="1"/>
  <c r="A239" i="81" s="1"/>
  <c r="A241" i="81" s="1"/>
  <c r="A243" i="81" s="1"/>
  <c r="A245" i="81" s="1"/>
  <c r="A247" i="81" s="1"/>
  <c r="A249" i="81" s="1"/>
  <c r="A251" i="81" s="1"/>
  <c r="A253" i="81" s="1"/>
  <c r="A255" i="81" s="1"/>
  <c r="A257" i="81" s="1"/>
  <c r="A259" i="81" s="1"/>
  <c r="A261" i="81" s="1"/>
  <c r="A263" i="81" s="1"/>
  <c r="A265" i="81" s="1"/>
  <c r="A267" i="81" s="1"/>
  <c r="A269" i="81" s="1"/>
  <c r="A271" i="81" s="1"/>
  <c r="A273" i="81" s="1"/>
  <c r="A275" i="81" s="1"/>
  <c r="A277" i="81" s="1"/>
  <c r="A279" i="81" s="1"/>
  <c r="A281" i="81" s="1"/>
  <c r="A283" i="81" s="1"/>
  <c r="A285" i="81" s="1"/>
  <c r="A287" i="81" s="1"/>
  <c r="A289" i="81" s="1"/>
  <c r="A291" i="81" s="1"/>
  <c r="A293" i="81" s="1"/>
  <c r="A295" i="81" s="1"/>
  <c r="A297" i="81" s="1"/>
  <c r="A299" i="81" s="1"/>
  <c r="A301" i="81" s="1"/>
  <c r="A303" i="81" s="1"/>
  <c r="A305" i="81" s="1"/>
  <c r="A307" i="81" s="1"/>
  <c r="A309" i="81" s="1"/>
  <c r="A311" i="81" s="1"/>
  <c r="A313" i="81" s="1"/>
  <c r="A315" i="81" s="1"/>
  <c r="A317" i="81" s="1"/>
  <c r="A319" i="81" s="1"/>
  <c r="A321" i="81" s="1"/>
  <c r="A323" i="81" s="1"/>
  <c r="A325" i="81" s="1"/>
  <c r="A327" i="81" s="1"/>
  <c r="A329" i="81" s="1"/>
  <c r="A331" i="81" s="1"/>
  <c r="A333" i="81" s="1"/>
  <c r="A335" i="81" s="1"/>
  <c r="A337" i="81" s="1"/>
  <c r="A339" i="81" s="1"/>
  <c r="A341" i="81" s="1"/>
  <c r="A343" i="81" s="1"/>
  <c r="A345" i="81" s="1"/>
  <c r="A347" i="81" s="1"/>
  <c r="A349" i="81" s="1"/>
  <c r="A351" i="81" s="1"/>
  <c r="A353" i="81" s="1"/>
  <c r="A355" i="81" s="1"/>
  <c r="A357" i="81" s="1"/>
  <c r="A359" i="81" s="1"/>
  <c r="A361" i="81" s="1"/>
  <c r="A363" i="81" s="1"/>
  <c r="A365" i="81" s="1"/>
  <c r="A367" i="81" s="1"/>
  <c r="A369" i="81" s="1"/>
  <c r="A371" i="81" s="1"/>
  <c r="A373" i="81" s="1"/>
  <c r="A375" i="81" s="1"/>
  <c r="A377" i="81" s="1"/>
  <c r="A379" i="81" s="1"/>
  <c r="A381" i="81" s="1"/>
  <c r="A383" i="81" s="1"/>
  <c r="A385" i="81" s="1"/>
  <c r="A387" i="81" s="1"/>
  <c r="A389" i="81" s="1"/>
  <c r="A391" i="81" s="1"/>
  <c r="A393" i="81" s="1"/>
  <c r="A395" i="81" s="1"/>
  <c r="A397" i="81" s="1"/>
  <c r="A399" i="81" s="1"/>
  <c r="A401" i="81" s="1"/>
  <c r="A403" i="81" s="1"/>
  <c r="A405" i="81" s="1"/>
  <c r="A407" i="81" s="1"/>
  <c r="A409" i="81" s="1"/>
  <c r="CE13" i="81"/>
  <c r="CC13" i="81"/>
  <c r="CB13" i="81"/>
  <c r="CA13" i="81"/>
  <c r="BZ13" i="81"/>
  <c r="BS13" i="81"/>
  <c r="AC13" i="81"/>
  <c r="AA13" i="81"/>
  <c r="Y13" i="81"/>
  <c r="U13" i="81"/>
  <c r="S13" i="81"/>
  <c r="Q13" i="81"/>
  <c r="O13" i="81"/>
  <c r="M13" i="81"/>
  <c r="K13" i="81"/>
  <c r="DH13" i="81" s="1"/>
  <c r="A13" i="81"/>
  <c r="CE11" i="81"/>
  <c r="CC11" i="81"/>
  <c r="CB11" i="81"/>
  <c r="CA11" i="81"/>
  <c r="BZ11" i="81"/>
  <c r="BS11" i="81"/>
  <c r="AC11" i="81"/>
  <c r="AA11" i="81"/>
  <c r="Y11" i="81"/>
  <c r="W11" i="81" s="1"/>
  <c r="U11" i="81"/>
  <c r="S11" i="81"/>
  <c r="Q11" i="81"/>
  <c r="O11" i="81"/>
  <c r="M11" i="81"/>
  <c r="K11" i="81"/>
  <c r="AN10" i="81"/>
  <c r="AO10" i="81" s="1"/>
  <c r="AP10" i="81" s="1"/>
  <c r="AQ10" i="81" s="1"/>
  <c r="AR10" i="81" s="1"/>
  <c r="AS10" i="81" s="1"/>
  <c r="AT10" i="81" s="1"/>
  <c r="AU10" i="81" s="1"/>
  <c r="AV10" i="81" s="1"/>
  <c r="AW10" i="81" s="1"/>
  <c r="AX10" i="81" s="1"/>
  <c r="AY10" i="81" s="1"/>
  <c r="AZ10" i="81" s="1"/>
  <c r="BA10" i="81" s="1"/>
  <c r="BB10" i="81" s="1"/>
  <c r="BC10" i="81" s="1"/>
  <c r="BD10" i="81" s="1"/>
  <c r="BE10" i="81" s="1"/>
  <c r="BF10" i="81" s="1"/>
  <c r="BG10" i="81" s="1"/>
  <c r="BH10" i="81" s="1"/>
  <c r="BI10" i="81" s="1"/>
  <c r="BJ10" i="81" s="1"/>
  <c r="BK10" i="81" s="1"/>
  <c r="BL10" i="81" s="1"/>
  <c r="AJ10" i="81"/>
  <c r="AK10" i="81" s="1"/>
  <c r="AL10" i="81" s="1"/>
  <c r="AM10" i="81" s="1"/>
  <c r="AH10" i="81"/>
  <c r="AI10" i="81" s="1"/>
  <c r="K7" i="81"/>
  <c r="U130" i="80"/>
  <c r="CV63" i="81" l="1"/>
  <c r="DF67" i="81"/>
  <c r="CD211" i="81"/>
  <c r="CD219" i="81"/>
  <c r="DD253" i="81"/>
  <c r="DD265" i="81"/>
  <c r="DF269" i="81"/>
  <c r="DD281" i="81"/>
  <c r="CD317" i="81"/>
  <c r="CV337" i="81"/>
  <c r="CD367" i="81"/>
  <c r="DD55" i="81"/>
  <c r="DF23" i="81"/>
  <c r="DF55" i="81"/>
  <c r="CD67" i="81"/>
  <c r="CD115" i="81"/>
  <c r="CD129" i="81"/>
  <c r="CD145" i="81"/>
  <c r="DF155" i="81"/>
  <c r="CD181" i="81"/>
  <c r="CD197" i="81"/>
  <c r="DD203" i="81"/>
  <c r="CD205" i="81"/>
  <c r="DF227" i="81"/>
  <c r="DH235" i="81"/>
  <c r="CD249" i="81"/>
  <c r="DF253" i="81"/>
  <c r="CD311" i="81"/>
  <c r="CD325" i="81"/>
  <c r="CD331" i="81"/>
  <c r="CD363" i="81"/>
  <c r="CD399" i="81"/>
  <c r="DF249" i="81"/>
  <c r="DF163" i="81"/>
  <c r="DD39" i="81"/>
  <c r="CD55" i="81"/>
  <c r="DH81" i="81"/>
  <c r="DF111" i="81"/>
  <c r="DD127" i="81"/>
  <c r="DD135" i="81"/>
  <c r="CD163" i="81"/>
  <c r="DD179" i="81"/>
  <c r="DD195" i="81"/>
  <c r="DF203" i="81"/>
  <c r="DF211" i="81"/>
  <c r="DF219" i="81"/>
  <c r="CX237" i="81"/>
  <c r="DD317" i="81"/>
  <c r="DF329" i="81"/>
  <c r="DD67" i="81"/>
  <c r="DD325" i="81"/>
  <c r="DF157" i="81"/>
  <c r="DF221" i="81"/>
  <c r="CX241" i="81"/>
  <c r="DH251" i="81"/>
  <c r="DD285" i="81"/>
  <c r="CX301" i="81"/>
  <c r="DD309" i="81"/>
  <c r="DF319" i="81"/>
  <c r="DF335" i="81"/>
  <c r="DF359" i="81"/>
  <c r="DF391" i="81"/>
  <c r="DF165" i="81"/>
  <c r="DF229" i="81"/>
  <c r="DD19" i="81"/>
  <c r="CX23" i="81"/>
  <c r="CD27" i="81"/>
  <c r="CD39" i="81"/>
  <c r="DF39" i="81"/>
  <c r="CX63" i="81"/>
  <c r="CZ69" i="81"/>
  <c r="DF79" i="81"/>
  <c r="DF83" i="81"/>
  <c r="CD103" i="81"/>
  <c r="CD107" i="81"/>
  <c r="CD111" i="81"/>
  <c r="CX115" i="81"/>
  <c r="CD117" i="81"/>
  <c r="CD127" i="81"/>
  <c r="DF127" i="81"/>
  <c r="CX155" i="81"/>
  <c r="CX163" i="81"/>
  <c r="DD171" i="81"/>
  <c r="CD173" i="81"/>
  <c r="CD179" i="81"/>
  <c r="DF179" i="81"/>
  <c r="CD187" i="81"/>
  <c r="DF187" i="81"/>
  <c r="CD195" i="81"/>
  <c r="DF195" i="81"/>
  <c r="DB195" i="81" s="1"/>
  <c r="DF205" i="81"/>
  <c r="CX211" i="81"/>
  <c r="CX219" i="81"/>
  <c r="CX227" i="81"/>
  <c r="CZ235" i="81"/>
  <c r="DD241" i="81"/>
  <c r="CD265" i="81"/>
  <c r="DF265" i="81"/>
  <c r="DB265" i="81" s="1"/>
  <c r="DD269" i="81"/>
  <c r="DF285" i="81"/>
  <c r="CD297" i="81"/>
  <c r="DD301" i="81"/>
  <c r="DF311" i="81"/>
  <c r="CX317" i="81"/>
  <c r="CX325" i="81"/>
  <c r="CD329" i="81"/>
  <c r="CD347" i="81"/>
  <c r="CD351" i="81"/>
  <c r="CD355" i="81"/>
  <c r="DF363" i="81"/>
  <c r="DF367" i="81"/>
  <c r="DF371" i="81"/>
  <c r="CD379" i="81"/>
  <c r="CD383" i="81"/>
  <c r="CD387" i="81"/>
  <c r="DF395" i="81"/>
  <c r="DF399" i="81"/>
  <c r="DF213" i="81"/>
  <c r="DD23" i="81"/>
  <c r="CV47" i="81"/>
  <c r="CV51" i="81"/>
  <c r="CX55" i="81"/>
  <c r="CX61" i="81"/>
  <c r="CD63" i="81"/>
  <c r="DD63" i="81"/>
  <c r="CX67" i="81"/>
  <c r="DH69" i="81"/>
  <c r="CZ81" i="81"/>
  <c r="CD83" i="81"/>
  <c r="DF121" i="81"/>
  <c r="CV123" i="81"/>
  <c r="DF129" i="81"/>
  <c r="CX135" i="81"/>
  <c r="CD137" i="81"/>
  <c r="DF145" i="81"/>
  <c r="DD155" i="81"/>
  <c r="CD157" i="81"/>
  <c r="DD163" i="81"/>
  <c r="CD165" i="81"/>
  <c r="CD171" i="81"/>
  <c r="DF171" i="81"/>
  <c r="DF181" i="81"/>
  <c r="DF183" i="81"/>
  <c r="DF189" i="81"/>
  <c r="CV191" i="81"/>
  <c r="DF197" i="81"/>
  <c r="CX203" i="81"/>
  <c r="DD211" i="81"/>
  <c r="CD213" i="81"/>
  <c r="DD219" i="81"/>
  <c r="DB219" i="81" s="1"/>
  <c r="CD221" i="81"/>
  <c r="DD227" i="81"/>
  <c r="CD229" i="81"/>
  <c r="CD237" i="81"/>
  <c r="CD241" i="81"/>
  <c r="DF241" i="81"/>
  <c r="CX243" i="81"/>
  <c r="DD249" i="81"/>
  <c r="DB249" i="81" s="1"/>
  <c r="CD251" i="81"/>
  <c r="CX281" i="81"/>
  <c r="CD285" i="81"/>
  <c r="CD301" i="81"/>
  <c r="DF301" i="81"/>
  <c r="CX303" i="81"/>
  <c r="CD309" i="81"/>
  <c r="CD319" i="81"/>
  <c r="CD335" i="81"/>
  <c r="CD359" i="81"/>
  <c r="DF375" i="81"/>
  <c r="CD391" i="81"/>
  <c r="CX171" i="81"/>
  <c r="DF27" i="81"/>
  <c r="CX39" i="81"/>
  <c r="DB67" i="81"/>
  <c r="CD79" i="81"/>
  <c r="CX127" i="81"/>
  <c r="DF173" i="81"/>
  <c r="CX179" i="81"/>
  <c r="CX187" i="81"/>
  <c r="CX195" i="81"/>
  <c r="DB227" i="81"/>
  <c r="CX265" i="81"/>
  <c r="DB281" i="81"/>
  <c r="CX297" i="81"/>
  <c r="DF307" i="81"/>
  <c r="DD329" i="81"/>
  <c r="DF347" i="81"/>
  <c r="DF351" i="81"/>
  <c r="DF355" i="81"/>
  <c r="DF379" i="81"/>
  <c r="DF383" i="81"/>
  <c r="DF387" i="81"/>
  <c r="DH95" i="81"/>
  <c r="CX95" i="81"/>
  <c r="DH119" i="81"/>
  <c r="CX119" i="81"/>
  <c r="DH143" i="81"/>
  <c r="DF143" i="81"/>
  <c r="CV143" i="81"/>
  <c r="DD193" i="81"/>
  <c r="CD193" i="81"/>
  <c r="DF193" i="81"/>
  <c r="DH207" i="81"/>
  <c r="DD207" i="81"/>
  <c r="CD207" i="81"/>
  <c r="CX207" i="81"/>
  <c r="DD225" i="81"/>
  <c r="CD225" i="81"/>
  <c r="DF225" i="81"/>
  <c r="DH257" i="81"/>
  <c r="DD257" i="81"/>
  <c r="CD257" i="81"/>
  <c r="CX257" i="81"/>
  <c r="DF257" i="81"/>
  <c r="DH261" i="81"/>
  <c r="DF261" i="81"/>
  <c r="DD261" i="81"/>
  <c r="CD261" i="81"/>
  <c r="CX261" i="81"/>
  <c r="DH313" i="81"/>
  <c r="DD313" i="81"/>
  <c r="CD313" i="81"/>
  <c r="CX313" i="81"/>
  <c r="DF313" i="81"/>
  <c r="DH333" i="81"/>
  <c r="DD333" i="81"/>
  <c r="CD333" i="81"/>
  <c r="CX333" i="81"/>
  <c r="DH353" i="81"/>
  <c r="CD353" i="81"/>
  <c r="DF353" i="81"/>
  <c r="DH369" i="81"/>
  <c r="CD369" i="81"/>
  <c r="DF369" i="81"/>
  <c r="DH385" i="81"/>
  <c r="CD385" i="81"/>
  <c r="DF385" i="81"/>
  <c r="DH59" i="81"/>
  <c r="CX59" i="81"/>
  <c r="CV59" i="81"/>
  <c r="CX65" i="81"/>
  <c r="CV71" i="81"/>
  <c r="DH77" i="81"/>
  <c r="DH87" i="81"/>
  <c r="DD87" i="81"/>
  <c r="CD87" i="81"/>
  <c r="CX87" i="81"/>
  <c r="DD97" i="81"/>
  <c r="DF97" i="81"/>
  <c r="CV119" i="81"/>
  <c r="DH175" i="81"/>
  <c r="DD175" i="81"/>
  <c r="CD175" i="81"/>
  <c r="DH11" i="81"/>
  <c r="DF11" i="81"/>
  <c r="DH15" i="81"/>
  <c r="DD15" i="81"/>
  <c r="CD15" i="81"/>
  <c r="CX15" i="81"/>
  <c r="DH43" i="81"/>
  <c r="CX43" i="81"/>
  <c r="CV43" i="81"/>
  <c r="DD59" i="81"/>
  <c r="CZ65" i="81"/>
  <c r="DH91" i="81"/>
  <c r="DF91" i="81"/>
  <c r="DH99" i="81"/>
  <c r="DF99" i="81"/>
  <c r="DF101" i="81"/>
  <c r="DD105" i="81"/>
  <c r="DF105" i="81"/>
  <c r="CX109" i="81"/>
  <c r="DF131" i="81"/>
  <c r="CX143" i="81"/>
  <c r="DH147" i="81"/>
  <c r="CX147" i="81"/>
  <c r="CV147" i="81"/>
  <c r="DH151" i="81"/>
  <c r="DD151" i="81"/>
  <c r="DB151" i="81" s="1"/>
  <c r="CV151" i="81"/>
  <c r="DD153" i="81"/>
  <c r="CD153" i="81"/>
  <c r="DF153" i="81"/>
  <c r="DH167" i="81"/>
  <c r="DD167" i="81"/>
  <c r="CD167" i="81"/>
  <c r="CX167" i="81"/>
  <c r="DF175" i="81"/>
  <c r="DD185" i="81"/>
  <c r="CD185" i="81"/>
  <c r="DF185" i="81"/>
  <c r="DH199" i="81"/>
  <c r="DD199" i="81"/>
  <c r="CD199" i="81"/>
  <c r="CX199" i="81"/>
  <c r="DF207" i="81"/>
  <c r="DB211" i="81"/>
  <c r="DD217" i="81"/>
  <c r="CD217" i="81"/>
  <c r="DF217" i="81"/>
  <c r="DH231" i="81"/>
  <c r="DD231" i="81"/>
  <c r="CD231" i="81"/>
  <c r="CX231" i="81"/>
  <c r="DF231" i="81"/>
  <c r="DH245" i="81"/>
  <c r="DD245" i="81"/>
  <c r="CD245" i="81"/>
  <c r="CX245" i="81"/>
  <c r="CV245" i="81"/>
  <c r="DD315" i="81"/>
  <c r="CD315" i="81"/>
  <c r="DF315" i="81"/>
  <c r="DH321" i="81"/>
  <c r="DD321" i="81"/>
  <c r="CD321" i="81"/>
  <c r="CX321" i="81"/>
  <c r="DF321" i="81"/>
  <c r="DD327" i="81"/>
  <c r="CD327" i="81"/>
  <c r="DF327" i="81"/>
  <c r="DH357" i="81"/>
  <c r="CD357" i="81"/>
  <c r="DF357" i="81"/>
  <c r="DH373" i="81"/>
  <c r="CD373" i="81"/>
  <c r="DF373" i="81"/>
  <c r="DH389" i="81"/>
  <c r="CD389" i="81"/>
  <c r="DF389" i="81"/>
  <c r="DH31" i="81"/>
  <c r="DD31" i="81"/>
  <c r="CD31" i="81"/>
  <c r="CX31" i="81"/>
  <c r="DH51" i="81"/>
  <c r="DF51" i="81"/>
  <c r="DH71" i="81"/>
  <c r="CX71" i="81"/>
  <c r="CZ93" i="81"/>
  <c r="CX93" i="81"/>
  <c r="CX97" i="81"/>
  <c r="DH139" i="81"/>
  <c r="CX139" i="81"/>
  <c r="DD149" i="81"/>
  <c r="DF149" i="81"/>
  <c r="CX149" i="81"/>
  <c r="CX175" i="81"/>
  <c r="CV11" i="81"/>
  <c r="DH35" i="81"/>
  <c r="DB35" i="81" s="1"/>
  <c r="DF35" i="81"/>
  <c r="DF87" i="81"/>
  <c r="CV91" i="81"/>
  <c r="CV95" i="81"/>
  <c r="CV99" i="81"/>
  <c r="CX105" i="81"/>
  <c r="CX11" i="81"/>
  <c r="DF15" i="81"/>
  <c r="CX35" i="81"/>
  <c r="DD43" i="81"/>
  <c r="CD51" i="81"/>
  <c r="CD59" i="81"/>
  <c r="DF59" i="81"/>
  <c r="CD65" i="81"/>
  <c r="CD71" i="81"/>
  <c r="DF71" i="81"/>
  <c r="DH75" i="81"/>
  <c r="DD75" i="81"/>
  <c r="CD75" i="81"/>
  <c r="CX75" i="81"/>
  <c r="CX85" i="81"/>
  <c r="CX91" i="81"/>
  <c r="DD95" i="81"/>
  <c r="CD97" i="81"/>
  <c r="CX99" i="81"/>
  <c r="CD101" i="81"/>
  <c r="DH103" i="81"/>
  <c r="CX103" i="81"/>
  <c r="CV103" i="81"/>
  <c r="DH107" i="81"/>
  <c r="DF107" i="81"/>
  <c r="CV107" i="81"/>
  <c r="DF109" i="81"/>
  <c r="DD113" i="81"/>
  <c r="DF113" i="81"/>
  <c r="CX113" i="81"/>
  <c r="CX117" i="81"/>
  <c r="CD119" i="81"/>
  <c r="DD119" i="81"/>
  <c r="DD133" i="81"/>
  <c r="CD133" i="81"/>
  <c r="DF133" i="81"/>
  <c r="CX137" i="81"/>
  <c r="CD139" i="81"/>
  <c r="DF139" i="81"/>
  <c r="CD143" i="81"/>
  <c r="DD143" i="81"/>
  <c r="DD147" i="81"/>
  <c r="CD149" i="81"/>
  <c r="CX151" i="81"/>
  <c r="DH159" i="81"/>
  <c r="DD159" i="81"/>
  <c r="CD159" i="81"/>
  <c r="CX159" i="81"/>
  <c r="DF167" i="81"/>
  <c r="DD177" i="81"/>
  <c r="CD177" i="81"/>
  <c r="DF177" i="81"/>
  <c r="DH191" i="81"/>
  <c r="DD191" i="81"/>
  <c r="CD191" i="81"/>
  <c r="CX191" i="81"/>
  <c r="DF199" i="81"/>
  <c r="DB203" i="81"/>
  <c r="DD209" i="81"/>
  <c r="CD209" i="81"/>
  <c r="DF209" i="81"/>
  <c r="DH223" i="81"/>
  <c r="DD223" i="81"/>
  <c r="CD223" i="81"/>
  <c r="CX223" i="81"/>
  <c r="DD233" i="81"/>
  <c r="CD233" i="81"/>
  <c r="DF233" i="81"/>
  <c r="DF245" i="81"/>
  <c r="DB245" i="81" s="1"/>
  <c r="DH253" i="81"/>
  <c r="DB253" i="81" s="1"/>
  <c r="CX253" i="81"/>
  <c r="CV253" i="81"/>
  <c r="DH289" i="81"/>
  <c r="DD289" i="81"/>
  <c r="DB289" i="81" s="1"/>
  <c r="CD289" i="81"/>
  <c r="CX289" i="81"/>
  <c r="DF289" i="81"/>
  <c r="DH293" i="81"/>
  <c r="DF293" i="81"/>
  <c r="DD293" i="81"/>
  <c r="CD293" i="81"/>
  <c r="CX293" i="81"/>
  <c r="DD323" i="81"/>
  <c r="CD323" i="81"/>
  <c r="DF323" i="81"/>
  <c r="DD337" i="81"/>
  <c r="DH345" i="81"/>
  <c r="CD345" i="81"/>
  <c r="DF345" i="81"/>
  <c r="DH361" i="81"/>
  <c r="CD361" i="81"/>
  <c r="DF361" i="81"/>
  <c r="DH377" i="81"/>
  <c r="CD377" i="81"/>
  <c r="DF377" i="81"/>
  <c r="DH393" i="81"/>
  <c r="CD393" i="81"/>
  <c r="DF393" i="81"/>
  <c r="CX101" i="81"/>
  <c r="DH131" i="81"/>
  <c r="DD131" i="81"/>
  <c r="CD131" i="81"/>
  <c r="CV139" i="81"/>
  <c r="DD161" i="81"/>
  <c r="CD161" i="81"/>
  <c r="DH79" i="81"/>
  <c r="CV79" i="81"/>
  <c r="DH123" i="81"/>
  <c r="DD123" i="81"/>
  <c r="CD123" i="81"/>
  <c r="CX123" i="81"/>
  <c r="DH19" i="81"/>
  <c r="DF19" i="81"/>
  <c r="DH27" i="81"/>
  <c r="CX27" i="81"/>
  <c r="DD51" i="81"/>
  <c r="CD11" i="81"/>
  <c r="DD11" i="81"/>
  <c r="CX19" i="81"/>
  <c r="DD27" i="81"/>
  <c r="CV31" i="81"/>
  <c r="CD35" i="81"/>
  <c r="DD35" i="81"/>
  <c r="CD43" i="81"/>
  <c r="DF43" i="81"/>
  <c r="DH47" i="81"/>
  <c r="DD47" i="81"/>
  <c r="CD47" i="81"/>
  <c r="CX47" i="81"/>
  <c r="DH61" i="81"/>
  <c r="DF75" i="81"/>
  <c r="CX77" i="81"/>
  <c r="DD79" i="81"/>
  <c r="DH83" i="81"/>
  <c r="DB83" i="81" s="1"/>
  <c r="CX83" i="81"/>
  <c r="CV83" i="81"/>
  <c r="DH85" i="81"/>
  <c r="CV87" i="81"/>
  <c r="CD91" i="81"/>
  <c r="DD91" i="81"/>
  <c r="DB91" i="81" s="1"/>
  <c r="DH93" i="81"/>
  <c r="CD95" i="81"/>
  <c r="DF95" i="81"/>
  <c r="CD99" i="81"/>
  <c r="DD99" i="81"/>
  <c r="DD103" i="81"/>
  <c r="DB103" i="81" s="1"/>
  <c r="CD105" i="81"/>
  <c r="CX107" i="81"/>
  <c r="CD109" i="81"/>
  <c r="DH111" i="81"/>
  <c r="DB111" i="81" s="1"/>
  <c r="CX111" i="81"/>
  <c r="CV111" i="81"/>
  <c r="DH115" i="81"/>
  <c r="DF115" i="81"/>
  <c r="CV115" i="81"/>
  <c r="DF117" i="81"/>
  <c r="DF119" i="81"/>
  <c r="DD125" i="81"/>
  <c r="CD125" i="81"/>
  <c r="DF125" i="81"/>
  <c r="CV131" i="81"/>
  <c r="DF137" i="81"/>
  <c r="DD141" i="81"/>
  <c r="DF141" i="81"/>
  <c r="CX141" i="81"/>
  <c r="CX145" i="81"/>
  <c r="CD147" i="81"/>
  <c r="DF147" i="81"/>
  <c r="CD151" i="81"/>
  <c r="CX161" i="81"/>
  <c r="DD169" i="81"/>
  <c r="CD169" i="81"/>
  <c r="DF169" i="81"/>
  <c r="CV175" i="81"/>
  <c r="DH183" i="81"/>
  <c r="DD183" i="81"/>
  <c r="CD183" i="81"/>
  <c r="CX183" i="81"/>
  <c r="CX193" i="81"/>
  <c r="DD201" i="81"/>
  <c r="CD201" i="81"/>
  <c r="DF201" i="81"/>
  <c r="CV207" i="81"/>
  <c r="DH215" i="81"/>
  <c r="DD215" i="81"/>
  <c r="CD215" i="81"/>
  <c r="CX215" i="81"/>
  <c r="CX225" i="81"/>
  <c r="DH247" i="81"/>
  <c r="CD247" i="81"/>
  <c r="CV257" i="81"/>
  <c r="CV261" i="81"/>
  <c r="DH273" i="81"/>
  <c r="DD273" i="81"/>
  <c r="CD273" i="81"/>
  <c r="CX273" i="81"/>
  <c r="DF273" i="81"/>
  <c r="DH277" i="81"/>
  <c r="DF277" i="81"/>
  <c r="DD277" i="81"/>
  <c r="CD277" i="81"/>
  <c r="CX277" i="81"/>
  <c r="DH305" i="81"/>
  <c r="DD305" i="81"/>
  <c r="CD305" i="81"/>
  <c r="CX305" i="81"/>
  <c r="CV305" i="81"/>
  <c r="CV313" i="81"/>
  <c r="CV333" i="81"/>
  <c r="DH341" i="81"/>
  <c r="CV341" i="81"/>
  <c r="DH349" i="81"/>
  <c r="CD349" i="81"/>
  <c r="DF349" i="81"/>
  <c r="CX353" i="81"/>
  <c r="DH365" i="81"/>
  <c r="CD365" i="81"/>
  <c r="DF365" i="81"/>
  <c r="CX369" i="81"/>
  <c r="DH381" i="81"/>
  <c r="CD381" i="81"/>
  <c r="DF381" i="81"/>
  <c r="CX385" i="81"/>
  <c r="DH397" i="81"/>
  <c r="CD397" i="81"/>
  <c r="DF397" i="81"/>
  <c r="DD403" i="81"/>
  <c r="CD403" i="81"/>
  <c r="DF403" i="81"/>
  <c r="DD407" i="81"/>
  <c r="CD407" i="81"/>
  <c r="DF407" i="81"/>
  <c r="CV249" i="81"/>
  <c r="CX251" i="81"/>
  <c r="CV269" i="81"/>
  <c r="CV285" i="81"/>
  <c r="CV309" i="81"/>
  <c r="DF309" i="81"/>
  <c r="DB309" i="81" s="1"/>
  <c r="DB329" i="81"/>
  <c r="CV329" i="81"/>
  <c r="CX331" i="81"/>
  <c r="CX339" i="81"/>
  <c r="DD237" i="81"/>
  <c r="CV23" i="81"/>
  <c r="CV39" i="81"/>
  <c r="DB55" i="81"/>
  <c r="CV55" i="81"/>
  <c r="DF63" i="81"/>
  <c r="DB63" i="81" s="1"/>
  <c r="CV67" i="81"/>
  <c r="CX121" i="81"/>
  <c r="DB127" i="81"/>
  <c r="CV127" i="81"/>
  <c r="CX129" i="81"/>
  <c r="CV135" i="81"/>
  <c r="DF135" i="81"/>
  <c r="DB135" i="81" s="1"/>
  <c r="CV163" i="81"/>
  <c r="CX165" i="81"/>
  <c r="CV171" i="81"/>
  <c r="CX173" i="81"/>
  <c r="CV179" i="81"/>
  <c r="CX181" i="81"/>
  <c r="CV187" i="81"/>
  <c r="CX189" i="81"/>
  <c r="CV195" i="81"/>
  <c r="CX197" i="81"/>
  <c r="CV203" i="81"/>
  <c r="CX205" i="81"/>
  <c r="CV211" i="81"/>
  <c r="CX213" i="81"/>
  <c r="CV219" i="81"/>
  <c r="CX221" i="81"/>
  <c r="CV227" i="81"/>
  <c r="CX229" i="81"/>
  <c r="CV237" i="81"/>
  <c r="DF237" i="81"/>
  <c r="CV241" i="81"/>
  <c r="CX249" i="81"/>
  <c r="CV265" i="81"/>
  <c r="CX269" i="81"/>
  <c r="CV281" i="81"/>
  <c r="CX285" i="81"/>
  <c r="CV297" i="81"/>
  <c r="DF297" i="81"/>
  <c r="DB297" i="81" s="1"/>
  <c r="CV301" i="81"/>
  <c r="CX309" i="81"/>
  <c r="CX311" i="81"/>
  <c r="DB317" i="81"/>
  <c r="CV317" i="81"/>
  <c r="CX319" i="81"/>
  <c r="CV325" i="81"/>
  <c r="DF325" i="81"/>
  <c r="DB325" i="81" s="1"/>
  <c r="CX329" i="81"/>
  <c r="DF331" i="81"/>
  <c r="CX335" i="81"/>
  <c r="DF339" i="81"/>
  <c r="CX347" i="81"/>
  <c r="CX351" i="81"/>
  <c r="CX355" i="81"/>
  <c r="CX359" i="81"/>
  <c r="CX363" i="81"/>
  <c r="CX367" i="81"/>
  <c r="CX371" i="81"/>
  <c r="CX375" i="81"/>
  <c r="CX379" i="81"/>
  <c r="CX383" i="81"/>
  <c r="CX387" i="81"/>
  <c r="CX391" i="81"/>
  <c r="CX395" i="81"/>
  <c r="CX399" i="81"/>
  <c r="DB23" i="81"/>
  <c r="DB39" i="81"/>
  <c r="DB11" i="81"/>
  <c r="W13" i="81"/>
  <c r="DB51" i="81"/>
  <c r="DB15" i="81"/>
  <c r="DF57" i="81"/>
  <c r="DF73" i="81"/>
  <c r="DF89" i="81"/>
  <c r="DB163" i="81"/>
  <c r="DB179" i="81"/>
  <c r="CZ11" i="81"/>
  <c r="CT11" i="81" s="1"/>
  <c r="CV13" i="81"/>
  <c r="DD13" i="81"/>
  <c r="CZ15" i="81"/>
  <c r="CT15" i="81" s="1"/>
  <c r="CV17" i="81"/>
  <c r="DD17" i="81"/>
  <c r="CZ19" i="81"/>
  <c r="CT19" i="81" s="1"/>
  <c r="CV21" i="81"/>
  <c r="DD21" i="81"/>
  <c r="CZ23" i="81"/>
  <c r="CT23" i="81" s="1"/>
  <c r="CV25" i="81"/>
  <c r="DD25" i="81"/>
  <c r="CZ27" i="81"/>
  <c r="CT27" i="81" s="1"/>
  <c r="CV29" i="81"/>
  <c r="DD29" i="81"/>
  <c r="CZ31" i="81"/>
  <c r="CT31" i="81" s="1"/>
  <c r="CV33" i="81"/>
  <c r="DD33" i="81"/>
  <c r="CZ35" i="81"/>
  <c r="CT35" i="81" s="1"/>
  <c r="CV37" i="81"/>
  <c r="DD37" i="81"/>
  <c r="CZ39" i="81"/>
  <c r="CT39" i="81" s="1"/>
  <c r="CV41" i="81"/>
  <c r="DD41" i="81"/>
  <c r="CZ43" i="81"/>
  <c r="CT43" i="81" s="1"/>
  <c r="CV45" i="81"/>
  <c r="DD45" i="81"/>
  <c r="CZ47" i="81"/>
  <c r="CT47" i="81" s="1"/>
  <c r="CV49" i="81"/>
  <c r="DD49" i="81"/>
  <c r="CZ51" i="81"/>
  <c r="CT51" i="81" s="1"/>
  <c r="CV53" i="81"/>
  <c r="DF53" i="81"/>
  <c r="CX57" i="81"/>
  <c r="DH57" i="81"/>
  <c r="W61" i="81"/>
  <c r="CD61" i="81"/>
  <c r="DD69" i="81"/>
  <c r="CV69" i="81"/>
  <c r="CT69" i="81" s="1"/>
  <c r="DF69" i="81"/>
  <c r="CX73" i="81"/>
  <c r="W77" i="81"/>
  <c r="CD77" i="81"/>
  <c r="DD85" i="81"/>
  <c r="CV85" i="81"/>
  <c r="CT85" i="81" s="1"/>
  <c r="DF85" i="81"/>
  <c r="CX89" i="81"/>
  <c r="DH89" i="81"/>
  <c r="W93" i="81"/>
  <c r="CD93" i="81"/>
  <c r="W99" i="81"/>
  <c r="W103" i="81"/>
  <c r="W107" i="81"/>
  <c r="W111" i="81"/>
  <c r="W127" i="81"/>
  <c r="W143" i="81"/>
  <c r="DB159" i="81"/>
  <c r="DB175" i="81"/>
  <c r="DD73" i="81"/>
  <c r="CV73" i="81"/>
  <c r="CD13" i="81"/>
  <c r="CX13" i="81"/>
  <c r="DF13" i="81"/>
  <c r="CD17" i="81"/>
  <c r="CX17" i="81"/>
  <c r="DF17" i="81"/>
  <c r="CD21" i="81"/>
  <c r="CX21" i="81"/>
  <c r="DF21" i="81"/>
  <c r="CD25" i="81"/>
  <c r="CX25" i="81"/>
  <c r="DF25" i="81"/>
  <c r="CD29" i="81"/>
  <c r="CX29" i="81"/>
  <c r="DF29" i="81"/>
  <c r="CD33" i="81"/>
  <c r="CX33" i="81"/>
  <c r="DF33" i="81"/>
  <c r="CD37" i="81"/>
  <c r="CX37" i="81"/>
  <c r="DF37" i="81"/>
  <c r="CD41" i="81"/>
  <c r="CX41" i="81"/>
  <c r="DF41" i="81"/>
  <c r="CD45" i="81"/>
  <c r="CX45" i="81"/>
  <c r="DF45" i="81"/>
  <c r="CD49" i="81"/>
  <c r="CX49" i="81"/>
  <c r="DF49" i="81"/>
  <c r="CD53" i="81"/>
  <c r="CX53" i="81"/>
  <c r="DH53" i="81"/>
  <c r="W57" i="81"/>
  <c r="CD57" i="81"/>
  <c r="DD65" i="81"/>
  <c r="DB65" i="81" s="1"/>
  <c r="CV65" i="81"/>
  <c r="CT65" i="81" s="1"/>
  <c r="DF65" i="81"/>
  <c r="W73" i="81"/>
  <c r="CD73" i="81"/>
  <c r="CZ73" i="81"/>
  <c r="DD81" i="81"/>
  <c r="CV81" i="81"/>
  <c r="CT81" i="81" s="1"/>
  <c r="DF81" i="81"/>
  <c r="W89" i="81"/>
  <c r="CD89" i="81"/>
  <c r="W115" i="81"/>
  <c r="W131" i="81"/>
  <c r="W147" i="81"/>
  <c r="DB171" i="81"/>
  <c r="DB187" i="81"/>
  <c r="DD57" i="81"/>
  <c r="CV57" i="81"/>
  <c r="DD89" i="81"/>
  <c r="CV89" i="81"/>
  <c r="CT89" i="81" s="1"/>
  <c r="CZ13" i="81"/>
  <c r="CZ17" i="81"/>
  <c r="CZ21" i="81"/>
  <c r="CZ25" i="81"/>
  <c r="CZ29" i="81"/>
  <c r="CZ33" i="81"/>
  <c r="CZ37" i="81"/>
  <c r="CZ41" i="81"/>
  <c r="CZ45" i="81"/>
  <c r="CZ49" i="81"/>
  <c r="CZ53" i="81"/>
  <c r="DD61" i="81"/>
  <c r="CV61" i="81"/>
  <c r="CT61" i="81" s="1"/>
  <c r="DF61" i="81"/>
  <c r="W69" i="81"/>
  <c r="DD77" i="81"/>
  <c r="CV77" i="81"/>
  <c r="CT77" i="81" s="1"/>
  <c r="DF77" i="81"/>
  <c r="W85" i="81"/>
  <c r="DD93" i="81"/>
  <c r="CV93" i="81"/>
  <c r="CT93" i="81" s="1"/>
  <c r="DF93" i="81"/>
  <c r="DB167" i="81"/>
  <c r="DB183" i="81"/>
  <c r="CZ97" i="81"/>
  <c r="DH97" i="81"/>
  <c r="DB97" i="81" s="1"/>
  <c r="CZ101" i="81"/>
  <c r="DH101" i="81"/>
  <c r="DB101" i="81" s="1"/>
  <c r="CZ105" i="81"/>
  <c r="DH105" i="81"/>
  <c r="DB105" i="81" s="1"/>
  <c r="CZ109" i="81"/>
  <c r="DH109" i="81"/>
  <c r="DB109" i="81" s="1"/>
  <c r="CZ113" i="81"/>
  <c r="DH113" i="81"/>
  <c r="DB113" i="81" s="1"/>
  <c r="CZ117" i="81"/>
  <c r="DH117" i="81"/>
  <c r="DB117" i="81" s="1"/>
  <c r="CZ121" i="81"/>
  <c r="DH121" i="81"/>
  <c r="DB121" i="81" s="1"/>
  <c r="CZ125" i="81"/>
  <c r="DH125" i="81"/>
  <c r="DB125" i="81" s="1"/>
  <c r="CZ129" i="81"/>
  <c r="DH129" i="81"/>
  <c r="DB129" i="81" s="1"/>
  <c r="CZ133" i="81"/>
  <c r="DH133" i="81"/>
  <c r="DB133" i="81" s="1"/>
  <c r="CZ137" i="81"/>
  <c r="DH137" i="81"/>
  <c r="DB137" i="81" s="1"/>
  <c r="CZ141" i="81"/>
  <c r="DH141" i="81"/>
  <c r="DB141" i="81" s="1"/>
  <c r="CZ145" i="81"/>
  <c r="DH145" i="81"/>
  <c r="DB145" i="81" s="1"/>
  <c r="CZ149" i="81"/>
  <c r="DH149" i="81"/>
  <c r="DB149" i="81" s="1"/>
  <c r="CZ153" i="81"/>
  <c r="DH153" i="81"/>
  <c r="DB153" i="81" s="1"/>
  <c r="W157" i="81"/>
  <c r="DB199" i="81"/>
  <c r="DB215" i="81"/>
  <c r="DB231" i="81"/>
  <c r="DD239" i="81"/>
  <c r="CV239" i="81"/>
  <c r="CZ239" i="81"/>
  <c r="CD239" i="81"/>
  <c r="DH239" i="81"/>
  <c r="CX239" i="81"/>
  <c r="DF239" i="81"/>
  <c r="W159" i="81"/>
  <c r="W163" i="81"/>
  <c r="W167" i="81"/>
  <c r="W171" i="81"/>
  <c r="W175" i="81"/>
  <c r="W179" i="81"/>
  <c r="W183" i="81"/>
  <c r="W187" i="81"/>
  <c r="W193" i="81"/>
  <c r="W209" i="81"/>
  <c r="W225" i="81"/>
  <c r="CZ55" i="81"/>
  <c r="CT55" i="81" s="1"/>
  <c r="CZ59" i="81"/>
  <c r="CT59" i="81" s="1"/>
  <c r="CZ63" i="81"/>
  <c r="CT63" i="81" s="1"/>
  <c r="CZ67" i="81"/>
  <c r="CT67" i="81" s="1"/>
  <c r="CZ71" i="81"/>
  <c r="CT71" i="81" s="1"/>
  <c r="CZ75" i="81"/>
  <c r="CT75" i="81" s="1"/>
  <c r="CZ79" i="81"/>
  <c r="CT79" i="81" s="1"/>
  <c r="CZ83" i="81"/>
  <c r="CT83" i="81" s="1"/>
  <c r="CZ87" i="81"/>
  <c r="CT87" i="81" s="1"/>
  <c r="CZ91" i="81"/>
  <c r="CT91" i="81" s="1"/>
  <c r="CZ95" i="81"/>
  <c r="CT95" i="81" s="1"/>
  <c r="CV97" i="81"/>
  <c r="CZ99" i="81"/>
  <c r="CT99" i="81" s="1"/>
  <c r="CV101" i="81"/>
  <c r="CZ103" i="81"/>
  <c r="CT103" i="81" s="1"/>
  <c r="CV105" i="81"/>
  <c r="CZ107" i="81"/>
  <c r="CT107" i="81" s="1"/>
  <c r="CV109" i="81"/>
  <c r="CZ111" i="81"/>
  <c r="CT111" i="81" s="1"/>
  <c r="CV113" i="81"/>
  <c r="CZ115" i="81"/>
  <c r="CT115" i="81" s="1"/>
  <c r="CV117" i="81"/>
  <c r="CZ119" i="81"/>
  <c r="CT119" i="81" s="1"/>
  <c r="CV121" i="81"/>
  <c r="CZ123" i="81"/>
  <c r="CT123" i="81" s="1"/>
  <c r="CV125" i="81"/>
  <c r="CZ127" i="81"/>
  <c r="CT127" i="81" s="1"/>
  <c r="CV129" i="81"/>
  <c r="CZ131" i="81"/>
  <c r="CT131" i="81" s="1"/>
  <c r="CV133" i="81"/>
  <c r="CZ135" i="81"/>
  <c r="CT135" i="81" s="1"/>
  <c r="CV137" i="81"/>
  <c r="CZ139" i="81"/>
  <c r="CT139" i="81" s="1"/>
  <c r="CV141" i="81"/>
  <c r="CZ143" i="81"/>
  <c r="CT143" i="81" s="1"/>
  <c r="CV145" i="81"/>
  <c r="CZ147" i="81"/>
  <c r="CT147" i="81" s="1"/>
  <c r="CV149" i="81"/>
  <c r="CZ151" i="81"/>
  <c r="CT151" i="81" s="1"/>
  <c r="CV153" i="81"/>
  <c r="DH155" i="81"/>
  <c r="DB155" i="81" s="1"/>
  <c r="CZ155" i="81"/>
  <c r="CT155" i="81" s="1"/>
  <c r="DD157" i="81"/>
  <c r="CV157" i="81"/>
  <c r="DH157" i="81"/>
  <c r="CZ157" i="81"/>
  <c r="DB191" i="81"/>
  <c r="W197" i="81"/>
  <c r="DB207" i="81"/>
  <c r="W213" i="81"/>
  <c r="DB223" i="81"/>
  <c r="W229" i="81"/>
  <c r="CZ161" i="81"/>
  <c r="DH161" i="81"/>
  <c r="DB161" i="81" s="1"/>
  <c r="CZ165" i="81"/>
  <c r="DH165" i="81"/>
  <c r="DB165" i="81" s="1"/>
  <c r="CZ169" i="81"/>
  <c r="DH169" i="81"/>
  <c r="DB169" i="81" s="1"/>
  <c r="CZ173" i="81"/>
  <c r="DH173" i="81"/>
  <c r="DB173" i="81" s="1"/>
  <c r="CZ177" i="81"/>
  <c r="DH177" i="81"/>
  <c r="DB177" i="81" s="1"/>
  <c r="CZ181" i="81"/>
  <c r="DH181" i="81"/>
  <c r="DB181" i="81" s="1"/>
  <c r="CZ185" i="81"/>
  <c r="DH185" i="81"/>
  <c r="DB185" i="81" s="1"/>
  <c r="CZ189" i="81"/>
  <c r="DH189" i="81"/>
  <c r="DB189" i="81" s="1"/>
  <c r="CZ193" i="81"/>
  <c r="DH193" i="81"/>
  <c r="DB193" i="81" s="1"/>
  <c r="CZ197" i="81"/>
  <c r="DH197" i="81"/>
  <c r="DB197" i="81" s="1"/>
  <c r="CZ201" i="81"/>
  <c r="DH201" i="81"/>
  <c r="DB201" i="81" s="1"/>
  <c r="CZ205" i="81"/>
  <c r="DH205" i="81"/>
  <c r="DB205" i="81" s="1"/>
  <c r="CZ209" i="81"/>
  <c r="DH209" i="81"/>
  <c r="DB209" i="81" s="1"/>
  <c r="CZ213" i="81"/>
  <c r="DH213" i="81"/>
  <c r="DB213" i="81" s="1"/>
  <c r="CZ217" i="81"/>
  <c r="DH217" i="81"/>
  <c r="DB217" i="81" s="1"/>
  <c r="CZ221" i="81"/>
  <c r="DH221" i="81"/>
  <c r="DB221" i="81" s="1"/>
  <c r="CZ225" i="81"/>
  <c r="DH225" i="81"/>
  <c r="DB225" i="81" s="1"/>
  <c r="CZ229" i="81"/>
  <c r="DH229" i="81"/>
  <c r="DB229" i="81" s="1"/>
  <c r="CZ233" i="81"/>
  <c r="DH233" i="81"/>
  <c r="DB233" i="81" s="1"/>
  <c r="W235" i="81"/>
  <c r="DD243" i="81"/>
  <c r="CV243" i="81"/>
  <c r="DF243" i="81"/>
  <c r="CX247" i="81"/>
  <c r="W251" i="81"/>
  <c r="DF255" i="81"/>
  <c r="CX255" i="81"/>
  <c r="CD255" i="81"/>
  <c r="DD255" i="81"/>
  <c r="CV255" i="81"/>
  <c r="DH255" i="81"/>
  <c r="CZ255" i="81"/>
  <c r="CZ159" i="81"/>
  <c r="CT159" i="81" s="1"/>
  <c r="CV161" i="81"/>
  <c r="CZ163" i="81"/>
  <c r="CT163" i="81" s="1"/>
  <c r="CV165" i="81"/>
  <c r="CZ167" i="81"/>
  <c r="CT167" i="81" s="1"/>
  <c r="CV169" i="81"/>
  <c r="CT169" i="81" s="1"/>
  <c r="CZ171" i="81"/>
  <c r="CT171" i="81" s="1"/>
  <c r="CV173" i="81"/>
  <c r="CZ175" i="81"/>
  <c r="CT175" i="81" s="1"/>
  <c r="CV177" i="81"/>
  <c r="CT177" i="81" s="1"/>
  <c r="CZ179" i="81"/>
  <c r="CT179" i="81" s="1"/>
  <c r="CV181" i="81"/>
  <c r="CZ183" i="81"/>
  <c r="CT183" i="81" s="1"/>
  <c r="CV185" i="81"/>
  <c r="CT185" i="81" s="1"/>
  <c r="CZ187" i="81"/>
  <c r="CT187" i="81" s="1"/>
  <c r="CV189" i="81"/>
  <c r="CZ191" i="81"/>
  <c r="CT191" i="81" s="1"/>
  <c r="CV193" i="81"/>
  <c r="CT193" i="81" s="1"/>
  <c r="CZ195" i="81"/>
  <c r="CT195" i="81" s="1"/>
  <c r="CV197" i="81"/>
  <c r="CZ199" i="81"/>
  <c r="CT199" i="81" s="1"/>
  <c r="CV201" i="81"/>
  <c r="CT201" i="81" s="1"/>
  <c r="CZ203" i="81"/>
  <c r="CT203" i="81" s="1"/>
  <c r="CV205" i="81"/>
  <c r="CZ207" i="81"/>
  <c r="CT207" i="81" s="1"/>
  <c r="CV209" i="81"/>
  <c r="CT209" i="81" s="1"/>
  <c r="CZ211" i="81"/>
  <c r="CT211" i="81" s="1"/>
  <c r="CV213" i="81"/>
  <c r="CZ215" i="81"/>
  <c r="CT215" i="81" s="1"/>
  <c r="CV217" i="81"/>
  <c r="CT217" i="81" s="1"/>
  <c r="CZ219" i="81"/>
  <c r="CT219" i="81" s="1"/>
  <c r="CV221" i="81"/>
  <c r="CZ223" i="81"/>
  <c r="CT223" i="81" s="1"/>
  <c r="CV225" i="81"/>
  <c r="CT225" i="81" s="1"/>
  <c r="CZ227" i="81"/>
  <c r="CT227" i="81" s="1"/>
  <c r="CV229" i="81"/>
  <c r="CZ231" i="81"/>
  <c r="CT231" i="81" s="1"/>
  <c r="CV233" i="81"/>
  <c r="CT233" i="81" s="1"/>
  <c r="DD235" i="81"/>
  <c r="CV235" i="81"/>
  <c r="CT235" i="81" s="1"/>
  <c r="DF235" i="81"/>
  <c r="W243" i="81"/>
  <c r="CD243" i="81"/>
  <c r="CZ243" i="81"/>
  <c r="DD251" i="81"/>
  <c r="CV251" i="81"/>
  <c r="CT251" i="81" s="1"/>
  <c r="DF251" i="81"/>
  <c r="W239" i="81"/>
  <c r="DD247" i="81"/>
  <c r="CV247" i="81"/>
  <c r="CT247" i="81" s="1"/>
  <c r="DF247" i="81"/>
  <c r="W255" i="81"/>
  <c r="DB261" i="81"/>
  <c r="W263" i="81"/>
  <c r="DB269" i="81"/>
  <c r="W271" i="81"/>
  <c r="DB277" i="81"/>
  <c r="W279" i="81"/>
  <c r="DB285" i="81"/>
  <c r="W287" i="81"/>
  <c r="DB293" i="81"/>
  <c r="W295" i="81"/>
  <c r="DD299" i="81"/>
  <c r="CV299" i="81"/>
  <c r="CZ299" i="81"/>
  <c r="CD299" i="81"/>
  <c r="DH299" i="81"/>
  <c r="CX299" i="81"/>
  <c r="DF299" i="81"/>
  <c r="CZ259" i="81"/>
  <c r="DH259" i="81"/>
  <c r="CZ263" i="81"/>
  <c r="DH263" i="81"/>
  <c r="CZ267" i="81"/>
  <c r="DH267" i="81"/>
  <c r="CZ271" i="81"/>
  <c r="DH271" i="81"/>
  <c r="CZ275" i="81"/>
  <c r="DH275" i="81"/>
  <c r="CZ279" i="81"/>
  <c r="DH279" i="81"/>
  <c r="CZ283" i="81"/>
  <c r="DH283" i="81"/>
  <c r="CZ287" i="81"/>
  <c r="DH287" i="81"/>
  <c r="CZ291" i="81"/>
  <c r="DH291" i="81"/>
  <c r="CZ295" i="81"/>
  <c r="DD303" i="81"/>
  <c r="CV303" i="81"/>
  <c r="DF303" i="81"/>
  <c r="CZ237" i="81"/>
  <c r="CT237" i="81" s="1"/>
  <c r="CZ241" i="81"/>
  <c r="CT241" i="81" s="1"/>
  <c r="CZ245" i="81"/>
  <c r="CT245" i="81" s="1"/>
  <c r="CZ249" i="81"/>
  <c r="CT249" i="81" s="1"/>
  <c r="CZ253" i="81"/>
  <c r="CT253" i="81" s="1"/>
  <c r="CZ257" i="81"/>
  <c r="CT257" i="81" s="1"/>
  <c r="CV259" i="81"/>
  <c r="DD259" i="81"/>
  <c r="CZ261" i="81"/>
  <c r="CT261" i="81" s="1"/>
  <c r="CV263" i="81"/>
  <c r="DD263" i="81"/>
  <c r="CZ265" i="81"/>
  <c r="CT265" i="81" s="1"/>
  <c r="CV267" i="81"/>
  <c r="DD267" i="81"/>
  <c r="CZ269" i="81"/>
  <c r="CT269" i="81" s="1"/>
  <c r="CV271" i="81"/>
  <c r="DD271" i="81"/>
  <c r="CZ273" i="81"/>
  <c r="CT273" i="81" s="1"/>
  <c r="CV275" i="81"/>
  <c r="DD275" i="81"/>
  <c r="CZ277" i="81"/>
  <c r="CT277" i="81" s="1"/>
  <c r="CV279" i="81"/>
  <c r="DD279" i="81"/>
  <c r="CZ281" i="81"/>
  <c r="CT281" i="81" s="1"/>
  <c r="CV283" i="81"/>
  <c r="DD283" i="81"/>
  <c r="CZ285" i="81"/>
  <c r="CT285" i="81" s="1"/>
  <c r="CV287" i="81"/>
  <c r="DD287" i="81"/>
  <c r="DB287" i="81" s="1"/>
  <c r="CZ289" i="81"/>
  <c r="CT289" i="81" s="1"/>
  <c r="CV291" i="81"/>
  <c r="DD291" i="81"/>
  <c r="CZ293" i="81"/>
  <c r="CT293" i="81" s="1"/>
  <c r="CV295" i="81"/>
  <c r="DF295" i="81"/>
  <c r="W303" i="81"/>
  <c r="CD303" i="81"/>
  <c r="CZ303" i="81"/>
  <c r="CD259" i="81"/>
  <c r="CX259" i="81"/>
  <c r="CD263" i="81"/>
  <c r="CX263" i="81"/>
  <c r="CD267" i="81"/>
  <c r="CX267" i="81"/>
  <c r="CD271" i="81"/>
  <c r="CX271" i="81"/>
  <c r="CD275" i="81"/>
  <c r="CX275" i="81"/>
  <c r="CD279" i="81"/>
  <c r="CX279" i="81"/>
  <c r="CD283" i="81"/>
  <c r="CX283" i="81"/>
  <c r="CD287" i="81"/>
  <c r="CX287" i="81"/>
  <c r="CD291" i="81"/>
  <c r="CX291" i="81"/>
  <c r="CD295" i="81"/>
  <c r="CX295" i="81"/>
  <c r="DH295" i="81"/>
  <c r="W299" i="81"/>
  <c r="DD307" i="81"/>
  <c r="CV307" i="81"/>
  <c r="DH307" i="81"/>
  <c r="CZ307" i="81"/>
  <c r="CX307" i="81"/>
  <c r="CZ311" i="81"/>
  <c r="DH311" i="81"/>
  <c r="DB311" i="81" s="1"/>
  <c r="CZ315" i="81"/>
  <c r="DH315" i="81"/>
  <c r="DB315" i="81" s="1"/>
  <c r="CZ319" i="81"/>
  <c r="DH319" i="81"/>
  <c r="DB319" i="81" s="1"/>
  <c r="CZ323" i="81"/>
  <c r="DH323" i="81"/>
  <c r="DB323" i="81" s="1"/>
  <c r="CZ327" i="81"/>
  <c r="DH327" i="81"/>
  <c r="DB327" i="81" s="1"/>
  <c r="CZ331" i="81"/>
  <c r="DH331" i="81"/>
  <c r="DB331" i="81" s="1"/>
  <c r="CZ335" i="81"/>
  <c r="DH335" i="81"/>
  <c r="DB335" i="81" s="1"/>
  <c r="CZ339" i="81"/>
  <c r="DH339" i="81"/>
  <c r="DB339" i="81" s="1"/>
  <c r="DD343" i="81"/>
  <c r="CV343" i="81"/>
  <c r="DH343" i="81"/>
  <c r="CZ343" i="81"/>
  <c r="DF343" i="81"/>
  <c r="DF333" i="81"/>
  <c r="DB333" i="81" s="1"/>
  <c r="CD337" i="81"/>
  <c r="CX337" i="81"/>
  <c r="DF337" i="81"/>
  <c r="DB337" i="81" s="1"/>
  <c r="CD341" i="81"/>
  <c r="CX341" i="81"/>
  <c r="DF341" i="81"/>
  <c r="DB341" i="81" s="1"/>
  <c r="W347" i="81"/>
  <c r="W355" i="81"/>
  <c r="W363" i="81"/>
  <c r="W369" i="81"/>
  <c r="W385" i="81"/>
  <c r="W401" i="81"/>
  <c r="W405" i="81"/>
  <c r="CZ297" i="81"/>
  <c r="CT297" i="81" s="1"/>
  <c r="CZ301" i="81"/>
  <c r="CT301" i="81" s="1"/>
  <c r="CZ305" i="81"/>
  <c r="CT305" i="81" s="1"/>
  <c r="CZ309" i="81"/>
  <c r="CT309" i="81" s="1"/>
  <c r="CV311" i="81"/>
  <c r="CZ313" i="81"/>
  <c r="CT313" i="81" s="1"/>
  <c r="CV315" i="81"/>
  <c r="CT315" i="81" s="1"/>
  <c r="CZ317" i="81"/>
  <c r="CT317" i="81" s="1"/>
  <c r="CV319" i="81"/>
  <c r="CZ321" i="81"/>
  <c r="CT321" i="81" s="1"/>
  <c r="CV323" i="81"/>
  <c r="CT323" i="81" s="1"/>
  <c r="CZ325" i="81"/>
  <c r="CT325" i="81" s="1"/>
  <c r="CV327" i="81"/>
  <c r="CZ329" i="81"/>
  <c r="CT329" i="81" s="1"/>
  <c r="CV331" i="81"/>
  <c r="CT331" i="81" s="1"/>
  <c r="CZ333" i="81"/>
  <c r="CT333" i="81" s="1"/>
  <c r="CV335" i="81"/>
  <c r="CZ337" i="81"/>
  <c r="CV339" i="81"/>
  <c r="CT339" i="81" s="1"/>
  <c r="CZ341" i="81"/>
  <c r="CX343" i="81"/>
  <c r="W349" i="81"/>
  <c r="W357" i="81"/>
  <c r="W365" i="81"/>
  <c r="W381" i="81"/>
  <c r="W397" i="81"/>
  <c r="CV345" i="81"/>
  <c r="DD345" i="81"/>
  <c r="DB345" i="81" s="1"/>
  <c r="CZ347" i="81"/>
  <c r="DH347" i="81"/>
  <c r="DB347" i="81" s="1"/>
  <c r="CV349" i="81"/>
  <c r="DD349" i="81"/>
  <c r="DB349" i="81" s="1"/>
  <c r="CZ351" i="81"/>
  <c r="DH351" i="81"/>
  <c r="DB351" i="81" s="1"/>
  <c r="CV353" i="81"/>
  <c r="DD353" i="81"/>
  <c r="DB353" i="81" s="1"/>
  <c r="CZ355" i="81"/>
  <c r="DH355" i="81"/>
  <c r="DB355" i="81" s="1"/>
  <c r="CV357" i="81"/>
  <c r="DD357" i="81"/>
  <c r="DB357" i="81" s="1"/>
  <c r="CZ359" i="81"/>
  <c r="DH359" i="81"/>
  <c r="DB359" i="81" s="1"/>
  <c r="CV361" i="81"/>
  <c r="DD361" i="81"/>
  <c r="DB361" i="81" s="1"/>
  <c r="CZ363" i="81"/>
  <c r="DH363" i="81"/>
  <c r="DB363" i="81" s="1"/>
  <c r="CV365" i="81"/>
  <c r="CT365" i="81" s="1"/>
  <c r="DD365" i="81"/>
  <c r="DB365" i="81" s="1"/>
  <c r="CZ367" i="81"/>
  <c r="DH367" i="81"/>
  <c r="DB367" i="81" s="1"/>
  <c r="CV369" i="81"/>
  <c r="DD369" i="81"/>
  <c r="DB369" i="81" s="1"/>
  <c r="CZ371" i="81"/>
  <c r="DH371" i="81"/>
  <c r="DB371" i="81" s="1"/>
  <c r="CV373" i="81"/>
  <c r="CT373" i="81" s="1"/>
  <c r="DD373" i="81"/>
  <c r="DB373" i="81" s="1"/>
  <c r="CZ375" i="81"/>
  <c r="DH375" i="81"/>
  <c r="DB375" i="81" s="1"/>
  <c r="CV377" i="81"/>
  <c r="DD377" i="81"/>
  <c r="DB377" i="81" s="1"/>
  <c r="CZ379" i="81"/>
  <c r="DH379" i="81"/>
  <c r="DB379" i="81" s="1"/>
  <c r="CV381" i="81"/>
  <c r="CT381" i="81" s="1"/>
  <c r="DD381" i="81"/>
  <c r="DB381" i="81" s="1"/>
  <c r="CZ383" i="81"/>
  <c r="DH383" i="81"/>
  <c r="DB383" i="81" s="1"/>
  <c r="CV385" i="81"/>
  <c r="DD385" i="81"/>
  <c r="DB385" i="81" s="1"/>
  <c r="CZ387" i="81"/>
  <c r="DH387" i="81"/>
  <c r="DB387" i="81" s="1"/>
  <c r="CV389" i="81"/>
  <c r="CT389" i="81" s="1"/>
  <c r="DD389" i="81"/>
  <c r="DB389" i="81" s="1"/>
  <c r="CZ391" i="81"/>
  <c r="DH391" i="81"/>
  <c r="DB391" i="81" s="1"/>
  <c r="CV393" i="81"/>
  <c r="DD393" i="81"/>
  <c r="DB393" i="81" s="1"/>
  <c r="CZ395" i="81"/>
  <c r="DH395" i="81"/>
  <c r="DB395" i="81" s="1"/>
  <c r="CV397" i="81"/>
  <c r="CT397" i="81" s="1"/>
  <c r="DD397" i="81"/>
  <c r="DB397" i="81" s="1"/>
  <c r="CZ399" i="81"/>
  <c r="DH399" i="81"/>
  <c r="DB399" i="81" s="1"/>
  <c r="CV401" i="81"/>
  <c r="DD401" i="81"/>
  <c r="CZ403" i="81"/>
  <c r="DH403" i="81"/>
  <c r="DB403" i="81" s="1"/>
  <c r="CV405" i="81"/>
  <c r="DD405" i="81"/>
  <c r="CZ407" i="81"/>
  <c r="DH407" i="81"/>
  <c r="DB407" i="81" s="1"/>
  <c r="CV409" i="81"/>
  <c r="DD409" i="81"/>
  <c r="CD401" i="81"/>
  <c r="CX401" i="81"/>
  <c r="DF401" i="81"/>
  <c r="CD405" i="81"/>
  <c r="CX405" i="81"/>
  <c r="DF405" i="81"/>
  <c r="CD409" i="81"/>
  <c r="CX409" i="81"/>
  <c r="DF409" i="81"/>
  <c r="CZ345" i="81"/>
  <c r="CV347" i="81"/>
  <c r="CT347" i="81" s="1"/>
  <c r="CZ349" i="81"/>
  <c r="CV351" i="81"/>
  <c r="CT351" i="81" s="1"/>
  <c r="CZ353" i="81"/>
  <c r="CV355" i="81"/>
  <c r="CT355" i="81" s="1"/>
  <c r="CZ357" i="81"/>
  <c r="CV359" i="81"/>
  <c r="CT359" i="81" s="1"/>
  <c r="CZ361" i="81"/>
  <c r="CV363" i="81"/>
  <c r="CT363" i="81" s="1"/>
  <c r="CZ365" i="81"/>
  <c r="CV367" i="81"/>
  <c r="CT367" i="81" s="1"/>
  <c r="CZ369" i="81"/>
  <c r="CV371" i="81"/>
  <c r="CT371" i="81" s="1"/>
  <c r="CZ373" i="81"/>
  <c r="CV375" i="81"/>
  <c r="CT375" i="81" s="1"/>
  <c r="CZ377" i="81"/>
  <c r="CV379" i="81"/>
  <c r="CT379" i="81" s="1"/>
  <c r="CZ381" i="81"/>
  <c r="CV383" i="81"/>
  <c r="CT383" i="81" s="1"/>
  <c r="CZ385" i="81"/>
  <c r="CV387" i="81"/>
  <c r="CT387" i="81" s="1"/>
  <c r="CZ389" i="81"/>
  <c r="CV391" i="81"/>
  <c r="CT391" i="81" s="1"/>
  <c r="CZ393" i="81"/>
  <c r="CV395" i="81"/>
  <c r="CT395" i="81" s="1"/>
  <c r="CZ397" i="81"/>
  <c r="CV399" i="81"/>
  <c r="CT399" i="81" s="1"/>
  <c r="CZ401" i="81"/>
  <c r="CV403" i="81"/>
  <c r="CT403" i="81" s="1"/>
  <c r="CZ405" i="81"/>
  <c r="CV407" i="81"/>
  <c r="CT407" i="81" s="1"/>
  <c r="CZ409" i="81"/>
  <c r="U65" i="78"/>
  <c r="U64" i="78"/>
  <c r="U66" i="78" s="1"/>
  <c r="DB89" i="81" l="1"/>
  <c r="DB131" i="81"/>
  <c r="CT149" i="81"/>
  <c r="CT141" i="81"/>
  <c r="CT133" i="81"/>
  <c r="CT125" i="81"/>
  <c r="CT117" i="81"/>
  <c r="CT109" i="81"/>
  <c r="CT101" i="81"/>
  <c r="CT57" i="81"/>
  <c r="DB95" i="81"/>
  <c r="CT153" i="81"/>
  <c r="CT145" i="81"/>
  <c r="CT137" i="81"/>
  <c r="CT129" i="81"/>
  <c r="CT121" i="81"/>
  <c r="CT113" i="81"/>
  <c r="CT105" i="81"/>
  <c r="CT97" i="81"/>
  <c r="DB93" i="81"/>
  <c r="DB77" i="81"/>
  <c r="DB61" i="81"/>
  <c r="DB73" i="81"/>
  <c r="DB305" i="81"/>
  <c r="DB115" i="81"/>
  <c r="DB79" i="81"/>
  <c r="DB19" i="81"/>
  <c r="DB107" i="81"/>
  <c r="DB87" i="81"/>
  <c r="DB301" i="81"/>
  <c r="CT405" i="81"/>
  <c r="CT357" i="81"/>
  <c r="CT349" i="81"/>
  <c r="CT343" i="81"/>
  <c r="DB235" i="81"/>
  <c r="DB241" i="81"/>
  <c r="DB237" i="81"/>
  <c r="DB119" i="81"/>
  <c r="DB71" i="81"/>
  <c r="DB147" i="81"/>
  <c r="DB59" i="81"/>
  <c r="DB257" i="81"/>
  <c r="CT335" i="81"/>
  <c r="CT327" i="81"/>
  <c r="CT319" i="81"/>
  <c r="CT311" i="81"/>
  <c r="CT337" i="81"/>
  <c r="DB279" i="81"/>
  <c r="DB263" i="81"/>
  <c r="CT299" i="81"/>
  <c r="CT161" i="81"/>
  <c r="DB69" i="81"/>
  <c r="DB273" i="81"/>
  <c r="DB27" i="81"/>
  <c r="DB123" i="81"/>
  <c r="DB75" i="81"/>
  <c r="DB43" i="81"/>
  <c r="DB31" i="81"/>
  <c r="DB321" i="81"/>
  <c r="CT307" i="81"/>
  <c r="DB247" i="81"/>
  <c r="DB47" i="81"/>
  <c r="DB139" i="81"/>
  <c r="DB143" i="81"/>
  <c r="CT283" i="81"/>
  <c r="DB271" i="81"/>
  <c r="CT267" i="81"/>
  <c r="CT243" i="81"/>
  <c r="DB57" i="81"/>
  <c r="DB99" i="81"/>
  <c r="DB313" i="81"/>
  <c r="CT409" i="81"/>
  <c r="CT401" i="81"/>
  <c r="CT393" i="81"/>
  <c r="CT385" i="81"/>
  <c r="CT377" i="81"/>
  <c r="CT369" i="81"/>
  <c r="CT361" i="81"/>
  <c r="CT353" i="81"/>
  <c r="CT345" i="81"/>
  <c r="CT295" i="81"/>
  <c r="DB283" i="81"/>
  <c r="CT279" i="81"/>
  <c r="DB267" i="81"/>
  <c r="CT263" i="81"/>
  <c r="DB81" i="81"/>
  <c r="DB49" i="81"/>
  <c r="CT45" i="81"/>
  <c r="DB33" i="81"/>
  <c r="CT29" i="81"/>
  <c r="DB17" i="81"/>
  <c r="CT13" i="81"/>
  <c r="DB53" i="81"/>
  <c r="CT49" i="81"/>
  <c r="DB37" i="81"/>
  <c r="CT33" i="81"/>
  <c r="DB21" i="81"/>
  <c r="CT17" i="81"/>
  <c r="CT341" i="81"/>
  <c r="DB343" i="81"/>
  <c r="DB307" i="81"/>
  <c r="DB291" i="81"/>
  <c r="CT287" i="81"/>
  <c r="DB275" i="81"/>
  <c r="CT271" i="81"/>
  <c r="DB259" i="81"/>
  <c r="CT303" i="81"/>
  <c r="DB299" i="81"/>
  <c r="DB251" i="81"/>
  <c r="CT255" i="81"/>
  <c r="CT157" i="81"/>
  <c r="CT239" i="81"/>
  <c r="CT73" i="81"/>
  <c r="DB85" i="81"/>
  <c r="CT53" i="81"/>
  <c r="DB41" i="81"/>
  <c r="CT37" i="81"/>
  <c r="DB25" i="81"/>
  <c r="CT21" i="81"/>
  <c r="DB409" i="81"/>
  <c r="DB405" i="81"/>
  <c r="DB401" i="81"/>
  <c r="DB295" i="81"/>
  <c r="CT291" i="81"/>
  <c r="CT275" i="81"/>
  <c r="CT259" i="81"/>
  <c r="DB303" i="81"/>
  <c r="CT229" i="81"/>
  <c r="CT221" i="81"/>
  <c r="CT213" i="81"/>
  <c r="CT205" i="81"/>
  <c r="CT197" i="81"/>
  <c r="CT189" i="81"/>
  <c r="CT181" i="81"/>
  <c r="CT173" i="81"/>
  <c r="CT165" i="81"/>
  <c r="DB255" i="81"/>
  <c r="DB243" i="81"/>
  <c r="DB157" i="81"/>
  <c r="DB239" i="81"/>
  <c r="DB45" i="81"/>
  <c r="CT41" i="81"/>
  <c r="DB29" i="81"/>
  <c r="CT25" i="81"/>
  <c r="DB13" i="81"/>
  <c r="AG45" i="65"/>
  <c r="AG44" i="65"/>
  <c r="AG43" i="65"/>
  <c r="AG42" i="65"/>
  <c r="AG41" i="65"/>
  <c r="AG40" i="65"/>
  <c r="AG127" i="65" l="1"/>
  <c r="AG126" i="65"/>
  <c r="AG125" i="65"/>
  <c r="AG124" i="65"/>
  <c r="AG123" i="65"/>
  <c r="AG122" i="65"/>
  <c r="AG121" i="65"/>
  <c r="AG120" i="65"/>
  <c r="AG119" i="65"/>
  <c r="AG118" i="65"/>
  <c r="AG117" i="65"/>
  <c r="AG116" i="65"/>
  <c r="AG110" i="65"/>
  <c r="AG109" i="65"/>
  <c r="AG108" i="65"/>
  <c r="AG107" i="65"/>
  <c r="AG106" i="65"/>
  <c r="AG105" i="65"/>
  <c r="AG104" i="65"/>
  <c r="AG103" i="65"/>
  <c r="AG102" i="65"/>
  <c r="AG101" i="65"/>
  <c r="AG100" i="65"/>
  <c r="AG99" i="65"/>
  <c r="AG204" i="65" l="1"/>
  <c r="AG203" i="65"/>
  <c r="AG202" i="65"/>
  <c r="AG201" i="65"/>
  <c r="AG200" i="65"/>
  <c r="AG199" i="65"/>
  <c r="AG198" i="65"/>
  <c r="AG197" i="65"/>
  <c r="AG196" i="65"/>
  <c r="AG195" i="65"/>
  <c r="AG194" i="65"/>
  <c r="AG193" i="65"/>
  <c r="O59" i="64"/>
  <c r="U134" i="78"/>
  <c r="Y57" i="78"/>
  <c r="Y56" i="78"/>
  <c r="Y55" i="78"/>
  <c r="Y54" i="78"/>
  <c r="I48" i="78"/>
  <c r="K42" i="80"/>
  <c r="K72" i="80"/>
  <c r="K119" i="80"/>
  <c r="K120" i="80"/>
  <c r="K108" i="80"/>
  <c r="J19" i="78"/>
  <c r="Y4" i="78"/>
  <c r="O121" i="80"/>
  <c r="F75" i="78"/>
  <c r="F81" i="78"/>
  <c r="K116" i="80"/>
  <c r="K117" i="80"/>
  <c r="K93" i="80"/>
  <c r="K109" i="80"/>
  <c r="K81" i="80"/>
  <c r="K41" i="80"/>
  <c r="U42" i="80" l="1"/>
  <c r="U41" i="80"/>
  <c r="U72" i="80"/>
  <c r="U82" i="80"/>
  <c r="U92" i="80"/>
  <c r="U117" i="80"/>
  <c r="U120" i="80"/>
  <c r="U129" i="80"/>
  <c r="U65" i="80"/>
  <c r="U75" i="80"/>
  <c r="U81" i="80"/>
  <c r="U91" i="80"/>
  <c r="U100" i="80"/>
  <c r="U101" i="80"/>
  <c r="U110" i="80"/>
  <c r="U116" i="80"/>
  <c r="U119" i="80"/>
  <c r="U128" i="80"/>
  <c r="U64" i="80"/>
  <c r="U74" i="80"/>
  <c r="U84" i="80"/>
  <c r="U90" i="80"/>
  <c r="U127" i="80"/>
  <c r="U63" i="80"/>
  <c r="U73" i="80"/>
  <c r="U83" i="80"/>
  <c r="U93" i="80"/>
  <c r="U99" i="80"/>
  <c r="U102" i="80"/>
  <c r="U108" i="80"/>
  <c r="U109" i="80"/>
  <c r="U118" i="80"/>
  <c r="U121" i="80"/>
  <c r="P45" i="78"/>
  <c r="U45" i="78" s="1"/>
  <c r="P43" i="78"/>
  <c r="S51" i="78"/>
  <c r="Y51" i="78" s="1"/>
  <c r="S52" i="78"/>
  <c r="Y52" i="78" s="1"/>
  <c r="S53" i="78"/>
  <c r="Y53" i="78" s="1"/>
  <c r="S50" i="78"/>
  <c r="Y50" i="78" s="1"/>
  <c r="U43" i="78"/>
  <c r="U43" i="80" l="1"/>
  <c r="U131" i="80"/>
  <c r="U122" i="80"/>
  <c r="U103" i="80"/>
  <c r="U94" i="80"/>
  <c r="U85" i="80"/>
  <c r="X35" i="80"/>
  <c r="U76" i="80"/>
  <c r="U111" i="80"/>
  <c r="O35" i="80"/>
  <c r="Y58" i="78"/>
  <c r="U145" i="78"/>
  <c r="U99" i="78"/>
  <c r="U117" i="78"/>
  <c r="U90" i="78"/>
  <c r="U108" i="78"/>
  <c r="U126" i="78"/>
  <c r="U154" i="78" l="1"/>
  <c r="AG184" i="65" l="1"/>
  <c r="AG183" i="65"/>
  <c r="AG182" i="65"/>
  <c r="AG181" i="65"/>
  <c r="AG188" i="65" l="1"/>
  <c r="AG187" i="65"/>
  <c r="AG186" i="65"/>
  <c r="AG185" i="65"/>
  <c r="AG180" i="65"/>
  <c r="AG179" i="65"/>
  <c r="AG178" i="65"/>
  <c r="AG177" i="65"/>
  <c r="AG144" i="65" l="1"/>
  <c r="AG143" i="65"/>
  <c r="AG142" i="65"/>
  <c r="AG141" i="65"/>
  <c r="AG140" i="65"/>
  <c r="AG139" i="65"/>
  <c r="AG138" i="65"/>
  <c r="AG137" i="65"/>
  <c r="AG136" i="65"/>
  <c r="AG135" i="65"/>
  <c r="AG134" i="65"/>
  <c r="AG133" i="65"/>
  <c r="D10" i="58" l="1"/>
  <c r="F72" i="78"/>
  <c r="F73" i="78"/>
  <c r="F71" i="78"/>
  <c r="F74" i="78"/>
  <c r="AG76" i="65" l="1"/>
  <c r="AG75" i="65"/>
  <c r="AG74" i="65"/>
  <c r="AG73" i="65"/>
  <c r="AG72" i="65"/>
  <c r="AG71" i="65"/>
  <c r="AG70" i="65"/>
  <c r="AG69" i="65"/>
  <c r="AG68" i="65"/>
  <c r="AG67" i="65"/>
  <c r="AG66" i="65"/>
  <c r="AG65" i="65"/>
  <c r="AG59" i="65"/>
  <c r="AG58" i="65"/>
  <c r="AG57" i="65"/>
  <c r="AG56" i="65"/>
  <c r="AG55" i="65"/>
  <c r="AG54" i="65"/>
  <c r="AG53" i="65"/>
  <c r="AG52" i="65"/>
  <c r="AG51" i="65"/>
  <c r="AG172" i="65" l="1"/>
  <c r="AG171" i="65"/>
  <c r="AG170" i="65"/>
  <c r="AG169" i="65"/>
  <c r="AG168" i="65"/>
  <c r="AG167" i="65"/>
  <c r="AG161" i="65"/>
  <c r="AG160" i="65"/>
  <c r="AG159" i="65"/>
  <c r="AG158" i="65"/>
  <c r="AG157" i="65"/>
  <c r="AG156" i="65"/>
  <c r="AG155" i="65"/>
  <c r="AG154" i="65"/>
  <c r="AG153" i="65"/>
  <c r="AG152" i="65"/>
  <c r="AG151" i="65"/>
  <c r="AG150" i="65"/>
  <c r="AG93" i="65" l="1"/>
  <c r="AG92" i="65"/>
  <c r="AG91" i="65"/>
  <c r="AG90" i="65"/>
  <c r="AG89" i="65"/>
  <c r="AG88" i="65"/>
  <c r="AG87" i="65"/>
  <c r="AG86" i="65"/>
  <c r="AG85" i="65"/>
  <c r="AG84" i="65"/>
  <c r="AG83" i="65"/>
  <c r="AG82" i="65"/>
  <c r="L35" i="65"/>
  <c r="AA33" i="65"/>
  <c r="AA35" i="65" l="1"/>
  <c r="H7" i="58" l="1"/>
  <c r="D7" i="58" s="1"/>
  <c r="H6" i="58"/>
  <c r="D6" i="58" s="1"/>
  <c r="H5" i="58"/>
  <c r="D5" i="58" s="1"/>
  <c r="H4" i="58"/>
  <c r="D4" i="58" s="1"/>
  <c r="H3" i="58"/>
  <c r="D3" i="58" s="1"/>
  <c r="H2" i="58"/>
  <c r="D2" i="58" s="1"/>
  <c r="L9" i="29" l="1"/>
  <c r="W9" i="29"/>
  <c r="AH9" i="29"/>
  <c r="AH10" i="29"/>
  <c r="AH11" i="29"/>
  <c r="AH12" i="29"/>
  <c r="AH13" i="29"/>
  <c r="AH14" i="29"/>
  <c r="AH15" i="29"/>
  <c r="AH16" i="29"/>
  <c r="AH17" i="29"/>
  <c r="AH18" i="29"/>
  <c r="AH19" i="29"/>
  <c r="AH20" i="29"/>
  <c r="AH21" i="29"/>
  <c r="AH22" i="29"/>
  <c r="AH23" i="29"/>
  <c r="AH24" i="29"/>
  <c r="AH25" i="29"/>
  <c r="AH26" i="29"/>
  <c r="AH27" i="29"/>
  <c r="AH28" i="29"/>
  <c r="AM9" i="29"/>
  <c r="AM10" i="29"/>
  <c r="AM11" i="29"/>
  <c r="AM12" i="29"/>
  <c r="AM13" i="29"/>
  <c r="AM14" i="29"/>
  <c r="AM15" i="29"/>
  <c r="AM16" i="29"/>
  <c r="AM17" i="29"/>
  <c r="AM18" i="29"/>
  <c r="AM19" i="29"/>
  <c r="AM20" i="29"/>
  <c r="AM21" i="29"/>
  <c r="AM22" i="29"/>
  <c r="AM23" i="29"/>
  <c r="AM24" i="29"/>
  <c r="AM25" i="29"/>
  <c r="AM26" i="29"/>
  <c r="AM27" i="29"/>
  <c r="AM28" i="29"/>
  <c r="AN9" i="29"/>
  <c r="AO9" i="29"/>
  <c r="AP9" i="29"/>
  <c r="AP10" i="29"/>
  <c r="AP11" i="29"/>
  <c r="AP12" i="29"/>
  <c r="AP13" i="29"/>
  <c r="AP14" i="29"/>
  <c r="AP15" i="29"/>
  <c r="AP16" i="29"/>
  <c r="AP17" i="29"/>
  <c r="AP18" i="29"/>
  <c r="AP19" i="29"/>
  <c r="AP20" i="29"/>
  <c r="AP21" i="29"/>
  <c r="AP22" i="29"/>
  <c r="AP23" i="29"/>
  <c r="AP24" i="29"/>
  <c r="AP25" i="29"/>
  <c r="AP26" i="29"/>
  <c r="AP27" i="29"/>
  <c r="AP28" i="29"/>
  <c r="AQ9" i="29"/>
  <c r="AQ10" i="29"/>
  <c r="AQ11" i="29"/>
  <c r="AQ12" i="29"/>
  <c r="AQ13" i="29"/>
  <c r="AQ14" i="29"/>
  <c r="AQ15" i="29"/>
  <c r="AQ16" i="29"/>
  <c r="AQ17" i="29"/>
  <c r="AQ18" i="29"/>
  <c r="AQ19" i="29"/>
  <c r="AQ20" i="29"/>
  <c r="AQ21" i="29"/>
  <c r="AQ22" i="29"/>
  <c r="AQ23" i="29"/>
  <c r="AQ24" i="29"/>
  <c r="AQ25" i="29"/>
  <c r="AQ26" i="29"/>
  <c r="AQ27" i="29"/>
  <c r="AQ28" i="29"/>
  <c r="AR9" i="29"/>
  <c r="AT9" i="29"/>
  <c r="AT10" i="29"/>
  <c r="AT11" i="29"/>
  <c r="AT12" i="29"/>
  <c r="AT13" i="29"/>
  <c r="AT14" i="29"/>
  <c r="AT15" i="29"/>
  <c r="AT16" i="29"/>
  <c r="AT17" i="29"/>
  <c r="AT18" i="29"/>
  <c r="AT19" i="29"/>
  <c r="AT20" i="29"/>
  <c r="AT21" i="29"/>
  <c r="AT22" i="29"/>
  <c r="AT23" i="29"/>
  <c r="AT24" i="29"/>
  <c r="AT25" i="29"/>
  <c r="AT26" i="29"/>
  <c r="AT27" i="29"/>
  <c r="AT28" i="29"/>
  <c r="AU9" i="29"/>
  <c r="AU10" i="29"/>
  <c r="AU11" i="29"/>
  <c r="AU12" i="29"/>
  <c r="AU13" i="29"/>
  <c r="AU14" i="29"/>
  <c r="AU15" i="29"/>
  <c r="AU16" i="29"/>
  <c r="AU17" i="29"/>
  <c r="AU18" i="29"/>
  <c r="AU19" i="29"/>
  <c r="AU20" i="29"/>
  <c r="AU21" i="29"/>
  <c r="AU22" i="29"/>
  <c r="AU23" i="29"/>
  <c r="AU24" i="29"/>
  <c r="AU25" i="29"/>
  <c r="AU26" i="29"/>
  <c r="AU27" i="29"/>
  <c r="AU28" i="29"/>
  <c r="AV9" i="29"/>
  <c r="AW9" i="29"/>
  <c r="L10" i="29"/>
  <c r="W10" i="29"/>
  <c r="W11" i="29"/>
  <c r="W12" i="29"/>
  <c r="W13" i="29"/>
  <c r="W14" i="29"/>
  <c r="W15" i="29"/>
  <c r="W16" i="29"/>
  <c r="W17" i="29"/>
  <c r="W18" i="29"/>
  <c r="W19" i="29"/>
  <c r="W20" i="29"/>
  <c r="W21" i="29"/>
  <c r="W22" i="29"/>
  <c r="W23" i="29"/>
  <c r="W24" i="29"/>
  <c r="W25" i="29"/>
  <c r="W26" i="29"/>
  <c r="W27" i="29"/>
  <c r="W28" i="29"/>
  <c r="AN10" i="29"/>
  <c r="AO10" i="29"/>
  <c r="AR10" i="29"/>
  <c r="AV10" i="29"/>
  <c r="AW10" i="29"/>
  <c r="L11" i="29"/>
  <c r="AN11" i="29"/>
  <c r="AO11" i="29"/>
  <c r="AR11" i="29"/>
  <c r="AV11" i="29"/>
  <c r="AW11" i="29"/>
  <c r="L12" i="29"/>
  <c r="AN12" i="29"/>
  <c r="AO12" i="29"/>
  <c r="AR12" i="29"/>
  <c r="AV12" i="29"/>
  <c r="AW12" i="29"/>
  <c r="L13" i="29"/>
  <c r="AN13" i="29"/>
  <c r="AO13" i="29"/>
  <c r="AR13" i="29"/>
  <c r="AV13" i="29"/>
  <c r="AW13" i="29"/>
  <c r="L14" i="29"/>
  <c r="AN14" i="29"/>
  <c r="AO14" i="29"/>
  <c r="AR14" i="29"/>
  <c r="AV14" i="29"/>
  <c r="AW14" i="29"/>
  <c r="L15" i="29"/>
  <c r="AS15" i="29"/>
  <c r="AN15" i="29"/>
  <c r="AO15" i="29"/>
  <c r="AR15" i="29"/>
  <c r="AV15" i="29"/>
  <c r="AW15" i="29"/>
  <c r="L16" i="29"/>
  <c r="AN16" i="29"/>
  <c r="AO16" i="29"/>
  <c r="AR16" i="29"/>
  <c r="AV16" i="29"/>
  <c r="AW16" i="29"/>
  <c r="L17" i="29"/>
  <c r="AN17" i="29"/>
  <c r="AO17" i="29"/>
  <c r="AR17" i="29"/>
  <c r="AV17" i="29"/>
  <c r="AW17" i="29"/>
  <c r="L18" i="29"/>
  <c r="AS18" i="29" s="1"/>
  <c r="AN18" i="29"/>
  <c r="AO18" i="29"/>
  <c r="AR18" i="29"/>
  <c r="AV18" i="29"/>
  <c r="AW18" i="29"/>
  <c r="L19" i="29"/>
  <c r="AS19" i="29" s="1"/>
  <c r="AN19" i="29"/>
  <c r="AO19" i="29"/>
  <c r="AR19" i="29"/>
  <c r="AV19" i="29"/>
  <c r="AW19" i="29"/>
  <c r="L20" i="29"/>
  <c r="AS20" i="29" s="1"/>
  <c r="AN20" i="29"/>
  <c r="AO20" i="29"/>
  <c r="AR20" i="29"/>
  <c r="AV20" i="29"/>
  <c r="AW20" i="29"/>
  <c r="L21" i="29"/>
  <c r="AN21" i="29"/>
  <c r="AO21" i="29"/>
  <c r="AR21" i="29"/>
  <c r="AV21" i="29"/>
  <c r="AW21" i="29"/>
  <c r="L22" i="29"/>
  <c r="AS22" i="29" s="1"/>
  <c r="AN22" i="29"/>
  <c r="AO22" i="29"/>
  <c r="AR22" i="29"/>
  <c r="AV22" i="29"/>
  <c r="AW22" i="29"/>
  <c r="L23" i="29"/>
  <c r="AS23" i="29" s="1"/>
  <c r="AN23" i="29"/>
  <c r="AO23" i="29"/>
  <c r="AR23" i="29"/>
  <c r="AV23" i="29"/>
  <c r="AW23" i="29"/>
  <c r="L24" i="29"/>
  <c r="AN24" i="29"/>
  <c r="AO24" i="29"/>
  <c r="AR24" i="29"/>
  <c r="AV24" i="29"/>
  <c r="AW24" i="29"/>
  <c r="L25" i="29"/>
  <c r="AN25" i="29"/>
  <c r="AO25" i="29"/>
  <c r="AR25" i="29"/>
  <c r="AV25" i="29"/>
  <c r="AW25" i="29"/>
  <c r="L26" i="29"/>
  <c r="AS26" i="29" s="1"/>
  <c r="AN26" i="29"/>
  <c r="AO26" i="29"/>
  <c r="AR26" i="29"/>
  <c r="AV26" i="29"/>
  <c r="AW26" i="29"/>
  <c r="L27" i="29"/>
  <c r="AS27" i="29" s="1"/>
  <c r="AN27" i="29"/>
  <c r="AO27" i="29"/>
  <c r="AR27" i="29"/>
  <c r="AV27" i="29"/>
  <c r="AW27" i="29"/>
  <c r="L28" i="29"/>
  <c r="AN28" i="29"/>
  <c r="AO28" i="29"/>
  <c r="AR28" i="29"/>
  <c r="AV28" i="29"/>
  <c r="AW28" i="29"/>
  <c r="F29" i="29"/>
  <c r="G29" i="29"/>
  <c r="H29" i="29"/>
  <c r="I29" i="29"/>
  <c r="J29" i="29"/>
  <c r="K29" i="29"/>
  <c r="M29" i="29"/>
  <c r="N29" i="29"/>
  <c r="O29" i="29"/>
  <c r="P29" i="29"/>
  <c r="Q29" i="29"/>
  <c r="R29" i="29"/>
  <c r="S29" i="29"/>
  <c r="T29" i="29"/>
  <c r="U29" i="29"/>
  <c r="V29" i="29"/>
  <c r="X29" i="29"/>
  <c r="Y29" i="29"/>
  <c r="Z29" i="29"/>
  <c r="AA29" i="29"/>
  <c r="AB29" i="29"/>
  <c r="AC29" i="29"/>
  <c r="AD29" i="29"/>
  <c r="AE29" i="29"/>
  <c r="AF29" i="29"/>
  <c r="AG29" i="29"/>
  <c r="AI29" i="29"/>
  <c r="AJ29" i="29"/>
  <c r="AK29" i="29"/>
  <c r="AL29" i="29"/>
  <c r="L9" i="30"/>
  <c r="W9" i="30"/>
  <c r="AH9" i="30"/>
  <c r="AH10" i="30"/>
  <c r="AH11" i="30"/>
  <c r="AH12" i="30"/>
  <c r="AH13" i="30"/>
  <c r="AH14" i="30"/>
  <c r="AH15" i="30"/>
  <c r="AH16" i="30"/>
  <c r="AH17" i="30"/>
  <c r="AH18" i="30"/>
  <c r="AH19" i="30"/>
  <c r="AH20" i="30"/>
  <c r="AH21" i="30"/>
  <c r="AH22" i="30"/>
  <c r="AH23" i="30"/>
  <c r="AH24" i="30"/>
  <c r="AH25" i="30"/>
  <c r="AH26" i="30"/>
  <c r="AH27" i="30"/>
  <c r="AH28" i="30"/>
  <c r="AM9" i="30"/>
  <c r="AM10" i="30"/>
  <c r="AM11" i="30"/>
  <c r="AM12" i="30"/>
  <c r="AM13" i="30"/>
  <c r="AM14" i="30"/>
  <c r="AM15" i="30"/>
  <c r="AM16" i="30"/>
  <c r="AM17" i="30"/>
  <c r="AM18" i="30"/>
  <c r="AM19" i="30"/>
  <c r="AM20" i="30"/>
  <c r="AM21" i="30"/>
  <c r="AM22" i="30"/>
  <c r="AM23" i="30"/>
  <c r="AM24" i="30"/>
  <c r="AM25" i="30"/>
  <c r="AM26" i="30"/>
  <c r="AM27" i="30"/>
  <c r="AM28" i="30"/>
  <c r="AN9" i="30"/>
  <c r="AO9" i="30"/>
  <c r="AP9" i="30"/>
  <c r="AP10" i="30"/>
  <c r="AP11" i="30"/>
  <c r="AP12" i="30"/>
  <c r="AP13" i="30"/>
  <c r="AP14" i="30"/>
  <c r="AP15" i="30"/>
  <c r="AP16" i="30"/>
  <c r="AP17" i="30"/>
  <c r="AP18" i="30"/>
  <c r="AP19" i="30"/>
  <c r="AP20" i="30"/>
  <c r="AP21" i="30"/>
  <c r="AP22" i="30"/>
  <c r="AP23" i="30"/>
  <c r="AP24" i="30"/>
  <c r="AP25" i="30"/>
  <c r="AP26" i="30"/>
  <c r="AP27" i="30"/>
  <c r="AP28" i="30"/>
  <c r="AQ9" i="30"/>
  <c r="AQ10" i="30"/>
  <c r="AQ11" i="30"/>
  <c r="AQ12" i="30"/>
  <c r="AQ13" i="30"/>
  <c r="AQ14" i="30"/>
  <c r="AQ15" i="30"/>
  <c r="AQ16" i="30"/>
  <c r="AQ17" i="30"/>
  <c r="AQ18" i="30"/>
  <c r="AQ19" i="30"/>
  <c r="AQ20" i="30"/>
  <c r="AQ21" i="30"/>
  <c r="AQ22" i="30"/>
  <c r="AQ23" i="30"/>
  <c r="AQ24" i="30"/>
  <c r="AQ25" i="30"/>
  <c r="AQ26" i="30"/>
  <c r="AQ27" i="30"/>
  <c r="AQ28" i="30"/>
  <c r="AR9" i="30"/>
  <c r="AT9" i="30"/>
  <c r="AT10" i="30"/>
  <c r="AT11" i="30"/>
  <c r="AT12" i="30"/>
  <c r="AT13" i="30"/>
  <c r="AT14" i="30"/>
  <c r="AT15" i="30"/>
  <c r="AT16" i="30"/>
  <c r="AT17" i="30"/>
  <c r="AT18" i="30"/>
  <c r="AT19" i="30"/>
  <c r="AT20" i="30"/>
  <c r="AT21" i="30"/>
  <c r="AT22" i="30"/>
  <c r="AT23" i="30"/>
  <c r="AT24" i="30"/>
  <c r="AT25" i="30"/>
  <c r="AT26" i="30"/>
  <c r="AT27" i="30"/>
  <c r="AT28" i="30"/>
  <c r="AU9" i="30"/>
  <c r="AU10" i="30"/>
  <c r="AU11" i="30"/>
  <c r="AU12" i="30"/>
  <c r="AU13" i="30"/>
  <c r="AU14" i="30"/>
  <c r="AU15" i="30"/>
  <c r="AU16" i="30"/>
  <c r="AU17" i="30"/>
  <c r="AU18" i="30"/>
  <c r="AU19" i="30"/>
  <c r="AU20" i="30"/>
  <c r="AU21" i="30"/>
  <c r="AU22" i="30"/>
  <c r="AU23" i="30"/>
  <c r="AU24" i="30"/>
  <c r="AU25" i="30"/>
  <c r="AU26" i="30"/>
  <c r="AU27" i="30"/>
  <c r="AU28" i="30"/>
  <c r="AV9" i="30"/>
  <c r="AW9" i="30"/>
  <c r="L10" i="30"/>
  <c r="W10" i="30"/>
  <c r="W11" i="30"/>
  <c r="W12" i="30"/>
  <c r="W13" i="30"/>
  <c r="W14" i="30"/>
  <c r="W15" i="30"/>
  <c r="W16" i="30"/>
  <c r="W17" i="30"/>
  <c r="W18" i="30"/>
  <c r="W19" i="30"/>
  <c r="W20" i="30"/>
  <c r="W21" i="30"/>
  <c r="W22" i="30"/>
  <c r="W23" i="30"/>
  <c r="W24" i="30"/>
  <c r="W25" i="30"/>
  <c r="W26" i="30"/>
  <c r="W27" i="30"/>
  <c r="W28" i="30"/>
  <c r="AN10" i="30"/>
  <c r="AO10" i="30"/>
  <c r="AR10" i="30"/>
  <c r="AV10" i="30"/>
  <c r="AW10" i="30"/>
  <c r="L11" i="30"/>
  <c r="AN11" i="30"/>
  <c r="AO11" i="30"/>
  <c r="AR11" i="30"/>
  <c r="AV11" i="30"/>
  <c r="AW11" i="30"/>
  <c r="L12" i="30"/>
  <c r="AS12" i="30" s="1"/>
  <c r="AN12" i="30"/>
  <c r="AO12" i="30"/>
  <c r="AR12" i="30"/>
  <c r="AV12" i="30"/>
  <c r="AW12" i="30"/>
  <c r="L13" i="30"/>
  <c r="AN13" i="30"/>
  <c r="AO13" i="30"/>
  <c r="AR13" i="30"/>
  <c r="AV13" i="30"/>
  <c r="AW13" i="30"/>
  <c r="L14" i="30"/>
  <c r="AN14" i="30"/>
  <c r="AO14" i="30"/>
  <c r="AR14" i="30"/>
  <c r="AV14" i="30"/>
  <c r="AW14" i="30"/>
  <c r="L15" i="30"/>
  <c r="AN15" i="30"/>
  <c r="AO15" i="30"/>
  <c r="AR15" i="30"/>
  <c r="AV15" i="30"/>
  <c r="AW15" i="30"/>
  <c r="L16" i="30"/>
  <c r="AS16" i="30" s="1"/>
  <c r="AN16" i="30"/>
  <c r="AO16" i="30"/>
  <c r="AR16" i="30"/>
  <c r="AV16" i="30"/>
  <c r="AW16" i="30"/>
  <c r="L17" i="30"/>
  <c r="AS17" i="30" s="1"/>
  <c r="AN17" i="30"/>
  <c r="AO17" i="30"/>
  <c r="AR17" i="30"/>
  <c r="AV17" i="30"/>
  <c r="AW17" i="30"/>
  <c r="L18" i="30"/>
  <c r="AN18" i="30"/>
  <c r="AO18" i="30"/>
  <c r="AR18" i="30"/>
  <c r="AV18" i="30"/>
  <c r="AW18" i="30"/>
  <c r="L19" i="30"/>
  <c r="AN19" i="30"/>
  <c r="AO19" i="30"/>
  <c r="AR19" i="30"/>
  <c r="AV19" i="30"/>
  <c r="AW19" i="30"/>
  <c r="L20" i="30"/>
  <c r="AN20" i="30"/>
  <c r="AO20" i="30"/>
  <c r="AR20" i="30"/>
  <c r="AV20" i="30"/>
  <c r="AW20" i="30"/>
  <c r="L21" i="30"/>
  <c r="AS21" i="30" s="1"/>
  <c r="AN21" i="30"/>
  <c r="AO21" i="30"/>
  <c r="AR21" i="30"/>
  <c r="AV21" i="30"/>
  <c r="AW21" i="30"/>
  <c r="L22" i="30"/>
  <c r="AN22" i="30"/>
  <c r="AO22" i="30"/>
  <c r="AR22" i="30"/>
  <c r="AV22" i="30"/>
  <c r="AW22" i="30"/>
  <c r="L23" i="30"/>
  <c r="AN23" i="30"/>
  <c r="AO23" i="30"/>
  <c r="AR23" i="30"/>
  <c r="AV23" i="30"/>
  <c r="AW23" i="30"/>
  <c r="L24" i="30"/>
  <c r="AN24" i="30"/>
  <c r="AO24" i="30"/>
  <c r="AR24" i="30"/>
  <c r="AV24" i="30"/>
  <c r="AW24" i="30"/>
  <c r="L25" i="30"/>
  <c r="AN25" i="30"/>
  <c r="AO25" i="30"/>
  <c r="AR25" i="30"/>
  <c r="AV25" i="30"/>
  <c r="AW25" i="30"/>
  <c r="L26" i="30"/>
  <c r="AN26" i="30"/>
  <c r="AO26" i="30"/>
  <c r="AR26" i="30"/>
  <c r="AV26" i="30"/>
  <c r="AW26" i="30"/>
  <c r="L27" i="30"/>
  <c r="AN27" i="30"/>
  <c r="AO27" i="30"/>
  <c r="AR27" i="30"/>
  <c r="AV27" i="30"/>
  <c r="AW27" i="30"/>
  <c r="L28" i="30"/>
  <c r="AN28" i="30"/>
  <c r="AO28" i="30"/>
  <c r="AR28" i="30"/>
  <c r="AV28" i="30"/>
  <c r="AW28" i="30"/>
  <c r="F29" i="30"/>
  <c r="G29" i="30"/>
  <c r="H29" i="30"/>
  <c r="I29" i="30"/>
  <c r="J29" i="30"/>
  <c r="K29" i="30"/>
  <c r="M29" i="30"/>
  <c r="N29" i="30"/>
  <c r="O29" i="30"/>
  <c r="P29" i="30"/>
  <c r="Q29" i="30"/>
  <c r="R29" i="30"/>
  <c r="S29" i="30"/>
  <c r="T29" i="30"/>
  <c r="U29" i="30"/>
  <c r="V29" i="30"/>
  <c r="X29" i="30"/>
  <c r="Y29" i="30"/>
  <c r="Z29" i="30"/>
  <c r="AA29" i="30"/>
  <c r="AB29" i="30"/>
  <c r="AC29" i="30"/>
  <c r="AD29" i="30"/>
  <c r="AE29" i="30"/>
  <c r="AF29" i="30"/>
  <c r="AG29" i="30"/>
  <c r="AI29" i="30"/>
  <c r="AJ29" i="30"/>
  <c r="AK29" i="30"/>
  <c r="AL29" i="30"/>
  <c r="AB51" i="31"/>
  <c r="AB52" i="31"/>
  <c r="AB53" i="31"/>
  <c r="J54" i="31"/>
  <c r="M54" i="31"/>
  <c r="P54" i="31"/>
  <c r="S54" i="31"/>
  <c r="V54" i="31"/>
  <c r="Y54" i="31"/>
  <c r="J60" i="31"/>
  <c r="J77" i="31" s="1"/>
  <c r="Y77" i="31"/>
  <c r="AS26" i="30" l="1"/>
  <c r="AS22" i="30"/>
  <c r="AS14" i="29"/>
  <c r="AS12" i="29"/>
  <c r="AS14" i="30"/>
  <c r="AS27" i="30"/>
  <c r="AS23" i="30"/>
  <c r="AS19" i="30"/>
  <c r="AS11" i="29"/>
  <c r="AS9" i="29"/>
  <c r="AS10" i="29"/>
  <c r="AS24" i="29"/>
  <c r="AS16" i="29"/>
  <c r="AM29" i="29"/>
  <c r="AB54" i="31"/>
  <c r="AS10" i="30"/>
  <c r="AT29" i="30"/>
  <c r="AS15" i="30"/>
  <c r="AS11" i="30"/>
  <c r="AS18" i="30"/>
  <c r="AQ29" i="30"/>
  <c r="AP29" i="30"/>
  <c r="AH29" i="30"/>
  <c r="AS13" i="29"/>
  <c r="AV29" i="29"/>
  <c r="AW29" i="30"/>
  <c r="AO29" i="29"/>
  <c r="AS28" i="30"/>
  <c r="AS25" i="30"/>
  <c r="AS20" i="30"/>
  <c r="AO29" i="30"/>
  <c r="AS13" i="30"/>
  <c r="AR29" i="30"/>
  <c r="AM29" i="30"/>
  <c r="W29" i="29"/>
  <c r="AP29" i="29"/>
  <c r="AR29" i="29"/>
  <c r="AW29" i="29"/>
  <c r="AS28" i="29"/>
  <c r="AH29" i="29"/>
  <c r="AN29" i="30"/>
  <c r="AV29" i="30"/>
  <c r="AS24" i="30"/>
  <c r="AU29" i="29"/>
  <c r="AT29" i="29"/>
  <c r="AQ29" i="29"/>
  <c r="AU29" i="30"/>
  <c r="W29" i="30"/>
  <c r="AN29" i="29"/>
  <c r="AS25" i="29"/>
  <c r="AS21" i="29"/>
  <c r="AS17" i="29"/>
  <c r="L29" i="30"/>
  <c r="L29" i="29"/>
  <c r="AS9" i="30"/>
  <c r="AS29" i="30" l="1"/>
  <c r="AS29" i="29"/>
  <c r="K66" i="80"/>
  <c r="F80" i="78"/>
  <c r="U66" i="80" l="1"/>
  <c r="U67" i="80" s="1"/>
</calcChain>
</file>

<file path=xl/sharedStrings.xml><?xml version="1.0" encoding="utf-8"?>
<sst xmlns="http://schemas.openxmlformats.org/spreadsheetml/2006/main" count="3841" uniqueCount="710">
  <si>
    <t>事業実施者（所在地）</t>
    <rPh sb="0" eb="2">
      <t>ジギョウ</t>
    </rPh>
    <rPh sb="2" eb="4">
      <t>ジッシ</t>
    </rPh>
    <rPh sb="4" eb="5">
      <t>シャ</t>
    </rPh>
    <rPh sb="6" eb="9">
      <t>ショザイチ</t>
    </rPh>
    <phoneticPr fontId="3"/>
  </si>
  <si>
    <t>　　　　　（名　称）</t>
    <rPh sb="6" eb="7">
      <t>メイ</t>
    </rPh>
    <rPh sb="8" eb="9">
      <t>ショウ</t>
    </rPh>
    <phoneticPr fontId="3"/>
  </si>
  <si>
    <t>　　　　　（代表者）</t>
    <rPh sb="6" eb="9">
      <t>ダイヒョウシャ</t>
    </rPh>
    <phoneticPr fontId="3"/>
  </si>
  <si>
    <t>１　実施保育所</t>
    <rPh sb="2" eb="4">
      <t>ジッシ</t>
    </rPh>
    <rPh sb="4" eb="6">
      <t>ホイク</t>
    </rPh>
    <rPh sb="6" eb="7">
      <t>ショ</t>
    </rPh>
    <phoneticPr fontId="3"/>
  </si>
  <si>
    <t>保育所名</t>
    <rPh sb="0" eb="2">
      <t>ホイク</t>
    </rPh>
    <rPh sb="2" eb="3">
      <t>ショ</t>
    </rPh>
    <rPh sb="3" eb="4">
      <t>メイ</t>
    </rPh>
    <phoneticPr fontId="3"/>
  </si>
  <si>
    <t>所在地</t>
    <rPh sb="0" eb="3">
      <t>ショザイチ</t>
    </rPh>
    <phoneticPr fontId="3"/>
  </si>
  <si>
    <t>年齢区分</t>
    <rPh sb="0" eb="2">
      <t>ネンレイ</t>
    </rPh>
    <rPh sb="2" eb="4">
      <t>クブン</t>
    </rPh>
    <phoneticPr fontId="3"/>
  </si>
  <si>
    <t>３歳未満児</t>
    <rPh sb="1" eb="2">
      <t>サイ</t>
    </rPh>
    <rPh sb="2" eb="4">
      <t>ミマン</t>
    </rPh>
    <rPh sb="4" eb="5">
      <t>ジ</t>
    </rPh>
    <phoneticPr fontId="3"/>
  </si>
  <si>
    <t>年</t>
    <rPh sb="0" eb="1">
      <t>ネン</t>
    </rPh>
    <phoneticPr fontId="3"/>
  </si>
  <si>
    <t>月</t>
    <rPh sb="0" eb="1">
      <t>ガツ</t>
    </rPh>
    <phoneticPr fontId="3"/>
  </si>
  <si>
    <t>日</t>
    <rPh sb="0" eb="1">
      <t>ニチ</t>
    </rPh>
    <phoneticPr fontId="3"/>
  </si>
  <si>
    <t>平成</t>
    <rPh sb="0" eb="2">
      <t>ヘイセイ</t>
    </rPh>
    <phoneticPr fontId="3"/>
  </si>
  <si>
    <t>横浜市</t>
    <rPh sb="0" eb="3">
      <t>ヨコハマシ</t>
    </rPh>
    <phoneticPr fontId="3"/>
  </si>
  <si>
    <t>区</t>
    <rPh sb="0" eb="1">
      <t>ク</t>
    </rPh>
    <phoneticPr fontId="3"/>
  </si>
  <si>
    <t>円</t>
    <rPh sb="0" eb="1">
      <t>エン</t>
    </rPh>
    <phoneticPr fontId="3"/>
  </si>
  <si>
    <t>（第２号様式）</t>
    <rPh sb="1" eb="2">
      <t>ダイ</t>
    </rPh>
    <phoneticPr fontId="3"/>
  </si>
  <si>
    <t>（第５号様式）</t>
    <rPh sb="1" eb="2">
      <t>ダイ</t>
    </rPh>
    <phoneticPr fontId="3"/>
  </si>
  <si>
    <t>（第４号様式）</t>
    <rPh sb="1" eb="2">
      <t>ダイ</t>
    </rPh>
    <phoneticPr fontId="3"/>
  </si>
  <si>
    <t>（第３号様式）</t>
    <rPh sb="1" eb="2">
      <t>ダイ</t>
    </rPh>
    <phoneticPr fontId="3"/>
  </si>
  <si>
    <t>（第１号様式）</t>
    <rPh sb="1" eb="2">
      <t>ダイ</t>
    </rPh>
    <phoneticPr fontId="3"/>
  </si>
  <si>
    <t>横浜市一時保育事業　基本助成概算請求書</t>
    <rPh sb="0" eb="3">
      <t>ヨコハマシ</t>
    </rPh>
    <rPh sb="3" eb="5">
      <t>イチジ</t>
    </rPh>
    <rPh sb="5" eb="7">
      <t>ホイク</t>
    </rPh>
    <rPh sb="7" eb="9">
      <t>ジギョウ</t>
    </rPh>
    <rPh sb="10" eb="12">
      <t>キホン</t>
    </rPh>
    <rPh sb="12" eb="14">
      <t>ジョセイ</t>
    </rPh>
    <rPh sb="14" eb="16">
      <t>ガイサン</t>
    </rPh>
    <rPh sb="16" eb="18">
      <t>セイキュウ</t>
    </rPh>
    <rPh sb="18" eb="19">
      <t>ショ</t>
    </rPh>
    <phoneticPr fontId="3"/>
  </si>
  <si>
    <t>　横浜市一時保育事業助成要綱に基づき、平成</t>
    <rPh sb="1" eb="4">
      <t>ヨコハマシ</t>
    </rPh>
    <rPh sb="4" eb="6">
      <t>イチジ</t>
    </rPh>
    <rPh sb="6" eb="8">
      <t>ホイク</t>
    </rPh>
    <rPh sb="8" eb="10">
      <t>ジギョウ</t>
    </rPh>
    <rPh sb="10" eb="12">
      <t>ジョセイ</t>
    </rPh>
    <rPh sb="12" eb="14">
      <t>ヨウコウ</t>
    </rPh>
    <rPh sb="15" eb="16">
      <t>モト</t>
    </rPh>
    <rPh sb="19" eb="21">
      <t>ヘイセイ</t>
    </rPh>
    <phoneticPr fontId="3"/>
  </si>
  <si>
    <t>年度第</t>
    <rPh sb="0" eb="2">
      <t>ネンド</t>
    </rPh>
    <rPh sb="2" eb="3">
      <t>ダイ</t>
    </rPh>
    <phoneticPr fontId="3"/>
  </si>
  <si>
    <t>四半期分の</t>
    <rPh sb="0" eb="1">
      <t>シ</t>
    </rPh>
    <rPh sb="1" eb="3">
      <t>ハンキ</t>
    </rPh>
    <rPh sb="3" eb="4">
      <t>ブン</t>
    </rPh>
    <phoneticPr fontId="3"/>
  </si>
  <si>
    <t>基本助成として、次のとおり概算請求します。</t>
    <rPh sb="0" eb="2">
      <t>キホン</t>
    </rPh>
    <rPh sb="2" eb="4">
      <t>ジョセイ</t>
    </rPh>
    <rPh sb="8" eb="9">
      <t>ツギ</t>
    </rPh>
    <rPh sb="13" eb="15">
      <t>ガイサン</t>
    </rPh>
    <rPh sb="15" eb="17">
      <t>セイキュウ</t>
    </rPh>
    <phoneticPr fontId="3"/>
  </si>
  <si>
    <t>請求額</t>
    <rPh sb="0" eb="2">
      <t>セイキュウ</t>
    </rPh>
    <rPh sb="2" eb="3">
      <t>ガク</t>
    </rPh>
    <phoneticPr fontId="3"/>
  </si>
  <si>
    <t>￥</t>
    <phoneticPr fontId="3"/>
  </si>
  <si>
    <t>．－</t>
    <phoneticPr fontId="3"/>
  </si>
  <si>
    <t>適用する単価の区分</t>
    <rPh sb="0" eb="2">
      <t>テキヨウ</t>
    </rPh>
    <rPh sb="4" eb="6">
      <t>タンカ</t>
    </rPh>
    <rPh sb="7" eb="9">
      <t>クブン</t>
    </rPh>
    <phoneticPr fontId="3"/>
  </si>
  <si>
    <t>直前四半期最終月における延べ利用児童数</t>
    <rPh sb="0" eb="2">
      <t>チョクゼン</t>
    </rPh>
    <rPh sb="2" eb="3">
      <t>シ</t>
    </rPh>
    <rPh sb="3" eb="5">
      <t>ハンキ</t>
    </rPh>
    <rPh sb="5" eb="7">
      <t>サイシュウ</t>
    </rPh>
    <rPh sb="7" eb="8">
      <t>ヅキ</t>
    </rPh>
    <rPh sb="12" eb="13">
      <t>ノ</t>
    </rPh>
    <rPh sb="14" eb="16">
      <t>リヨウ</t>
    </rPh>
    <rPh sb="16" eb="18">
      <t>ジドウ</t>
    </rPh>
    <rPh sb="18" eb="19">
      <t>スウ</t>
    </rPh>
    <phoneticPr fontId="3"/>
  </si>
  <si>
    <t>②の人数による助成額</t>
    <rPh sb="2" eb="4">
      <t>ニンズウ</t>
    </rPh>
    <rPh sb="7" eb="10">
      <t>ジョセイガク</t>
    </rPh>
    <phoneticPr fontId="3"/>
  </si>
  <si>
    <t>要綱別表第１による最低助成額</t>
    <rPh sb="0" eb="2">
      <t>ヨウコウ</t>
    </rPh>
    <rPh sb="2" eb="4">
      <t>ベッピョウ</t>
    </rPh>
    <rPh sb="4" eb="5">
      <t>ダイ</t>
    </rPh>
    <rPh sb="9" eb="11">
      <t>サイテイ</t>
    </rPh>
    <rPh sb="11" eb="14">
      <t>ジョセイガク</t>
    </rPh>
    <phoneticPr fontId="3"/>
  </si>
  <si>
    <t>人</t>
    <rPh sb="0" eb="1">
      <t>ニン</t>
    </rPh>
    <phoneticPr fontId="3"/>
  </si>
  <si>
    <r>
      <t>□</t>
    </r>
    <r>
      <rPr>
        <sz val="10"/>
        <rFont val="ＭＳ 明朝"/>
        <family val="1"/>
        <charset val="128"/>
      </rPr>
      <t>11時間実施施設</t>
    </r>
    <rPh sb="3" eb="5">
      <t>ジカン</t>
    </rPh>
    <rPh sb="5" eb="7">
      <t>ジッシ</t>
    </rPh>
    <rPh sb="7" eb="9">
      <t>シセツ</t>
    </rPh>
    <phoneticPr fontId="3"/>
  </si>
  <si>
    <r>
      <t>□</t>
    </r>
    <r>
      <rPr>
        <sz val="10"/>
        <rFont val="ＭＳ 明朝"/>
        <family val="1"/>
        <charset val="128"/>
      </rPr>
      <t>８時間実施施設</t>
    </r>
    <rPh sb="2" eb="4">
      <t>ジカン</t>
    </rPh>
    <rPh sb="4" eb="6">
      <t>ジッシ</t>
    </rPh>
    <rPh sb="6" eb="8">
      <t>シセツ</t>
    </rPh>
    <phoneticPr fontId="3"/>
  </si>
  <si>
    <t>指定者コード</t>
    <rPh sb="0" eb="2">
      <t>シテイ</t>
    </rPh>
    <rPh sb="2" eb="3">
      <t>シャ</t>
    </rPh>
    <phoneticPr fontId="3"/>
  </si>
  <si>
    <t>請求書番号</t>
    <rPh sb="0" eb="2">
      <t>セイキュウ</t>
    </rPh>
    <rPh sb="2" eb="3">
      <t>ショ</t>
    </rPh>
    <rPh sb="3" eb="5">
      <t>バンゴウ</t>
    </rPh>
    <phoneticPr fontId="3"/>
  </si>
  <si>
    <t>振込先</t>
    <rPh sb="0" eb="2">
      <t>フリコミ</t>
    </rPh>
    <rPh sb="2" eb="3">
      <t>サキ</t>
    </rPh>
    <phoneticPr fontId="3"/>
  </si>
  <si>
    <t>普通</t>
    <rPh sb="0" eb="2">
      <t>フツウ</t>
    </rPh>
    <phoneticPr fontId="3"/>
  </si>
  <si>
    <t>当座</t>
    <rPh sb="0" eb="2">
      <t>トウザ</t>
    </rPh>
    <phoneticPr fontId="3"/>
  </si>
  <si>
    <t>口座番号</t>
    <rPh sb="0" eb="2">
      <t>コウザ</t>
    </rPh>
    <rPh sb="2" eb="4">
      <t>バンゴウ</t>
    </rPh>
    <phoneticPr fontId="3"/>
  </si>
  <si>
    <t>支店</t>
    <rPh sb="0" eb="2">
      <t>シテン</t>
    </rPh>
    <phoneticPr fontId="3"/>
  </si>
  <si>
    <t>信用金庫</t>
    <rPh sb="0" eb="2">
      <t>シンヨウ</t>
    </rPh>
    <rPh sb="2" eb="4">
      <t>キンコ</t>
    </rPh>
    <phoneticPr fontId="3"/>
  </si>
  <si>
    <t>銀　　行</t>
    <rPh sb="0" eb="1">
      <t>ギン</t>
    </rPh>
    <rPh sb="3" eb="4">
      <t>ギョウ</t>
    </rPh>
    <phoneticPr fontId="3"/>
  </si>
  <si>
    <t>種目</t>
    <rPh sb="0" eb="2">
      <t>シュモク</t>
    </rPh>
    <phoneticPr fontId="3"/>
  </si>
  <si>
    <t>確定額</t>
    <rPh sb="0" eb="2">
      <t>カクテイ</t>
    </rPh>
    <rPh sb="2" eb="3">
      <t>ガク</t>
    </rPh>
    <phoneticPr fontId="3"/>
  </si>
  <si>
    <t>基本助成</t>
    <rPh sb="0" eb="2">
      <t>キホン</t>
    </rPh>
    <rPh sb="2" eb="4">
      <t>ジョセイ</t>
    </rPh>
    <phoneticPr fontId="3"/>
  </si>
  <si>
    <t>月分</t>
    <rPh sb="0" eb="2">
      <t>ガツブン</t>
    </rPh>
    <phoneticPr fontId="3"/>
  </si>
  <si>
    <t>利用児童加算</t>
    <rPh sb="0" eb="2">
      <t>リヨウ</t>
    </rPh>
    <rPh sb="2" eb="4">
      <t>ジドウ</t>
    </rPh>
    <rPh sb="4" eb="6">
      <t>カサン</t>
    </rPh>
    <phoneticPr fontId="3"/>
  </si>
  <si>
    <t>被保護・市民税非課税世帯減免分助成</t>
    <rPh sb="0" eb="1">
      <t>ヒ</t>
    </rPh>
    <rPh sb="1" eb="3">
      <t>ホゴ</t>
    </rPh>
    <rPh sb="4" eb="7">
      <t>シミンゼイ</t>
    </rPh>
    <rPh sb="7" eb="10">
      <t>ヒカゼイ</t>
    </rPh>
    <rPh sb="10" eb="12">
      <t>セタイ</t>
    </rPh>
    <rPh sb="12" eb="14">
      <t>ゲンメン</t>
    </rPh>
    <rPh sb="14" eb="15">
      <t>ブン</t>
    </rPh>
    <rPh sb="15" eb="17">
      <t>ジョセイ</t>
    </rPh>
    <phoneticPr fontId="3"/>
  </si>
  <si>
    <t>児童処遇向上加算助成</t>
    <rPh sb="0" eb="2">
      <t>ジドウ</t>
    </rPh>
    <rPh sb="2" eb="4">
      <t>ショグウ</t>
    </rPh>
    <rPh sb="4" eb="6">
      <t>コウジョウ</t>
    </rPh>
    <rPh sb="6" eb="8">
      <t>カサン</t>
    </rPh>
    <rPh sb="8" eb="10">
      <t>ジョセイ</t>
    </rPh>
    <phoneticPr fontId="3"/>
  </si>
  <si>
    <t>計</t>
    <rPh sb="0" eb="1">
      <t>ケイ</t>
    </rPh>
    <phoneticPr fontId="3"/>
  </si>
  <si>
    <t>被保護・市民税非課税世帯
減免分助成</t>
    <rPh sb="0" eb="1">
      <t>ヒ</t>
    </rPh>
    <rPh sb="1" eb="3">
      <t>ホゴ</t>
    </rPh>
    <rPh sb="4" eb="7">
      <t>シミンゼイ</t>
    </rPh>
    <rPh sb="7" eb="10">
      <t>ヒカゼイ</t>
    </rPh>
    <rPh sb="10" eb="12">
      <t>セタイ</t>
    </rPh>
    <rPh sb="13" eb="15">
      <t>ゲンメン</t>
    </rPh>
    <rPh sb="15" eb="16">
      <t>ブン</t>
    </rPh>
    <rPh sb="16" eb="18">
      <t>ジョセイ</t>
    </rPh>
    <phoneticPr fontId="3"/>
  </si>
  <si>
    <t>助成項目</t>
    <rPh sb="0" eb="2">
      <t>ジョセイ</t>
    </rPh>
    <rPh sb="2" eb="4">
      <t>コウモク</t>
    </rPh>
    <phoneticPr fontId="3"/>
  </si>
  <si>
    <t>助成額</t>
    <rPh sb="0" eb="3">
      <t>ジョセイガク</t>
    </rPh>
    <phoneticPr fontId="3"/>
  </si>
  <si>
    <t>備考</t>
    <rPh sb="0" eb="2">
      <t>ビコウ</t>
    </rPh>
    <phoneticPr fontId="3"/>
  </si>
  <si>
    <t>３　基本助成の内訳</t>
    <rPh sb="2" eb="4">
      <t>キホン</t>
    </rPh>
    <rPh sb="4" eb="6">
      <t>ジョセイ</t>
    </rPh>
    <rPh sb="7" eb="9">
      <t>ウチワケ</t>
    </rPh>
    <phoneticPr fontId="3"/>
  </si>
  <si>
    <t>対象月</t>
    <rPh sb="0" eb="2">
      <t>タイショウ</t>
    </rPh>
    <rPh sb="2" eb="3">
      <t>ヅキ</t>
    </rPh>
    <phoneticPr fontId="3"/>
  </si>
  <si>
    <t>延べ利用児童数</t>
    <rPh sb="0" eb="1">
      <t>ノ</t>
    </rPh>
    <rPh sb="2" eb="4">
      <t>リヨウ</t>
    </rPh>
    <rPh sb="4" eb="6">
      <t>ジドウ</t>
    </rPh>
    <rPh sb="6" eb="7">
      <t>スウ</t>
    </rPh>
    <phoneticPr fontId="3"/>
  </si>
  <si>
    <t>区分</t>
    <rPh sb="0" eb="2">
      <t>クブン</t>
    </rPh>
    <phoneticPr fontId="3"/>
  </si>
  <si>
    <t>４　利用児童加算助成の内訳</t>
    <rPh sb="2" eb="4">
      <t>リヨウ</t>
    </rPh>
    <rPh sb="4" eb="6">
      <t>ジドウ</t>
    </rPh>
    <rPh sb="6" eb="8">
      <t>カサン</t>
    </rPh>
    <rPh sb="8" eb="10">
      <t>ジョセイ</t>
    </rPh>
    <rPh sb="11" eb="13">
      <t>ウチワケ</t>
    </rPh>
    <phoneticPr fontId="3"/>
  </si>
  <si>
    <t>３歳以上児</t>
    <rPh sb="1" eb="4">
      <t>サイイジョウ</t>
    </rPh>
    <rPh sb="4" eb="5">
      <t>ジ</t>
    </rPh>
    <phoneticPr fontId="3"/>
  </si>
  <si>
    <t>年齢</t>
    <rPh sb="0" eb="2">
      <t>ネンレイ</t>
    </rPh>
    <phoneticPr fontId="3"/>
  </si>
  <si>
    <t>×</t>
    <phoneticPr fontId="3"/>
  </si>
  <si>
    <t>＝</t>
    <phoneticPr fontId="3"/>
  </si>
  <si>
    <t>単価</t>
    <rPh sb="0" eb="2">
      <t>タンカ</t>
    </rPh>
    <phoneticPr fontId="3"/>
  </si>
  <si>
    <t>５　被保護・市民税非課税世帯減免分助成</t>
    <rPh sb="2" eb="3">
      <t>ヒ</t>
    </rPh>
    <rPh sb="3" eb="5">
      <t>ホゴ</t>
    </rPh>
    <rPh sb="6" eb="9">
      <t>シミンゼイ</t>
    </rPh>
    <rPh sb="9" eb="12">
      <t>ヒカゼイ</t>
    </rPh>
    <rPh sb="12" eb="14">
      <t>セタイ</t>
    </rPh>
    <rPh sb="14" eb="16">
      <t>ゲンメン</t>
    </rPh>
    <rPh sb="16" eb="17">
      <t>ブン</t>
    </rPh>
    <rPh sb="17" eb="19">
      <t>ジョセイ</t>
    </rPh>
    <phoneticPr fontId="3"/>
  </si>
  <si>
    <t>３歳未満児</t>
    <rPh sb="1" eb="4">
      <t>サイミマン</t>
    </rPh>
    <rPh sb="4" eb="5">
      <t>ジ</t>
    </rPh>
    <phoneticPr fontId="3"/>
  </si>
  <si>
    <t>人日</t>
    <rPh sb="0" eb="1">
      <t>ニン</t>
    </rPh>
    <rPh sb="1" eb="2">
      <t>ニチ</t>
    </rPh>
    <phoneticPr fontId="3"/>
  </si>
  <si>
    <t>時間</t>
    <rPh sb="0" eb="2">
      <t>ジカン</t>
    </rPh>
    <phoneticPr fontId="3"/>
  </si>
  <si>
    <t>対象件数</t>
    <rPh sb="0" eb="2">
      <t>タイショウ</t>
    </rPh>
    <rPh sb="2" eb="4">
      <t>ケンスウ</t>
    </rPh>
    <phoneticPr fontId="3"/>
  </si>
  <si>
    <t>左欄の合計</t>
    <rPh sb="0" eb="1">
      <t>サ</t>
    </rPh>
    <rPh sb="1" eb="2">
      <t>ラン</t>
    </rPh>
    <rPh sb="3" eb="5">
      <t>ゴウケイ</t>
    </rPh>
    <phoneticPr fontId="3"/>
  </si>
  <si>
    <t>実減免額</t>
    <rPh sb="0" eb="1">
      <t>ジツ</t>
    </rPh>
    <rPh sb="1" eb="3">
      <t>ゲンメン</t>
    </rPh>
    <rPh sb="3" eb="4">
      <t>ガク</t>
    </rPh>
    <phoneticPr fontId="3"/>
  </si>
  <si>
    <r>
      <t>助成上限額</t>
    </r>
    <r>
      <rPr>
        <sz val="8"/>
        <rFont val="ＭＳ 明朝"/>
        <family val="1"/>
        <charset val="128"/>
      </rPr>
      <t>　①</t>
    </r>
    <rPh sb="0" eb="2">
      <t>ジョセイ</t>
    </rPh>
    <rPh sb="2" eb="5">
      <t>ジョウゲンガク</t>
    </rPh>
    <phoneticPr fontId="3"/>
  </si>
  <si>
    <t>６　児童処遇向上加算助成</t>
    <rPh sb="2" eb="4">
      <t>ジドウ</t>
    </rPh>
    <rPh sb="4" eb="6">
      <t>ショグウ</t>
    </rPh>
    <rPh sb="6" eb="8">
      <t>コウジョウ</t>
    </rPh>
    <rPh sb="8" eb="10">
      <t>カサン</t>
    </rPh>
    <rPh sb="10" eb="12">
      <t>ジョセイ</t>
    </rPh>
    <phoneticPr fontId="3"/>
  </si>
  <si>
    <t>配置</t>
    <rPh sb="0" eb="2">
      <t>ハイチ</t>
    </rPh>
    <phoneticPr fontId="3"/>
  </si>
  <si>
    <t>左欄の合計</t>
    <rPh sb="0" eb="1">
      <t>ヒダリ</t>
    </rPh>
    <rPh sb="1" eb="2">
      <t>ラン</t>
    </rPh>
    <rPh sb="3" eb="5">
      <t>ゴウケイ</t>
    </rPh>
    <phoneticPr fontId="3"/>
  </si>
  <si>
    <t>２　請求額算定の根拠</t>
    <rPh sb="2" eb="4">
      <t>セイキュウ</t>
    </rPh>
    <rPh sb="4" eb="5">
      <t>ガク</t>
    </rPh>
    <rPh sb="5" eb="7">
      <t>サンテイ</t>
    </rPh>
    <rPh sb="8" eb="10">
      <t>コンキョ</t>
    </rPh>
    <phoneticPr fontId="3"/>
  </si>
  <si>
    <t>３　振込先</t>
    <rPh sb="2" eb="4">
      <t>フリコミ</t>
    </rPh>
    <rPh sb="4" eb="5">
      <t>サキ</t>
    </rPh>
    <phoneticPr fontId="3"/>
  </si>
  <si>
    <t>１　対象保育所</t>
    <rPh sb="2" eb="4">
      <t>タイショウ</t>
    </rPh>
    <rPh sb="4" eb="6">
      <t>ホイク</t>
    </rPh>
    <rPh sb="6" eb="7">
      <t>ショ</t>
    </rPh>
    <phoneticPr fontId="3"/>
  </si>
  <si>
    <t>４　この請求に関する連絡先</t>
    <rPh sb="4" eb="6">
      <t>セイキュウ</t>
    </rPh>
    <rPh sb="7" eb="8">
      <t>カン</t>
    </rPh>
    <rPh sb="10" eb="13">
      <t>レンラクサキ</t>
    </rPh>
    <phoneticPr fontId="3"/>
  </si>
  <si>
    <t>助成金について、次のとおり精算します。</t>
    <rPh sb="0" eb="3">
      <t>ジョセイキン</t>
    </rPh>
    <rPh sb="8" eb="9">
      <t>ツギ</t>
    </rPh>
    <rPh sb="13" eb="15">
      <t>セイサン</t>
    </rPh>
    <phoneticPr fontId="3"/>
  </si>
  <si>
    <t>横浜市一時保育事業　助成金精算書</t>
    <rPh sb="0" eb="3">
      <t>ヨコハマシ</t>
    </rPh>
    <rPh sb="3" eb="5">
      <t>イチジ</t>
    </rPh>
    <rPh sb="5" eb="7">
      <t>ホイク</t>
    </rPh>
    <rPh sb="7" eb="8">
      <t>コト</t>
    </rPh>
    <rPh sb="8" eb="9">
      <t>ギョウ</t>
    </rPh>
    <rPh sb="10" eb="13">
      <t>ジョセイキン</t>
    </rPh>
    <rPh sb="13" eb="16">
      <t>セイサンショ</t>
    </rPh>
    <phoneticPr fontId="3"/>
  </si>
  <si>
    <t>概算払金受領額</t>
    <rPh sb="0" eb="2">
      <t>ガイサン</t>
    </rPh>
    <rPh sb="2" eb="3">
      <t>バライ</t>
    </rPh>
    <rPh sb="3" eb="4">
      <t>キン</t>
    </rPh>
    <rPh sb="4" eb="6">
      <t>ジュリョウ</t>
    </rPh>
    <rPh sb="6" eb="7">
      <t>ガク</t>
    </rPh>
    <phoneticPr fontId="3"/>
  </si>
  <si>
    <t>概算払金受領年月日</t>
    <rPh sb="0" eb="2">
      <t>ガイサン</t>
    </rPh>
    <rPh sb="2" eb="3">
      <t>バライ</t>
    </rPh>
    <rPh sb="3" eb="4">
      <t>キン</t>
    </rPh>
    <rPh sb="4" eb="6">
      <t>ジュリョウ</t>
    </rPh>
    <rPh sb="6" eb="9">
      <t>ネンガッピ</t>
    </rPh>
    <phoneticPr fontId="3"/>
  </si>
  <si>
    <t>日受領</t>
    <rPh sb="0" eb="1">
      <t>ニチ</t>
    </rPh>
    <rPh sb="1" eb="3">
      <t>ジュリョウ</t>
    </rPh>
    <phoneticPr fontId="3"/>
  </si>
  <si>
    <t>助成金の精算不足分について、次のとおり請求します。</t>
    <rPh sb="0" eb="3">
      <t>ジョセイキン</t>
    </rPh>
    <rPh sb="4" eb="6">
      <t>セイサン</t>
    </rPh>
    <rPh sb="6" eb="9">
      <t>フソクブン</t>
    </rPh>
    <rPh sb="14" eb="15">
      <t>ツギ</t>
    </rPh>
    <rPh sb="19" eb="21">
      <t>セイキュウ</t>
    </rPh>
    <phoneticPr fontId="3"/>
  </si>
  <si>
    <t>２　振込先</t>
    <rPh sb="2" eb="4">
      <t>フリコミ</t>
    </rPh>
    <rPh sb="4" eb="5">
      <t>サキ</t>
    </rPh>
    <phoneticPr fontId="3"/>
  </si>
  <si>
    <t>３　この請求に関する連絡先</t>
    <rPh sb="4" eb="6">
      <t>セイキュウ</t>
    </rPh>
    <rPh sb="7" eb="8">
      <t>カン</t>
    </rPh>
    <rPh sb="10" eb="13">
      <t>レンラクサキ</t>
    </rPh>
    <phoneticPr fontId="3"/>
  </si>
  <si>
    <t>①と②の低い方の額</t>
    <rPh sb="4" eb="5">
      <t>ヒク</t>
    </rPh>
    <rPh sb="6" eb="7">
      <t>ホウ</t>
    </rPh>
    <rPh sb="8" eb="9">
      <t>ガク</t>
    </rPh>
    <phoneticPr fontId="3"/>
  </si>
  <si>
    <t>年</t>
    <rPh sb="0" eb="1">
      <t>トシ</t>
    </rPh>
    <phoneticPr fontId="3"/>
  </si>
  <si>
    <t>月分の利用状況を</t>
    <rPh sb="0" eb="2">
      <t>ガツブン</t>
    </rPh>
    <rPh sb="3" eb="5">
      <t>リヨウ</t>
    </rPh>
    <rPh sb="5" eb="7">
      <t>ジョウキョウ</t>
    </rPh>
    <phoneticPr fontId="3"/>
  </si>
  <si>
    <t>次のとおり報告します。</t>
    <rPh sb="0" eb="1">
      <t>ツギ</t>
    </rPh>
    <rPh sb="5" eb="7">
      <t>ホウコク</t>
    </rPh>
    <phoneticPr fontId="3"/>
  </si>
  <si>
    <t>ﾘﾌﾚｯｼｭ保育</t>
    <rPh sb="6" eb="8">
      <t>ホイク</t>
    </rPh>
    <phoneticPr fontId="3"/>
  </si>
  <si>
    <t>11時間実施施設</t>
    <rPh sb="2" eb="4">
      <t>ジカン</t>
    </rPh>
    <rPh sb="4" eb="6">
      <t>ジッシ</t>
    </rPh>
    <rPh sb="6" eb="8">
      <t>シセツ</t>
    </rPh>
    <phoneticPr fontId="3"/>
  </si>
  <si>
    <t>８時間実施施設</t>
    <rPh sb="1" eb="3">
      <t>ジカン</t>
    </rPh>
    <rPh sb="3" eb="5">
      <t>ジッシ</t>
    </rPh>
    <rPh sb="5" eb="7">
      <t>シセツ</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</si>
  <si>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</si>
  <si>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</si>
  <si>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</si>
  <si>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</si>
  <si>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</si>
  <si>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</si>
  <si>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年齢別内訳</t>
    <rPh sb="0" eb="2">
      <t>ネンレイ</t>
    </rPh>
    <rPh sb="2" eb="3">
      <t>ベツ</t>
    </rPh>
    <rPh sb="3" eb="5">
      <t>ウチワケ</t>
    </rPh>
    <phoneticPr fontId="3"/>
  </si>
  <si>
    <t>合　　　計</t>
    <rPh sb="0" eb="1">
      <t>ゴウ</t>
    </rPh>
    <rPh sb="4" eb="5">
      <t>ケイ</t>
    </rPh>
    <phoneticPr fontId="3"/>
  </si>
  <si>
    <r>
      <t>延べ利用
児</t>
    </r>
    <r>
      <rPr>
        <sz val="9"/>
        <rFont val="ＭＳ 明朝"/>
        <family val="1"/>
        <charset val="128"/>
      </rPr>
      <t xml:space="preserve"> </t>
    </r>
    <r>
      <rPr>
        <sz val="10"/>
        <rFont val="ＭＳ 明朝"/>
        <family val="1"/>
        <charset val="128"/>
      </rPr>
      <t>童</t>
    </r>
    <r>
      <rPr>
        <sz val="9"/>
        <rFont val="ＭＳ 明朝"/>
        <family val="1"/>
        <charset val="128"/>
      </rPr>
      <t xml:space="preserve"> </t>
    </r>
    <r>
      <rPr>
        <sz val="10"/>
        <rFont val="ＭＳ 明朝"/>
        <family val="1"/>
        <charset val="128"/>
      </rPr>
      <t>数</t>
    </r>
    <rPh sb="0" eb="1">
      <t>ノ</t>
    </rPh>
    <rPh sb="2" eb="4">
      <t>リヨウ</t>
    </rPh>
    <rPh sb="5" eb="6">
      <t>コ</t>
    </rPh>
    <rPh sb="7" eb="8">
      <t>ワラベ</t>
    </rPh>
    <rPh sb="9" eb="10">
      <t>スウ</t>
    </rPh>
    <phoneticPr fontId="3"/>
  </si>
  <si>
    <r>
      <t>保</t>
    </r>
    <r>
      <rPr>
        <sz val="10"/>
        <rFont val="ＭＳ 明朝"/>
        <family val="1"/>
        <charset val="128"/>
      </rPr>
      <t>育</t>
    </r>
    <r>
      <rPr>
        <sz val="10"/>
        <rFont val="ＭＳ 明朝"/>
        <family val="1"/>
        <charset val="128"/>
      </rPr>
      <t>所</t>
    </r>
    <r>
      <rPr>
        <sz val="10"/>
        <rFont val="ＭＳ 明朝"/>
        <family val="1"/>
        <charset val="128"/>
      </rPr>
      <t>名</t>
    </r>
    <rPh sb="0" eb="1">
      <t>タモツ</t>
    </rPh>
    <rPh sb="1" eb="2">
      <t>イク</t>
    </rPh>
    <rPh sb="2" eb="3">
      <t>ショ</t>
    </rPh>
    <rPh sb="3" eb="4">
      <t>メイ</t>
    </rPh>
    <phoneticPr fontId="3"/>
  </si>
  <si>
    <r>
      <t>適</t>
    </r>
    <r>
      <rPr>
        <sz val="10"/>
        <rFont val="ＭＳ 明朝"/>
        <family val="1"/>
        <charset val="128"/>
      </rPr>
      <t>用</t>
    </r>
    <r>
      <rPr>
        <sz val="10"/>
        <rFont val="ＭＳ 明朝"/>
        <family val="1"/>
        <charset val="128"/>
      </rPr>
      <t>単</t>
    </r>
    <r>
      <rPr>
        <sz val="10"/>
        <rFont val="ＭＳ 明朝"/>
        <family val="1"/>
        <charset val="128"/>
      </rPr>
      <t>価</t>
    </r>
    <rPh sb="0" eb="1">
      <t>テキ</t>
    </rPh>
    <rPh sb="1" eb="2">
      <t>ヨウ</t>
    </rPh>
    <rPh sb="2" eb="3">
      <t>タン</t>
    </rPh>
    <rPh sb="3" eb="4">
      <t>アタイ</t>
    </rPh>
    <phoneticPr fontId="3"/>
  </si>
  <si>
    <r>
      <t>事</t>
    </r>
    <r>
      <rPr>
        <sz val="10"/>
        <rFont val="ＭＳ 明朝"/>
        <family val="1"/>
        <charset val="128"/>
      </rPr>
      <t>業</t>
    </r>
    <r>
      <rPr>
        <sz val="10"/>
        <rFont val="ＭＳ 明朝"/>
        <family val="1"/>
        <charset val="128"/>
      </rPr>
      <t>内</t>
    </r>
    <r>
      <rPr>
        <sz val="10"/>
        <rFont val="ＭＳ 明朝"/>
        <family val="1"/>
        <charset val="128"/>
      </rPr>
      <t>容</t>
    </r>
    <rPh sb="0" eb="1">
      <t>コト</t>
    </rPh>
    <rPh sb="1" eb="2">
      <t>ギョウ</t>
    </rPh>
    <rPh sb="2" eb="3">
      <t>ナイ</t>
    </rPh>
    <rPh sb="3" eb="4">
      <t>カタチ</t>
    </rPh>
    <phoneticPr fontId="3"/>
  </si>
  <si>
    <t>合計</t>
    <rPh sb="0" eb="1">
      <t>ゴウ</t>
    </rPh>
    <rPh sb="1" eb="2">
      <t>ケイ</t>
    </rPh>
    <phoneticPr fontId="3"/>
  </si>
  <si>
    <t>利用児童加算助成対象児童数</t>
    <rPh sb="0" eb="2">
      <t>リヨウ</t>
    </rPh>
    <rPh sb="2" eb="4">
      <t>ジドウ</t>
    </rPh>
    <rPh sb="4" eb="6">
      <t>カサン</t>
    </rPh>
    <rPh sb="6" eb="8">
      <t>ジョセイ</t>
    </rPh>
    <rPh sb="8" eb="10">
      <t>タイショウ</t>
    </rPh>
    <rPh sb="10" eb="12">
      <t>ジドウ</t>
    </rPh>
    <rPh sb="12" eb="13">
      <t>スウ</t>
    </rPh>
    <phoneticPr fontId="3"/>
  </si>
  <si>
    <t>２　被保護・市民税非課税世帯に対する利用料減免の実施状況</t>
    <rPh sb="2" eb="3">
      <t>ヒ</t>
    </rPh>
    <rPh sb="3" eb="5">
      <t>ホゴ</t>
    </rPh>
    <rPh sb="6" eb="9">
      <t>シミンゼイ</t>
    </rPh>
    <rPh sb="9" eb="12">
      <t>ヒカゼイ</t>
    </rPh>
    <rPh sb="12" eb="14">
      <t>セタイ</t>
    </rPh>
    <rPh sb="15" eb="16">
      <t>タイ</t>
    </rPh>
    <rPh sb="18" eb="21">
      <t>リヨウリョウ</t>
    </rPh>
    <rPh sb="21" eb="23">
      <t>ゲンメン</t>
    </rPh>
    <rPh sb="24" eb="26">
      <t>ジッシ</t>
    </rPh>
    <rPh sb="26" eb="28">
      <t>ジョウキョウ</t>
    </rPh>
    <phoneticPr fontId="3"/>
  </si>
  <si>
    <t>３　児童処遇向上加算対象児童の利用状況</t>
    <rPh sb="2" eb="4">
      <t>ジドウ</t>
    </rPh>
    <rPh sb="4" eb="6">
      <t>ショグウ</t>
    </rPh>
    <rPh sb="6" eb="8">
      <t>コウジョウ</t>
    </rPh>
    <rPh sb="8" eb="10">
      <t>カサン</t>
    </rPh>
    <rPh sb="10" eb="12">
      <t>タイショウ</t>
    </rPh>
    <rPh sb="12" eb="14">
      <t>ジドウ</t>
    </rPh>
    <rPh sb="15" eb="17">
      <t>リヨウ</t>
    </rPh>
    <rPh sb="17" eb="19">
      <t>ジョウキョウ</t>
    </rPh>
    <phoneticPr fontId="3"/>
  </si>
  <si>
    <t>対象児童番号</t>
    <rPh sb="0" eb="2">
      <t>タイショウ</t>
    </rPh>
    <rPh sb="2" eb="4">
      <t>ジドウ</t>
    </rPh>
    <rPh sb="4" eb="6">
      <t>バンゴウ</t>
    </rPh>
    <phoneticPr fontId="3"/>
  </si>
  <si>
    <t>延べ利用日数</t>
    <rPh sb="0" eb="1">
      <t>ノ</t>
    </rPh>
    <rPh sb="2" eb="4">
      <t>リヨウ</t>
    </rPh>
    <rPh sb="4" eb="6">
      <t>ニッスウ</t>
    </rPh>
    <phoneticPr fontId="3"/>
  </si>
  <si>
    <t>軽・中・重</t>
    <rPh sb="0" eb="1">
      <t>ケイ</t>
    </rPh>
    <rPh sb="2" eb="3">
      <t>チュウ</t>
    </rPh>
    <rPh sb="4" eb="5">
      <t>ジュウ</t>
    </rPh>
    <phoneticPr fontId="3"/>
  </si>
  <si>
    <t>１　利用状況</t>
    <rPh sb="2" eb="4">
      <t>リヨウ</t>
    </rPh>
    <rPh sb="4" eb="6">
      <t>ジョウキョウ</t>
    </rPh>
    <phoneticPr fontId="3"/>
  </si>
  <si>
    <t>通常の利用料</t>
    <rPh sb="0" eb="2">
      <t>ツウジョウ</t>
    </rPh>
    <rPh sb="3" eb="6">
      <t>リヨウリョウ</t>
    </rPh>
    <phoneticPr fontId="3"/>
  </si>
  <si>
    <t>徴収額</t>
    <rPh sb="0" eb="3">
      <t>チョウシュウガク</t>
    </rPh>
    <phoneticPr fontId="3"/>
  </si>
  <si>
    <t>号</t>
    <rPh sb="0" eb="1">
      <t>ゴウ</t>
    </rPh>
    <phoneticPr fontId="3"/>
  </si>
  <si>
    <t>（第６号様式）</t>
    <rPh sb="1" eb="2">
      <t>ダイ</t>
    </rPh>
    <phoneticPr fontId="3"/>
  </si>
  <si>
    <t>横浜市こども青少年局長</t>
    <rPh sb="0" eb="3">
      <t>ヨコハマシ</t>
    </rPh>
    <rPh sb="6" eb="9">
      <t>セイショウネン</t>
    </rPh>
    <rPh sb="9" eb="11">
      <t>キョクチョウ</t>
    </rPh>
    <phoneticPr fontId="3"/>
  </si>
  <si>
    <t>月分の利用状況の</t>
    <rPh sb="0" eb="2">
      <t>ガツブン</t>
    </rPh>
    <rPh sb="3" eb="5">
      <t>リヨウ</t>
    </rPh>
    <rPh sb="5" eb="7">
      <t>ジョウキョウ</t>
    </rPh>
    <phoneticPr fontId="3"/>
  </si>
  <si>
    <t>集計結果について、次のとおり通知します。</t>
    <rPh sb="0" eb="2">
      <t>シュウケイ</t>
    </rPh>
    <rPh sb="2" eb="4">
      <t>ケッカ</t>
    </rPh>
    <rPh sb="9" eb="10">
      <t>ツギ</t>
    </rPh>
    <rPh sb="14" eb="16">
      <t>ツウチ</t>
    </rPh>
    <phoneticPr fontId="3"/>
  </si>
  <si>
    <t>１　対象施設</t>
    <rPh sb="2" eb="4">
      <t>タイショウ</t>
    </rPh>
    <rPh sb="4" eb="6">
      <t>シセツ</t>
    </rPh>
    <phoneticPr fontId="3"/>
  </si>
  <si>
    <t>　　別紙のとおり</t>
    <rPh sb="2" eb="4">
      <t>ベッシ</t>
    </rPh>
    <phoneticPr fontId="3"/>
  </si>
  <si>
    <t>月分</t>
    <rPh sb="0" eb="1">
      <t>ガツ</t>
    </rPh>
    <rPh sb="1" eb="2">
      <t>ブン</t>
    </rPh>
    <phoneticPr fontId="3"/>
  </si>
  <si>
    <t>番号</t>
    <rPh sb="0" eb="2">
      <t>バンゴウ</t>
    </rPh>
    <phoneticPr fontId="3"/>
  </si>
  <si>
    <t>児童氏名</t>
    <rPh sb="0" eb="2">
      <t>ジドウ</t>
    </rPh>
    <rPh sb="2" eb="4">
      <t>シメイ</t>
    </rPh>
    <phoneticPr fontId="3"/>
  </si>
  <si>
    <t>生年月日</t>
    <rPh sb="0" eb="2">
      <t>セイネン</t>
    </rPh>
    <rPh sb="2" eb="4">
      <t>ガッピ</t>
    </rPh>
    <phoneticPr fontId="3"/>
  </si>
  <si>
    <t>利　用
日数計</t>
    <rPh sb="0" eb="1">
      <t>リ</t>
    </rPh>
    <rPh sb="2" eb="3">
      <t>ヨウ</t>
    </rPh>
    <rPh sb="4" eb="6">
      <t>ニッスウ</t>
    </rPh>
    <rPh sb="6" eb="7">
      <t>ケイ</t>
    </rPh>
    <phoneticPr fontId="3"/>
  </si>
  <si>
    <t>利 用 料
減免対象</t>
    <rPh sb="0" eb="1">
      <t>リ</t>
    </rPh>
    <rPh sb="2" eb="3">
      <t>ヨウ</t>
    </rPh>
    <rPh sb="4" eb="5">
      <t>リョウ</t>
    </rPh>
    <rPh sb="6" eb="8">
      <t>ゲンメン</t>
    </rPh>
    <rPh sb="8" eb="10">
      <t>タイショウ</t>
    </rPh>
    <phoneticPr fontId="3"/>
  </si>
  <si>
    <t>利 用 料
実減免額</t>
    <rPh sb="0" eb="1">
      <t>リ</t>
    </rPh>
    <rPh sb="2" eb="3">
      <t>ヨウ</t>
    </rPh>
    <rPh sb="4" eb="5">
      <t>リョウ</t>
    </rPh>
    <rPh sb="6" eb="7">
      <t>ジツ</t>
    </rPh>
    <rPh sb="7" eb="9">
      <t>ゲンメン</t>
    </rPh>
    <rPh sb="9" eb="10">
      <t>ガク</t>
    </rPh>
    <phoneticPr fontId="3"/>
  </si>
  <si>
    <t>児童処遇向上加算</t>
    <rPh sb="0" eb="2">
      <t>ジドウ</t>
    </rPh>
    <rPh sb="2" eb="4">
      <t>ショグウ</t>
    </rPh>
    <rPh sb="4" eb="6">
      <t>コウジョウ</t>
    </rPh>
    <rPh sb="6" eb="8">
      <t>カサン</t>
    </rPh>
    <phoneticPr fontId="3"/>
  </si>
  <si>
    <t>利　用　日</t>
    <rPh sb="0" eb="1">
      <t>リ</t>
    </rPh>
    <rPh sb="2" eb="3">
      <t>ヨウ</t>
    </rPh>
    <rPh sb="4" eb="5">
      <t>ヒ</t>
    </rPh>
    <phoneticPr fontId="3"/>
  </si>
  <si>
    <t>（第８号様式）</t>
    <rPh sb="1" eb="2">
      <t>ダイ</t>
    </rPh>
    <phoneticPr fontId="3"/>
  </si>
  <si>
    <t>（第７号様式）</t>
    <rPh sb="1" eb="2">
      <t>ダイ</t>
    </rPh>
    <phoneticPr fontId="3"/>
  </si>
  <si>
    <t>横浜市一時保育事業　助成金精算請求書</t>
    <rPh sb="0" eb="3">
      <t>ヨコハマシ</t>
    </rPh>
    <rPh sb="3" eb="5">
      <t>イチジ</t>
    </rPh>
    <rPh sb="5" eb="7">
      <t>ホイク</t>
    </rPh>
    <rPh sb="7" eb="9">
      <t>ジギョウ</t>
    </rPh>
    <rPh sb="10" eb="13">
      <t>ジョセイキン</t>
    </rPh>
    <rPh sb="13" eb="15">
      <t>セイサン</t>
    </rPh>
    <rPh sb="15" eb="18">
      <t>セイキュウショ</t>
    </rPh>
    <phoneticPr fontId="3"/>
  </si>
  <si>
    <t>横浜市一時保育事業　利用状況報告書</t>
    <rPh sb="0" eb="3">
      <t>ヨコハマシ</t>
    </rPh>
    <rPh sb="3" eb="5">
      <t>イチジ</t>
    </rPh>
    <rPh sb="5" eb="7">
      <t>ホイク</t>
    </rPh>
    <rPh sb="7" eb="9">
      <t>ジギョウ</t>
    </rPh>
    <rPh sb="10" eb="12">
      <t>リヨウ</t>
    </rPh>
    <rPh sb="12" eb="14">
      <t>ジョウキョウ</t>
    </rPh>
    <rPh sb="14" eb="17">
      <t>ホウコクショ</t>
    </rPh>
    <phoneticPr fontId="3"/>
  </si>
  <si>
    <t>横浜市一時保育事業　集計結果通知書</t>
    <rPh sb="0" eb="3">
      <t>ヨコハマシ</t>
    </rPh>
    <rPh sb="3" eb="5">
      <t>イチジ</t>
    </rPh>
    <rPh sb="5" eb="7">
      <t>ホイク</t>
    </rPh>
    <rPh sb="7" eb="9">
      <t>ジギョウ</t>
    </rPh>
    <rPh sb="10" eb="12">
      <t>シュウケイ</t>
    </rPh>
    <rPh sb="12" eb="14">
      <t>ケッカ</t>
    </rPh>
    <rPh sb="14" eb="17">
      <t>ツウチショ</t>
    </rPh>
    <phoneticPr fontId="3"/>
  </si>
  <si>
    <t>横浜市一時保育事業　児童処遇向上加算適用申請書</t>
    <rPh sb="0" eb="3">
      <t>ヨコハマシ</t>
    </rPh>
    <rPh sb="3" eb="5">
      <t>イチジ</t>
    </rPh>
    <rPh sb="5" eb="7">
      <t>ホイク</t>
    </rPh>
    <rPh sb="7" eb="9">
      <t>ジギョウ</t>
    </rPh>
    <rPh sb="10" eb="16">
      <t>ジドウショグウコウジョウ</t>
    </rPh>
    <rPh sb="16" eb="18">
      <t>カサン</t>
    </rPh>
    <rPh sb="18" eb="20">
      <t>テキヨウ</t>
    </rPh>
    <rPh sb="20" eb="23">
      <t>シンセイショ</t>
    </rPh>
    <phoneticPr fontId="3"/>
  </si>
  <si>
    <t>横浜市一時保育事業　児童処遇向上加算適用決定通知書</t>
    <rPh sb="0" eb="3">
      <t>ヨコハマシ</t>
    </rPh>
    <rPh sb="3" eb="5">
      <t>イチジ</t>
    </rPh>
    <rPh sb="5" eb="7">
      <t>ホイク</t>
    </rPh>
    <rPh sb="7" eb="9">
      <t>ジギョウ</t>
    </rPh>
    <rPh sb="10" eb="12">
      <t>ジドウ</t>
    </rPh>
    <rPh sb="12" eb="14">
      <t>ショグウ</t>
    </rPh>
    <rPh sb="14" eb="16">
      <t>コウジョウ</t>
    </rPh>
    <rPh sb="16" eb="18">
      <t>カサン</t>
    </rPh>
    <rPh sb="18" eb="20">
      <t>テキヨウ</t>
    </rPh>
    <rPh sb="20" eb="22">
      <t>ケッテイ</t>
    </rPh>
    <rPh sb="22" eb="25">
      <t>ツウチショ</t>
    </rPh>
    <phoneticPr fontId="3"/>
  </si>
  <si>
    <t>　横浜市一時保育事業助成要綱に基づき、児童処遇向上加算の適用について、次の</t>
    <rPh sb="1" eb="4">
      <t>ヨコハマシ</t>
    </rPh>
    <rPh sb="4" eb="6">
      <t>イチジ</t>
    </rPh>
    <rPh sb="6" eb="8">
      <t>ホイク</t>
    </rPh>
    <rPh sb="8" eb="10">
      <t>ジギョウ</t>
    </rPh>
    <rPh sb="10" eb="12">
      <t>ジョセイ</t>
    </rPh>
    <rPh sb="12" eb="14">
      <t>ヨウコウ</t>
    </rPh>
    <rPh sb="15" eb="16">
      <t>モト</t>
    </rPh>
    <rPh sb="19" eb="21">
      <t>ジドウ</t>
    </rPh>
    <rPh sb="21" eb="23">
      <t>ショグウ</t>
    </rPh>
    <rPh sb="23" eb="25">
      <t>コウジョウ</t>
    </rPh>
    <rPh sb="25" eb="27">
      <t>カサン</t>
    </rPh>
    <rPh sb="28" eb="30">
      <t>テキヨウ</t>
    </rPh>
    <rPh sb="35" eb="36">
      <t>ツギ</t>
    </rPh>
    <phoneticPr fontId="3"/>
  </si>
  <si>
    <t>とおり申請します。</t>
    <rPh sb="3" eb="5">
      <t>シンセイ</t>
    </rPh>
    <phoneticPr fontId="3"/>
  </si>
  <si>
    <r>
      <t>施設長所見</t>
    </r>
    <r>
      <rPr>
        <vertAlign val="superscript"/>
        <sz val="12"/>
        <rFont val="ＭＳ 明朝"/>
        <family val="1"/>
        <charset val="128"/>
      </rPr>
      <t>※１</t>
    </r>
    <rPh sb="0" eb="3">
      <t>シセツチョウ</t>
    </rPh>
    <rPh sb="3" eb="5">
      <t>ショケン</t>
    </rPh>
    <phoneticPr fontId="3"/>
  </si>
  <si>
    <r>
      <t>区分</t>
    </r>
    <r>
      <rPr>
        <vertAlign val="superscript"/>
        <sz val="12"/>
        <rFont val="ＭＳ 明朝"/>
        <family val="1"/>
        <charset val="128"/>
      </rPr>
      <t>※２</t>
    </r>
    <rPh sb="0" eb="2">
      <t>クブン</t>
    </rPh>
    <phoneticPr fontId="3"/>
  </si>
  <si>
    <t>とおり決定しましたので、通知します。</t>
    <rPh sb="3" eb="5">
      <t>ケッテイ</t>
    </rPh>
    <rPh sb="12" eb="14">
      <t>ツウチ</t>
    </rPh>
    <phoneticPr fontId="3"/>
  </si>
  <si>
    <t>申請上の
適用区分</t>
    <rPh sb="0" eb="2">
      <t>シンセイ</t>
    </rPh>
    <rPh sb="2" eb="3">
      <t>ジョウ</t>
    </rPh>
    <rPh sb="5" eb="7">
      <t>テキヨウ</t>
    </rPh>
    <rPh sb="7" eb="9">
      <t>クブン</t>
    </rPh>
    <phoneticPr fontId="3"/>
  </si>
  <si>
    <t>決定した
適用区分</t>
    <rPh sb="0" eb="2">
      <t>ケッテイ</t>
    </rPh>
    <rPh sb="5" eb="7">
      <t>テキヨウ</t>
    </rPh>
    <rPh sb="7" eb="9">
      <t>クブン</t>
    </rPh>
    <phoneticPr fontId="3"/>
  </si>
  <si>
    <t>※　備考欄には、申請年月日や、申請上の加算区分と決定した加算区分が異なる
　　場合にその理由を記載するなど、事務上の連絡欄として使用してください。</t>
    <rPh sb="2" eb="4">
      <t>ビコウ</t>
    </rPh>
    <rPh sb="4" eb="5">
      <t>ラン</t>
    </rPh>
    <rPh sb="8" eb="10">
      <t>シンセイ</t>
    </rPh>
    <rPh sb="10" eb="13">
      <t>ネンガッピ</t>
    </rPh>
    <rPh sb="15" eb="17">
      <t>シンセイ</t>
    </rPh>
    <rPh sb="17" eb="18">
      <t>ジョウ</t>
    </rPh>
    <rPh sb="19" eb="21">
      <t>カサン</t>
    </rPh>
    <rPh sb="21" eb="23">
      <t>クブン</t>
    </rPh>
    <rPh sb="24" eb="26">
      <t>ケッテイ</t>
    </rPh>
    <rPh sb="28" eb="30">
      <t>カサン</t>
    </rPh>
    <rPh sb="30" eb="32">
      <t>クブン</t>
    </rPh>
    <rPh sb="33" eb="34">
      <t>コト</t>
    </rPh>
    <rPh sb="39" eb="41">
      <t>バアイ</t>
    </rPh>
    <rPh sb="44" eb="46">
      <t>リユウ</t>
    </rPh>
    <rPh sb="47" eb="49">
      <t>キサイ</t>
    </rPh>
    <rPh sb="54" eb="56">
      <t>ジム</t>
    </rPh>
    <rPh sb="56" eb="57">
      <t>ジョウ</t>
    </rPh>
    <rPh sb="58" eb="60">
      <t>レンラク</t>
    </rPh>
    <rPh sb="60" eb="61">
      <t>ラン</t>
    </rPh>
    <rPh sb="64" eb="66">
      <t>シヨウ</t>
    </rPh>
    <phoneticPr fontId="3"/>
  </si>
  <si>
    <t>※（　）内には、４時間未満の利用者数を内数で記載すること。</t>
    <rPh sb="4" eb="5">
      <t>ナイ</t>
    </rPh>
    <rPh sb="9" eb="11">
      <t>ジカン</t>
    </rPh>
    <rPh sb="11" eb="13">
      <t>ミマン</t>
    </rPh>
    <rPh sb="14" eb="16">
      <t>リヨウ</t>
    </rPh>
    <rPh sb="16" eb="17">
      <t>シャ</t>
    </rPh>
    <rPh sb="17" eb="18">
      <t>スウ</t>
    </rPh>
    <rPh sb="19" eb="20">
      <t>ウチ</t>
    </rPh>
    <rPh sb="20" eb="21">
      <t>スウ</t>
    </rPh>
    <rPh sb="22" eb="24">
      <t>キサイ</t>
    </rPh>
    <phoneticPr fontId="3"/>
  </si>
  <si>
    <t>保育所</t>
    <rPh sb="0" eb="2">
      <t>ホイク</t>
    </rPh>
    <rPh sb="2" eb="3">
      <t>ショ</t>
    </rPh>
    <phoneticPr fontId="3"/>
  </si>
  <si>
    <t>緊急保育</t>
    <rPh sb="0" eb="2">
      <t>キンキュウ</t>
    </rPh>
    <rPh sb="2" eb="4">
      <t>ホイク</t>
    </rPh>
    <phoneticPr fontId="3"/>
  </si>
  <si>
    <t>小計</t>
    <rPh sb="0" eb="2">
      <t>ショウケイ</t>
    </rPh>
    <phoneticPr fontId="3"/>
  </si>
  <si>
    <t>AB階層</t>
    <rPh sb="2" eb="4">
      <t>カイソウ</t>
    </rPh>
    <phoneticPr fontId="3"/>
  </si>
  <si>
    <t>軽度</t>
    <rPh sb="0" eb="2">
      <t>ケイド</t>
    </rPh>
    <phoneticPr fontId="3"/>
  </si>
  <si>
    <t>中度</t>
    <rPh sb="0" eb="2">
      <t>チュウド</t>
    </rPh>
    <phoneticPr fontId="3"/>
  </si>
  <si>
    <t>重度</t>
    <rPh sb="0" eb="2">
      <t>ジュウド</t>
    </rPh>
    <phoneticPr fontId="3"/>
  </si>
  <si>
    <t>合計</t>
    <rPh sb="0" eb="2">
      <t>ゴウケイ</t>
    </rPh>
    <phoneticPr fontId="3"/>
  </si>
  <si>
    <t>非定型的保育</t>
    <rPh sb="0" eb="4">
      <t>ヒテイケイテキ</t>
    </rPh>
    <rPh sb="4" eb="6">
      <t>ホイク</t>
    </rPh>
    <phoneticPr fontId="3"/>
  </si>
  <si>
    <t>リフレッシュ保育</t>
    <rPh sb="6" eb="8">
      <t>ホイク</t>
    </rPh>
    <phoneticPr fontId="3"/>
  </si>
  <si>
    <t>２　集計内訳</t>
    <rPh sb="2" eb="4">
      <t>シュウケイ</t>
    </rPh>
    <rPh sb="4" eb="6">
      <t>ウチワケ</t>
    </rPh>
    <phoneticPr fontId="3"/>
  </si>
  <si>
    <t>※この通知及び別紙（集計内訳）は、電子データとして御提出ください。</t>
    <rPh sb="3" eb="5">
      <t>ツウチ</t>
    </rPh>
    <rPh sb="5" eb="6">
      <t>オヨ</t>
    </rPh>
    <rPh sb="7" eb="9">
      <t>ベッシ</t>
    </rPh>
    <rPh sb="10" eb="12">
      <t>シュウケイ</t>
    </rPh>
    <rPh sb="12" eb="14">
      <t>ウチワケ</t>
    </rPh>
    <rPh sb="17" eb="19">
      <t>デンシ</t>
    </rPh>
    <rPh sb="25" eb="28">
      <t>ゴテイシュツ</t>
    </rPh>
    <phoneticPr fontId="3"/>
  </si>
  <si>
    <t>区　一時保育事業利用状況の集計内訳</t>
    <rPh sb="0" eb="1">
      <t>ク</t>
    </rPh>
    <rPh sb="2" eb="4">
      <t>イチジ</t>
    </rPh>
    <rPh sb="4" eb="6">
      <t>ホイク</t>
    </rPh>
    <rPh sb="6" eb="8">
      <t>ジギョウ</t>
    </rPh>
    <rPh sb="8" eb="10">
      <t>リヨウ</t>
    </rPh>
    <rPh sb="10" eb="12">
      <t>ジョウキョウ</t>
    </rPh>
    <rPh sb="13" eb="15">
      <t>シュウケイ</t>
    </rPh>
    <rPh sb="15" eb="17">
      <t>ウチワケ</t>
    </rPh>
    <phoneticPr fontId="3"/>
  </si>
  <si>
    <t>区　一時保育事業利用状況の集計内訳（４時間未満の利用状況）</t>
    <rPh sb="0" eb="1">
      <t>ク</t>
    </rPh>
    <rPh sb="2" eb="4">
      <t>イチジ</t>
    </rPh>
    <rPh sb="4" eb="6">
      <t>ホイク</t>
    </rPh>
    <rPh sb="6" eb="8">
      <t>ジギョウ</t>
    </rPh>
    <rPh sb="8" eb="10">
      <t>リヨウ</t>
    </rPh>
    <rPh sb="10" eb="12">
      <t>ジョウキョウ</t>
    </rPh>
    <rPh sb="13" eb="15">
      <t>シュウケイ</t>
    </rPh>
    <rPh sb="15" eb="17">
      <t>ウチワケ</t>
    </rPh>
    <rPh sb="19" eb="21">
      <t>ジカン</t>
    </rPh>
    <rPh sb="21" eb="23">
      <t>ミマン</t>
    </rPh>
    <rPh sb="24" eb="26">
      <t>リヨウ</t>
    </rPh>
    <rPh sb="26" eb="28">
      <t>ジョウキョウ</t>
    </rPh>
    <phoneticPr fontId="3"/>
  </si>
  <si>
    <t>助成金(差額)
確定額</t>
    <rPh sb="0" eb="3">
      <t>ジョセイキン</t>
    </rPh>
    <rPh sb="4" eb="6">
      <t>サガク</t>
    </rPh>
    <rPh sb="8" eb="10">
      <t>カクテイ</t>
    </rPh>
    <rPh sb="10" eb="11">
      <t>ガク</t>
    </rPh>
    <phoneticPr fontId="3"/>
  </si>
  <si>
    <t>　　　　　　代表者
　　　　　　職氏名</t>
    <rPh sb="6" eb="9">
      <t>ダイヒョウシャ</t>
    </rPh>
    <rPh sb="16" eb="17">
      <t>ショク</t>
    </rPh>
    <rPh sb="17" eb="19">
      <t>シメイ</t>
    </rPh>
    <phoneticPr fontId="3"/>
  </si>
  <si>
    <t>③と④のいずれか高い方の額×３</t>
    <rPh sb="8" eb="9">
      <t>タカ</t>
    </rPh>
    <rPh sb="10" eb="11">
      <t>ホウ</t>
    </rPh>
    <rPh sb="12" eb="13">
      <t>ガク</t>
    </rPh>
    <phoneticPr fontId="3"/>
  </si>
  <si>
    <t>概算請求額（⑤ 又は ⑥）</t>
    <rPh sb="0" eb="2">
      <t>ガイサン</t>
    </rPh>
    <rPh sb="2" eb="4">
      <t>セイキュウ</t>
    </rPh>
    <rPh sb="4" eb="5">
      <t>ガク</t>
    </rPh>
    <rPh sb="8" eb="9">
      <t>マタ</t>
    </rPh>
    <phoneticPr fontId="3"/>
  </si>
  <si>
    <t>【要綱第７条第２項ただし書きの場合】</t>
    <rPh sb="1" eb="3">
      <t>ヨウコウ</t>
    </rPh>
    <rPh sb="3" eb="4">
      <t>ダイ</t>
    </rPh>
    <rPh sb="5" eb="6">
      <t>ジョウ</t>
    </rPh>
    <rPh sb="6" eb="7">
      <t>ダイ</t>
    </rPh>
    <rPh sb="8" eb="9">
      <t>コウ</t>
    </rPh>
    <rPh sb="12" eb="13">
      <t>ガ</t>
    </rPh>
    <rPh sb="15" eb="17">
      <t>バアイ</t>
    </rPh>
    <phoneticPr fontId="3"/>
  </si>
  <si>
    <t>年度</t>
    <rPh sb="0" eb="2">
      <t>ネンド</t>
    </rPh>
    <phoneticPr fontId="3"/>
  </si>
  <si>
    <t>月～</t>
    <rPh sb="0" eb="1">
      <t>ガツ</t>
    </rPh>
    <phoneticPr fontId="3"/>
  </si>
  <si>
    <t>月分の</t>
    <rPh sb="0" eb="2">
      <t>ガツブン</t>
    </rPh>
    <phoneticPr fontId="3"/>
  </si>
  <si>
    <t>差額</t>
    <rPh sb="0" eb="2">
      <t>サガク</t>
    </rPh>
    <phoneticPr fontId="3"/>
  </si>
  <si>
    <t>月～</t>
    <rPh sb="0" eb="1">
      <t>ツキ</t>
    </rPh>
    <phoneticPr fontId="3"/>
  </si>
  <si>
    <t>利用児童数の訂正（人数）</t>
    <rPh sb="0" eb="2">
      <t>リヨウ</t>
    </rPh>
    <rPh sb="2" eb="4">
      <t>ジドウ</t>
    </rPh>
    <rPh sb="4" eb="5">
      <t>スウ</t>
    </rPh>
    <rPh sb="6" eb="8">
      <t>テイセイ</t>
    </rPh>
    <rPh sb="9" eb="11">
      <t>ニンズウ</t>
    </rPh>
    <phoneticPr fontId="3"/>
  </si>
  <si>
    <t>利用児童数の訂正（年齢）</t>
    <rPh sb="0" eb="2">
      <t>リヨウ</t>
    </rPh>
    <rPh sb="2" eb="4">
      <t>ジドウ</t>
    </rPh>
    <rPh sb="4" eb="5">
      <t>スウ</t>
    </rPh>
    <rPh sb="6" eb="8">
      <t>テイセイ</t>
    </rPh>
    <rPh sb="9" eb="11">
      <t>ネンレイ</t>
    </rPh>
    <phoneticPr fontId="3"/>
  </si>
  <si>
    <t>適用する単価区分の訂正</t>
    <rPh sb="0" eb="2">
      <t>テキヨウ</t>
    </rPh>
    <rPh sb="4" eb="6">
      <t>タンカ</t>
    </rPh>
    <rPh sb="6" eb="8">
      <t>クブン</t>
    </rPh>
    <rPh sb="9" eb="11">
      <t>テイセイ</t>
    </rPh>
    <phoneticPr fontId="3"/>
  </si>
  <si>
    <t>利用料減免に係る訂正</t>
    <rPh sb="0" eb="2">
      <t>リヨウ</t>
    </rPh>
    <rPh sb="2" eb="3">
      <t>リョウ</t>
    </rPh>
    <rPh sb="3" eb="5">
      <t>ゲンメン</t>
    </rPh>
    <rPh sb="6" eb="7">
      <t>カカ</t>
    </rPh>
    <rPh sb="8" eb="10">
      <t>テイセイ</t>
    </rPh>
    <phoneticPr fontId="3"/>
  </si>
  <si>
    <t>児童処遇向上加算の新規認定</t>
    <rPh sb="0" eb="2">
      <t>ジドウ</t>
    </rPh>
    <rPh sb="2" eb="4">
      <t>ショグウ</t>
    </rPh>
    <rPh sb="4" eb="6">
      <t>コウジョウ</t>
    </rPh>
    <rPh sb="6" eb="8">
      <t>カサン</t>
    </rPh>
    <rPh sb="9" eb="11">
      <t>シンキ</t>
    </rPh>
    <rPh sb="11" eb="13">
      <t>ニンテイ</t>
    </rPh>
    <phoneticPr fontId="3"/>
  </si>
  <si>
    <t>児童処遇向上加算の適用区分の訂正</t>
    <rPh sb="0" eb="2">
      <t>ジドウ</t>
    </rPh>
    <rPh sb="2" eb="4">
      <t>ショグウ</t>
    </rPh>
    <rPh sb="4" eb="6">
      <t>コウジョウ</t>
    </rPh>
    <rPh sb="6" eb="8">
      <t>カサン</t>
    </rPh>
    <rPh sb="9" eb="11">
      <t>テキヨウ</t>
    </rPh>
    <rPh sb="11" eb="13">
      <t>クブン</t>
    </rPh>
    <rPh sb="14" eb="16">
      <t>テイセイ</t>
    </rPh>
    <phoneticPr fontId="3"/>
  </si>
  <si>
    <r>
      <t>２　差額が生じた理由</t>
    </r>
    <r>
      <rPr>
        <sz val="9"/>
        <rFont val="ＭＳ 明朝"/>
        <family val="1"/>
        <charset val="128"/>
      </rPr>
      <t>（該当するもの全てにチェック）</t>
    </r>
    <rPh sb="2" eb="4">
      <t>サガク</t>
    </rPh>
    <rPh sb="5" eb="6">
      <t>ショウ</t>
    </rPh>
    <rPh sb="8" eb="10">
      <t>リユウ</t>
    </rPh>
    <rPh sb="11" eb="13">
      <t>ガイトウ</t>
    </rPh>
    <rPh sb="17" eb="18">
      <t>スベ</t>
    </rPh>
    <phoneticPr fontId="3"/>
  </si>
  <si>
    <t>その他（</t>
    <rPh sb="2" eb="3">
      <t>タ</t>
    </rPh>
    <phoneticPr fontId="3"/>
  </si>
  <si>
    <t>３　助成金差額の内訳</t>
    <rPh sb="2" eb="4">
      <t>ジョセイ</t>
    </rPh>
    <rPh sb="4" eb="5">
      <t>キン</t>
    </rPh>
    <rPh sb="5" eb="7">
      <t>サガク</t>
    </rPh>
    <rPh sb="8" eb="10">
      <t>ウチワケ</t>
    </rPh>
    <phoneticPr fontId="3"/>
  </si>
  <si>
    <t>（第６号様式別表）</t>
    <rPh sb="1" eb="2">
      <t>ダイ</t>
    </rPh>
    <rPh sb="3" eb="4">
      <t>ゴウ</t>
    </rPh>
    <rPh sb="4" eb="6">
      <t>ヨウシキ</t>
    </rPh>
    <rPh sb="6" eb="8">
      <t>ベッピョウ</t>
    </rPh>
    <phoneticPr fontId="3"/>
  </si>
  <si>
    <t>（第７号様式別紙１）</t>
    <rPh sb="1" eb="2">
      <t>ダイ</t>
    </rPh>
    <rPh sb="3" eb="4">
      <t>ゴウ</t>
    </rPh>
    <rPh sb="4" eb="6">
      <t>ヨウシキ</t>
    </rPh>
    <rPh sb="6" eb="8">
      <t>ベッシ</t>
    </rPh>
    <phoneticPr fontId="3"/>
  </si>
  <si>
    <t>（第７号様式別紙２）</t>
    <rPh sb="1" eb="2">
      <t>ダイ</t>
    </rPh>
    <rPh sb="3" eb="4">
      <t>ゴウ</t>
    </rPh>
    <rPh sb="4" eb="6">
      <t>ヨウシキ</t>
    </rPh>
    <rPh sb="6" eb="8">
      <t>ベッシ</t>
    </rPh>
    <phoneticPr fontId="3"/>
  </si>
  <si>
    <t>（第９号様式）</t>
    <rPh sb="1" eb="2">
      <t>ダイ</t>
    </rPh>
    <phoneticPr fontId="3"/>
  </si>
  <si>
    <t>単価区分</t>
    <rPh sb="0" eb="2">
      <t>タンカ</t>
    </rPh>
    <rPh sb="2" eb="4">
      <t>クブン</t>
    </rPh>
    <phoneticPr fontId="3"/>
  </si>
  <si>
    <t>当初の確定内容</t>
    <rPh sb="0" eb="2">
      <t>トウショ</t>
    </rPh>
    <rPh sb="3" eb="5">
      <t>カクテイ</t>
    </rPh>
    <rPh sb="5" eb="7">
      <t>ナイヨウ</t>
    </rPh>
    <phoneticPr fontId="3"/>
  </si>
  <si>
    <t>訂正後の内容</t>
    <rPh sb="0" eb="2">
      <t>テイセイ</t>
    </rPh>
    <rPh sb="2" eb="3">
      <t>ゴ</t>
    </rPh>
    <rPh sb="4" eb="6">
      <t>ナイヨウ</t>
    </rPh>
    <phoneticPr fontId="3"/>
  </si>
  <si>
    <t>対象月</t>
    <rPh sb="0" eb="2">
      <t>タイショウ</t>
    </rPh>
    <rPh sb="2" eb="3">
      <t>ゲツ</t>
    </rPh>
    <phoneticPr fontId="3"/>
  </si>
  <si>
    <t>児童数</t>
    <rPh sb="0" eb="2">
      <t>ジドウ</t>
    </rPh>
    <rPh sb="2" eb="3">
      <t>スウ</t>
    </rPh>
    <phoneticPr fontId="3"/>
  </si>
  <si>
    <t>（１）基本助成</t>
    <rPh sb="3" eb="5">
      <t>キホン</t>
    </rPh>
    <rPh sb="5" eb="7">
      <t>ジョセイ</t>
    </rPh>
    <phoneticPr fontId="3"/>
  </si>
  <si>
    <t>（２）利用児童加算助成</t>
    <rPh sb="3" eb="5">
      <t>リヨウ</t>
    </rPh>
    <rPh sb="5" eb="7">
      <t>ジドウ</t>
    </rPh>
    <rPh sb="7" eb="9">
      <t>カサン</t>
    </rPh>
    <rPh sb="9" eb="11">
      <t>ジョセイ</t>
    </rPh>
    <phoneticPr fontId="3"/>
  </si>
  <si>
    <t>3歳未満児
3歳以上児</t>
    <rPh sb="1" eb="2">
      <t>サイ</t>
    </rPh>
    <rPh sb="2" eb="4">
      <t>ミマン</t>
    </rPh>
    <rPh sb="4" eb="5">
      <t>ジ</t>
    </rPh>
    <rPh sb="7" eb="8">
      <t>サイ</t>
    </rPh>
    <rPh sb="8" eb="10">
      <t>イジョウ</t>
    </rPh>
    <rPh sb="10" eb="11">
      <t>ジ</t>
    </rPh>
    <phoneticPr fontId="3"/>
  </si>
  <si>
    <t>（第３号様式別紙）</t>
    <rPh sb="1" eb="2">
      <t>ダイ</t>
    </rPh>
    <rPh sb="6" eb="8">
      <t>ベッシ</t>
    </rPh>
    <phoneticPr fontId="3"/>
  </si>
  <si>
    <t>《差額の積算根拠》</t>
    <rPh sb="1" eb="3">
      <t>サガク</t>
    </rPh>
    <rPh sb="4" eb="6">
      <t>セキサン</t>
    </rPh>
    <rPh sb="6" eb="8">
      <t>コンキョ</t>
    </rPh>
    <phoneticPr fontId="3"/>
  </si>
  <si>
    <t>（３）被保護・市民税非課税世帯減免分助成</t>
    <rPh sb="3" eb="4">
      <t>ヒ</t>
    </rPh>
    <rPh sb="4" eb="6">
      <t>ホゴ</t>
    </rPh>
    <rPh sb="7" eb="10">
      <t>シミンゼイ</t>
    </rPh>
    <rPh sb="10" eb="13">
      <t>ヒカゼイ</t>
    </rPh>
    <rPh sb="13" eb="15">
      <t>セタイ</t>
    </rPh>
    <rPh sb="15" eb="17">
      <t>ゲンメン</t>
    </rPh>
    <rPh sb="17" eb="18">
      <t>ブン</t>
    </rPh>
    <rPh sb="18" eb="20">
      <t>ジョセイ</t>
    </rPh>
    <phoneticPr fontId="3"/>
  </si>
  <si>
    <t>３歳以上児</t>
    <rPh sb="1" eb="2">
      <t>サイ</t>
    </rPh>
    <rPh sb="2" eb="4">
      <t>イジョウ</t>
    </rPh>
    <rPh sb="4" eb="5">
      <t>ジ</t>
    </rPh>
    <phoneticPr fontId="3"/>
  </si>
  <si>
    <t>※行数が不足する場合は、適宜行を追加して使用すること。</t>
    <rPh sb="1" eb="3">
      <t>ギョウスウ</t>
    </rPh>
    <rPh sb="4" eb="6">
      <t>フソク</t>
    </rPh>
    <rPh sb="8" eb="10">
      <t>バアイ</t>
    </rPh>
    <rPh sb="12" eb="14">
      <t>テキギ</t>
    </rPh>
    <rPh sb="14" eb="15">
      <t>ギョウ</t>
    </rPh>
    <rPh sb="16" eb="18">
      <t>ツイカ</t>
    </rPh>
    <rPh sb="20" eb="22">
      <t>シヨウ</t>
    </rPh>
    <phoneticPr fontId="3"/>
  </si>
  <si>
    <t>（４）児童処遇向上加算助成</t>
    <rPh sb="3" eb="5">
      <t>ジドウ</t>
    </rPh>
    <rPh sb="5" eb="7">
      <t>ショグウ</t>
    </rPh>
    <rPh sb="7" eb="9">
      <t>コウジョウ</t>
    </rPh>
    <rPh sb="9" eb="11">
      <t>カサン</t>
    </rPh>
    <rPh sb="11" eb="13">
      <t>ジョセイ</t>
    </rPh>
    <phoneticPr fontId="3"/>
  </si>
  <si>
    <t>月</t>
    <rPh sb="0" eb="1">
      <t>ツキ</t>
    </rPh>
    <phoneticPr fontId="3"/>
  </si>
  <si>
    <t>３：１</t>
    <phoneticPr fontId="3"/>
  </si>
  <si>
    <t>２：１</t>
    <phoneticPr fontId="3"/>
  </si>
  <si>
    <t>１：１</t>
    <phoneticPr fontId="3"/>
  </si>
  <si>
    <t>横浜市一時保育事業実施結果報告書</t>
    <rPh sb="0" eb="3">
      <t>ヨコハマシ</t>
    </rPh>
    <rPh sb="3" eb="5">
      <t>イチジ</t>
    </rPh>
    <rPh sb="5" eb="7">
      <t>ホイク</t>
    </rPh>
    <rPh sb="7" eb="9">
      <t>ジギョウ</t>
    </rPh>
    <rPh sb="9" eb="11">
      <t>ジッシ</t>
    </rPh>
    <rPh sb="11" eb="13">
      <t>ケッカ</t>
    </rPh>
    <rPh sb="13" eb="16">
      <t>ホウコクショ</t>
    </rPh>
    <phoneticPr fontId="3"/>
  </si>
  <si>
    <t>２　事業実施内容</t>
    <rPh sb="2" eb="4">
      <t>ジギョウ</t>
    </rPh>
    <rPh sb="4" eb="6">
      <t>ジッシ</t>
    </rPh>
    <rPh sb="6" eb="8">
      <t>ナイヨウ</t>
    </rPh>
    <phoneticPr fontId="3"/>
  </si>
  <si>
    <t>事業開始日</t>
    <rPh sb="0" eb="2">
      <t>ジギョウ</t>
    </rPh>
    <rPh sb="2" eb="5">
      <t>カイシビ</t>
    </rPh>
    <phoneticPr fontId="3"/>
  </si>
  <si>
    <t>実施事業内容</t>
    <rPh sb="0" eb="2">
      <t>ジッシ</t>
    </rPh>
    <rPh sb="2" eb="4">
      <t>ジギョウ</t>
    </rPh>
    <rPh sb="4" eb="6">
      <t>ナイヨウ</t>
    </rPh>
    <phoneticPr fontId="3"/>
  </si>
  <si>
    <t>□</t>
    <phoneticPr fontId="3"/>
  </si>
  <si>
    <t>受入年齢</t>
    <rPh sb="0" eb="2">
      <t>ウケイレ</t>
    </rPh>
    <rPh sb="2" eb="4">
      <t>ネンレイ</t>
    </rPh>
    <phoneticPr fontId="3"/>
  </si>
  <si>
    <t>歳</t>
    <rPh sb="0" eb="1">
      <t>サイ</t>
    </rPh>
    <phoneticPr fontId="3"/>
  </si>
  <si>
    <t>か月から</t>
    <rPh sb="1" eb="2">
      <t>ゲツ</t>
    </rPh>
    <phoneticPr fontId="3"/>
  </si>
  <si>
    <r>
      <t>歳まで</t>
    </r>
    <r>
      <rPr>
        <sz val="9"/>
        <rFont val="ＭＳ 明朝"/>
        <family val="1"/>
        <charset val="128"/>
      </rPr>
      <t>（０歳は月齢も記入すること）</t>
    </r>
    <rPh sb="0" eb="1">
      <t>サイ</t>
    </rPh>
    <phoneticPr fontId="3"/>
  </si>
  <si>
    <t>保育室</t>
    <rPh sb="0" eb="3">
      <t>ホイクシツ</t>
    </rPh>
    <phoneticPr fontId="3"/>
  </si>
  <si>
    <t>・</t>
    <phoneticPr fontId="3"/>
  </si>
  <si>
    <t>□</t>
    <phoneticPr fontId="3"/>
  </si>
  <si>
    <t>各保育室</t>
    <rPh sb="0" eb="1">
      <t>カク</t>
    </rPh>
    <rPh sb="1" eb="3">
      <t>ホイク</t>
    </rPh>
    <rPh sb="3" eb="4">
      <t>シツ</t>
    </rPh>
    <phoneticPr fontId="3"/>
  </si>
  <si>
    <t>事業を実施する日</t>
    <rPh sb="0" eb="2">
      <t>ジギョウ</t>
    </rPh>
    <rPh sb="3" eb="5">
      <t>ジッシ</t>
    </rPh>
    <rPh sb="7" eb="8">
      <t>ヒ</t>
    </rPh>
    <phoneticPr fontId="3"/>
  </si>
  <si>
    <t>月　・　火　・　水　・　木　・　金　・　土</t>
    <rPh sb="0" eb="1">
      <t>ゲツ</t>
    </rPh>
    <rPh sb="4" eb="5">
      <t>カ</t>
    </rPh>
    <rPh sb="8" eb="9">
      <t>スイ</t>
    </rPh>
    <rPh sb="12" eb="13">
      <t>モク</t>
    </rPh>
    <rPh sb="16" eb="17">
      <t>キン</t>
    </rPh>
    <rPh sb="20" eb="21">
      <t>ド</t>
    </rPh>
    <phoneticPr fontId="3"/>
  </si>
  <si>
    <t>実施時間</t>
    <rPh sb="0" eb="2">
      <t>ジッシ</t>
    </rPh>
    <rPh sb="2" eb="4">
      <t>ジカン</t>
    </rPh>
    <phoneticPr fontId="3"/>
  </si>
  <si>
    <t>平日</t>
    <rPh sb="0" eb="2">
      <t>ヘイジツ</t>
    </rPh>
    <phoneticPr fontId="3"/>
  </si>
  <si>
    <t>時</t>
    <rPh sb="0" eb="1">
      <t>ジ</t>
    </rPh>
    <phoneticPr fontId="3"/>
  </si>
  <si>
    <t>分</t>
    <rPh sb="0" eb="1">
      <t>フン</t>
    </rPh>
    <phoneticPr fontId="3"/>
  </si>
  <si>
    <t>～</t>
    <phoneticPr fontId="3"/>
  </si>
  <si>
    <t>土曜</t>
    <rPh sb="0" eb="2">
      <t>ドヨウ</t>
    </rPh>
    <phoneticPr fontId="3"/>
  </si>
  <si>
    <t>朝</t>
    <rPh sb="0" eb="1">
      <t>アサ</t>
    </rPh>
    <phoneticPr fontId="3"/>
  </si>
  <si>
    <t>夕</t>
    <rPh sb="0" eb="1">
      <t>ユウ</t>
    </rPh>
    <phoneticPr fontId="3"/>
  </si>
  <si>
    <t>３　利用料等</t>
    <rPh sb="2" eb="5">
      <t>リヨウリョウ</t>
    </rPh>
    <rPh sb="5" eb="6">
      <t>トウ</t>
    </rPh>
    <phoneticPr fontId="3"/>
  </si>
  <si>
    <t>世帯階層</t>
    <rPh sb="0" eb="2">
      <t>セタイ</t>
    </rPh>
    <rPh sb="2" eb="4">
      <t>カイソウ</t>
    </rPh>
    <phoneticPr fontId="3"/>
  </si>
  <si>
    <t>利用料（日額）</t>
    <rPh sb="0" eb="3">
      <t>リヨウリョウ</t>
    </rPh>
    <rPh sb="4" eb="6">
      <t>ニチガク</t>
    </rPh>
    <phoneticPr fontId="3"/>
  </si>
  <si>
    <t>給食・
おやつ代</t>
    <rPh sb="0" eb="2">
      <t>キュウショク</t>
    </rPh>
    <rPh sb="7" eb="8">
      <t>ダイ</t>
    </rPh>
    <phoneticPr fontId="3"/>
  </si>
  <si>
    <t>延長利用料</t>
    <rPh sb="0" eb="2">
      <t>エンチョウ</t>
    </rPh>
    <rPh sb="2" eb="5">
      <t>リヨウリョウ</t>
    </rPh>
    <phoneticPr fontId="3"/>
  </si>
  <si>
    <t>時間単位
利用料</t>
    <rPh sb="0" eb="2">
      <t>ジカン</t>
    </rPh>
    <rPh sb="2" eb="4">
      <t>タンイ</t>
    </rPh>
    <rPh sb="5" eb="8">
      <t>リヨウリョウ</t>
    </rPh>
    <phoneticPr fontId="3"/>
  </si>
  <si>
    <t>※適用時間を記入のこと</t>
    <rPh sb="1" eb="3">
      <t>テキヨウ</t>
    </rPh>
    <rPh sb="3" eb="5">
      <t>ジカン</t>
    </rPh>
    <rPh sb="6" eb="8">
      <t>キニュウ</t>
    </rPh>
    <phoneticPr fontId="3"/>
  </si>
  <si>
    <t>ＡＢ階層</t>
    <rPh sb="2" eb="4">
      <t>カイソウ</t>
    </rPh>
    <phoneticPr fontId="3"/>
  </si>
  <si>
    <t>円/日</t>
    <rPh sb="0" eb="1">
      <t>エン</t>
    </rPh>
    <rPh sb="2" eb="3">
      <t>ニチ</t>
    </rPh>
    <phoneticPr fontId="3"/>
  </si>
  <si>
    <t>円/1h</t>
    <rPh sb="0" eb="1">
      <t>エン</t>
    </rPh>
    <phoneticPr fontId="3"/>
  </si>
  <si>
    <t>ＣＤ階層</t>
    <rPh sb="2" eb="4">
      <t>カイソウ</t>
    </rPh>
    <phoneticPr fontId="3"/>
  </si>
  <si>
    <t>４　利用状況（延べ利用児童数）</t>
    <rPh sb="2" eb="4">
      <t>リヨウ</t>
    </rPh>
    <rPh sb="4" eb="6">
      <t>ジョウキョウ</t>
    </rPh>
    <rPh sb="7" eb="8">
      <t>ノ</t>
    </rPh>
    <rPh sb="9" eb="11">
      <t>リヨウ</t>
    </rPh>
    <rPh sb="11" eb="13">
      <t>ジドウ</t>
    </rPh>
    <rPh sb="13" eb="14">
      <t>スウ</t>
    </rPh>
    <phoneticPr fontId="3"/>
  </si>
  <si>
    <r>
      <t>非</t>
    </r>
    <r>
      <rPr>
        <sz val="8"/>
        <rFont val="ＭＳ 明朝"/>
        <family val="1"/>
        <charset val="128"/>
      </rPr>
      <t xml:space="preserve"> </t>
    </r>
    <r>
      <rPr>
        <sz val="12"/>
        <rFont val="ＭＳ 明朝"/>
        <family val="1"/>
        <charset val="128"/>
      </rPr>
      <t>定</t>
    </r>
    <r>
      <rPr>
        <sz val="8"/>
        <rFont val="ＭＳ 明朝"/>
        <family val="1"/>
        <charset val="128"/>
      </rPr>
      <t xml:space="preserve"> </t>
    </r>
    <r>
      <rPr>
        <sz val="12"/>
        <rFont val="ＭＳ 明朝"/>
        <family val="1"/>
        <charset val="128"/>
      </rPr>
      <t>型</t>
    </r>
    <r>
      <rPr>
        <sz val="8"/>
        <rFont val="ＭＳ 明朝"/>
        <family val="1"/>
        <charset val="128"/>
      </rPr>
      <t xml:space="preserve"> </t>
    </r>
    <r>
      <rPr>
        <sz val="12"/>
        <rFont val="ＭＳ 明朝"/>
        <family val="1"/>
        <charset val="128"/>
      </rPr>
      <t>的</t>
    </r>
    <r>
      <rPr>
        <sz val="8"/>
        <rFont val="ＭＳ 明朝"/>
        <family val="1"/>
        <charset val="128"/>
      </rPr>
      <t xml:space="preserve"> </t>
    </r>
    <r>
      <rPr>
        <sz val="12"/>
        <rFont val="ＭＳ 明朝"/>
        <family val="1"/>
        <charset val="128"/>
      </rPr>
      <t>保</t>
    </r>
    <r>
      <rPr>
        <sz val="8"/>
        <rFont val="ＭＳ 明朝"/>
        <family val="1"/>
        <charset val="128"/>
      </rPr>
      <t xml:space="preserve"> </t>
    </r>
    <r>
      <rPr>
        <sz val="12"/>
        <rFont val="ＭＳ 明朝"/>
        <family val="1"/>
        <charset val="128"/>
      </rPr>
      <t>育</t>
    </r>
    <rPh sb="0" eb="1">
      <t>ヒ</t>
    </rPh>
    <rPh sb="2" eb="3">
      <t>サダム</t>
    </rPh>
    <rPh sb="4" eb="5">
      <t>カタ</t>
    </rPh>
    <rPh sb="6" eb="7">
      <t>マト</t>
    </rPh>
    <rPh sb="8" eb="9">
      <t>ホ</t>
    </rPh>
    <rPh sb="10" eb="11">
      <t>イク</t>
    </rPh>
    <phoneticPr fontId="3"/>
  </si>
  <si>
    <t>合　　　　　　計</t>
    <rPh sb="0" eb="1">
      <t>ゴウ</t>
    </rPh>
    <rPh sb="7" eb="8">
      <t>ケイ</t>
    </rPh>
    <phoneticPr fontId="3"/>
  </si>
  <si>
    <t>５　収支</t>
    <rPh sb="2" eb="4">
      <t>シュウシ</t>
    </rPh>
    <phoneticPr fontId="3"/>
  </si>
  <si>
    <t>収入</t>
    <rPh sb="0" eb="2">
      <t>シュウニュウ</t>
    </rPh>
    <phoneticPr fontId="3"/>
  </si>
  <si>
    <t>支出</t>
    <rPh sb="0" eb="2">
      <t>シシュツ</t>
    </rPh>
    <phoneticPr fontId="3"/>
  </si>
  <si>
    <t>一時保育事業助成金</t>
    <rPh sb="0" eb="2">
      <t>イチジ</t>
    </rPh>
    <rPh sb="2" eb="4">
      <t>ホイク</t>
    </rPh>
    <rPh sb="4" eb="6">
      <t>ジギョウ</t>
    </rPh>
    <rPh sb="6" eb="9">
      <t>ジョセイキン</t>
    </rPh>
    <phoneticPr fontId="3"/>
  </si>
  <si>
    <t>人件費</t>
    <rPh sb="0" eb="3">
      <t>ジンケンヒ</t>
    </rPh>
    <phoneticPr fontId="3"/>
  </si>
  <si>
    <t>（内訳）</t>
    <rPh sb="1" eb="3">
      <t>ウチワケ</t>
    </rPh>
    <phoneticPr fontId="3"/>
  </si>
  <si>
    <t>利用児童加算助成</t>
    <rPh sb="0" eb="2">
      <t>リヨウ</t>
    </rPh>
    <rPh sb="2" eb="4">
      <t>ジドウ</t>
    </rPh>
    <rPh sb="4" eb="6">
      <t>カサン</t>
    </rPh>
    <rPh sb="6" eb="8">
      <t>ジョセイ</t>
    </rPh>
    <phoneticPr fontId="3"/>
  </si>
  <si>
    <t>被保護・市民税非課税
世帯減免分助成</t>
    <rPh sb="0" eb="1">
      <t>ヒ</t>
    </rPh>
    <rPh sb="1" eb="3">
      <t>ホゴ</t>
    </rPh>
    <rPh sb="4" eb="7">
      <t>シミンゼイ</t>
    </rPh>
    <rPh sb="7" eb="10">
      <t>ヒカゼイ</t>
    </rPh>
    <rPh sb="11" eb="13">
      <t>セタイ</t>
    </rPh>
    <rPh sb="13" eb="15">
      <t>ゲンメン</t>
    </rPh>
    <rPh sb="15" eb="16">
      <t>ブン</t>
    </rPh>
    <rPh sb="16" eb="18">
      <t>ジョセイ</t>
    </rPh>
    <phoneticPr fontId="3"/>
  </si>
  <si>
    <t>管理費</t>
    <rPh sb="0" eb="3">
      <t>カンリヒ</t>
    </rPh>
    <phoneticPr fontId="3"/>
  </si>
  <si>
    <t>利用料等</t>
    <rPh sb="0" eb="2">
      <t>リヨウ</t>
    </rPh>
    <rPh sb="2" eb="3">
      <t>リョウ</t>
    </rPh>
    <rPh sb="3" eb="4">
      <t>トウ</t>
    </rPh>
    <phoneticPr fontId="3"/>
  </si>
  <si>
    <t>事業費</t>
    <rPh sb="0" eb="3">
      <t>ジギョウヒ</t>
    </rPh>
    <phoneticPr fontId="3"/>
  </si>
  <si>
    <t>寄付金等</t>
    <rPh sb="0" eb="4">
      <t>キフキントウ</t>
    </rPh>
    <phoneticPr fontId="3"/>
  </si>
  <si>
    <t>その他の収入</t>
    <rPh sb="2" eb="3">
      <t>タ</t>
    </rPh>
    <rPh sb="4" eb="6">
      <t>シュウニュウ</t>
    </rPh>
    <phoneticPr fontId="3"/>
  </si>
  <si>
    <t>その他の支出</t>
    <rPh sb="2" eb="3">
      <t>タ</t>
    </rPh>
    <rPh sb="4" eb="6">
      <t>シシュツ</t>
    </rPh>
    <phoneticPr fontId="3"/>
  </si>
  <si>
    <t>（主な内容）</t>
    <rPh sb="1" eb="2">
      <t>オモ</t>
    </rPh>
    <rPh sb="3" eb="5">
      <t>ナイヨウ</t>
    </rPh>
    <phoneticPr fontId="3"/>
  </si>
  <si>
    <t>収入合計</t>
    <rPh sb="0" eb="2">
      <t>シュウニュウ</t>
    </rPh>
    <rPh sb="2" eb="4">
      <t>ゴウケイ</t>
    </rPh>
    <phoneticPr fontId="3"/>
  </si>
  <si>
    <t>支出合計</t>
    <rPh sb="0" eb="2">
      <t>シシュツ</t>
    </rPh>
    <rPh sb="2" eb="4">
      <t>ゴウケイ</t>
    </rPh>
    <phoneticPr fontId="3"/>
  </si>
  <si>
    <t>非定型的保育</t>
    <phoneticPr fontId="3"/>
  </si>
  <si>
    <t>緊急保育</t>
    <phoneticPr fontId="3"/>
  </si>
  <si>
    <t>リフレッシュ保育</t>
    <phoneticPr fontId="3"/>
  </si>
  <si>
    <r>
      <t>利　</t>
    </r>
    <r>
      <rPr>
        <sz val="6"/>
        <rFont val="ＭＳ 明朝"/>
        <family val="1"/>
        <charset val="128"/>
      </rPr>
      <t xml:space="preserve"> </t>
    </r>
    <r>
      <rPr>
        <sz val="12"/>
        <rFont val="ＭＳ 明朝"/>
        <family val="1"/>
        <charset val="128"/>
      </rPr>
      <t>用　</t>
    </r>
    <r>
      <rPr>
        <sz val="6"/>
        <rFont val="ＭＳ 明朝"/>
        <family val="1"/>
        <charset val="128"/>
      </rPr>
      <t xml:space="preserve"> </t>
    </r>
    <r>
      <rPr>
        <sz val="12"/>
        <rFont val="ＭＳ 明朝"/>
        <family val="1"/>
        <charset val="128"/>
      </rPr>
      <t>要　</t>
    </r>
    <r>
      <rPr>
        <sz val="6"/>
        <rFont val="ＭＳ 明朝"/>
        <family val="1"/>
        <charset val="128"/>
      </rPr>
      <t xml:space="preserve"> </t>
    </r>
    <r>
      <rPr>
        <sz val="12"/>
        <rFont val="ＭＳ 明朝"/>
        <family val="1"/>
        <charset val="128"/>
      </rPr>
      <t>件</t>
    </r>
    <rPh sb="0" eb="1">
      <t>リ</t>
    </rPh>
    <rPh sb="3" eb="4">
      <t>ヨウ</t>
    </rPh>
    <rPh sb="6" eb="7">
      <t>ヨウ</t>
    </rPh>
    <rPh sb="9" eb="10">
      <t>ケン</t>
    </rPh>
    <phoneticPr fontId="3"/>
  </si>
  <si>
    <r>
      <t>緊　</t>
    </r>
    <r>
      <rPr>
        <sz val="6"/>
        <rFont val="ＭＳ 明朝"/>
        <family val="1"/>
        <charset val="128"/>
      </rPr>
      <t xml:space="preserve"> </t>
    </r>
    <r>
      <rPr>
        <sz val="12"/>
        <rFont val="ＭＳ 明朝"/>
        <family val="1"/>
        <charset val="128"/>
      </rPr>
      <t>急　</t>
    </r>
    <r>
      <rPr>
        <sz val="6"/>
        <rFont val="ＭＳ 明朝"/>
        <family val="1"/>
        <charset val="128"/>
      </rPr>
      <t xml:space="preserve"> </t>
    </r>
    <r>
      <rPr>
        <sz val="12"/>
        <rFont val="ＭＳ 明朝"/>
        <family val="1"/>
        <charset val="128"/>
      </rPr>
      <t>保　</t>
    </r>
    <r>
      <rPr>
        <sz val="6"/>
        <rFont val="ＭＳ 明朝"/>
        <family val="1"/>
        <charset val="128"/>
      </rPr>
      <t xml:space="preserve"> </t>
    </r>
    <r>
      <rPr>
        <sz val="12"/>
        <rFont val="ＭＳ 明朝"/>
        <family val="1"/>
        <charset val="128"/>
      </rPr>
      <t>育</t>
    </r>
    <rPh sb="0" eb="1">
      <t>ミシト</t>
    </rPh>
    <rPh sb="3" eb="4">
      <t>キュウ</t>
    </rPh>
    <rPh sb="6" eb="7">
      <t>ホ</t>
    </rPh>
    <rPh sb="9" eb="10">
      <t>イク</t>
    </rPh>
    <phoneticPr fontId="3"/>
  </si>
  <si>
    <t>（第10号様式）</t>
    <rPh sb="1" eb="2">
      <t>ダイ</t>
    </rPh>
    <phoneticPr fontId="3"/>
  </si>
  <si>
    <t>　横浜市一時保育事業助成要綱に基づき、一時保育事業実施結果報告書を提出します。</t>
    <rPh sb="1" eb="4">
      <t>ヨコハマシ</t>
    </rPh>
    <rPh sb="4" eb="6">
      <t>イチジ</t>
    </rPh>
    <rPh sb="6" eb="8">
      <t>ホイク</t>
    </rPh>
    <rPh sb="8" eb="10">
      <t>ジギョウ</t>
    </rPh>
    <rPh sb="10" eb="12">
      <t>ジョセイ</t>
    </rPh>
    <rPh sb="12" eb="14">
      <t>ヨウコウ</t>
    </rPh>
    <rPh sb="15" eb="16">
      <t>モト</t>
    </rPh>
    <rPh sb="19" eb="21">
      <t>イチジ</t>
    </rPh>
    <rPh sb="21" eb="23">
      <t>ホイク</t>
    </rPh>
    <rPh sb="23" eb="25">
      <t>ジギョウ</t>
    </rPh>
    <rPh sb="25" eb="27">
      <t>ジッシ</t>
    </rPh>
    <rPh sb="27" eb="29">
      <t>ケッカ</t>
    </rPh>
    <rPh sb="29" eb="32">
      <t>ホウコクショ</t>
    </rPh>
    <rPh sb="33" eb="35">
      <t>テイシュツ</t>
    </rPh>
    <phoneticPr fontId="3"/>
  </si>
  <si>
    <t>様</t>
    <rPh sb="0" eb="1">
      <t>サマ</t>
    </rPh>
    <phoneticPr fontId="3"/>
  </si>
  <si>
    <t>四半期</t>
    <rPh sb="0" eb="1">
      <t>シ</t>
    </rPh>
    <rPh sb="1" eb="3">
      <t>ハンキ</t>
    </rPh>
    <phoneticPr fontId="3"/>
  </si>
  <si>
    <t>分の基本助成及びその他の助成について、次のとおり報告します。</t>
    <rPh sb="0" eb="1">
      <t>ブン</t>
    </rPh>
    <rPh sb="2" eb="4">
      <t>キホン</t>
    </rPh>
    <rPh sb="4" eb="6">
      <t>ジョセイ</t>
    </rPh>
    <rPh sb="6" eb="7">
      <t>オヨ</t>
    </rPh>
    <rPh sb="10" eb="11">
      <t>タ</t>
    </rPh>
    <rPh sb="12" eb="14">
      <t>ジョセイ</t>
    </rPh>
    <rPh sb="19" eb="20">
      <t>ツギ</t>
    </rPh>
    <rPh sb="24" eb="26">
      <t>ホウコク</t>
    </rPh>
    <phoneticPr fontId="3"/>
  </si>
  <si>
    <t>助成額</t>
    <rPh sb="0" eb="2">
      <t>ジョセイ</t>
    </rPh>
    <rPh sb="2" eb="3">
      <t>ガク</t>
    </rPh>
    <phoneticPr fontId="3"/>
  </si>
  <si>
    <t>横浜市一時保育事業　助成金状況報告書</t>
    <rPh sb="0" eb="3">
      <t>ヨコハマシ</t>
    </rPh>
    <rPh sb="3" eb="5">
      <t>イチジ</t>
    </rPh>
    <rPh sb="5" eb="7">
      <t>ホイク</t>
    </rPh>
    <rPh sb="7" eb="9">
      <t>ジギョウ</t>
    </rPh>
    <rPh sb="10" eb="13">
      <t>ジョセイキン</t>
    </rPh>
    <rPh sb="13" eb="15">
      <t>ジョウキョウ</t>
    </rPh>
    <rPh sb="15" eb="18">
      <t>ホウコクショ</t>
    </rPh>
    <phoneticPr fontId="3"/>
  </si>
  <si>
    <t>２　助成額の内訳</t>
    <rPh sb="2" eb="4">
      <t>ジョセイ</t>
    </rPh>
    <rPh sb="4" eb="5">
      <t>ガク</t>
    </rPh>
    <rPh sb="6" eb="8">
      <t>ウチワケ</t>
    </rPh>
    <phoneticPr fontId="3"/>
  </si>
  <si>
    <r>
      <t>助成額</t>
    </r>
    <r>
      <rPr>
        <sz val="10"/>
        <color indexed="9"/>
        <rFont val="ＭＳ 明朝"/>
        <family val="1"/>
        <charset val="128"/>
      </rPr>
      <t>＿</t>
    </r>
    <rPh sb="0" eb="3">
      <t>ジョセイガク</t>
    </rPh>
    <phoneticPr fontId="3"/>
  </si>
  <si>
    <t>助成差額</t>
    <rPh sb="0" eb="2">
      <t>ジョセイ</t>
    </rPh>
    <rPh sb="2" eb="4">
      <t>サガク</t>
    </rPh>
    <phoneticPr fontId="3"/>
  </si>
  <si>
    <t>助成金の差額について、次のとおり報告します。</t>
    <rPh sb="0" eb="2">
      <t>ジョセイ</t>
    </rPh>
    <rPh sb="2" eb="3">
      <t>キン</t>
    </rPh>
    <rPh sb="4" eb="6">
      <t>サガク</t>
    </rPh>
    <rPh sb="11" eb="12">
      <t>ツギ</t>
    </rPh>
    <rPh sb="16" eb="18">
      <t>ホウコク</t>
    </rPh>
    <phoneticPr fontId="3"/>
  </si>
  <si>
    <t>横浜市一時保育事業　助成金差額内訳報告書</t>
    <rPh sb="0" eb="3">
      <t>ヨコハマシ</t>
    </rPh>
    <rPh sb="3" eb="5">
      <t>イチジ</t>
    </rPh>
    <rPh sb="5" eb="7">
      <t>ホイク</t>
    </rPh>
    <rPh sb="7" eb="9">
      <t>ジギョウ</t>
    </rPh>
    <rPh sb="10" eb="13">
      <t>ジョセイキン</t>
    </rPh>
    <rPh sb="13" eb="15">
      <t>サガク</t>
    </rPh>
    <rPh sb="15" eb="17">
      <t>ウチワケ</t>
    </rPh>
    <rPh sb="17" eb="20">
      <t>ホウコクショ</t>
    </rPh>
    <phoneticPr fontId="3"/>
  </si>
  <si>
    <t>横浜市中央区中央１－１</t>
    <rPh sb="0" eb="3">
      <t>ヨコハマシ</t>
    </rPh>
    <rPh sb="3" eb="5">
      <t>チュウオウ</t>
    </rPh>
    <rPh sb="5" eb="6">
      <t>ク</t>
    </rPh>
    <rPh sb="6" eb="8">
      <t>チュウオウ</t>
    </rPh>
    <phoneticPr fontId="3"/>
  </si>
  <si>
    <t>（福）こども青少年福祉会</t>
    <rPh sb="1" eb="2">
      <t>フク</t>
    </rPh>
    <rPh sb="6" eb="9">
      <t>セイショウネン</t>
    </rPh>
    <rPh sb="9" eb="11">
      <t>フクシ</t>
    </rPh>
    <rPh sb="11" eb="12">
      <t>カイ</t>
    </rPh>
    <phoneticPr fontId="3"/>
  </si>
  <si>
    <t>理事長　横浜　太郎</t>
    <rPh sb="0" eb="3">
      <t>リジチョウ</t>
    </rPh>
    <rPh sb="4" eb="6">
      <t>ヨコハマ</t>
    </rPh>
    <rPh sb="7" eb="9">
      <t>タロウ</t>
    </rPh>
    <phoneticPr fontId="3"/>
  </si>
  <si>
    <t>￥</t>
    <phoneticPr fontId="3"/>
  </si>
  <si>
    <t>．－</t>
    <phoneticPr fontId="3"/>
  </si>
  <si>
    <t>①</t>
    <phoneticPr fontId="3"/>
  </si>
  <si>
    <t>②</t>
    <phoneticPr fontId="3"/>
  </si>
  <si>
    <t>③</t>
    <phoneticPr fontId="3"/>
  </si>
  <si>
    <t>④</t>
    <phoneticPr fontId="3"/>
  </si>
  <si>
    <t>⑤</t>
    <phoneticPr fontId="3"/>
  </si>
  <si>
    <t>⑥</t>
    <phoneticPr fontId="3"/>
  </si>
  <si>
    <t>⑦</t>
    <phoneticPr fontId="3"/>
  </si>
  <si>
    <t>・</t>
    <phoneticPr fontId="3"/>
  </si>
  <si>
    <t>・</t>
    <phoneticPr fontId="3"/>
  </si>
  <si>
    <r>
      <t>横浜市　</t>
    </r>
    <r>
      <rPr>
        <i/>
        <sz val="10"/>
        <rFont val="HG創英角ﾎﾟｯﾌﾟ体"/>
        <family val="3"/>
        <charset val="128"/>
      </rPr>
      <t>中央</t>
    </r>
    <r>
      <rPr>
        <sz val="10"/>
        <rFont val="ＭＳ 明朝"/>
        <family val="1"/>
        <charset val="128"/>
      </rPr>
      <t>　福祉保健センター長</t>
    </r>
    <rPh sb="0" eb="3">
      <t>ヨコハマシ</t>
    </rPh>
    <rPh sb="4" eb="6">
      <t>チュウオウ</t>
    </rPh>
    <rPh sb="7" eb="9">
      <t>フクシ</t>
    </rPh>
    <rPh sb="9" eb="11">
      <t>ホケン</t>
    </rPh>
    <rPh sb="15" eb="16">
      <t>チョウ</t>
    </rPh>
    <phoneticPr fontId="3"/>
  </si>
  <si>
    <t>〒</t>
    <phoneticPr fontId="3"/>
  </si>
  <si>
    <t>はぴねすぽっと保育園</t>
    <rPh sb="7" eb="10">
      <t>ホイクエン</t>
    </rPh>
    <phoneticPr fontId="3"/>
  </si>
  <si>
    <t>中央</t>
    <rPh sb="0" eb="2">
      <t>チュウオウ</t>
    </rPh>
    <phoneticPr fontId="3"/>
  </si>
  <si>
    <t>中央2-2-2</t>
    <rPh sb="0" eb="2">
      <t>チュウオウ</t>
    </rPh>
    <phoneticPr fontId="3"/>
  </si>
  <si>
    <t>231-9999</t>
    <phoneticPr fontId="3"/>
  </si>
  <si>
    <t>横浜</t>
    <rPh sb="0" eb="2">
      <t>ヨコハマ</t>
    </rPh>
    <phoneticPr fontId="3"/>
  </si>
  <si>
    <t>×</t>
    <phoneticPr fontId="3"/>
  </si>
  <si>
    <t>＝</t>
    <phoneticPr fontId="3"/>
  </si>
  <si>
    <t>×</t>
    <phoneticPr fontId="3"/>
  </si>
  <si>
    <t>×</t>
    <phoneticPr fontId="3"/>
  </si>
  <si>
    <t>3:1</t>
    <phoneticPr fontId="3"/>
  </si>
  <si>
    <t>2:1</t>
    <phoneticPr fontId="3"/>
  </si>
  <si>
    <t>1:1</t>
    <phoneticPr fontId="3"/>
  </si>
  <si>
    <r>
      <t>横浜市　</t>
    </r>
    <r>
      <rPr>
        <i/>
        <sz val="10"/>
        <rFont val="HGP創英角ﾎﾟｯﾌﾟ体"/>
        <family val="3"/>
        <charset val="128"/>
      </rPr>
      <t>中央</t>
    </r>
    <r>
      <rPr>
        <sz val="10"/>
        <rFont val="HGP創英角ﾎﾟｯﾌﾟ体"/>
        <family val="3"/>
        <charset val="128"/>
      </rPr>
      <t>　</t>
    </r>
    <r>
      <rPr>
        <sz val="10"/>
        <rFont val="ＭＳ 明朝"/>
        <family val="1"/>
        <charset val="128"/>
      </rPr>
      <t>福祉保健センター長</t>
    </r>
    <rPh sb="0" eb="3">
      <t>ヨコハマシ</t>
    </rPh>
    <rPh sb="4" eb="6">
      <t>チュウオウ</t>
    </rPh>
    <rPh sb="7" eb="9">
      <t>フクシ</t>
    </rPh>
    <rPh sb="9" eb="11">
      <t>ホケン</t>
    </rPh>
    <rPh sb="15" eb="16">
      <t>チョウ</t>
    </rPh>
    <phoneticPr fontId="3"/>
  </si>
  <si>
    <t>Ｂ</t>
    <phoneticPr fontId="3"/>
  </si>
  <si>
    <t>はぴねすぽっと保育園</t>
    <phoneticPr fontId="3"/>
  </si>
  <si>
    <t>2:1</t>
    <phoneticPr fontId="3"/>
  </si>
  <si>
    <t>時間利用があった場合、合計時間を記入</t>
    <rPh sb="0" eb="2">
      <t>ジカン</t>
    </rPh>
    <rPh sb="2" eb="4">
      <t>リヨウ</t>
    </rPh>
    <rPh sb="8" eb="10">
      <t>バアイ</t>
    </rPh>
    <rPh sb="11" eb="13">
      <t>ゴウケイ</t>
    </rPh>
    <rPh sb="13" eb="15">
      <t>ジカン</t>
    </rPh>
    <rPh sb="16" eb="18">
      <t>キニュウ</t>
    </rPh>
    <phoneticPr fontId="3"/>
  </si>
  <si>
    <t>Ｃ</t>
    <phoneticPr fontId="3"/>
  </si>
  <si>
    <t>利用料がガイドラインと異なるケースの場合の例</t>
    <rPh sb="0" eb="2">
      <t>リヨウ</t>
    </rPh>
    <rPh sb="2" eb="3">
      <t>リョウ</t>
    </rPh>
    <rPh sb="11" eb="12">
      <t>コト</t>
    </rPh>
    <rPh sb="18" eb="20">
      <t>バアイ</t>
    </rPh>
    <rPh sb="21" eb="22">
      <t>レイ</t>
    </rPh>
    <phoneticPr fontId="3"/>
  </si>
  <si>
    <t>□</t>
    <phoneticPr fontId="3"/>
  </si>
  <si>
    <t>□</t>
    <phoneticPr fontId="3"/>
  </si>
  <si>
    <t>□</t>
    <phoneticPr fontId="3"/>
  </si>
  <si>
    <t>□</t>
    <phoneticPr fontId="3"/>
  </si>
  <si>
    <t>）</t>
    <phoneticPr fontId="3"/>
  </si>
  <si>
    <r>
      <t>横浜市　</t>
    </r>
    <r>
      <rPr>
        <i/>
        <sz val="10"/>
        <rFont val="HGP創英角ﾎﾟｯﾌﾟ体"/>
        <family val="3"/>
        <charset val="128"/>
      </rPr>
      <t>中央</t>
    </r>
    <r>
      <rPr>
        <sz val="10"/>
        <rFont val="ＭＳ 明朝"/>
        <family val="1"/>
        <charset val="128"/>
      </rPr>
      <t>　福祉保健センター長</t>
    </r>
    <rPh sb="0" eb="3">
      <t>ヨコハマシ</t>
    </rPh>
    <rPh sb="7" eb="9">
      <t>フクシ</t>
    </rPh>
    <rPh sb="9" eb="11">
      <t>ホケン</t>
    </rPh>
    <rPh sb="15" eb="16">
      <t>チョウ</t>
    </rPh>
    <phoneticPr fontId="3"/>
  </si>
  <si>
    <t>はぴねすぽっと保育園</t>
    <phoneticPr fontId="3"/>
  </si>
  <si>
    <t>３：１</t>
    <phoneticPr fontId="3"/>
  </si>
  <si>
    <t>２：１</t>
    <phoneticPr fontId="3"/>
  </si>
  <si>
    <t>１：１</t>
    <phoneticPr fontId="3"/>
  </si>
  <si>
    <t>はぴねすぽっと保育園</t>
    <phoneticPr fontId="3"/>
  </si>
  <si>
    <t>はぴねすぽっと保育園</t>
    <phoneticPr fontId="3"/>
  </si>
  <si>
    <t>￥</t>
    <phoneticPr fontId="3"/>
  </si>
  <si>
    <t>．－</t>
    <phoneticPr fontId="3"/>
  </si>
  <si>
    <t>￥</t>
    <phoneticPr fontId="3"/>
  </si>
  <si>
    <t>．－</t>
    <phoneticPr fontId="3"/>
  </si>
  <si>
    <t>￥</t>
    <phoneticPr fontId="3"/>
  </si>
  <si>
    <t>．－</t>
    <phoneticPr fontId="3"/>
  </si>
  <si>
    <r>
      <t>横浜市　</t>
    </r>
    <r>
      <rPr>
        <i/>
        <sz val="10"/>
        <rFont val="HGP創英角ﾎﾟｯﾌﾟ体"/>
        <family val="3"/>
        <charset val="128"/>
      </rPr>
      <t>中央</t>
    </r>
    <r>
      <rPr>
        <sz val="10"/>
        <rFont val="ＭＳ 明朝"/>
        <family val="1"/>
        <charset val="128"/>
      </rPr>
      <t>　福祉保健センター長</t>
    </r>
    <rPh sb="0" eb="3">
      <t>ヨコハマシ</t>
    </rPh>
    <rPh sb="4" eb="6">
      <t>チュウオウ</t>
    </rPh>
    <rPh sb="7" eb="9">
      <t>フクシ</t>
    </rPh>
    <rPh sb="9" eb="11">
      <t>ホケン</t>
    </rPh>
    <rPh sb="15" eb="16">
      <t>チョウ</t>
    </rPh>
    <phoneticPr fontId="3"/>
  </si>
  <si>
    <t>はぴねすぽっと保育園</t>
    <phoneticPr fontId="3"/>
  </si>
  <si>
    <t>※精算の結果、請求額が生じた場合は、横浜市一時保育事業助成金精算請求書（第５号様式）により
　請求すること。</t>
    <rPh sb="1" eb="3">
      <t>セイサン</t>
    </rPh>
    <rPh sb="4" eb="6">
      <t>ケッカ</t>
    </rPh>
    <rPh sb="7" eb="9">
      <t>セイキュウ</t>
    </rPh>
    <rPh sb="9" eb="10">
      <t>ガク</t>
    </rPh>
    <rPh sb="11" eb="12">
      <t>ショウ</t>
    </rPh>
    <rPh sb="14" eb="16">
      <t>バアイ</t>
    </rPh>
    <rPh sb="18" eb="21">
      <t>ヨコハマシ</t>
    </rPh>
    <rPh sb="21" eb="23">
      <t>イチジ</t>
    </rPh>
    <rPh sb="23" eb="25">
      <t>ホイク</t>
    </rPh>
    <rPh sb="25" eb="27">
      <t>ジギョウ</t>
    </rPh>
    <rPh sb="27" eb="30">
      <t>ジョセイキン</t>
    </rPh>
    <rPh sb="30" eb="32">
      <t>セイサン</t>
    </rPh>
    <rPh sb="32" eb="34">
      <t>セイキュウ</t>
    </rPh>
    <rPh sb="34" eb="35">
      <t>ショ</t>
    </rPh>
    <rPh sb="36" eb="37">
      <t>ダイ</t>
    </rPh>
    <rPh sb="38" eb="39">
      <t>ゴウ</t>
    </rPh>
    <rPh sb="39" eb="41">
      <t>ヨウシキ</t>
    </rPh>
    <rPh sb="47" eb="49">
      <t>セイキュウ</t>
    </rPh>
    <phoneticPr fontId="3"/>
  </si>
  <si>
    <t>〒</t>
    <phoneticPr fontId="3"/>
  </si>
  <si>
    <t>231-9999</t>
    <phoneticPr fontId="3"/>
  </si>
  <si>
    <t>中央２－２－２</t>
    <rPh sb="0" eb="2">
      <t>チュウオウ</t>
    </rPh>
    <phoneticPr fontId="3"/>
  </si>
  <si>
    <t>こども</t>
    <phoneticPr fontId="3"/>
  </si>
  <si>
    <t>□</t>
    <phoneticPr fontId="3"/>
  </si>
  <si>
    <t>□</t>
    <phoneticPr fontId="3"/>
  </si>
  <si>
    <t>(</t>
    <phoneticPr fontId="3"/>
  </si>
  <si>
    <t>)</t>
    <phoneticPr fontId="3"/>
  </si>
  <si>
    <t>○○　○○</t>
    <phoneticPr fontId="3"/>
  </si>
  <si>
    <t>横浜市中央区中央１－１</t>
    <rPh sb="0" eb="3">
      <t>ヨコハマシ</t>
    </rPh>
    <rPh sb="3" eb="6">
      <t>チュウオウク</t>
    </rPh>
    <rPh sb="6" eb="8">
      <t>チュウオウ</t>
    </rPh>
    <phoneticPr fontId="3"/>
  </si>
  <si>
    <t>(福)こども青少年福祉会</t>
    <rPh sb="1" eb="2">
      <t>フク</t>
    </rPh>
    <rPh sb="6" eb="9">
      <t>セイショウネン</t>
    </rPh>
    <rPh sb="9" eb="11">
      <t>フクシ</t>
    </rPh>
    <rPh sb="11" eb="12">
      <t>カイ</t>
    </rPh>
    <phoneticPr fontId="3"/>
  </si>
  <si>
    <t>○</t>
    <phoneticPr fontId="3"/>
  </si>
  <si>
    <t>○</t>
  </si>
  <si>
    <t>横浜　太郎</t>
    <rPh sb="0" eb="2">
      <t>ヨコハマ</t>
    </rPh>
    <rPh sb="3" eb="5">
      <t>タロウ</t>
    </rPh>
    <phoneticPr fontId="3"/>
  </si>
  <si>
    <t>軽度</t>
  </si>
  <si>
    <t>よこはま愛児園</t>
    <rPh sb="4" eb="6">
      <t>アイジ</t>
    </rPh>
    <rPh sb="6" eb="7">
      <t>エン</t>
    </rPh>
    <phoneticPr fontId="3"/>
  </si>
  <si>
    <t>　中央２－２－２</t>
    <rPh sb="1" eb="3">
      <t>チュウオウ</t>
    </rPh>
    <phoneticPr fontId="3"/>
  </si>
  <si>
    <t>☑</t>
    <phoneticPr fontId="3"/>
  </si>
  <si>
    <t>〒</t>
    <phoneticPr fontId="3"/>
  </si>
  <si>
    <t>☑</t>
    <phoneticPr fontId="3"/>
  </si>
  <si>
    <t>Ｈ　　．　　．</t>
    <phoneticPr fontId="3"/>
  </si>
  <si>
    <t>非定型　３</t>
    <rPh sb="0" eb="3">
      <t>ヒテイケイ</t>
    </rPh>
    <phoneticPr fontId="3"/>
  </si>
  <si>
    <t>・・・</t>
    <phoneticPr fontId="3"/>
  </si>
  <si>
    <t>こども保育園</t>
    <rPh sb="3" eb="6">
      <t>ホイクエン</t>
    </rPh>
    <phoneticPr fontId="3"/>
  </si>
  <si>
    <r>
      <t>備考</t>
    </r>
    <r>
      <rPr>
        <sz val="6"/>
        <rFont val="ＭＳ 明朝"/>
        <family val="1"/>
        <charset val="128"/>
      </rPr>
      <t>（申請日（第９号様式）、決定日（第１０号様式）を記載）</t>
    </r>
    <rPh sb="0" eb="2">
      <t>ビコウ</t>
    </rPh>
    <rPh sb="3" eb="5">
      <t>シンセイ</t>
    </rPh>
    <rPh sb="5" eb="6">
      <t>ヒ</t>
    </rPh>
    <rPh sb="7" eb="8">
      <t>ダイ</t>
    </rPh>
    <rPh sb="9" eb="10">
      <t>ゴウ</t>
    </rPh>
    <rPh sb="10" eb="12">
      <t>ヨウシキ</t>
    </rPh>
    <rPh sb="14" eb="16">
      <t>ケッテイ</t>
    </rPh>
    <rPh sb="16" eb="17">
      <t>ヒ</t>
    </rPh>
    <rPh sb="18" eb="19">
      <t>ダイ</t>
    </rPh>
    <rPh sb="21" eb="22">
      <t>ゴウ</t>
    </rPh>
    <rPh sb="22" eb="24">
      <t>ヨウシキ</t>
    </rPh>
    <rPh sb="26" eb="28">
      <t>キサイ</t>
    </rPh>
    <phoneticPr fontId="3"/>
  </si>
  <si>
    <t>８時間を超えて実施の場合はこちらにチェック</t>
    <rPh sb="4" eb="5">
      <t>コ</t>
    </rPh>
    <phoneticPr fontId="3"/>
  </si>
  <si>
    <t>【届出期限】各四半期の初月7日まで　【提出先】各区こども家庭（障害）支援課</t>
    <rPh sb="6" eb="7">
      <t>カク</t>
    </rPh>
    <rPh sb="7" eb="8">
      <t>シ</t>
    </rPh>
    <rPh sb="8" eb="10">
      <t>ハンキ</t>
    </rPh>
    <rPh sb="11" eb="12">
      <t>ショ</t>
    </rPh>
    <rPh sb="12" eb="13">
      <t>ツキ</t>
    </rPh>
    <phoneticPr fontId="3"/>
  </si>
  <si>
    <t>-</t>
    <phoneticPr fontId="3"/>
  </si>
  <si>
    <t>こども</t>
    <phoneticPr fontId="3"/>
  </si>
  <si>
    <t>【届出期限】事業実施月の翌月7日まで　【提出先】各区こども家庭（障害）支援課</t>
    <rPh sb="6" eb="8">
      <t>ジギョウ</t>
    </rPh>
    <rPh sb="8" eb="10">
      <t>ジッシ</t>
    </rPh>
    <rPh sb="10" eb="11">
      <t>ツキ</t>
    </rPh>
    <rPh sb="12" eb="13">
      <t>ヨク</t>
    </rPh>
    <rPh sb="13" eb="14">
      <t>ツキ</t>
    </rPh>
    <phoneticPr fontId="3"/>
  </si>
  <si>
    <t>Ｈ２３．４．２３申請
Ｈ２３．５．２決定</t>
    <rPh sb="8" eb="10">
      <t>シンセイ</t>
    </rPh>
    <rPh sb="18" eb="20">
      <t>ケッテイ</t>
    </rPh>
    <phoneticPr fontId="3"/>
  </si>
  <si>
    <t>【届出期限】助成額が遡及して変更になった場合速やかに　【提出先】各区こども家庭（障害）支援課</t>
    <rPh sb="6" eb="8">
      <t>ジョセイ</t>
    </rPh>
    <rPh sb="8" eb="9">
      <t>ガク</t>
    </rPh>
    <rPh sb="10" eb="12">
      <t>ソキュウ</t>
    </rPh>
    <rPh sb="14" eb="16">
      <t>ヘンコウ</t>
    </rPh>
    <rPh sb="20" eb="22">
      <t>バアイ</t>
    </rPh>
    <rPh sb="22" eb="23">
      <t>スミ</t>
    </rPh>
    <phoneticPr fontId="3"/>
  </si>
  <si>
    <t>【届出期限】各四半期の終了した翌月7日まで　【提出先】各区こども家庭（障害）支援課</t>
    <rPh sb="6" eb="7">
      <t>カク</t>
    </rPh>
    <rPh sb="7" eb="8">
      <t>シ</t>
    </rPh>
    <rPh sb="8" eb="10">
      <t>ハンキ</t>
    </rPh>
    <rPh sb="11" eb="13">
      <t>シュウリョウ</t>
    </rPh>
    <rPh sb="15" eb="16">
      <t>ヨク</t>
    </rPh>
    <rPh sb="16" eb="17">
      <t>ツキ</t>
    </rPh>
    <phoneticPr fontId="3"/>
  </si>
  <si>
    <t>【届出期限】精算の結果、追加請求額が生じた場合速やかに　【提出先】各区こども家庭（障害）支援課</t>
    <rPh sb="6" eb="8">
      <t>セイサン</t>
    </rPh>
    <rPh sb="9" eb="11">
      <t>ケッカ</t>
    </rPh>
    <rPh sb="12" eb="14">
      <t>ツイカ</t>
    </rPh>
    <rPh sb="14" eb="16">
      <t>セイキュウ</t>
    </rPh>
    <rPh sb="16" eb="17">
      <t>ガク</t>
    </rPh>
    <rPh sb="18" eb="19">
      <t>ショウ</t>
    </rPh>
    <rPh sb="21" eb="23">
      <t>バアイ</t>
    </rPh>
    <rPh sb="23" eb="24">
      <t>スミ</t>
    </rPh>
    <phoneticPr fontId="3"/>
  </si>
  <si>
    <t>【届出期限】第６号様式受理後速やかに　【提出先】こども青少年局保育運営課</t>
    <rPh sb="6" eb="7">
      <t>ダイ</t>
    </rPh>
    <rPh sb="8" eb="9">
      <t>ゴウ</t>
    </rPh>
    <rPh sb="9" eb="11">
      <t>ヨウシキ</t>
    </rPh>
    <rPh sb="11" eb="13">
      <t>ジュリ</t>
    </rPh>
    <rPh sb="13" eb="14">
      <t>ゴ</t>
    </rPh>
    <rPh sb="14" eb="15">
      <t>スミ</t>
    </rPh>
    <rPh sb="27" eb="30">
      <t>セイショウネン</t>
    </rPh>
    <rPh sb="30" eb="31">
      <t>キョク</t>
    </rPh>
    <rPh sb="31" eb="33">
      <t>ホイク</t>
    </rPh>
    <rPh sb="33" eb="35">
      <t>ウンエイ</t>
    </rPh>
    <rPh sb="35" eb="36">
      <t>カ</t>
    </rPh>
    <phoneticPr fontId="3"/>
  </si>
  <si>
    <t>TEL</t>
    <phoneticPr fontId="3"/>
  </si>
  <si>
    <t>延長時間
（11時間を超える
時間帯のみ記入）</t>
    <rPh sb="0" eb="2">
      <t>エンチョウ</t>
    </rPh>
    <rPh sb="2" eb="4">
      <t>ジカン</t>
    </rPh>
    <phoneticPr fontId="3"/>
  </si>
  <si>
    <t>【届出期限】継続：翌年度4月末日まで　廃止：最終月の翌月末日まで　【提出先】各区こども家庭（障害）支援課</t>
    <rPh sb="1" eb="3">
      <t>トドケデ</t>
    </rPh>
    <rPh sb="3" eb="5">
      <t>キゲン</t>
    </rPh>
    <rPh sb="6" eb="8">
      <t>ケイゾク</t>
    </rPh>
    <rPh sb="9" eb="12">
      <t>ヨクネンド</t>
    </rPh>
    <rPh sb="13" eb="15">
      <t>ガツマツ</t>
    </rPh>
    <rPh sb="15" eb="16">
      <t>ニチ</t>
    </rPh>
    <rPh sb="19" eb="21">
      <t>ハイシ</t>
    </rPh>
    <rPh sb="22" eb="24">
      <t>サイシュウ</t>
    </rPh>
    <rPh sb="24" eb="25">
      <t>ツキ</t>
    </rPh>
    <rPh sb="26" eb="28">
      <t>ヨクゲツ</t>
    </rPh>
    <rPh sb="28" eb="30">
      <t>マツジツ</t>
    </rPh>
    <rPh sb="34" eb="36">
      <t>テイシュツ</t>
    </rPh>
    <rPh sb="36" eb="37">
      <t>サキ</t>
    </rPh>
    <rPh sb="38" eb="39">
      <t>カク</t>
    </rPh>
    <rPh sb="39" eb="40">
      <t>ク</t>
    </rPh>
    <rPh sb="43" eb="45">
      <t>カテイ</t>
    </rPh>
    <rPh sb="46" eb="48">
      <t>ショウガイ</t>
    </rPh>
    <rPh sb="49" eb="51">
      <t>シエン</t>
    </rPh>
    <rPh sb="51" eb="52">
      <t>カ</t>
    </rPh>
    <phoneticPr fontId="3"/>
  </si>
  <si>
    <t>【届出期限】該当者の利用があった場合速やかに　【提出先】各区こども家庭（障害）支援課</t>
    <rPh sb="6" eb="9">
      <t>ガイトウシャ</t>
    </rPh>
    <rPh sb="10" eb="12">
      <t>リヨウ</t>
    </rPh>
    <rPh sb="16" eb="18">
      <t>バアイ</t>
    </rPh>
    <rPh sb="18" eb="19">
      <t>スミ</t>
    </rPh>
    <phoneticPr fontId="3"/>
  </si>
  <si>
    <t>※３　横浜市児童処遇向上加算費支給要綱第３条第１号ア、イに規定された児童に
　　　ついては、各手帳の写しを添付すること。</t>
    <rPh sb="19" eb="20">
      <t>ダイ</t>
    </rPh>
    <phoneticPr fontId="3"/>
  </si>
  <si>
    <t>備考※</t>
  </si>
  <si>
    <t>支給開始日</t>
    <rPh sb="0" eb="2">
      <t>シキュウ</t>
    </rPh>
    <rPh sb="2" eb="5">
      <t>カイシビ</t>
    </rPh>
    <phoneticPr fontId="3"/>
  </si>
  <si>
    <t>平成２３年
○月○日～</t>
    <rPh sb="0" eb="2">
      <t>ヘイセイ</t>
    </rPh>
    <rPh sb="4" eb="5">
      <t>ネン</t>
    </rPh>
    <rPh sb="7" eb="8">
      <t>ガツ</t>
    </rPh>
    <rPh sb="9" eb="10">
      <t>ニチ</t>
    </rPh>
    <phoneticPr fontId="3"/>
  </si>
  <si>
    <t>身体障害者手帳の写しを添付</t>
    <rPh sb="0" eb="2">
      <t>シンタイ</t>
    </rPh>
    <rPh sb="2" eb="5">
      <t>ショウガイシャ</t>
    </rPh>
    <rPh sb="5" eb="7">
      <t>テチョウ</t>
    </rPh>
    <rPh sb="8" eb="9">
      <t>ウツ</t>
    </rPh>
    <rPh sb="11" eb="13">
      <t>テンプ</t>
    </rPh>
    <phoneticPr fontId="3"/>
  </si>
  <si>
    <t>全日利用の人の合計延べ人数</t>
    <phoneticPr fontId="3"/>
  </si>
  <si>
    <t>【届出期限】事業実施月の翌月7日まで　【提出先】各区こども家庭（障害）支援課</t>
    <rPh sb="6" eb="8">
      <t>ジギョウ</t>
    </rPh>
    <rPh sb="8" eb="10">
      <t>ジッシ</t>
    </rPh>
    <rPh sb="10" eb="11">
      <t>ツキ</t>
    </rPh>
    <rPh sb="12" eb="14">
      <t>ヨクゲツ</t>
    </rPh>
    <rPh sb="15" eb="16">
      <t>ニチ</t>
    </rPh>
    <phoneticPr fontId="3"/>
  </si>
  <si>
    <t>横浜市一時保育事業　助成金差額（追加）請求書</t>
    <rPh sb="0" eb="3">
      <t>ヨコハマシ</t>
    </rPh>
    <rPh sb="3" eb="5">
      <t>イチジ</t>
    </rPh>
    <rPh sb="5" eb="7">
      <t>ホイク</t>
    </rPh>
    <rPh sb="7" eb="9">
      <t>ジギョウ</t>
    </rPh>
    <rPh sb="10" eb="13">
      <t>ジョセイキン</t>
    </rPh>
    <rPh sb="13" eb="15">
      <t>サガク</t>
    </rPh>
    <rPh sb="16" eb="18">
      <t>ツイカ</t>
    </rPh>
    <rPh sb="19" eb="22">
      <t>セイキュウショ</t>
    </rPh>
    <phoneticPr fontId="3"/>
  </si>
  <si>
    <t>４　添付書類</t>
    <rPh sb="2" eb="4">
      <t>テンプ</t>
    </rPh>
    <rPh sb="4" eb="6">
      <t>ショルイ</t>
    </rPh>
    <phoneticPr fontId="3"/>
  </si>
  <si>
    <t>横浜市一時保育事業　助成金差額内訳報告書（第３号様式）</t>
    <rPh sb="0" eb="3">
      <t>ヨコハマシ</t>
    </rPh>
    <rPh sb="3" eb="5">
      <t>イチジ</t>
    </rPh>
    <rPh sb="5" eb="7">
      <t>ホイク</t>
    </rPh>
    <rPh sb="7" eb="9">
      <t>ジギョウ</t>
    </rPh>
    <rPh sb="10" eb="13">
      <t>ジョセイキン</t>
    </rPh>
    <rPh sb="13" eb="15">
      <t>サガク</t>
    </rPh>
    <rPh sb="15" eb="17">
      <t>ウチワケ</t>
    </rPh>
    <rPh sb="17" eb="19">
      <t>ホウコク</t>
    </rPh>
    <rPh sb="19" eb="20">
      <t>ショ</t>
    </rPh>
    <rPh sb="21" eb="22">
      <t>ダイ</t>
    </rPh>
    <rPh sb="23" eb="24">
      <t>ゴウ</t>
    </rPh>
    <rPh sb="24" eb="26">
      <t>ヨウシキ</t>
    </rPh>
    <phoneticPr fontId="3"/>
  </si>
  <si>
    <t>（第11号様式）</t>
    <rPh sb="1" eb="2">
      <t>ダイ</t>
    </rPh>
    <phoneticPr fontId="3"/>
  </si>
  <si>
    <t>【届出期限】遡及して差額（追加）請求額が生じた場合速やかに　【提出先】各区こども家庭（障害）支援課</t>
    <rPh sb="6" eb="8">
      <t>ソキュウ</t>
    </rPh>
    <rPh sb="10" eb="12">
      <t>サガク</t>
    </rPh>
    <rPh sb="13" eb="15">
      <t>ツイカ</t>
    </rPh>
    <rPh sb="16" eb="18">
      <t>セイキュウ</t>
    </rPh>
    <rPh sb="18" eb="19">
      <t>ガク</t>
    </rPh>
    <rPh sb="20" eb="21">
      <t>ショウ</t>
    </rPh>
    <rPh sb="23" eb="25">
      <t>バアイ</t>
    </rPh>
    <rPh sb="25" eb="26">
      <t>スミ</t>
    </rPh>
    <phoneticPr fontId="3"/>
  </si>
  <si>
    <t>　</t>
    <phoneticPr fontId="3"/>
  </si>
  <si>
    <r>
      <t>中央</t>
    </r>
    <r>
      <rPr>
        <sz val="10"/>
        <rFont val="HGP創英角ﾎﾟｯﾌﾟ体"/>
        <family val="3"/>
        <charset val="128"/>
      </rPr>
      <t>　</t>
    </r>
    <r>
      <rPr>
        <sz val="10"/>
        <rFont val="ＭＳ 明朝"/>
        <family val="1"/>
        <charset val="128"/>
      </rPr>
      <t>第</t>
    </r>
    <rPh sb="0" eb="1">
      <t>ナカ</t>
    </rPh>
    <rPh sb="1" eb="2">
      <t>ヒサシ</t>
    </rPh>
    <rPh sb="3" eb="4">
      <t>ダイ</t>
    </rPh>
    <phoneticPr fontId="3"/>
  </si>
  <si>
    <r>
      <t>理事長</t>
    </r>
    <r>
      <rPr>
        <i/>
        <sz val="12"/>
        <rFont val="HGP創英角ﾎﾟｯﾌﾟ体"/>
        <family val="3"/>
        <charset val="128"/>
      </rPr>
      <t>　横浜　太郎</t>
    </r>
    <rPh sb="0" eb="3">
      <t>リジチョウ</t>
    </rPh>
    <rPh sb="4" eb="6">
      <t>ヨコハマ</t>
    </rPh>
    <rPh sb="7" eb="9">
      <t>タロウ</t>
    </rPh>
    <phoneticPr fontId="3"/>
  </si>
  <si>
    <r>
      <t>横浜市　</t>
    </r>
    <r>
      <rPr>
        <i/>
        <sz val="10"/>
        <rFont val="HGP創英角ﾎﾟｯﾌﾟ体"/>
        <family val="3"/>
        <charset val="128"/>
      </rPr>
      <t>中央</t>
    </r>
    <r>
      <rPr>
        <sz val="10"/>
        <rFont val="ＭＳ 明朝"/>
        <family val="1"/>
        <charset val="128"/>
      </rPr>
      <t>　福祉保健センター長　</t>
    </r>
    <r>
      <rPr>
        <i/>
        <sz val="10"/>
        <rFont val="HGP創英角ﾎﾟｯﾌﾟ体"/>
        <family val="3"/>
        <charset val="128"/>
      </rPr>
      <t>田中　一郎</t>
    </r>
    <r>
      <rPr>
        <sz val="10"/>
        <rFont val="ＭＳ 明朝"/>
        <family val="1"/>
        <charset val="128"/>
      </rPr>
      <t>　　　　</t>
    </r>
    <r>
      <rPr>
        <sz val="8"/>
        <rFont val="ＭＳ 明朝"/>
        <family val="1"/>
        <charset val="128"/>
      </rPr>
      <t>印</t>
    </r>
    <rPh sb="0" eb="3">
      <t>ヨコハマシ</t>
    </rPh>
    <rPh sb="4" eb="6">
      <t>チュウオウ</t>
    </rPh>
    <rPh sb="7" eb="9">
      <t>フクシ</t>
    </rPh>
    <rPh sb="9" eb="11">
      <t>ホケン</t>
    </rPh>
    <rPh sb="15" eb="16">
      <t>チョウ</t>
    </rPh>
    <rPh sb="17" eb="19">
      <t>タナカ</t>
    </rPh>
    <rPh sb="20" eb="22">
      <t>イチロウ</t>
    </rPh>
    <rPh sb="26" eb="27">
      <t>イン</t>
    </rPh>
    <phoneticPr fontId="3"/>
  </si>
  <si>
    <r>
      <t>Ｈ</t>
    </r>
    <r>
      <rPr>
        <i/>
        <sz val="12"/>
        <rFont val="HGP創英角ﾎﾟｯﾌﾟ体"/>
        <family val="3"/>
        <charset val="128"/>
      </rPr>
      <t>２</t>
    </r>
    <r>
      <rPr>
        <b/>
        <i/>
        <sz val="12"/>
        <rFont val="HGP創英角ﾎﾟｯﾌﾟ体"/>
        <family val="3"/>
        <charset val="128"/>
      </rPr>
      <t>０</t>
    </r>
    <r>
      <rPr>
        <sz val="12"/>
        <rFont val="ＭＳ 明朝"/>
        <family val="1"/>
        <charset val="128"/>
      </rPr>
      <t>．</t>
    </r>
    <r>
      <rPr>
        <i/>
        <sz val="12"/>
        <rFont val="HGP創英角ﾎﾟｯﾌﾟ体"/>
        <family val="3"/>
        <charset val="128"/>
      </rPr>
      <t>１０</t>
    </r>
    <r>
      <rPr>
        <sz val="12"/>
        <rFont val="ＭＳ 明朝"/>
        <family val="1"/>
        <charset val="128"/>
      </rPr>
      <t>．</t>
    </r>
    <r>
      <rPr>
        <i/>
        <sz val="12"/>
        <rFont val="HGP創英角ﾎﾟｯﾌﾟ体"/>
        <family val="3"/>
        <charset val="128"/>
      </rPr>
      <t>２５</t>
    </r>
    <phoneticPr fontId="3"/>
  </si>
  <si>
    <t>○×□※☆○○□△・・・</t>
    <phoneticPr fontId="3"/>
  </si>
  <si>
    <r>
      <t>Ｈ</t>
    </r>
    <r>
      <rPr>
        <i/>
        <sz val="12"/>
        <rFont val="HGP創英角ﾎﾟｯﾌﾟ体"/>
        <family val="3"/>
        <charset val="128"/>
      </rPr>
      <t>２０</t>
    </r>
    <r>
      <rPr>
        <sz val="12"/>
        <rFont val="ＭＳ 明朝"/>
        <family val="1"/>
        <charset val="128"/>
      </rPr>
      <t>．</t>
    </r>
    <r>
      <rPr>
        <i/>
        <sz val="12"/>
        <rFont val="HGP創英角ﾎﾟｯﾌﾟ体"/>
        <family val="3"/>
        <charset val="128"/>
      </rPr>
      <t>１０</t>
    </r>
    <r>
      <rPr>
        <sz val="12"/>
        <rFont val="ＭＳ 明朝"/>
        <family val="1"/>
        <charset val="128"/>
      </rPr>
      <t>．</t>
    </r>
    <r>
      <rPr>
        <i/>
        <sz val="12"/>
        <rFont val="HGP創英角ﾎﾟｯﾌﾟ体"/>
        <family val="3"/>
        <charset val="128"/>
      </rPr>
      <t>２５</t>
    </r>
    <phoneticPr fontId="3"/>
  </si>
  <si>
    <r>
      <t>横浜市　</t>
    </r>
    <r>
      <rPr>
        <i/>
        <sz val="12"/>
        <rFont val="HGP創英角ﾎﾟｯﾌﾟ体"/>
        <family val="3"/>
        <charset val="128"/>
      </rPr>
      <t>中央</t>
    </r>
    <r>
      <rPr>
        <sz val="12"/>
        <rFont val="ＭＳ 明朝"/>
        <family val="1"/>
        <charset val="128"/>
      </rPr>
      <t>　区長</t>
    </r>
    <rPh sb="0" eb="3">
      <t>ヨコハマシ</t>
    </rPh>
    <rPh sb="4" eb="6">
      <t>チュウオウ</t>
    </rPh>
    <rPh sb="7" eb="9">
      <t>クチョウ</t>
    </rPh>
    <phoneticPr fontId="3"/>
  </si>
  <si>
    <t>671-2399</t>
    <phoneticPr fontId="3"/>
  </si>
  <si>
    <t>231-9999</t>
    <phoneticPr fontId="3"/>
  </si>
  <si>
    <t>４</t>
    <phoneticPr fontId="3"/>
  </si>
  <si>
    <t>１</t>
    <phoneticPr fontId="3"/>
  </si>
  <si>
    <t>０</t>
    <phoneticPr fontId="3"/>
  </si>
  <si>
    <t>６</t>
    <phoneticPr fontId="3"/>
  </si>
  <si>
    <t>５</t>
    <phoneticPr fontId="3"/>
  </si>
  <si>
    <t>７</t>
    <phoneticPr fontId="3"/>
  </si>
  <si>
    <t>３０</t>
    <phoneticPr fontId="3"/>
  </si>
  <si>
    <t>１８</t>
    <phoneticPr fontId="3"/>
  </si>
  <si>
    <t>２０</t>
    <phoneticPr fontId="3"/>
  </si>
  <si>
    <t>１９</t>
    <phoneticPr fontId="3"/>
  </si>
  <si>
    <t>００</t>
    <phoneticPr fontId="3"/>
  </si>
  <si>
    <t>３０</t>
    <phoneticPr fontId="3"/>
  </si>
  <si>
    <t>００</t>
    <phoneticPr fontId="3"/>
  </si>
  <si>
    <r>
      <t>専用保育室（</t>
    </r>
    <r>
      <rPr>
        <i/>
        <u/>
        <sz val="10"/>
        <rFont val="HGP創英角ﾎﾟｯﾌﾟ体"/>
        <family val="3"/>
        <charset val="128"/>
      </rPr>
      <t>３６．０</t>
    </r>
    <r>
      <rPr>
        <sz val="10"/>
        <rFont val="ＭＳ 明朝"/>
        <family val="1"/>
        <charset val="128"/>
      </rPr>
      <t>㎡）</t>
    </r>
    <rPh sb="0" eb="2">
      <t>センヨウ</t>
    </rPh>
    <rPh sb="2" eb="5">
      <t>ホイクシツ</t>
    </rPh>
    <phoneticPr fontId="3"/>
  </si>
  <si>
    <r>
      <t>朝(</t>
    </r>
    <r>
      <rPr>
        <i/>
        <sz val="10"/>
        <rFont val="HGP創英角ﾎﾟｯﾌﾟ体"/>
        <family val="3"/>
        <charset val="128"/>
      </rPr>
      <t xml:space="preserve"> 7</t>
    </r>
    <r>
      <rPr>
        <sz val="10"/>
        <rFont val="HGP創英角ﾎﾟｯﾌﾟ体"/>
        <family val="3"/>
        <charset val="128"/>
      </rPr>
      <t>:</t>
    </r>
    <r>
      <rPr>
        <i/>
        <sz val="10"/>
        <rFont val="HGP創英角ﾎﾟｯﾌﾟ体"/>
        <family val="3"/>
        <charset val="128"/>
      </rPr>
      <t>00</t>
    </r>
    <r>
      <rPr>
        <sz val="10"/>
        <rFont val="ＭＳ 明朝"/>
        <family val="1"/>
        <charset val="128"/>
      </rPr>
      <t>～</t>
    </r>
    <r>
      <rPr>
        <b/>
        <i/>
        <sz val="10"/>
        <rFont val="HG丸ｺﾞｼｯｸM-PRO"/>
        <family val="3"/>
        <charset val="128"/>
      </rPr>
      <t xml:space="preserve"> </t>
    </r>
    <r>
      <rPr>
        <i/>
        <sz val="10"/>
        <rFont val="HGP創英角ﾎﾟｯﾌﾟ体"/>
        <family val="3"/>
        <charset val="128"/>
      </rPr>
      <t>7</t>
    </r>
    <r>
      <rPr>
        <sz val="10"/>
        <rFont val="HGP創英角ﾎﾟｯﾌﾟ体"/>
        <family val="3"/>
        <charset val="128"/>
      </rPr>
      <t>:</t>
    </r>
    <r>
      <rPr>
        <i/>
        <sz val="10"/>
        <rFont val="HGP創英角ﾎﾟｯﾌﾟ体"/>
        <family val="3"/>
        <charset val="128"/>
      </rPr>
      <t>30</t>
    </r>
    <r>
      <rPr>
        <sz val="10"/>
        <rFont val="ＭＳ 明朝"/>
        <family val="1"/>
        <charset val="128"/>
      </rPr>
      <t>)</t>
    </r>
    <rPh sb="0" eb="1">
      <t>アサ</t>
    </rPh>
    <phoneticPr fontId="3"/>
  </si>
  <si>
    <r>
      <t>夕(</t>
    </r>
    <r>
      <rPr>
        <i/>
        <sz val="10"/>
        <rFont val="HGP創英角ﾎﾟｯﾌﾟ体"/>
        <family val="3"/>
        <charset val="128"/>
      </rPr>
      <t>18</t>
    </r>
    <r>
      <rPr>
        <sz val="10"/>
        <rFont val="HGP創英角ﾎﾟｯﾌﾟ体"/>
        <family val="3"/>
        <charset val="128"/>
      </rPr>
      <t>:</t>
    </r>
    <r>
      <rPr>
        <i/>
        <sz val="10"/>
        <rFont val="HGP創英角ﾎﾟｯﾌﾟ体"/>
        <family val="3"/>
        <charset val="128"/>
      </rPr>
      <t>30</t>
    </r>
    <r>
      <rPr>
        <sz val="10"/>
        <rFont val="ＭＳ 明朝"/>
        <family val="1"/>
        <charset val="128"/>
      </rPr>
      <t>～</t>
    </r>
    <r>
      <rPr>
        <i/>
        <sz val="10"/>
        <rFont val="HGP創英角ﾎﾟｯﾌﾟ体"/>
        <family val="3"/>
        <charset val="128"/>
      </rPr>
      <t>20</t>
    </r>
    <r>
      <rPr>
        <sz val="10"/>
        <rFont val="HGP創英角ﾎﾟｯﾌﾟ体"/>
        <family val="3"/>
        <charset val="128"/>
      </rPr>
      <t>:</t>
    </r>
    <r>
      <rPr>
        <i/>
        <sz val="10"/>
        <rFont val="HGP創英角ﾎﾟｯﾌﾟ体"/>
        <family val="3"/>
        <charset val="128"/>
      </rPr>
      <t>00</t>
    </r>
    <r>
      <rPr>
        <sz val="10"/>
        <rFont val="ＭＳ 明朝"/>
        <family val="1"/>
        <charset val="128"/>
      </rPr>
      <t>)</t>
    </r>
    <rPh sb="0" eb="1">
      <t>ユウ</t>
    </rPh>
    <phoneticPr fontId="3"/>
  </si>
  <si>
    <r>
      <t>(</t>
    </r>
    <r>
      <rPr>
        <b/>
        <i/>
        <sz val="10"/>
        <rFont val="HG丸ｺﾞｼｯｸM-PRO"/>
        <family val="3"/>
        <charset val="128"/>
      </rPr>
      <t xml:space="preserve"> </t>
    </r>
    <r>
      <rPr>
        <i/>
        <sz val="10"/>
        <rFont val="HGP創英角ﾎﾟｯﾌﾟ体"/>
        <family val="3"/>
        <charset val="128"/>
      </rPr>
      <t>7</t>
    </r>
    <r>
      <rPr>
        <sz val="10"/>
        <rFont val="HGP創英角ﾎﾟｯﾌﾟ体"/>
        <family val="3"/>
        <charset val="128"/>
      </rPr>
      <t>:</t>
    </r>
    <r>
      <rPr>
        <i/>
        <sz val="10"/>
        <rFont val="HGP創英角ﾎﾟｯﾌﾟ体"/>
        <family val="3"/>
        <charset val="128"/>
      </rPr>
      <t>30</t>
    </r>
    <r>
      <rPr>
        <sz val="10"/>
        <rFont val="ＭＳ 明朝"/>
        <family val="1"/>
        <charset val="128"/>
      </rPr>
      <t>～</t>
    </r>
    <r>
      <rPr>
        <i/>
        <sz val="10"/>
        <rFont val="HGP創英角ﾎﾟｯﾌﾟ体"/>
        <family val="3"/>
        <charset val="128"/>
      </rPr>
      <t>18</t>
    </r>
    <r>
      <rPr>
        <sz val="10"/>
        <rFont val="HGP創英角ﾎﾟｯﾌﾟ体"/>
        <family val="3"/>
        <charset val="128"/>
      </rPr>
      <t>:</t>
    </r>
    <r>
      <rPr>
        <i/>
        <sz val="10"/>
        <rFont val="HGP創英角ﾎﾟｯﾌﾟ体"/>
        <family val="3"/>
        <charset val="128"/>
      </rPr>
      <t>30</t>
    </r>
    <r>
      <rPr>
        <sz val="10"/>
        <rFont val="ＭＳ 明朝"/>
        <family val="1"/>
        <charset val="128"/>
      </rPr>
      <t>)</t>
    </r>
    <phoneticPr fontId="3"/>
  </si>
  <si>
    <t>※本来の利用料と実際に徴収した利用料との差額</t>
    <phoneticPr fontId="3"/>
  </si>
  <si>
    <t>実減免額②※</t>
    <rPh sb="0" eb="1">
      <t>ジツ</t>
    </rPh>
    <rPh sb="1" eb="3">
      <t>ゲンメン</t>
    </rPh>
    <rPh sb="3" eb="4">
      <t>ガク</t>
    </rPh>
    <phoneticPr fontId="3"/>
  </si>
  <si>
    <t>助成金の差額（追加）について、次のとおり請求します。</t>
    <rPh sb="0" eb="3">
      <t>ジョセイキン</t>
    </rPh>
    <rPh sb="4" eb="6">
      <t>サガク</t>
    </rPh>
    <rPh sb="7" eb="9">
      <t>ツイカ</t>
    </rPh>
    <rPh sb="15" eb="16">
      <t>ツギ</t>
    </rPh>
    <rPh sb="20" eb="22">
      <t>セイキュウ</t>
    </rPh>
    <phoneticPr fontId="3"/>
  </si>
  <si>
    <t>↓</t>
    <phoneticPr fontId="3"/>
  </si>
  <si>
    <t>非定型的保育の場合のみ</t>
    <rPh sb="0" eb="3">
      <t>ヒテイケイ</t>
    </rPh>
    <rPh sb="3" eb="4">
      <t>テキ</t>
    </rPh>
    <rPh sb="4" eb="6">
      <t>ホイク</t>
    </rPh>
    <rPh sb="7" eb="9">
      <t>バアイ</t>
    </rPh>
    <phoneticPr fontId="3"/>
  </si>
  <si>
    <t xml:space="preserve"> ４、５歳の空きスペースを利用</t>
    <rPh sb="4" eb="5">
      <t>サイ</t>
    </rPh>
    <rPh sb="6" eb="7">
      <t>ア</t>
    </rPh>
    <rPh sb="13" eb="15">
      <t>リヨウ</t>
    </rPh>
    <phoneticPr fontId="3"/>
  </si>
  <si>
    <t xml:space="preserve"> 年度末までの
申込</t>
    <rPh sb="1" eb="3">
      <t>ネンド</t>
    </rPh>
    <rPh sb="3" eb="4">
      <t>マツ</t>
    </rPh>
    <rPh sb="8" eb="10">
      <t>モウシコミ</t>
    </rPh>
    <phoneticPr fontId="3"/>
  </si>
  <si>
    <t>↓</t>
    <phoneticPr fontId="3"/>
  </si>
  <si>
    <r>
      <t>横浜市一時保育事業　利用状況報告書別表（　</t>
    </r>
    <r>
      <rPr>
        <b/>
        <i/>
        <sz val="16"/>
        <rFont val="HG丸ｺﾞｼｯｸM-PRO"/>
        <family val="3"/>
        <charset val="128"/>
      </rPr>
      <t>非定型</t>
    </r>
    <r>
      <rPr>
        <sz val="16"/>
        <rFont val="ＭＳ 明朝"/>
        <family val="1"/>
        <charset val="128"/>
      </rPr>
      <t>　）</t>
    </r>
    <rPh sb="0" eb="3">
      <t>ヨコハマシ</t>
    </rPh>
    <rPh sb="3" eb="5">
      <t>イチジ</t>
    </rPh>
    <rPh sb="5" eb="7">
      <t>ホイク</t>
    </rPh>
    <rPh sb="7" eb="9">
      <t>ジギョウ</t>
    </rPh>
    <rPh sb="10" eb="12">
      <t>リヨウ</t>
    </rPh>
    <rPh sb="12" eb="14">
      <t>ジョウキョウ</t>
    </rPh>
    <rPh sb="14" eb="17">
      <t>ホウコクショ</t>
    </rPh>
    <rPh sb="17" eb="19">
      <t>ベッピョウ</t>
    </rPh>
    <rPh sb="21" eb="24">
      <t>ヒテイケイ</t>
    </rPh>
    <phoneticPr fontId="3"/>
  </si>
  <si>
    <t>○</t>
    <phoneticPr fontId="3"/>
  </si>
  <si>
    <t>※１　児童の状況について、加配の必要性及びその程度を具体的に記入すること。</t>
    <phoneticPr fontId="3"/>
  </si>
  <si>
    <r>
      <t>※２　児童状況票及び施設長所見に基づき、児童処遇向上加算費支給要綱に掲げる
　　　保育士配置（３：１加配、２：１加配、１：１加配）の必要性に応じて、
　　　軽度・中度・重度のいずれかを記入すること。</t>
    </r>
    <r>
      <rPr>
        <sz val="11"/>
        <color indexed="10"/>
        <rFont val="ＭＳ 明朝"/>
        <family val="1"/>
        <charset val="128"/>
      </rPr>
      <t>ただし、当該児童が保育所に
　　　入所する事になった場合、助成の区分が変更になる場合があります。</t>
    </r>
    <rPh sb="103" eb="105">
      <t>トウガイ</t>
    </rPh>
    <rPh sb="105" eb="107">
      <t>ジドウ</t>
    </rPh>
    <rPh sb="108" eb="110">
      <t>ホイク</t>
    </rPh>
    <rPh sb="110" eb="111">
      <t>ショ</t>
    </rPh>
    <rPh sb="116" eb="118">
      <t>ニュウショ</t>
    </rPh>
    <rPh sb="120" eb="121">
      <t>コト</t>
    </rPh>
    <rPh sb="125" eb="127">
      <t>バアイ</t>
    </rPh>
    <rPh sb="128" eb="130">
      <t>ジョセイ</t>
    </rPh>
    <rPh sb="131" eb="133">
      <t>クブン</t>
    </rPh>
    <rPh sb="134" eb="136">
      <t>ヘンコウ</t>
    </rPh>
    <rPh sb="139" eb="141">
      <t>バアイ</t>
    </rPh>
    <phoneticPr fontId="3"/>
  </si>
  <si>
    <r>
      <t>平成</t>
    </r>
    <r>
      <rPr>
        <i/>
        <sz val="10"/>
        <rFont val="HG創英角ﾎﾟｯﾌﾟ体"/>
        <family val="3"/>
        <charset val="128"/>
      </rPr>
      <t>２４</t>
    </r>
    <r>
      <rPr>
        <sz val="10"/>
        <rFont val="ＭＳ 明朝"/>
        <family val="1"/>
        <charset val="128"/>
      </rPr>
      <t>年　</t>
    </r>
    <r>
      <rPr>
        <i/>
        <sz val="10"/>
        <rFont val="HG創英角ﾎﾟｯﾌﾟ体"/>
        <family val="3"/>
        <charset val="128"/>
      </rPr>
      <t>４</t>
    </r>
    <r>
      <rPr>
        <sz val="10"/>
        <rFont val="ＭＳ 明朝"/>
        <family val="1"/>
        <charset val="128"/>
      </rPr>
      <t>月　</t>
    </r>
    <r>
      <rPr>
        <i/>
        <sz val="10"/>
        <rFont val="HG創英角ﾎﾟｯﾌﾟ体"/>
        <family val="3"/>
        <charset val="128"/>
      </rPr>
      <t>５</t>
    </r>
    <r>
      <rPr>
        <sz val="10"/>
        <rFont val="ＭＳ 明朝"/>
        <family val="1"/>
        <charset val="128"/>
      </rPr>
      <t>日</t>
    </r>
    <rPh sb="0" eb="2">
      <t>ヘイセイ</t>
    </rPh>
    <rPh sb="4" eb="5">
      <t>ネン</t>
    </rPh>
    <rPh sb="7" eb="8">
      <t>ガツ</t>
    </rPh>
    <rPh sb="10" eb="11">
      <t>ニチ</t>
    </rPh>
    <phoneticPr fontId="3"/>
  </si>
  <si>
    <t>横浜市中央区中央１－１　（福）こども青少年福祉会　経理担当　横浜　みなと
ＴＥＬ　０４５－６７１－３５６４/　０４５－６６４－５４７９</t>
    <rPh sb="0" eb="3">
      <t>ヨコハマシ</t>
    </rPh>
    <rPh sb="3" eb="6">
      <t>チュウオウク</t>
    </rPh>
    <rPh sb="6" eb="8">
      <t>チュウオウ</t>
    </rPh>
    <rPh sb="13" eb="14">
      <t>フク</t>
    </rPh>
    <rPh sb="18" eb="21">
      <t>セイショウネン</t>
    </rPh>
    <rPh sb="21" eb="23">
      <t>フクシ</t>
    </rPh>
    <rPh sb="23" eb="24">
      <t>カイ</t>
    </rPh>
    <rPh sb="25" eb="27">
      <t>ケイリ</t>
    </rPh>
    <rPh sb="27" eb="29">
      <t>タントウ</t>
    </rPh>
    <rPh sb="30" eb="32">
      <t>ヨコハマ</t>
    </rPh>
    <phoneticPr fontId="3"/>
  </si>
  <si>
    <r>
      <t>平成</t>
    </r>
    <r>
      <rPr>
        <i/>
        <sz val="10"/>
        <rFont val="HGP創英角ﾎﾟｯﾌﾟ体"/>
        <family val="3"/>
        <charset val="128"/>
      </rPr>
      <t>２４</t>
    </r>
    <r>
      <rPr>
        <sz val="10"/>
        <rFont val="ＭＳ 明朝"/>
        <family val="1"/>
        <charset val="128"/>
      </rPr>
      <t>年　</t>
    </r>
    <r>
      <rPr>
        <i/>
        <sz val="10"/>
        <rFont val="HGP創英角ﾎﾟｯﾌﾟ体"/>
        <family val="3"/>
        <charset val="128"/>
      </rPr>
      <t>５</t>
    </r>
    <r>
      <rPr>
        <sz val="10"/>
        <rFont val="ＭＳ 明朝"/>
        <family val="1"/>
        <charset val="128"/>
      </rPr>
      <t>月　</t>
    </r>
    <r>
      <rPr>
        <i/>
        <sz val="10"/>
        <rFont val="HGP創英角ﾎﾟｯﾌﾟ体"/>
        <family val="3"/>
        <charset val="128"/>
      </rPr>
      <t>７</t>
    </r>
    <r>
      <rPr>
        <sz val="10"/>
        <rFont val="ＭＳ 明朝"/>
        <family val="1"/>
        <charset val="128"/>
      </rPr>
      <t>日</t>
    </r>
    <rPh sb="0" eb="2">
      <t>ヘイセイ</t>
    </rPh>
    <rPh sb="4" eb="5">
      <t>ネン</t>
    </rPh>
    <rPh sb="7" eb="8">
      <t>ガツ</t>
    </rPh>
    <rPh sb="10" eb="11">
      <t>ニチ</t>
    </rPh>
    <phoneticPr fontId="3"/>
  </si>
  <si>
    <r>
      <t>平成</t>
    </r>
    <r>
      <rPr>
        <i/>
        <sz val="10"/>
        <rFont val="HGP創英角ﾎﾟｯﾌﾟ体"/>
        <family val="3"/>
        <charset val="128"/>
      </rPr>
      <t>２４</t>
    </r>
    <r>
      <rPr>
        <sz val="10"/>
        <rFont val="ＭＳ 明朝"/>
        <family val="1"/>
        <charset val="128"/>
      </rPr>
      <t>年　</t>
    </r>
    <r>
      <rPr>
        <i/>
        <sz val="10"/>
        <rFont val="HGP創英角ﾎﾟｯﾌﾟ体"/>
        <family val="3"/>
        <charset val="128"/>
      </rPr>
      <t>６</t>
    </r>
    <r>
      <rPr>
        <sz val="10"/>
        <rFont val="ＭＳ 明朝"/>
        <family val="1"/>
        <charset val="128"/>
      </rPr>
      <t>月　</t>
    </r>
    <r>
      <rPr>
        <i/>
        <sz val="10"/>
        <rFont val="HGP創英角ﾎﾟｯﾌﾟ体"/>
        <family val="3"/>
        <charset val="128"/>
      </rPr>
      <t>７</t>
    </r>
    <r>
      <rPr>
        <sz val="10"/>
        <rFont val="ＭＳ 明朝"/>
        <family val="1"/>
        <charset val="128"/>
      </rPr>
      <t>日</t>
    </r>
    <phoneticPr fontId="3"/>
  </si>
  <si>
    <r>
      <t>平成</t>
    </r>
    <r>
      <rPr>
        <i/>
        <sz val="10"/>
        <rFont val="HGP創英角ﾎﾟｯﾌﾟ体"/>
        <family val="3"/>
        <charset val="128"/>
      </rPr>
      <t>２４</t>
    </r>
    <r>
      <rPr>
        <sz val="10"/>
        <rFont val="ＭＳ 明朝"/>
        <family val="1"/>
        <charset val="128"/>
      </rPr>
      <t>年　</t>
    </r>
    <r>
      <rPr>
        <i/>
        <sz val="10"/>
        <rFont val="HGP創英角ﾎﾟｯﾌﾟ体"/>
        <family val="3"/>
        <charset val="128"/>
      </rPr>
      <t>７</t>
    </r>
    <r>
      <rPr>
        <sz val="10"/>
        <rFont val="ＭＳ 明朝"/>
        <family val="1"/>
        <charset val="128"/>
      </rPr>
      <t>月　</t>
    </r>
    <r>
      <rPr>
        <i/>
        <sz val="10"/>
        <rFont val="HGP創英角ﾎﾟｯﾌﾟ体"/>
        <family val="3"/>
        <charset val="128"/>
      </rPr>
      <t>７</t>
    </r>
    <r>
      <rPr>
        <sz val="10"/>
        <rFont val="ＭＳ 明朝"/>
        <family val="1"/>
        <charset val="128"/>
      </rPr>
      <t>日</t>
    </r>
    <phoneticPr fontId="3"/>
  </si>
  <si>
    <r>
      <t>平成</t>
    </r>
    <r>
      <rPr>
        <i/>
        <sz val="10"/>
        <rFont val="HGP創英角ﾎﾟｯﾌﾟ体"/>
        <family val="3"/>
        <charset val="128"/>
      </rPr>
      <t>２４</t>
    </r>
    <r>
      <rPr>
        <sz val="10"/>
        <rFont val="ＭＳ 明朝"/>
        <family val="1"/>
        <charset val="128"/>
      </rPr>
      <t>年　</t>
    </r>
    <r>
      <rPr>
        <i/>
        <sz val="10"/>
        <rFont val="HGP創英角ﾎﾟｯﾌﾟ体"/>
        <family val="3"/>
        <charset val="128"/>
      </rPr>
      <t>７</t>
    </r>
    <r>
      <rPr>
        <sz val="10"/>
        <rFont val="ＭＳ 明朝"/>
        <family val="1"/>
        <charset val="128"/>
      </rPr>
      <t>月</t>
    </r>
    <r>
      <rPr>
        <i/>
        <sz val="10"/>
        <rFont val="HGP創英角ﾎﾟｯﾌﾟ体"/>
        <family val="3"/>
        <charset val="128"/>
      </rPr>
      <t>１１</t>
    </r>
    <r>
      <rPr>
        <sz val="10"/>
        <rFont val="ＭＳ 明朝"/>
        <family val="1"/>
        <charset val="128"/>
      </rPr>
      <t>日</t>
    </r>
    <rPh sb="0" eb="2">
      <t>ヘイセイ</t>
    </rPh>
    <rPh sb="4" eb="5">
      <t>ネン</t>
    </rPh>
    <rPh sb="7" eb="8">
      <t>ガツ</t>
    </rPh>
    <rPh sb="10" eb="11">
      <t>ニチ</t>
    </rPh>
    <phoneticPr fontId="3"/>
  </si>
  <si>
    <t>Ｈ２４．４．２５申請
Ｈ２４．７．９決定</t>
    <phoneticPr fontId="3"/>
  </si>
  <si>
    <r>
      <t>平成</t>
    </r>
    <r>
      <rPr>
        <i/>
        <sz val="10"/>
        <rFont val="HGP創英角ﾎﾟｯﾌﾟ体"/>
        <family val="3"/>
        <charset val="128"/>
      </rPr>
      <t>２４</t>
    </r>
    <r>
      <rPr>
        <sz val="10"/>
        <rFont val="ＭＳ 明朝"/>
        <family val="1"/>
        <charset val="128"/>
      </rPr>
      <t>年　</t>
    </r>
    <r>
      <rPr>
        <i/>
        <sz val="10"/>
        <rFont val="HGP創英角ﾎﾟｯﾌﾟ体"/>
        <family val="3"/>
        <charset val="128"/>
      </rPr>
      <t>７</t>
    </r>
    <r>
      <rPr>
        <sz val="10"/>
        <rFont val="ＭＳ 明朝"/>
        <family val="1"/>
        <charset val="128"/>
      </rPr>
      <t>月　</t>
    </r>
    <r>
      <rPr>
        <i/>
        <sz val="10"/>
        <rFont val="HGP創英角ﾎﾟｯﾌﾟ体"/>
        <family val="3"/>
        <charset val="128"/>
      </rPr>
      <t>７</t>
    </r>
    <r>
      <rPr>
        <sz val="10"/>
        <rFont val="ＭＳ 明朝"/>
        <family val="1"/>
        <charset val="128"/>
      </rPr>
      <t>日</t>
    </r>
    <rPh sb="0" eb="2">
      <t>ヘイセイ</t>
    </rPh>
    <rPh sb="4" eb="5">
      <t>ネン</t>
    </rPh>
    <rPh sb="7" eb="8">
      <t>ガツ</t>
    </rPh>
    <rPh sb="10" eb="11">
      <t>ニチ</t>
    </rPh>
    <phoneticPr fontId="3"/>
  </si>
  <si>
    <t>差引(戻入・請求)額</t>
    <rPh sb="0" eb="2">
      <t>サシヒキ</t>
    </rPh>
    <rPh sb="3" eb="5">
      <t>レイニュウ</t>
    </rPh>
    <rPh sb="6" eb="8">
      <t>セイキュウ</t>
    </rPh>
    <rPh sb="9" eb="10">
      <t>ガク</t>
    </rPh>
    <phoneticPr fontId="3"/>
  </si>
  <si>
    <t>※精算の結果、戻入額が生じた場合は、戻入領収書（金融機関の受領印が押印されているもの）の写し
　を添付すること。</t>
    <rPh sb="1" eb="3">
      <t>セイサン</t>
    </rPh>
    <rPh sb="4" eb="6">
      <t>ケッカ</t>
    </rPh>
    <rPh sb="7" eb="9">
      <t>レイニュウ</t>
    </rPh>
    <rPh sb="9" eb="10">
      <t>ガク</t>
    </rPh>
    <rPh sb="11" eb="12">
      <t>ショウ</t>
    </rPh>
    <rPh sb="14" eb="16">
      <t>バアイ</t>
    </rPh>
    <rPh sb="18" eb="20">
      <t>レイニュウ</t>
    </rPh>
    <rPh sb="20" eb="23">
      <t>リョウシュウショ</t>
    </rPh>
    <rPh sb="24" eb="26">
      <t>キンユウ</t>
    </rPh>
    <rPh sb="26" eb="28">
      <t>キカン</t>
    </rPh>
    <rPh sb="29" eb="31">
      <t>ジュリョウ</t>
    </rPh>
    <rPh sb="31" eb="32">
      <t>イン</t>
    </rPh>
    <rPh sb="33" eb="35">
      <t>オウイン</t>
    </rPh>
    <rPh sb="44" eb="45">
      <t>ウツ</t>
    </rPh>
    <rPh sb="49" eb="51">
      <t>テンプ</t>
    </rPh>
    <phoneticPr fontId="3"/>
  </si>
  <si>
    <t>横浜市中央区中央１－１　（福）こども青少年福祉会　経理担当　横浜　みなと
ＴＥＬ　０４５－６７１－３５６４　/　０４５－６６４－５４７９</t>
    <phoneticPr fontId="3"/>
  </si>
  <si>
    <t>Ｈ２４．４．２３申請　Ｈ２４．５．２決定</t>
    <phoneticPr fontId="3"/>
  </si>
  <si>
    <r>
      <t>平成</t>
    </r>
    <r>
      <rPr>
        <i/>
        <sz val="10"/>
        <rFont val="HGP創英角ﾎﾟｯﾌﾟ体"/>
        <family val="3"/>
        <charset val="128"/>
      </rPr>
      <t>２４</t>
    </r>
    <r>
      <rPr>
        <sz val="10"/>
        <rFont val="ＭＳ 明朝"/>
        <family val="1"/>
        <charset val="128"/>
      </rPr>
      <t>年</t>
    </r>
    <r>
      <rPr>
        <b/>
        <i/>
        <sz val="10"/>
        <rFont val="HG丸ｺﾞｼｯｸM-PRO"/>
        <family val="3"/>
        <charset val="128"/>
      </rPr>
      <t>　</t>
    </r>
    <r>
      <rPr>
        <i/>
        <sz val="10"/>
        <rFont val="HGP創英角ﾎﾟｯﾌﾟ体"/>
        <family val="3"/>
        <charset val="128"/>
      </rPr>
      <t>６</t>
    </r>
    <r>
      <rPr>
        <sz val="10"/>
        <rFont val="ＭＳ 明朝"/>
        <family val="1"/>
        <charset val="128"/>
      </rPr>
      <t>月</t>
    </r>
    <r>
      <rPr>
        <b/>
        <i/>
        <sz val="10"/>
        <rFont val="HG丸ｺﾞｼｯｸM-PRO"/>
        <family val="3"/>
        <charset val="128"/>
      </rPr>
      <t>　</t>
    </r>
    <r>
      <rPr>
        <i/>
        <sz val="10"/>
        <rFont val="HGP創英角ﾎﾟｯﾌﾟ体"/>
        <family val="3"/>
        <charset val="128"/>
      </rPr>
      <t>２</t>
    </r>
    <r>
      <rPr>
        <sz val="10"/>
        <rFont val="ＭＳ 明朝"/>
        <family val="1"/>
        <charset val="128"/>
      </rPr>
      <t>日</t>
    </r>
    <rPh sb="0" eb="2">
      <t>ヘイセイ</t>
    </rPh>
    <rPh sb="4" eb="5">
      <t>ネン</t>
    </rPh>
    <rPh sb="7" eb="8">
      <t>ガツ</t>
    </rPh>
    <rPh sb="10" eb="11">
      <t>ニチ</t>
    </rPh>
    <phoneticPr fontId="3"/>
  </si>
  <si>
    <r>
      <t>平成</t>
    </r>
    <r>
      <rPr>
        <b/>
        <i/>
        <sz val="10"/>
        <rFont val="HGP創英角ﾎﾟｯﾌﾟ体"/>
        <family val="3"/>
        <charset val="128"/>
      </rPr>
      <t>２５</t>
    </r>
    <r>
      <rPr>
        <sz val="10"/>
        <rFont val="ＭＳ 明朝"/>
        <family val="1"/>
        <charset val="128"/>
      </rPr>
      <t>年</t>
    </r>
    <r>
      <rPr>
        <b/>
        <i/>
        <sz val="10"/>
        <rFont val="HG丸ｺﾞｼｯｸM-PRO"/>
        <family val="3"/>
        <charset val="128"/>
      </rPr>
      <t>　</t>
    </r>
    <r>
      <rPr>
        <b/>
        <i/>
        <sz val="10"/>
        <rFont val="HGP創英角ﾎﾟｯﾌﾟ体"/>
        <family val="3"/>
        <charset val="128"/>
      </rPr>
      <t>４</t>
    </r>
    <r>
      <rPr>
        <sz val="10"/>
        <rFont val="ＭＳ 明朝"/>
        <family val="1"/>
        <charset val="128"/>
      </rPr>
      <t>月</t>
    </r>
    <r>
      <rPr>
        <i/>
        <sz val="10"/>
        <rFont val="HGP創英角ﾎﾟｯﾌﾟ体"/>
        <family val="3"/>
        <charset val="128"/>
      </rPr>
      <t>２５</t>
    </r>
    <r>
      <rPr>
        <sz val="10"/>
        <rFont val="ＭＳ 明朝"/>
        <family val="1"/>
        <charset val="128"/>
      </rPr>
      <t>日</t>
    </r>
    <rPh sb="0" eb="2">
      <t>ヘイセイ</t>
    </rPh>
    <rPh sb="4" eb="5">
      <t>ネン</t>
    </rPh>
    <rPh sb="7" eb="8">
      <t>ガツ</t>
    </rPh>
    <rPh sb="10" eb="11">
      <t>ニチ</t>
    </rPh>
    <phoneticPr fontId="3"/>
  </si>
  <si>
    <r>
      <t>平成</t>
    </r>
    <r>
      <rPr>
        <i/>
        <sz val="10"/>
        <rFont val="HGP創英角ﾎﾟｯﾌﾟ体"/>
        <family val="3"/>
        <charset val="128"/>
      </rPr>
      <t>２４</t>
    </r>
    <r>
      <rPr>
        <sz val="10"/>
        <rFont val="ＭＳ 明朝"/>
        <family val="1"/>
        <charset val="128"/>
      </rPr>
      <t>年</t>
    </r>
    <r>
      <rPr>
        <b/>
        <i/>
        <sz val="10"/>
        <rFont val="HG丸ｺﾞｼｯｸM-PRO"/>
        <family val="3"/>
        <charset val="128"/>
      </rPr>
      <t>　</t>
    </r>
    <r>
      <rPr>
        <i/>
        <sz val="10"/>
        <rFont val="HGP創英角ﾎﾟｯﾌﾟ体"/>
        <family val="3"/>
        <charset val="128"/>
      </rPr>
      <t>４</t>
    </r>
    <r>
      <rPr>
        <sz val="10"/>
        <rFont val="ＭＳ 明朝"/>
        <family val="1"/>
        <charset val="128"/>
      </rPr>
      <t>月</t>
    </r>
    <r>
      <rPr>
        <i/>
        <sz val="10"/>
        <rFont val="HGP創英角ﾎﾟｯﾌﾟ体"/>
        <family val="3"/>
        <charset val="128"/>
      </rPr>
      <t>２３</t>
    </r>
    <r>
      <rPr>
        <sz val="10"/>
        <rFont val="ＭＳ 明朝"/>
        <family val="1"/>
        <charset val="128"/>
      </rPr>
      <t>日</t>
    </r>
    <rPh sb="0" eb="2">
      <t>ヘイセイ</t>
    </rPh>
    <rPh sb="4" eb="5">
      <t>ネン</t>
    </rPh>
    <rPh sb="7" eb="8">
      <t>ガツ</t>
    </rPh>
    <rPh sb="10" eb="11">
      <t>ニチ</t>
    </rPh>
    <phoneticPr fontId="3"/>
  </si>
  <si>
    <r>
      <t>平成</t>
    </r>
    <r>
      <rPr>
        <i/>
        <sz val="10"/>
        <rFont val="HGP創英角ﾎﾟｯﾌﾟ体"/>
        <family val="3"/>
        <charset val="128"/>
      </rPr>
      <t>２４</t>
    </r>
    <r>
      <rPr>
        <sz val="10"/>
        <rFont val="ＭＳ 明朝"/>
        <family val="1"/>
        <charset val="128"/>
      </rPr>
      <t>年</t>
    </r>
    <r>
      <rPr>
        <b/>
        <i/>
        <sz val="10"/>
        <rFont val="HG丸ｺﾞｼｯｸM-PRO"/>
        <family val="3"/>
        <charset val="128"/>
      </rPr>
      <t>　</t>
    </r>
    <r>
      <rPr>
        <i/>
        <sz val="10"/>
        <rFont val="HGP創英角ﾎﾟｯﾌﾟ体"/>
        <family val="3"/>
        <charset val="128"/>
      </rPr>
      <t>５</t>
    </r>
    <r>
      <rPr>
        <sz val="10"/>
        <rFont val="ＭＳ 明朝"/>
        <family val="1"/>
        <charset val="128"/>
      </rPr>
      <t>月</t>
    </r>
    <r>
      <rPr>
        <b/>
        <i/>
        <sz val="10"/>
        <rFont val="HG丸ｺﾞｼｯｸM-PRO"/>
        <family val="3"/>
        <charset val="128"/>
      </rPr>
      <t>　</t>
    </r>
    <r>
      <rPr>
        <i/>
        <sz val="10"/>
        <rFont val="HGP創英角ﾎﾟｯﾌﾟ体"/>
        <family val="3"/>
        <charset val="128"/>
      </rPr>
      <t>２</t>
    </r>
    <r>
      <rPr>
        <sz val="10"/>
        <rFont val="ＭＳ 明朝"/>
        <family val="1"/>
        <charset val="128"/>
      </rPr>
      <t>日</t>
    </r>
    <rPh sb="0" eb="2">
      <t>ヘイセイ</t>
    </rPh>
    <rPh sb="4" eb="5">
      <t>ネン</t>
    </rPh>
    <rPh sb="7" eb="8">
      <t>ガツ</t>
    </rPh>
    <rPh sb="10" eb="11">
      <t>ニチ</t>
    </rPh>
    <phoneticPr fontId="3"/>
  </si>
  <si>
    <r>
      <t>平成</t>
    </r>
    <r>
      <rPr>
        <b/>
        <i/>
        <sz val="10"/>
        <rFont val="HGP創英角ﾎﾟｯﾌﾟ体"/>
        <family val="3"/>
        <charset val="128"/>
      </rPr>
      <t>２４</t>
    </r>
    <r>
      <rPr>
        <sz val="10"/>
        <rFont val="ＭＳ 明朝"/>
        <family val="1"/>
        <charset val="128"/>
      </rPr>
      <t>年　</t>
    </r>
    <r>
      <rPr>
        <b/>
        <i/>
        <sz val="10"/>
        <rFont val="HGP創英角ﾎﾟｯﾌﾟ体"/>
        <family val="3"/>
        <charset val="128"/>
      </rPr>
      <t>７</t>
    </r>
    <r>
      <rPr>
        <sz val="10"/>
        <rFont val="ＭＳ 明朝"/>
        <family val="1"/>
        <charset val="128"/>
      </rPr>
      <t>月</t>
    </r>
    <r>
      <rPr>
        <b/>
        <i/>
        <sz val="10"/>
        <rFont val="HGP創英角ﾎﾟｯﾌﾟ体"/>
        <family val="3"/>
        <charset val="128"/>
      </rPr>
      <t>１１</t>
    </r>
    <r>
      <rPr>
        <sz val="10"/>
        <rFont val="ＭＳ 明朝"/>
        <family val="1"/>
        <charset val="128"/>
      </rPr>
      <t>日</t>
    </r>
    <rPh sb="0" eb="2">
      <t>ヘイセイ</t>
    </rPh>
    <rPh sb="4" eb="5">
      <t>ネン</t>
    </rPh>
    <rPh sb="7" eb="8">
      <t>ガツ</t>
    </rPh>
    <rPh sb="10" eb="11">
      <t>ニチ</t>
    </rPh>
    <phoneticPr fontId="3"/>
  </si>
  <si>
    <t>横浜市中央区中央１－１　（福）こども青少年福祉会　経理担当　横浜　みなと
ＴＥＬ　０４５－６７１－３５６４　/　０４５－６６４－５４７９</t>
    <phoneticPr fontId="3"/>
  </si>
  <si>
    <t>a</t>
    <phoneticPr fontId="3"/>
  </si>
  <si>
    <t>b</t>
    <phoneticPr fontId="3"/>
  </si>
  <si>
    <t>c</t>
    <phoneticPr fontId="3"/>
  </si>
  <si>
    <t>適用単価</t>
    <rPh sb="0" eb="4">
      <t>テキヨウタンカ</t>
    </rPh>
    <phoneticPr fontId="3"/>
  </si>
  <si>
    <t>実利用児童数</t>
    <rPh sb="0" eb="1">
      <t>ジツ</t>
    </rPh>
    <rPh sb="1" eb="3">
      <t>リヨウ</t>
    </rPh>
    <rPh sb="3" eb="5">
      <t>ジドウ</t>
    </rPh>
    <rPh sb="5" eb="6">
      <t>スウ</t>
    </rPh>
    <phoneticPr fontId="3"/>
  </si>
  <si>
    <t>施設名称</t>
    <rPh sb="0" eb="2">
      <t>シセツ</t>
    </rPh>
    <rPh sb="2" eb="4">
      <t>メイショウ</t>
    </rPh>
    <phoneticPr fontId="3"/>
  </si>
  <si>
    <t>事業内容</t>
    <rPh sb="0" eb="1">
      <t>コト</t>
    </rPh>
    <rPh sb="1" eb="2">
      <t>ギョウ</t>
    </rPh>
    <rPh sb="2" eb="3">
      <t>ナイ</t>
    </rPh>
    <rPh sb="3" eb="4">
      <t>カタチ</t>
    </rPh>
    <phoneticPr fontId="3"/>
  </si>
  <si>
    <t>１　実施施設名称</t>
    <rPh sb="2" eb="4">
      <t>ジッシ</t>
    </rPh>
    <rPh sb="4" eb="6">
      <t>シセツ</t>
    </rPh>
    <rPh sb="6" eb="8">
      <t>メイショウ</t>
    </rPh>
    <phoneticPr fontId="3"/>
  </si>
  <si>
    <t>障害児等受入加算</t>
    <rPh sb="0" eb="3">
      <t>ショウガイジ</t>
    </rPh>
    <rPh sb="3" eb="4">
      <t>トウ</t>
    </rPh>
    <rPh sb="4" eb="6">
      <t>ウケイレ</t>
    </rPh>
    <rPh sb="6" eb="8">
      <t>カサン</t>
    </rPh>
    <phoneticPr fontId="3"/>
  </si>
  <si>
    <t>夜間一時保育</t>
    <rPh sb="0" eb="2">
      <t>ヤカン</t>
    </rPh>
    <rPh sb="2" eb="4">
      <t>イチジ</t>
    </rPh>
    <rPh sb="4" eb="6">
      <t>ホイク</t>
    </rPh>
    <phoneticPr fontId="3"/>
  </si>
  <si>
    <t>事業内容</t>
    <rPh sb="0" eb="2">
      <t>ジギョウ</t>
    </rPh>
    <rPh sb="2" eb="4">
      <t>ナイヨウ</t>
    </rPh>
    <phoneticPr fontId="3"/>
  </si>
  <si>
    <t>利用時間</t>
    <rPh sb="0" eb="2">
      <t>リヨウ</t>
    </rPh>
    <rPh sb="2" eb="4">
      <t>ジカン</t>
    </rPh>
    <phoneticPr fontId="3"/>
  </si>
  <si>
    <t>緊急</t>
    <rPh sb="0" eb="2">
      <t>キンキュウ</t>
    </rPh>
    <phoneticPr fontId="3"/>
  </si>
  <si>
    <t>リフレッシュ</t>
    <phoneticPr fontId="3"/>
  </si>
  <si>
    <t>非定型</t>
    <rPh sb="0" eb="3">
      <t>ヒテイケイ</t>
    </rPh>
    <phoneticPr fontId="3"/>
  </si>
  <si>
    <t>日単位利用合計(日)</t>
    <rPh sb="0" eb="1">
      <t>ニチ</t>
    </rPh>
    <rPh sb="1" eb="3">
      <t>タンイ</t>
    </rPh>
    <rPh sb="3" eb="5">
      <t>リヨウ</t>
    </rPh>
    <rPh sb="5" eb="7">
      <t>ゴウケイ</t>
    </rPh>
    <rPh sb="8" eb="9">
      <t>ニチ</t>
    </rPh>
    <phoneticPr fontId="3"/>
  </si>
  <si>
    <t>延　べ　利　用　日　数</t>
    <rPh sb="0" eb="1">
      <t>ノ</t>
    </rPh>
    <rPh sb="4" eb="5">
      <t>リ</t>
    </rPh>
    <rPh sb="6" eb="7">
      <t>ヨウ</t>
    </rPh>
    <rPh sb="8" eb="9">
      <t>ヒ</t>
    </rPh>
    <rPh sb="10" eb="11">
      <t>カズ</t>
    </rPh>
    <phoneticPr fontId="3"/>
  </si>
  <si>
    <t>↓</t>
  </si>
  <si>
    <t>　横浜市一時保育事業助成要綱に基づき、</t>
    <rPh sb="1" eb="4">
      <t>ヨコハマシ</t>
    </rPh>
    <rPh sb="4" eb="6">
      <t>イチジ</t>
    </rPh>
    <rPh sb="6" eb="8">
      <t>ホイク</t>
    </rPh>
    <rPh sb="8" eb="10">
      <t>ジギョウ</t>
    </rPh>
    <rPh sb="10" eb="12">
      <t>ジョセイ</t>
    </rPh>
    <rPh sb="12" eb="14">
      <t>ヨウコウ</t>
    </rPh>
    <rPh sb="15" eb="16">
      <t>モト</t>
    </rPh>
    <phoneticPr fontId="3"/>
  </si>
  <si>
    <t>横浜市一時保育事業助成要綱に基づき、</t>
    <phoneticPr fontId="3"/>
  </si>
  <si>
    <t>次のとおり報告します。</t>
    <phoneticPr fontId="3"/>
  </si>
  <si>
    <t>月分の</t>
    <rPh sb="0" eb="1">
      <t>ガツ</t>
    </rPh>
    <rPh sb="1" eb="2">
      <t>ブン</t>
    </rPh>
    <phoneticPr fontId="3"/>
  </si>
  <si>
    <t>基本助成及びその他の助成について、次のとおり報告します。</t>
    <rPh sb="0" eb="2">
      <t>キホン</t>
    </rPh>
    <rPh sb="2" eb="4">
      <t>ジョセイ</t>
    </rPh>
    <rPh sb="4" eb="5">
      <t>オヨ</t>
    </rPh>
    <rPh sb="8" eb="9">
      <t>タ</t>
    </rPh>
    <rPh sb="10" eb="12">
      <t>ジョセイ</t>
    </rPh>
    <rPh sb="17" eb="18">
      <t>ツギ</t>
    </rPh>
    <rPh sb="22" eb="24">
      <t>ホウコク</t>
    </rPh>
    <phoneticPr fontId="3"/>
  </si>
  <si>
    <t>うち減免対象</t>
    <rPh sb="2" eb="4">
      <t>ゲンメン</t>
    </rPh>
    <rPh sb="4" eb="6">
      <t>タイショウ</t>
    </rPh>
    <phoneticPr fontId="3"/>
  </si>
  <si>
    <t>夜間利用合計(時間)</t>
    <rPh sb="0" eb="2">
      <t>ヤカン</t>
    </rPh>
    <rPh sb="2" eb="4">
      <t>リヨウ</t>
    </rPh>
    <rPh sb="4" eb="6">
      <t>ゴウケイ</t>
    </rPh>
    <rPh sb="7" eb="9">
      <t>ジカン</t>
    </rPh>
    <phoneticPr fontId="3"/>
  </si>
  <si>
    <t>通常利用</t>
    <rPh sb="0" eb="2">
      <t>ツウジョウ</t>
    </rPh>
    <rPh sb="2" eb="4">
      <t>リヨウ</t>
    </rPh>
    <phoneticPr fontId="3"/>
  </si>
  <si>
    <t>夜間利用</t>
    <rPh sb="0" eb="2">
      <t>ヤカン</t>
    </rPh>
    <rPh sb="2" eb="4">
      <t>リヨウ</t>
    </rPh>
    <phoneticPr fontId="3"/>
  </si>
  <si>
    <t>減免額</t>
    <rPh sb="0" eb="2">
      <t>ゲンメン</t>
    </rPh>
    <rPh sb="2" eb="3">
      <t>ガク</t>
    </rPh>
    <phoneticPr fontId="3"/>
  </si>
  <si>
    <t>横浜市一時保育事業　助成金状況報告書兼請求書</t>
    <rPh sb="0" eb="3">
      <t>ヨコハマシ</t>
    </rPh>
    <rPh sb="3" eb="5">
      <t>イチジ</t>
    </rPh>
    <rPh sb="5" eb="7">
      <t>ホイク</t>
    </rPh>
    <rPh sb="7" eb="9">
      <t>ジギョウ</t>
    </rPh>
    <rPh sb="10" eb="13">
      <t>ジョセイキン</t>
    </rPh>
    <rPh sb="13" eb="15">
      <t>ジョウキョウ</t>
    </rPh>
    <rPh sb="15" eb="18">
      <t>ホウコクショ</t>
    </rPh>
    <rPh sb="18" eb="19">
      <t>ケン</t>
    </rPh>
    <rPh sb="19" eb="22">
      <t>セイキュウショ</t>
    </rPh>
    <phoneticPr fontId="3"/>
  </si>
  <si>
    <t>利用児童加算助成対象児童数</t>
    <phoneticPr fontId="3"/>
  </si>
  <si>
    <t>うち夜間一時保育利用児童数</t>
    <rPh sb="2" eb="4">
      <t>ヤカン</t>
    </rPh>
    <rPh sb="4" eb="6">
      <t>イチジ</t>
    </rPh>
    <rPh sb="6" eb="8">
      <t>ホイク</t>
    </rPh>
    <rPh sb="8" eb="10">
      <t>リヨウ</t>
    </rPh>
    <rPh sb="10" eb="12">
      <t>ジドウ</t>
    </rPh>
    <rPh sb="12" eb="13">
      <t>スウ</t>
    </rPh>
    <phoneticPr fontId="3"/>
  </si>
  <si>
    <t>口座名義人</t>
    <rPh sb="0" eb="2">
      <t>コウザ</t>
    </rPh>
    <rPh sb="2" eb="4">
      <t>メイギ</t>
    </rPh>
    <rPh sb="4" eb="5">
      <t>ニン</t>
    </rPh>
    <phoneticPr fontId="3"/>
  </si>
  <si>
    <t>横浜市一時保育事業　利用状況報告書別表</t>
    <rPh sb="0" eb="3">
      <t>ヨコハマシ</t>
    </rPh>
    <rPh sb="3" eb="5">
      <t>イチジ</t>
    </rPh>
    <rPh sb="5" eb="7">
      <t>ホイク</t>
    </rPh>
    <rPh sb="7" eb="9">
      <t>ジギョウ</t>
    </rPh>
    <rPh sb="10" eb="12">
      <t>リヨウ</t>
    </rPh>
    <rPh sb="12" eb="14">
      <t>ジョウキョウ</t>
    </rPh>
    <rPh sb="14" eb="17">
      <t>ホウコクショ</t>
    </rPh>
    <rPh sb="17" eb="19">
      <t>ベッピョウ</t>
    </rPh>
    <phoneticPr fontId="3"/>
  </si>
  <si>
    <t>支店
コード</t>
    <rPh sb="0" eb="2">
      <t>シテン</t>
    </rPh>
    <phoneticPr fontId="3"/>
  </si>
  <si>
    <t>金融機関
コード</t>
    <rPh sb="0" eb="2">
      <t>キンユウ</t>
    </rPh>
    <rPh sb="2" eb="4">
      <t>キカン</t>
    </rPh>
    <phoneticPr fontId="3"/>
  </si>
  <si>
    <t>シート１</t>
    <phoneticPr fontId="3"/>
  </si>
  <si>
    <t>シート２</t>
  </si>
  <si>
    <t>シート３</t>
  </si>
  <si>
    <t>名称</t>
    <rPh sb="0" eb="2">
      <t>メイショウ</t>
    </rPh>
    <phoneticPr fontId="3"/>
  </si>
  <si>
    <t>第１号</t>
    <phoneticPr fontId="3"/>
  </si>
  <si>
    <t>施設番号</t>
    <rPh sb="0" eb="2">
      <t>シセツ</t>
    </rPh>
    <rPh sb="2" eb="4">
      <t>バンゴウ</t>
    </rPh>
    <phoneticPr fontId="3"/>
  </si>
  <si>
    <t>西暦</t>
    <rPh sb="0" eb="2">
      <t>セイレキ</t>
    </rPh>
    <phoneticPr fontId="3"/>
  </si>
  <si>
    <t>生年月日（西暦）
例 2019/4/1</t>
    <rPh sb="0" eb="2">
      <t>セイネン</t>
    </rPh>
    <rPh sb="2" eb="4">
      <t>ガッピ</t>
    </rPh>
    <rPh sb="5" eb="7">
      <t>セイレキ</t>
    </rPh>
    <rPh sb="9" eb="10">
      <t>レイ</t>
    </rPh>
    <phoneticPr fontId="3"/>
  </si>
  <si>
    <t>銀行</t>
    <rPh sb="0" eb="2">
      <t>ギンコウ</t>
    </rPh>
    <phoneticPr fontId="3"/>
  </si>
  <si>
    <t>g</t>
    <phoneticPr fontId="3"/>
  </si>
  <si>
    <t>h</t>
    <phoneticPr fontId="3"/>
  </si>
  <si>
    <t>e</t>
    <phoneticPr fontId="3"/>
  </si>
  <si>
    <t>多胎児等受入加算助成【緊急・リフのみ】</t>
    <rPh sb="11" eb="13">
      <t>キンキュウ</t>
    </rPh>
    <phoneticPr fontId="3"/>
  </si>
  <si>
    <t>シート４</t>
  </si>
  <si>
    <t>振込先登録</t>
    <phoneticPr fontId="3"/>
  </si>
  <si>
    <t>年齢</t>
    <rPh sb="0" eb="2">
      <t>ネンレイ</t>
    </rPh>
    <phoneticPr fontId="3"/>
  </si>
  <si>
    <t>日付開始</t>
    <rPh sb="0" eb="2">
      <t>ヒヅケ</t>
    </rPh>
    <rPh sb="2" eb="4">
      <t>カイシ</t>
    </rPh>
    <phoneticPr fontId="3"/>
  </si>
  <si>
    <t>第３号別表</t>
    <phoneticPr fontId="3"/>
  </si>
  <si>
    <t>第３号</t>
    <phoneticPr fontId="3"/>
  </si>
  <si>
    <t>（第３号様式別表）</t>
    <rPh sb="1" eb="2">
      <t>ダイ</t>
    </rPh>
    <rPh sb="3" eb="4">
      <t>ゴウ</t>
    </rPh>
    <rPh sb="4" eb="6">
      <t>ヨウシキ</t>
    </rPh>
    <rPh sb="6" eb="8">
      <t>ベッピョウ</t>
    </rPh>
    <phoneticPr fontId="3"/>
  </si>
  <si>
    <t>緊急(時間)</t>
    <phoneticPr fontId="3"/>
  </si>
  <si>
    <t>緊リ利用日</t>
    <rPh sb="0" eb="1">
      <t>キン</t>
    </rPh>
    <phoneticPr fontId="3"/>
  </si>
  <si>
    <t>年齢表の西暦年（4桁）を入力してください</t>
    <rPh sb="0" eb="2">
      <t>ネンレイ</t>
    </rPh>
    <rPh sb="2" eb="3">
      <t>ヒョウ</t>
    </rPh>
    <rPh sb="4" eb="6">
      <t>セイレキ</t>
    </rPh>
    <rPh sb="6" eb="7">
      <t>ネン</t>
    </rPh>
    <rPh sb="9" eb="10">
      <t>ケタ</t>
    </rPh>
    <rPh sb="12" eb="14">
      <t>ニュウリョク</t>
    </rPh>
    <phoneticPr fontId="3"/>
  </si>
  <si>
    <t>　　年　　月　　日</t>
    <rPh sb="1" eb="2">
      <t>ネン</t>
    </rPh>
    <rPh sb="4" eb="5">
      <t>ガツ</t>
    </rPh>
    <rPh sb="7" eb="8">
      <t>ニチ</t>
    </rPh>
    <phoneticPr fontId="3"/>
  </si>
  <si>
    <t>横浜市長</t>
    <rPh sb="0" eb="3">
      <t>ヨコハマシ</t>
    </rPh>
    <phoneticPr fontId="3"/>
  </si>
  <si>
    <t>．－</t>
    <phoneticPr fontId="3"/>
  </si>
  <si>
    <t>□</t>
    <phoneticPr fontId="3"/>
  </si>
  <si>
    <t>障害児等受入加算の新規認定</t>
    <rPh sb="0" eb="6">
      <t>ショ</t>
    </rPh>
    <rPh sb="6" eb="8">
      <t>カサン</t>
    </rPh>
    <rPh sb="9" eb="11">
      <t>シンキ</t>
    </rPh>
    <rPh sb="11" eb="13">
      <t>ニンテイ</t>
    </rPh>
    <phoneticPr fontId="3"/>
  </si>
  <si>
    <t>障害児等受入加算の適用区分の訂正</t>
    <rPh sb="0" eb="6">
      <t>ショ</t>
    </rPh>
    <rPh sb="6" eb="8">
      <t>カサン</t>
    </rPh>
    <rPh sb="9" eb="11">
      <t>テキヨウ</t>
    </rPh>
    <rPh sb="11" eb="13">
      <t>クブン</t>
    </rPh>
    <rPh sb="14" eb="16">
      <t>テイセイ</t>
    </rPh>
    <phoneticPr fontId="3"/>
  </si>
  <si>
    <t>（第２号様式別紙）</t>
    <rPh sb="1" eb="2">
      <t>ダイ</t>
    </rPh>
    <rPh sb="6" eb="8">
      <t>ベッシ</t>
    </rPh>
    <phoneticPr fontId="3"/>
  </si>
  <si>
    <t>施設名称</t>
    <phoneticPr fontId="3"/>
  </si>
  <si>
    <t>横浜市一時保育事業　障害児等受入加算適用申請書</t>
    <rPh sb="0" eb="3">
      <t>ヨコハマシ</t>
    </rPh>
    <rPh sb="3" eb="5">
      <t>イチジ</t>
    </rPh>
    <rPh sb="5" eb="7">
      <t>ホイク</t>
    </rPh>
    <rPh sb="7" eb="9">
      <t>ジギョウ</t>
    </rPh>
    <rPh sb="16" eb="18">
      <t>カサン</t>
    </rPh>
    <rPh sb="18" eb="20">
      <t>テキヨウ</t>
    </rPh>
    <rPh sb="20" eb="23">
      <t>シンセイショ</t>
    </rPh>
    <phoneticPr fontId="3"/>
  </si>
  <si>
    <t>横浜市　　　　福祉保健センター長</t>
    <rPh sb="0" eb="3">
      <t>ヨコハマシ</t>
    </rPh>
    <rPh sb="7" eb="9">
      <t>フクシ</t>
    </rPh>
    <rPh sb="9" eb="11">
      <t>ホケン</t>
    </rPh>
    <rPh sb="15" eb="16">
      <t>チョウ</t>
    </rPh>
    <phoneticPr fontId="3"/>
  </si>
  <si>
    <t>　横浜市一時保育事業助成要綱に基づき、障害児等受入加算の適用について、次の</t>
    <rPh sb="1" eb="4">
      <t>ヨコハマシ</t>
    </rPh>
    <rPh sb="4" eb="6">
      <t>イチジ</t>
    </rPh>
    <rPh sb="6" eb="8">
      <t>ホイク</t>
    </rPh>
    <rPh sb="8" eb="10">
      <t>ジギョウ</t>
    </rPh>
    <rPh sb="10" eb="12">
      <t>ジョセイ</t>
    </rPh>
    <rPh sb="12" eb="14">
      <t>ヨウコウ</t>
    </rPh>
    <rPh sb="15" eb="16">
      <t>モト</t>
    </rPh>
    <rPh sb="19" eb="25">
      <t>ショ</t>
    </rPh>
    <rPh sb="25" eb="27">
      <t>カサン</t>
    </rPh>
    <rPh sb="28" eb="30">
      <t>テキヨウ</t>
    </rPh>
    <rPh sb="35" eb="36">
      <t>ツギ</t>
    </rPh>
    <phoneticPr fontId="3"/>
  </si>
  <si>
    <t>　　　．　　．</t>
    <phoneticPr fontId="3"/>
  </si>
  <si>
    <t>　　　．　　．</t>
    <phoneticPr fontId="3"/>
  </si>
  <si>
    <t>　　　．　　．</t>
    <phoneticPr fontId="3"/>
  </si>
  <si>
    <t>※１</t>
    <phoneticPr fontId="3"/>
  </si>
  <si>
    <t>児童の状況について、加配の必要性及びその程度を具体的に記入すること。</t>
    <phoneticPr fontId="3"/>
  </si>
  <si>
    <t>※２</t>
    <phoneticPr fontId="3"/>
  </si>
  <si>
    <t>※３</t>
    <phoneticPr fontId="3"/>
  </si>
  <si>
    <t>【届出期限】該当者の利用があった場合速やかに　【提出先】各区こども家庭支援課</t>
    <rPh sb="6" eb="9">
      <t>ガイトウシャ</t>
    </rPh>
    <rPh sb="10" eb="12">
      <t>リヨウ</t>
    </rPh>
    <rPh sb="16" eb="18">
      <t>バアイ</t>
    </rPh>
    <rPh sb="18" eb="19">
      <t>スミ</t>
    </rPh>
    <phoneticPr fontId="3"/>
  </si>
  <si>
    <t>横浜市一時保育事業　障害児等受入加算適用決定通知書</t>
    <rPh sb="20" eb="22">
      <t>ケッテイ</t>
    </rPh>
    <rPh sb="22" eb="25">
      <t>ツウチショ</t>
    </rPh>
    <phoneticPr fontId="3"/>
  </si>
  <si>
    <t>　第</t>
    <rPh sb="1" eb="2">
      <t>ダイ</t>
    </rPh>
    <phoneticPr fontId="3"/>
  </si>
  <si>
    <r>
      <t>横浜市　　　　福祉保健センター長　　　　　　　　　</t>
    </r>
    <r>
      <rPr>
        <sz val="8"/>
        <rFont val="ＭＳ 明朝"/>
        <family val="1"/>
        <charset val="128"/>
      </rPr>
      <t>印</t>
    </r>
    <rPh sb="0" eb="3">
      <t>ヨコハマシ</t>
    </rPh>
    <rPh sb="7" eb="9">
      <t>フクシ</t>
    </rPh>
    <rPh sb="9" eb="11">
      <t>ホケン</t>
    </rPh>
    <rPh sb="15" eb="16">
      <t>チョウ</t>
    </rPh>
    <rPh sb="25" eb="26">
      <t>イン</t>
    </rPh>
    <phoneticPr fontId="3"/>
  </si>
  <si>
    <t>　　　．　　．</t>
    <phoneticPr fontId="3"/>
  </si>
  <si>
    <t>　　　．　　．</t>
    <phoneticPr fontId="3"/>
  </si>
  <si>
    <t>・</t>
    <phoneticPr fontId="3"/>
  </si>
  <si>
    <t>　</t>
    <phoneticPr fontId="3"/>
  </si>
  <si>
    <t>　　年　　月　　日</t>
    <phoneticPr fontId="3"/>
  </si>
  <si>
    <t>所在地</t>
    <rPh sb="0" eb="3">
      <t>ショザイチ</t>
    </rPh>
    <phoneticPr fontId="47"/>
  </si>
  <si>
    <t>法人名</t>
    <rPh sb="0" eb="2">
      <t>ホウジン</t>
    </rPh>
    <rPh sb="2" eb="3">
      <t>メイ</t>
    </rPh>
    <phoneticPr fontId="47"/>
  </si>
  <si>
    <t>代表者職氏名</t>
    <rPh sb="0" eb="3">
      <t>ダイヒョウシャ</t>
    </rPh>
    <rPh sb="3" eb="4">
      <t>ショク</t>
    </rPh>
    <rPh sb="4" eb="6">
      <t>シメイ</t>
    </rPh>
    <phoneticPr fontId="47"/>
  </si>
  <si>
    <t>消費税及び地方消費税に係る仕入控除税額報告書</t>
    <phoneticPr fontId="47"/>
  </si>
  <si>
    <t>　　　　　年度横浜市一時保育事業助成金に係る消費税及び地方消費税に係る仕入控除税額について、下記のとおり報告する。</t>
    <rPh sb="10" eb="12">
      <t>イチジ</t>
    </rPh>
    <phoneticPr fontId="47"/>
  </si>
  <si>
    <t>記</t>
    <rPh sb="0" eb="1">
      <t>キ</t>
    </rPh>
    <phoneticPr fontId="47"/>
  </si>
  <si>
    <t>１　横浜市一時保育事業助成要綱第　　条に基づく額の確定額</t>
    <rPh sb="23" eb="24">
      <t>ガク</t>
    </rPh>
    <phoneticPr fontId="3"/>
  </si>
  <si>
    <t>￥　　　　                　　　　　.－</t>
    <phoneticPr fontId="47"/>
  </si>
  <si>
    <t>２　消費税の申告により確定した消費税及び地方消費税に係る仕入控除税額</t>
  </si>
  <si>
    <t>￥　                　  　　　　　　.－</t>
    <phoneticPr fontId="47"/>
  </si>
  <si>
    <t>３　添付書類</t>
  </si>
  <si>
    <t>　(1)　積算内訳報告書</t>
    <phoneticPr fontId="47"/>
  </si>
  <si>
    <t>　(2)　課税期間分の消費税及び地方消費税の確定申告書（写し）</t>
    <phoneticPr fontId="47"/>
  </si>
  <si>
    <t>　(3)　課税売上割合、控除対象仕入税額等の計算表（写し）</t>
    <phoneticPr fontId="47"/>
  </si>
  <si>
    <t>積算内訳報告書</t>
    <phoneticPr fontId="47"/>
  </si>
  <si>
    <t>１　施設名</t>
  </si>
  <si>
    <t>２　代表者職氏名</t>
  </si>
  <si>
    <t>３　施設の所在地</t>
  </si>
  <si>
    <t>４　助成金名称</t>
    <rPh sb="2" eb="5">
      <t>ジョセイキン</t>
    </rPh>
    <rPh sb="5" eb="7">
      <t>メイショウ</t>
    </rPh>
    <phoneticPr fontId="3"/>
  </si>
  <si>
    <t>　　　　　　年度横浜市一時保育事業助成金</t>
    <phoneticPr fontId="3"/>
  </si>
  <si>
    <t>５　横浜市一時保育事業助成要綱第　　条に基づく額の確定額</t>
    <rPh sb="23" eb="24">
      <t>ガク</t>
    </rPh>
    <phoneticPr fontId="3"/>
  </si>
  <si>
    <t>６　概要</t>
  </si>
  <si>
    <t>横浜市一時保育事業　助成金差額内訳報告書（第２号様式）</t>
    <rPh sb="0" eb="3">
      <t>ヨコハマシ</t>
    </rPh>
    <rPh sb="3" eb="5">
      <t>イチジ</t>
    </rPh>
    <rPh sb="5" eb="7">
      <t>ホイク</t>
    </rPh>
    <rPh sb="7" eb="9">
      <t>ジギョウ</t>
    </rPh>
    <rPh sb="10" eb="13">
      <t>ジョセイキン</t>
    </rPh>
    <rPh sb="13" eb="15">
      <t>サガク</t>
    </rPh>
    <rPh sb="15" eb="17">
      <t>ウチワケ</t>
    </rPh>
    <rPh sb="17" eb="19">
      <t>ホウコク</t>
    </rPh>
    <rPh sb="19" eb="20">
      <t>ショ</t>
    </rPh>
    <rPh sb="21" eb="22">
      <t>ダイ</t>
    </rPh>
    <rPh sb="23" eb="24">
      <t>ゴウ</t>
    </rPh>
    <rPh sb="24" eb="26">
      <t>ヨウシキ</t>
    </rPh>
    <phoneticPr fontId="3"/>
  </si>
  <si>
    <t>f</t>
    <phoneticPr fontId="3"/>
  </si>
  <si>
    <t>i</t>
    <phoneticPr fontId="3"/>
  </si>
  <si>
    <t>障害児等受入加算助成</t>
    <phoneticPr fontId="3"/>
  </si>
  <si>
    <t>２　障害児等受入加算対象児童の利用状況</t>
    <rPh sb="2" eb="5">
      <t>ショウガイジ</t>
    </rPh>
    <rPh sb="5" eb="6">
      <t>トウ</t>
    </rPh>
    <rPh sb="6" eb="8">
      <t>ウケイレ</t>
    </rPh>
    <rPh sb="8" eb="10">
      <t>カサン</t>
    </rPh>
    <rPh sb="10" eb="12">
      <t>タイショウ</t>
    </rPh>
    <rPh sb="12" eb="14">
      <t>ジドウ</t>
    </rPh>
    <rPh sb="15" eb="17">
      <t>リヨウ</t>
    </rPh>
    <rPh sb="17" eb="19">
      <t>ジョウキョウ</t>
    </rPh>
    <phoneticPr fontId="3"/>
  </si>
  <si>
    <t>３ 多胎児受入加算対象児童の利用状況【緊急・リフレッシュのみ】</t>
    <rPh sb="2" eb="5">
      <t>タタイジ</t>
    </rPh>
    <rPh sb="5" eb="7">
      <t>ウケイレ</t>
    </rPh>
    <rPh sb="7" eb="9">
      <t>カサン</t>
    </rPh>
    <rPh sb="9" eb="11">
      <t>タイショウ</t>
    </rPh>
    <rPh sb="11" eb="13">
      <t>ジドウ</t>
    </rPh>
    <rPh sb="14" eb="16">
      <t>リヨウ</t>
    </rPh>
    <rPh sb="16" eb="18">
      <t>ジョウキョウ</t>
    </rPh>
    <phoneticPr fontId="3"/>
  </si>
  <si>
    <t>口座名義人</t>
    <rPh sb="0" eb="2">
      <t>コウザ</t>
    </rPh>
    <rPh sb="2" eb="4">
      <t>メイギ</t>
    </rPh>
    <rPh sb="4" eb="5">
      <t>ニン</t>
    </rPh>
    <phoneticPr fontId="3"/>
  </si>
  <si>
    <t>ひとり親世帯等減免分助成</t>
    <rPh sb="3" eb="4">
      <t>オヤ</t>
    </rPh>
    <rPh sb="4" eb="6">
      <t>セタイ</t>
    </rPh>
    <rPh sb="6" eb="7">
      <t>ナド</t>
    </rPh>
    <rPh sb="7" eb="9">
      <t>ゲンメン</t>
    </rPh>
    <rPh sb="9" eb="10">
      <t>ブン</t>
    </rPh>
    <rPh sb="10" eb="12">
      <t>ジョセイ</t>
    </rPh>
    <phoneticPr fontId="3"/>
  </si>
  <si>
    <t>多胎児減免分助成【緊急・リフのみ】</t>
    <rPh sb="0" eb="3">
      <t>タタイジ</t>
    </rPh>
    <rPh sb="3" eb="5">
      <t>ゲンメン</t>
    </rPh>
    <rPh sb="5" eb="6">
      <t>ブン</t>
    </rPh>
    <rPh sb="6" eb="8">
      <t>ジョセイ</t>
    </rPh>
    <rPh sb="9" eb="11">
      <t>キンキュウ</t>
    </rPh>
    <phoneticPr fontId="3"/>
  </si>
  <si>
    <t>多胎児受入加算助成【緊急・リフのみ】</t>
    <rPh sb="0" eb="3">
      <t>タタイジ</t>
    </rPh>
    <rPh sb="3" eb="5">
      <t>ウケイレ</t>
    </rPh>
    <rPh sb="5" eb="7">
      <t>カサン</t>
    </rPh>
    <rPh sb="7" eb="9">
      <t>ジョセイ</t>
    </rPh>
    <rPh sb="10" eb="12">
      <t>キンキュウ</t>
    </rPh>
    <phoneticPr fontId="3"/>
  </si>
  <si>
    <t>【届出期限】遡及して差額（追加）請求額が生じた場合速やかに　【提出先】こども青少年局保育・教育給付課</t>
    <rPh sb="6" eb="8">
      <t>ソキュウ</t>
    </rPh>
    <rPh sb="10" eb="12">
      <t>サガク</t>
    </rPh>
    <rPh sb="13" eb="15">
      <t>ツイカ</t>
    </rPh>
    <rPh sb="16" eb="18">
      <t>セイキュウ</t>
    </rPh>
    <rPh sb="18" eb="19">
      <t>ガク</t>
    </rPh>
    <rPh sb="20" eb="21">
      <t>ショウ</t>
    </rPh>
    <rPh sb="23" eb="25">
      <t>バアイ</t>
    </rPh>
    <rPh sb="25" eb="26">
      <t>スミ</t>
    </rPh>
    <rPh sb="47" eb="49">
      <t>キュウフ</t>
    </rPh>
    <phoneticPr fontId="3"/>
  </si>
  <si>
    <t>【届出期限】助成額が遡及して変更になった場合速やかに　【提出先】こども青少年局保育・教育給付課</t>
    <rPh sb="6" eb="8">
      <t>ジョセイ</t>
    </rPh>
    <rPh sb="8" eb="9">
      <t>ガク</t>
    </rPh>
    <rPh sb="10" eb="12">
      <t>ソキュウ</t>
    </rPh>
    <rPh sb="14" eb="16">
      <t>ヘンコウ</t>
    </rPh>
    <rPh sb="20" eb="22">
      <t>バアイ</t>
    </rPh>
    <rPh sb="22" eb="23">
      <t>スミ</t>
    </rPh>
    <rPh sb="44" eb="46">
      <t>キュウフ</t>
    </rPh>
    <phoneticPr fontId="3"/>
  </si>
  <si>
    <t>やむを得ない事由による利用児童助成</t>
    <rPh sb="3" eb="4">
      <t>エ</t>
    </rPh>
    <rPh sb="6" eb="8">
      <t>ジユウ</t>
    </rPh>
    <rPh sb="11" eb="13">
      <t>リヨウ</t>
    </rPh>
    <rPh sb="13" eb="15">
      <t>ジドウ</t>
    </rPh>
    <rPh sb="15" eb="17">
      <t>ジョセイ</t>
    </rPh>
    <phoneticPr fontId="3"/>
  </si>
  <si>
    <t>家庭的保育事業利用中児童助成</t>
    <rPh sb="12" eb="14">
      <t>ジョセイ</t>
    </rPh>
    <phoneticPr fontId="3"/>
  </si>
  <si>
    <t>人</t>
    <rPh sb="0" eb="1">
      <t>ヒト</t>
    </rPh>
    <phoneticPr fontId="3"/>
  </si>
  <si>
    <t>（代表者職名）</t>
    <phoneticPr fontId="3"/>
  </si>
  <si>
    <t>横浜市長</t>
    <rPh sb="0" eb="4">
      <t>ヨコハマシチョウ</t>
    </rPh>
    <phoneticPr fontId="3"/>
  </si>
  <si>
    <t>（名　称）</t>
    <rPh sb="1" eb="2">
      <t>メイ</t>
    </rPh>
    <rPh sb="3" eb="4">
      <t>ショウ</t>
    </rPh>
    <phoneticPr fontId="3"/>
  </si>
  <si>
    <t>（代表者氏名）</t>
    <phoneticPr fontId="3"/>
  </si>
  <si>
    <t>安定運営加算</t>
    <rPh sb="0" eb="6">
      <t>アンテイウンエイカサン</t>
    </rPh>
    <phoneticPr fontId="3"/>
  </si>
  <si>
    <t>ｂ</t>
    <phoneticPr fontId="3"/>
  </si>
  <si>
    <t>ｃ</t>
    <phoneticPr fontId="3"/>
  </si>
  <si>
    <t>障害児等受入加算助成</t>
  </si>
  <si>
    <t>ｄ</t>
    <phoneticPr fontId="3"/>
  </si>
  <si>
    <t>被保護世帯減免分助成</t>
    <rPh sb="0" eb="1">
      <t>ヒ</t>
    </rPh>
    <rPh sb="1" eb="3">
      <t>ホゴ</t>
    </rPh>
    <phoneticPr fontId="3"/>
  </si>
  <si>
    <t>市民税非課税世帯等減免分助成</t>
    <phoneticPr fontId="3"/>
  </si>
  <si>
    <t>j</t>
    <phoneticPr fontId="3"/>
  </si>
  <si>
    <t>家庭的保育事業利用中児童減免分等助成</t>
    <rPh sb="0" eb="2">
      <t>カテイ</t>
    </rPh>
    <rPh sb="2" eb="3">
      <t>テキ</t>
    </rPh>
    <rPh sb="3" eb="5">
      <t>ホイク</t>
    </rPh>
    <rPh sb="5" eb="7">
      <t>ジギョウ</t>
    </rPh>
    <rPh sb="7" eb="9">
      <t>リヨウ</t>
    </rPh>
    <rPh sb="9" eb="10">
      <t>チュウ</t>
    </rPh>
    <rPh sb="10" eb="12">
      <t>ジドウ</t>
    </rPh>
    <rPh sb="12" eb="14">
      <t>ゲンメン</t>
    </rPh>
    <rPh sb="14" eb="15">
      <t>ブン</t>
    </rPh>
    <rPh sb="15" eb="16">
      <t>ナド</t>
    </rPh>
    <rPh sb="16" eb="18">
      <t>ジョセイ</t>
    </rPh>
    <phoneticPr fontId="3"/>
  </si>
  <si>
    <t>k</t>
    <phoneticPr fontId="3"/>
  </si>
  <si>
    <t>やむを得ない事由による利用児童減免分助成</t>
    <rPh sb="3" eb="4">
      <t>エ</t>
    </rPh>
    <rPh sb="6" eb="8">
      <t>ジユウ</t>
    </rPh>
    <rPh sb="11" eb="13">
      <t>リヨウ</t>
    </rPh>
    <rPh sb="13" eb="15">
      <t>ジドウ</t>
    </rPh>
    <rPh sb="15" eb="17">
      <t>ゲンメン</t>
    </rPh>
    <rPh sb="17" eb="18">
      <t>ブン</t>
    </rPh>
    <rPh sb="18" eb="20">
      <t>ジョセイ</t>
    </rPh>
    <phoneticPr fontId="3"/>
  </si>
  <si>
    <t>l</t>
    <phoneticPr fontId="3"/>
  </si>
  <si>
    <t>m</t>
    <phoneticPr fontId="3"/>
  </si>
  <si>
    <t>n</t>
    <phoneticPr fontId="3"/>
  </si>
  <si>
    <t>３　基本助成・安定運営加算の内訳</t>
    <rPh sb="2" eb="4">
      <t>キホン</t>
    </rPh>
    <rPh sb="4" eb="6">
      <t>ジョセイ</t>
    </rPh>
    <rPh sb="7" eb="11">
      <t>アンテイウンエイ</t>
    </rPh>
    <rPh sb="11" eb="13">
      <t>カサン</t>
    </rPh>
    <rPh sb="14" eb="16">
      <t>ウチワケ</t>
    </rPh>
    <phoneticPr fontId="3"/>
  </si>
  <si>
    <t>安定運営加算 b</t>
    <rPh sb="0" eb="6">
      <t>アンテイウンエイカサン</t>
    </rPh>
    <phoneticPr fontId="3"/>
  </si>
  <si>
    <t>0歳児人数</t>
    <rPh sb="1" eb="3">
      <t>サイジ</t>
    </rPh>
    <rPh sb="3" eb="5">
      <t>ニンズウ</t>
    </rPh>
    <phoneticPr fontId="3"/>
  </si>
  <si>
    <t>実施内容</t>
    <rPh sb="0" eb="4">
      <t>ジッシナイヨウ</t>
    </rPh>
    <phoneticPr fontId="3"/>
  </si>
  <si>
    <t>0歳児（6か月未満）</t>
    <rPh sb="1" eb="3">
      <t>サイジ</t>
    </rPh>
    <rPh sb="6" eb="7">
      <t>ゲツ</t>
    </rPh>
    <rPh sb="7" eb="9">
      <t>ミマン</t>
    </rPh>
    <phoneticPr fontId="3"/>
  </si>
  <si>
    <t>0歳児（6か月以上）</t>
    <rPh sb="1" eb="3">
      <t>サイジ</t>
    </rPh>
    <rPh sb="6" eb="7">
      <t>ゲツ</t>
    </rPh>
    <rPh sb="7" eb="9">
      <t>イジョウ</t>
    </rPh>
    <phoneticPr fontId="3"/>
  </si>
  <si>
    <t>１歳児～3歳児未満</t>
    <rPh sb="1" eb="3">
      <t>サイジ</t>
    </rPh>
    <rPh sb="5" eb="9">
      <t>サイジミマン</t>
    </rPh>
    <phoneticPr fontId="3"/>
  </si>
  <si>
    <t>区分・配置</t>
    <rPh sb="0" eb="2">
      <t>クブン</t>
    </rPh>
    <rPh sb="3" eb="5">
      <t>ハイチ</t>
    </rPh>
    <phoneticPr fontId="3"/>
  </si>
  <si>
    <t>A１：１</t>
    <phoneticPr fontId="3"/>
  </si>
  <si>
    <t>B２：１</t>
    <phoneticPr fontId="3"/>
  </si>
  <si>
    <t>C３：１</t>
    <phoneticPr fontId="3"/>
  </si>
  <si>
    <t>特別支援</t>
    <rPh sb="0" eb="1">
      <t>トクベツ</t>
    </rPh>
    <rPh sb="1" eb="3">
      <t>シエン</t>
    </rPh>
    <phoneticPr fontId="3"/>
  </si>
  <si>
    <t>医ケア</t>
    <phoneticPr fontId="3"/>
  </si>
  <si>
    <t>３歳児未満</t>
    <rPh sb="0" eb="2">
      <t>サイジ</t>
    </rPh>
    <rPh sb="2" eb="4">
      <t>ミマン</t>
    </rPh>
    <phoneticPr fontId="3"/>
  </si>
  <si>
    <t>３歳児以上</t>
    <rPh sb="0" eb="2">
      <t>サイジ</t>
    </rPh>
    <rPh sb="2" eb="4">
      <t>イジョウ</t>
    </rPh>
    <phoneticPr fontId="3"/>
  </si>
  <si>
    <t>時間外</t>
    <rPh sb="0" eb="3">
      <t>ジカンガイ</t>
    </rPh>
    <phoneticPr fontId="3"/>
  </si>
  <si>
    <t>給食・おやつ代</t>
    <rPh sb="0" eb="2">
      <t>キュウショク</t>
    </rPh>
    <rPh sb="6" eb="7">
      <t>ダイ</t>
    </rPh>
    <phoneticPr fontId="3"/>
  </si>
  <si>
    <t>6か月未満</t>
    <phoneticPr fontId="3"/>
  </si>
  <si>
    <t>6か月以上</t>
    <phoneticPr fontId="3"/>
  </si>
  <si>
    <t>※振込先登録シートに入力してください。</t>
    <rPh sb="1" eb="4">
      <t>フリコミサキ</t>
    </rPh>
    <rPh sb="4" eb="6">
      <t>トウロク</t>
    </rPh>
    <rPh sb="10" eb="12">
      <t>ニュウリョク</t>
    </rPh>
    <phoneticPr fontId="3"/>
  </si>
  <si>
    <t>利用限度（月120時間）を超える場合</t>
    <rPh sb="0" eb="4">
      <t>リヨウゲンド</t>
    </rPh>
    <rPh sb="5" eb="6">
      <t>ツキ</t>
    </rPh>
    <rPh sb="9" eb="11">
      <t>ジカン</t>
    </rPh>
    <rPh sb="13" eb="14">
      <t>コ</t>
    </rPh>
    <rPh sb="16" eb="18">
      <t>バアイ</t>
    </rPh>
    <phoneticPr fontId="3"/>
  </si>
  <si>
    <t>令和5年度から未利用</t>
    <rPh sb="0" eb="2">
      <t>レイワ</t>
    </rPh>
    <rPh sb="3" eb="4">
      <t>ネン</t>
    </rPh>
    <rPh sb="4" eb="5">
      <t>ド</t>
    </rPh>
    <rPh sb="7" eb="10">
      <t>ミリヨウ</t>
    </rPh>
    <phoneticPr fontId="3"/>
  </si>
  <si>
    <t>非表示</t>
    <rPh sb="0" eb="3">
      <t>ヒヒョウジ</t>
    </rPh>
    <phoneticPr fontId="3"/>
  </si>
  <si>
    <t>非表示項目：予約システムより児童毎に出力(2023年度より追加）</t>
    <rPh sb="0" eb="3">
      <t>ヒヒョウジ</t>
    </rPh>
    <rPh sb="3" eb="5">
      <t>コウモク</t>
    </rPh>
    <rPh sb="6" eb="8">
      <t>ヨヤク</t>
    </rPh>
    <rPh sb="14" eb="16">
      <t>ジドウ</t>
    </rPh>
    <rPh sb="16" eb="17">
      <t>ゴト</t>
    </rPh>
    <rPh sb="18" eb="20">
      <t>シュツリョク</t>
    </rPh>
    <phoneticPr fontId="3"/>
  </si>
  <si>
    <t>児童氏名
(カナ氏名)</t>
    <rPh sb="0" eb="2">
      <t>ジドウ</t>
    </rPh>
    <rPh sb="2" eb="4">
      <t>シメイ</t>
    </rPh>
    <rPh sb="8" eb="10">
      <t>シメイ</t>
    </rPh>
    <phoneticPr fontId="3"/>
  </si>
  <si>
    <t>延　べ　利　用　時　間</t>
    <rPh sb="0" eb="1">
      <t>ノ</t>
    </rPh>
    <rPh sb="4" eb="5">
      <t>リ</t>
    </rPh>
    <rPh sb="6" eb="7">
      <t>ヨウ</t>
    </rPh>
    <rPh sb="8" eb="9">
      <t>ジ</t>
    </rPh>
    <rPh sb="10" eb="11">
      <t>カン</t>
    </rPh>
    <phoneticPr fontId="3"/>
  </si>
  <si>
    <t>時間外保育合計(時間)</t>
    <rPh sb="0" eb="2">
      <t>ジカン</t>
    </rPh>
    <rPh sb="2" eb="3">
      <t>ガイ</t>
    </rPh>
    <rPh sb="3" eb="5">
      <t>ホイク</t>
    </rPh>
    <rPh sb="5" eb="7">
      <t>ゴウケイ</t>
    </rPh>
    <rPh sb="8" eb="10">
      <t>ジカン</t>
    </rPh>
    <phoneticPr fontId="3"/>
  </si>
  <si>
    <t>給食おやつ代(総額)</t>
    <rPh sb="0" eb="2">
      <t>キュウショク</t>
    </rPh>
    <rPh sb="5" eb="6">
      <t>ダイ</t>
    </rPh>
    <rPh sb="7" eb="9">
      <t>ソウガク</t>
    </rPh>
    <phoneticPr fontId="3"/>
  </si>
  <si>
    <t>利用限度の超過を区が了承済</t>
    <rPh sb="0" eb="2">
      <t>リヨウ</t>
    </rPh>
    <rPh sb="2" eb="4">
      <t>ゲンド</t>
    </rPh>
    <rPh sb="5" eb="7">
      <t>チョウカ</t>
    </rPh>
    <rPh sb="8" eb="9">
      <t>ク</t>
    </rPh>
    <rPh sb="10" eb="12">
      <t>リョウショウ</t>
    </rPh>
    <rPh sb="12" eb="13">
      <t>ズ</t>
    </rPh>
    <phoneticPr fontId="3"/>
  </si>
  <si>
    <t>クーポン利用時間</t>
    <rPh sb="4" eb="6">
      <t>リヨウ</t>
    </rPh>
    <rPh sb="6" eb="8">
      <t>ジカン</t>
    </rPh>
    <phoneticPr fontId="3"/>
  </si>
  <si>
    <t>年齢
（年月）</t>
    <rPh sb="0" eb="2">
      <t>ネンレイ</t>
    </rPh>
    <rPh sb="4" eb="6">
      <t>ネンゲツ</t>
    </rPh>
    <phoneticPr fontId="3"/>
  </si>
  <si>
    <t>年齢判定用</t>
    <rPh sb="0" eb="2">
      <t>ネンレイ</t>
    </rPh>
    <rPh sb="2" eb="5">
      <t>ハンテイヨウ</t>
    </rPh>
    <phoneticPr fontId="3"/>
  </si>
  <si>
    <t>利用料減免対象</t>
    <rPh sb="0" eb="3">
      <t>リヨウリョウ</t>
    </rPh>
    <rPh sb="3" eb="5">
      <t>ゲンメン</t>
    </rPh>
    <rPh sb="5" eb="7">
      <t>タイショウ</t>
    </rPh>
    <phoneticPr fontId="3"/>
  </si>
  <si>
    <t>給食代
(総額)</t>
    <rPh sb="0" eb="2">
      <t>キュウショク</t>
    </rPh>
    <rPh sb="2" eb="3">
      <t>ダイ</t>
    </rPh>
    <rPh sb="5" eb="7">
      <t>ソウガク</t>
    </rPh>
    <phoneticPr fontId="3"/>
  </si>
  <si>
    <t>おやつ代
総額)</t>
    <rPh sb="3" eb="4">
      <t>ダイ</t>
    </rPh>
    <rPh sb="5" eb="7">
      <t>ソウガク</t>
    </rPh>
    <phoneticPr fontId="3"/>
  </si>
  <si>
    <t>その他
(総額)</t>
    <rPh sb="2" eb="3">
      <t>ホカ</t>
    </rPh>
    <rPh sb="5" eb="7">
      <t>ソウガク</t>
    </rPh>
    <phoneticPr fontId="3"/>
  </si>
  <si>
    <t>お子さま
多胎児</t>
    <rPh sb="1" eb="2">
      <t>コ</t>
    </rPh>
    <rPh sb="5" eb="8">
      <t>タタイジ</t>
    </rPh>
    <phoneticPr fontId="3"/>
  </si>
  <si>
    <r>
      <t>※1:</t>
    </r>
    <r>
      <rPr>
        <b/>
        <sz val="10"/>
        <color rgb="FFFF0000"/>
        <rFont val="Meiryo UI"/>
        <family val="3"/>
        <charset val="128"/>
      </rPr>
      <t>当該年度の４月1日時点における年齢</t>
    </r>
    <r>
      <rPr>
        <sz val="10"/>
        <rFont val="Meiryo UI"/>
        <family val="3"/>
        <charset val="128"/>
      </rPr>
      <t>が自動入力されます。　
※2:時間単位の場合は利用時間数を入力　（30分未満の利用は30分単位で切り上げとする）　
　　　　例： 1時間15分⇒ 1.5 /  1時間45分 ⇒ 2
※3:利用料減免対象となる児童の場合は｢該当数字｣を入力
※4:障害児等受入加算助成の認定を受けている児童はＡ区分･Ｂ区分･Ｃ区分・特別支援・医ケアの別を入力　
※5:</t>
    </r>
    <r>
      <rPr>
        <sz val="10"/>
        <color rgb="FFFF0000"/>
        <rFont val="Meiryo UI"/>
        <family val="3"/>
        <charset val="128"/>
      </rPr>
      <t>利用</t>
    </r>
    <r>
      <rPr>
        <sz val="10"/>
        <rFont val="Meiryo UI"/>
        <family val="3"/>
        <charset val="128"/>
      </rPr>
      <t>限度</t>
    </r>
    <r>
      <rPr>
        <sz val="10"/>
        <color rgb="FFFF0000"/>
        <rFont val="Meiryo UI"/>
        <family val="3"/>
        <charset val="128"/>
      </rPr>
      <t>（月120時間）</t>
    </r>
    <r>
      <rPr>
        <sz val="10"/>
        <rFont val="Meiryo UI"/>
        <family val="3"/>
        <charset val="128"/>
      </rPr>
      <t>の超過について区が了承済の場合「〇」を入力</t>
    </r>
    <rPh sb="177" eb="181">
      <t>トクベツシエン</t>
    </rPh>
    <rPh sb="182" eb="183">
      <t>イ</t>
    </rPh>
    <rPh sb="195" eb="197">
      <t>リヨウ</t>
    </rPh>
    <rPh sb="200" eb="201">
      <t>ツキ</t>
    </rPh>
    <rPh sb="204" eb="206">
      <t>ジカン</t>
    </rPh>
    <phoneticPr fontId="3"/>
  </si>
  <si>
    <r>
      <t>利用
児</t>
    </r>
    <r>
      <rPr>
        <sz val="9"/>
        <rFont val="Meiryo UI"/>
        <family val="3"/>
        <charset val="128"/>
      </rPr>
      <t xml:space="preserve"> </t>
    </r>
    <r>
      <rPr>
        <sz val="10"/>
        <rFont val="Meiryo UI"/>
        <family val="3"/>
        <charset val="128"/>
      </rPr>
      <t>童</t>
    </r>
    <r>
      <rPr>
        <sz val="9"/>
        <rFont val="Meiryo UI"/>
        <family val="3"/>
        <charset val="128"/>
      </rPr>
      <t xml:space="preserve"> </t>
    </r>
    <r>
      <rPr>
        <sz val="10"/>
        <rFont val="Meiryo UI"/>
        <family val="3"/>
        <charset val="128"/>
      </rPr>
      <t>数</t>
    </r>
    <rPh sb="0" eb="2">
      <t>リヨウ</t>
    </rPh>
    <rPh sb="3" eb="4">
      <t>コ</t>
    </rPh>
    <rPh sb="5" eb="6">
      <t>ワラベ</t>
    </rPh>
    <rPh sb="7" eb="8">
      <t>スウ</t>
    </rPh>
    <phoneticPr fontId="3"/>
  </si>
  <si>
    <t>うちやむを得ない</t>
    <rPh sb="5" eb="6">
      <t>エ</t>
    </rPh>
    <phoneticPr fontId="3"/>
  </si>
  <si>
    <t>うち家福利用者等</t>
    <rPh sb="2" eb="3">
      <t>イエ</t>
    </rPh>
    <rPh sb="3" eb="4">
      <t>フク</t>
    </rPh>
    <rPh sb="4" eb="7">
      <t>リヨウシャ</t>
    </rPh>
    <rPh sb="7" eb="8">
      <t>トウ</t>
    </rPh>
    <phoneticPr fontId="3"/>
  </si>
  <si>
    <t>延べ利用日数</t>
    <phoneticPr fontId="3"/>
  </si>
  <si>
    <t>A区分</t>
    <rPh sb="1" eb="3">
      <t>クブン</t>
    </rPh>
    <phoneticPr fontId="3"/>
  </si>
  <si>
    <t>B区分</t>
    <rPh sb="1" eb="3">
      <t>クブン</t>
    </rPh>
    <phoneticPr fontId="3"/>
  </si>
  <si>
    <t>C区分</t>
    <rPh sb="1" eb="3">
      <t>クブン</t>
    </rPh>
    <phoneticPr fontId="3"/>
  </si>
  <si>
    <t>特別支援</t>
    <rPh sb="0" eb="2">
      <t>トクベツ</t>
    </rPh>
    <rPh sb="2" eb="4">
      <t>シエン</t>
    </rPh>
    <phoneticPr fontId="3"/>
  </si>
  <si>
    <t>３歳児未満</t>
    <rPh sb="1" eb="3">
      <t>サイジ</t>
    </rPh>
    <rPh sb="3" eb="5">
      <t>ミマン</t>
    </rPh>
    <phoneticPr fontId="3"/>
  </si>
  <si>
    <t>３歳児以上</t>
    <rPh sb="1" eb="3">
      <t>サイジ</t>
    </rPh>
    <rPh sb="3" eb="5">
      <t>イジョウ</t>
    </rPh>
    <phoneticPr fontId="3"/>
  </si>
  <si>
    <t>４　生活保護による被保護世帯と認められた者に対する利用料減免の実施状況</t>
    <phoneticPr fontId="3"/>
  </si>
  <si>
    <t>5　市民税非課税世帯と認められた者に対する利用料減免の実施状況</t>
    <phoneticPr fontId="3"/>
  </si>
  <si>
    <t>7　ひとり親世帯等と認められた者に対する利用料減免の実施状況</t>
    <phoneticPr fontId="3"/>
  </si>
  <si>
    <t>8　多胎児世帯と認められた者に対する利用料減免の実施状況【緊急・リフレッシュのみ】</t>
    <rPh sb="2" eb="5">
      <t>タタイジ</t>
    </rPh>
    <rPh sb="5" eb="7">
      <t>セタイ</t>
    </rPh>
    <rPh sb="29" eb="31">
      <t>キンキュウ</t>
    </rPh>
    <phoneticPr fontId="3"/>
  </si>
  <si>
    <t>9　家庭的保育事業利用中児童減免の実施状況</t>
    <rPh sb="2" eb="4">
      <t>カテイ</t>
    </rPh>
    <rPh sb="4" eb="5">
      <t>テキ</t>
    </rPh>
    <rPh sb="5" eb="7">
      <t>ホイク</t>
    </rPh>
    <rPh sb="7" eb="9">
      <t>ジギョウ</t>
    </rPh>
    <rPh sb="9" eb="11">
      <t>リヨウ</t>
    </rPh>
    <rPh sb="11" eb="12">
      <t>チュウ</t>
    </rPh>
    <rPh sb="12" eb="14">
      <t>ジドウ</t>
    </rPh>
    <rPh sb="14" eb="16">
      <t>ゲンメン</t>
    </rPh>
    <rPh sb="17" eb="19">
      <t>ジッシ</t>
    </rPh>
    <rPh sb="19" eb="21">
      <t>ジョウキョウ</t>
    </rPh>
    <phoneticPr fontId="3"/>
  </si>
  <si>
    <t>通常</t>
    <rPh sb="0" eb="2">
      <t>ツウジョウ</t>
    </rPh>
    <phoneticPr fontId="3"/>
  </si>
  <si>
    <t>給食・おやつ代等総額</t>
    <rPh sb="8" eb="10">
      <t>ソウガク</t>
    </rPh>
    <phoneticPr fontId="3"/>
  </si>
  <si>
    <t>10　やむを得ない事由による減免の実施状況</t>
    <rPh sb="6" eb="7">
      <t>エ</t>
    </rPh>
    <rPh sb="9" eb="11">
      <t>ジユウ</t>
    </rPh>
    <rPh sb="14" eb="16">
      <t>ゲンメン</t>
    </rPh>
    <rPh sb="17" eb="19">
      <t>ジッシ</t>
    </rPh>
    <rPh sb="19" eb="21">
      <t>ジョウキョウ</t>
    </rPh>
    <phoneticPr fontId="3"/>
  </si>
  <si>
    <t>11　はじめてのおあずかり券の利用に係る実施状況</t>
    <rPh sb="13" eb="14">
      <t>ケン</t>
    </rPh>
    <rPh sb="15" eb="17">
      <t>リヨウ</t>
    </rPh>
    <rPh sb="18" eb="19">
      <t>カカ</t>
    </rPh>
    <rPh sb="20" eb="22">
      <t>ジッシ</t>
    </rPh>
    <rPh sb="22" eb="24">
      <t>ジョウキョウ</t>
    </rPh>
    <phoneticPr fontId="3"/>
  </si>
  <si>
    <t>補填額</t>
    <rPh sb="0" eb="2">
      <t>ホテン</t>
    </rPh>
    <rPh sb="2" eb="3">
      <t>ガク</t>
    </rPh>
    <phoneticPr fontId="3"/>
  </si>
  <si>
    <t>年　月　日</t>
    <rPh sb="0" eb="1">
      <t>ネン</t>
    </rPh>
    <rPh sb="2" eb="3">
      <t>ツキ</t>
    </rPh>
    <rPh sb="4" eb="5">
      <t>ヒ</t>
    </rPh>
    <phoneticPr fontId="3"/>
  </si>
  <si>
    <t>その他</t>
    <rPh sb="2" eb="3">
      <t>タ</t>
    </rPh>
    <phoneticPr fontId="3"/>
  </si>
  <si>
    <t>（　　　　　　　　　　　　　　　　　　　　　　　）</t>
    <phoneticPr fontId="3"/>
  </si>
  <si>
    <t>一般型・余裕活用型</t>
    <rPh sb="0" eb="3">
      <t>イッパンガタ</t>
    </rPh>
    <rPh sb="4" eb="9">
      <t>ヨユウカツヨウガタ</t>
    </rPh>
    <phoneticPr fontId="3"/>
  </si>
  <si>
    <t>市民税所得割合算額７万7,101円未満世帯減免分助成</t>
    <rPh sb="0" eb="3">
      <t>シミンゼイ</t>
    </rPh>
    <rPh sb="3" eb="5">
      <t>ショトク</t>
    </rPh>
    <rPh sb="5" eb="6">
      <t>ワリ</t>
    </rPh>
    <rPh sb="6" eb="8">
      <t>ガッサン</t>
    </rPh>
    <rPh sb="8" eb="9">
      <t>ガク</t>
    </rPh>
    <rPh sb="10" eb="11">
      <t>ヨロズ</t>
    </rPh>
    <rPh sb="16" eb="17">
      <t>エン</t>
    </rPh>
    <rPh sb="17" eb="19">
      <t>ミマン</t>
    </rPh>
    <rPh sb="19" eb="21">
      <t>セタイ</t>
    </rPh>
    <phoneticPr fontId="3"/>
  </si>
  <si>
    <t>市民税所得割合算額７万7,101円未満世帯減免分助成</t>
    <rPh sb="19" eb="21">
      <t>セタイ</t>
    </rPh>
    <rPh sb="21" eb="23">
      <t>ゲンメン</t>
    </rPh>
    <rPh sb="23" eb="24">
      <t>ブン</t>
    </rPh>
    <rPh sb="24" eb="26">
      <t>ジョセイ</t>
    </rPh>
    <phoneticPr fontId="3"/>
  </si>
  <si>
    <t>被保護世帯減免分助成</t>
    <rPh sb="0" eb="1">
      <t>ヒ</t>
    </rPh>
    <rPh sb="1" eb="3">
      <t>ホゴ</t>
    </rPh>
    <rPh sb="3" eb="5">
      <t>セタイ</t>
    </rPh>
    <rPh sb="5" eb="7">
      <t>ゲンメン</t>
    </rPh>
    <rPh sb="7" eb="8">
      <t>ブン</t>
    </rPh>
    <rPh sb="8" eb="10">
      <t>ジョセイ</t>
    </rPh>
    <phoneticPr fontId="3"/>
  </si>
  <si>
    <t>市民税非課税
世帯減免分助成</t>
    <rPh sb="0" eb="3">
      <t>シミンゼイ</t>
    </rPh>
    <rPh sb="3" eb="6">
      <t>ヒカゼイ</t>
    </rPh>
    <rPh sb="7" eb="9">
      <t>セタイ</t>
    </rPh>
    <rPh sb="9" eb="11">
      <t>ゲンメン</t>
    </rPh>
    <rPh sb="11" eb="12">
      <t>ブン</t>
    </rPh>
    <rPh sb="12" eb="14">
      <t>ジョセイ</t>
    </rPh>
    <phoneticPr fontId="3"/>
  </si>
  <si>
    <t>11時間実施施設
・8時間実施施設</t>
    <rPh sb="2" eb="4">
      <t>ジカン</t>
    </rPh>
    <rPh sb="4" eb="8">
      <t>ジッシシセツ</t>
    </rPh>
    <rPh sb="11" eb="13">
      <t>ジカン</t>
    </rPh>
    <rPh sb="13" eb="15">
      <t>ジッシ</t>
    </rPh>
    <rPh sb="15" eb="17">
      <t>シセツ</t>
    </rPh>
    <phoneticPr fontId="3"/>
  </si>
  <si>
    <t>６　市民税所得割合算額７万7,101円未満世帯減免の実施状況</t>
    <phoneticPr fontId="3"/>
  </si>
  <si>
    <t>家福利用者等、やむをえない事由による減免のうち、給食おやつ代の総額</t>
    <rPh sb="0" eb="1">
      <t>イエ</t>
    </rPh>
    <rPh sb="1" eb="2">
      <t>フク</t>
    </rPh>
    <rPh sb="2" eb="5">
      <t>リヨウシャ</t>
    </rPh>
    <rPh sb="5" eb="6">
      <t>トウ</t>
    </rPh>
    <rPh sb="13" eb="15">
      <t>ジユウ</t>
    </rPh>
    <rPh sb="18" eb="20">
      <t>ゲンメン</t>
    </rPh>
    <rPh sb="24" eb="26">
      <t>キュウショク</t>
    </rPh>
    <rPh sb="29" eb="30">
      <t>ダイ</t>
    </rPh>
    <rPh sb="31" eb="33">
      <t>ソウガク</t>
    </rPh>
    <phoneticPr fontId="3"/>
  </si>
  <si>
    <t>３歳児未満</t>
    <rPh sb="1" eb="2">
      <t>サイ</t>
    </rPh>
    <rPh sb="2" eb="3">
      <t>ジ</t>
    </rPh>
    <rPh sb="3" eb="5">
      <t>ミマン</t>
    </rPh>
    <phoneticPr fontId="3"/>
  </si>
  <si>
    <t>３歳児未満</t>
    <phoneticPr fontId="3"/>
  </si>
  <si>
    <t>３歳児以上</t>
    <phoneticPr fontId="3"/>
  </si>
  <si>
    <t>３歳児以上</t>
    <rPh sb="1" eb="2">
      <t>サイ</t>
    </rPh>
    <rPh sb="2" eb="3">
      <t>ジ</t>
    </rPh>
    <rPh sb="3" eb="5">
      <t>イジョウ</t>
    </rPh>
    <phoneticPr fontId="3"/>
  </si>
  <si>
    <t>９　市民税非課税世帯等減免分助成</t>
    <rPh sb="2" eb="5">
      <t>シミンゼイ</t>
    </rPh>
    <rPh sb="5" eb="8">
      <t>ヒカゼイ</t>
    </rPh>
    <rPh sb="8" eb="10">
      <t>セタイ</t>
    </rPh>
    <rPh sb="10" eb="11">
      <t>トウ</t>
    </rPh>
    <rPh sb="11" eb="13">
      <t>ゲンメン</t>
    </rPh>
    <rPh sb="13" eb="14">
      <t>ブン</t>
    </rPh>
    <rPh sb="14" eb="16">
      <t>ジョセイ</t>
    </rPh>
    <phoneticPr fontId="3"/>
  </si>
  <si>
    <t>10　市民税所得割合算額７万7,101円未満世帯減免分助成</t>
    <rPh sb="3" eb="6">
      <t>シミンゼイ</t>
    </rPh>
    <rPh sb="6" eb="8">
      <t>ショトク</t>
    </rPh>
    <rPh sb="8" eb="9">
      <t>ワリ</t>
    </rPh>
    <rPh sb="9" eb="11">
      <t>ガッサン</t>
    </rPh>
    <rPh sb="11" eb="12">
      <t>ガク</t>
    </rPh>
    <rPh sb="13" eb="14">
      <t>ヨロズ</t>
    </rPh>
    <rPh sb="19" eb="20">
      <t>エン</t>
    </rPh>
    <rPh sb="20" eb="22">
      <t>ミマン</t>
    </rPh>
    <rPh sb="22" eb="24">
      <t>セタイ</t>
    </rPh>
    <phoneticPr fontId="3"/>
  </si>
  <si>
    <t>16　振込先</t>
    <rPh sb="3" eb="5">
      <t>フリコミ</t>
    </rPh>
    <rPh sb="5" eb="6">
      <t>サキ</t>
    </rPh>
    <phoneticPr fontId="3"/>
  </si>
  <si>
    <t>5　長時間利用加算</t>
    <rPh sb="2" eb="5">
      <t>チョウジカン</t>
    </rPh>
    <rPh sb="5" eb="7">
      <t>リヨウ</t>
    </rPh>
    <rPh sb="7" eb="9">
      <t>カサン</t>
    </rPh>
    <phoneticPr fontId="3"/>
  </si>
  <si>
    <t>長時間利用加算</t>
    <rPh sb="0" eb="5">
      <t>チョウジカンリヨウ</t>
    </rPh>
    <rPh sb="5" eb="7">
      <t>カサン</t>
    </rPh>
    <phoneticPr fontId="3"/>
  </si>
  <si>
    <t>h</t>
    <phoneticPr fontId="3"/>
  </si>
  <si>
    <t>o</t>
    <phoneticPr fontId="3"/>
  </si>
  <si>
    <t>長時間利用加算</t>
    <rPh sb="0" eb="3">
      <t>チョウジカン</t>
    </rPh>
    <rPh sb="3" eb="5">
      <t>リヨウ</t>
    </rPh>
    <rPh sb="5" eb="7">
      <t>カサン</t>
    </rPh>
    <phoneticPr fontId="3"/>
  </si>
  <si>
    <t>（３）長時間利用加算</t>
    <rPh sb="3" eb="10">
      <t>チョウジカンリヨウカサン</t>
    </rPh>
    <phoneticPr fontId="3"/>
  </si>
  <si>
    <t>３歳児未満</t>
    <rPh sb="1" eb="3">
      <t>サイジ</t>
    </rPh>
    <rPh sb="3" eb="5">
      <t>ミマン</t>
    </rPh>
    <phoneticPr fontId="3"/>
  </si>
  <si>
    <t>３歳児以上</t>
    <rPh sb="1" eb="5">
      <t>サイジイジョウ</t>
    </rPh>
    <phoneticPr fontId="3"/>
  </si>
  <si>
    <t>月</t>
    <rPh sb="0" eb="1">
      <t>ツキ</t>
    </rPh>
    <phoneticPr fontId="3"/>
  </si>
  <si>
    <t>対象時間数</t>
    <rPh sb="0" eb="5">
      <t>タイショウジカンスウ</t>
    </rPh>
    <phoneticPr fontId="3"/>
  </si>
  <si>
    <t>（６）被保護世帯等減免分助成</t>
    <rPh sb="3" eb="4">
      <t>ヒ</t>
    </rPh>
    <rPh sb="4" eb="6">
      <t>ホゴ</t>
    </rPh>
    <rPh sb="6" eb="8">
      <t>セタイ</t>
    </rPh>
    <rPh sb="8" eb="9">
      <t>ナド</t>
    </rPh>
    <rPh sb="9" eb="11">
      <t>ゲンメン</t>
    </rPh>
    <rPh sb="11" eb="12">
      <t>ブン</t>
    </rPh>
    <rPh sb="12" eb="14">
      <t>ジョセイ</t>
    </rPh>
    <phoneticPr fontId="3"/>
  </si>
  <si>
    <t>（７）市民税非課税世帯等減免分助成</t>
    <rPh sb="3" eb="6">
      <t>シミンゼイ</t>
    </rPh>
    <rPh sb="6" eb="9">
      <t>ヒカゼイ</t>
    </rPh>
    <rPh sb="9" eb="11">
      <t>セタイ</t>
    </rPh>
    <rPh sb="11" eb="12">
      <t>ナド</t>
    </rPh>
    <rPh sb="12" eb="14">
      <t>ゲンメン</t>
    </rPh>
    <rPh sb="14" eb="15">
      <t>ブン</t>
    </rPh>
    <rPh sb="15" eb="17">
      <t>ジョセイ</t>
    </rPh>
    <phoneticPr fontId="3"/>
  </si>
  <si>
    <t>（８）市民税所得割合算額７万7,101円未満世帯減免分助成</t>
    <rPh sb="3" eb="6">
      <t>シミンゼイ</t>
    </rPh>
    <rPh sb="6" eb="8">
      <t>ショトク</t>
    </rPh>
    <rPh sb="8" eb="9">
      <t>ワリ</t>
    </rPh>
    <rPh sb="9" eb="11">
      <t>ガッサン</t>
    </rPh>
    <rPh sb="11" eb="12">
      <t>ガク</t>
    </rPh>
    <rPh sb="13" eb="14">
      <t>ヨロズ</t>
    </rPh>
    <rPh sb="19" eb="20">
      <t>エン</t>
    </rPh>
    <rPh sb="20" eb="22">
      <t>ミマン</t>
    </rPh>
    <rPh sb="22" eb="24">
      <t>セタイ</t>
    </rPh>
    <rPh sb="24" eb="26">
      <t>ゲンメン</t>
    </rPh>
    <rPh sb="26" eb="27">
      <t>ブン</t>
    </rPh>
    <rPh sb="27" eb="29">
      <t>ジョセイ</t>
    </rPh>
    <phoneticPr fontId="3"/>
  </si>
  <si>
    <t>（13）その他</t>
    <rPh sb="6" eb="7">
      <t>タ</t>
    </rPh>
    <phoneticPr fontId="3"/>
  </si>
  <si>
    <t>対象時間</t>
    <rPh sb="0" eb="2">
      <t>タイショウ</t>
    </rPh>
    <rPh sb="2" eb="4">
      <t>ジカン</t>
    </rPh>
    <phoneticPr fontId="3"/>
  </si>
  <si>
    <t>補助額</t>
    <rPh sb="0" eb="3">
      <t>ホジョガク</t>
    </rPh>
    <phoneticPr fontId="3"/>
  </si>
  <si>
    <t>１－２　長時間保育加算対象時間数</t>
    <rPh sb="4" eb="7">
      <t>チョウジカン</t>
    </rPh>
    <rPh sb="7" eb="9">
      <t>ホイク</t>
    </rPh>
    <rPh sb="9" eb="11">
      <t>カサン</t>
    </rPh>
    <rPh sb="11" eb="13">
      <t>タイショウ</t>
    </rPh>
    <rPh sb="13" eb="15">
      <t>ジカン</t>
    </rPh>
    <rPh sb="15" eb="16">
      <t>スウ</t>
    </rPh>
    <phoneticPr fontId="3"/>
  </si>
  <si>
    <t>助成額　d</t>
    <rPh sb="0" eb="2">
      <t>ジョセイ</t>
    </rPh>
    <rPh sb="2" eb="3">
      <t>ガク</t>
    </rPh>
    <phoneticPr fontId="3"/>
  </si>
  <si>
    <t>月分の</t>
    <rPh sb="0" eb="1">
      <t>ツキ</t>
    </rPh>
    <rPh sb="1" eb="2">
      <t>ブン</t>
    </rPh>
    <phoneticPr fontId="3"/>
  </si>
  <si>
    <t>3歳児未満</t>
    <rPh sb="1" eb="3">
      <t>サイジ</t>
    </rPh>
    <rPh sb="3" eb="5">
      <t>ミマン</t>
    </rPh>
    <phoneticPr fontId="3"/>
  </si>
  <si>
    <r>
      <t>助成額</t>
    </r>
    <r>
      <rPr>
        <i/>
        <sz val="10"/>
        <rFont val="Meiryo UI"/>
        <family val="3"/>
        <charset val="128"/>
      </rPr>
      <t>（o）</t>
    </r>
    <rPh sb="0" eb="2">
      <t>ジョセイ</t>
    </rPh>
    <rPh sb="2" eb="3">
      <t>ガク</t>
    </rPh>
    <phoneticPr fontId="3"/>
  </si>
  <si>
    <t>６　障害児等受入加算助成</t>
    <rPh sb="2" eb="5">
      <t>ショウガイジ</t>
    </rPh>
    <rPh sb="5" eb="6">
      <t>トウ</t>
    </rPh>
    <rPh sb="6" eb="8">
      <t>ウケイレ</t>
    </rPh>
    <rPh sb="8" eb="10">
      <t>カサン</t>
    </rPh>
    <rPh sb="10" eb="12">
      <t>ジョセイ</t>
    </rPh>
    <phoneticPr fontId="3"/>
  </si>
  <si>
    <t>助成額　　e</t>
    <rPh sb="0" eb="3">
      <t>ジョセイガク</t>
    </rPh>
    <phoneticPr fontId="3"/>
  </si>
  <si>
    <t>７　多胎児等受入加算助成【緊急・リフレッシュのみ】</t>
    <rPh sb="2" eb="5">
      <t>タタイジ</t>
    </rPh>
    <rPh sb="5" eb="6">
      <t>トウ</t>
    </rPh>
    <rPh sb="6" eb="8">
      <t>ウケイレ</t>
    </rPh>
    <rPh sb="8" eb="10">
      <t>カサン</t>
    </rPh>
    <rPh sb="10" eb="12">
      <t>ジョセイ</t>
    </rPh>
    <phoneticPr fontId="3"/>
  </si>
  <si>
    <t>助成額　　f</t>
    <rPh sb="0" eb="3">
      <t>ジョセイガク</t>
    </rPh>
    <phoneticPr fontId="3"/>
  </si>
  <si>
    <t>８　被保護世帯等減免分助成</t>
    <rPh sb="2" eb="3">
      <t>ヒ</t>
    </rPh>
    <rPh sb="3" eb="5">
      <t>ホゴ</t>
    </rPh>
    <rPh sb="5" eb="7">
      <t>セタイ</t>
    </rPh>
    <rPh sb="7" eb="8">
      <t>トウ</t>
    </rPh>
    <rPh sb="8" eb="10">
      <t>ゲンメン</t>
    </rPh>
    <rPh sb="10" eb="11">
      <t>ブン</t>
    </rPh>
    <rPh sb="11" eb="13">
      <t>ジョセイ</t>
    </rPh>
    <phoneticPr fontId="3"/>
  </si>
  <si>
    <t>11　ひとり親世帯減免分助成</t>
    <rPh sb="6" eb="7">
      <t>オヤ</t>
    </rPh>
    <rPh sb="7" eb="9">
      <t>セタイ</t>
    </rPh>
    <rPh sb="9" eb="11">
      <t>ゲンメン</t>
    </rPh>
    <rPh sb="11" eb="12">
      <t>ブン</t>
    </rPh>
    <rPh sb="12" eb="14">
      <t>ジョセイ</t>
    </rPh>
    <phoneticPr fontId="3"/>
  </si>
  <si>
    <t>12　多胎児等受入減免分助成【緊急・リフレッシュのみ】</t>
    <rPh sb="3" eb="6">
      <t>タタイジ</t>
    </rPh>
    <rPh sb="6" eb="7">
      <t>トウ</t>
    </rPh>
    <rPh sb="7" eb="9">
      <t>ウケイレ</t>
    </rPh>
    <rPh sb="9" eb="11">
      <t>ゲンメン</t>
    </rPh>
    <rPh sb="11" eb="12">
      <t>ブン</t>
    </rPh>
    <rPh sb="12" eb="14">
      <t>ジョセイ</t>
    </rPh>
    <phoneticPr fontId="3"/>
  </si>
  <si>
    <t>13　家庭的保育事業利用中児童減免分等助成</t>
    <rPh sb="3" eb="5">
      <t>カテイ</t>
    </rPh>
    <rPh sb="5" eb="6">
      <t>テキ</t>
    </rPh>
    <rPh sb="6" eb="8">
      <t>ホイク</t>
    </rPh>
    <rPh sb="8" eb="10">
      <t>ジギョウ</t>
    </rPh>
    <rPh sb="10" eb="12">
      <t>リヨウ</t>
    </rPh>
    <rPh sb="12" eb="13">
      <t>チュウ</t>
    </rPh>
    <rPh sb="13" eb="15">
      <t>ジドウ</t>
    </rPh>
    <rPh sb="15" eb="17">
      <t>ゲンメン</t>
    </rPh>
    <rPh sb="17" eb="18">
      <t>ブン</t>
    </rPh>
    <rPh sb="18" eb="19">
      <t>ナド</t>
    </rPh>
    <rPh sb="19" eb="21">
      <t>ジョセイ</t>
    </rPh>
    <phoneticPr fontId="3"/>
  </si>
  <si>
    <t>14　やむを得ない事由による利用児童減免分助成</t>
    <rPh sb="6" eb="7">
      <t>エ</t>
    </rPh>
    <rPh sb="9" eb="11">
      <t>ジユウ</t>
    </rPh>
    <rPh sb="14" eb="16">
      <t>リヨウ</t>
    </rPh>
    <rPh sb="16" eb="18">
      <t>ジドウ</t>
    </rPh>
    <rPh sb="18" eb="20">
      <t>ゲンメン</t>
    </rPh>
    <rPh sb="20" eb="21">
      <t>ブン</t>
    </rPh>
    <rPh sb="21" eb="23">
      <t>ジョセイ</t>
    </rPh>
    <phoneticPr fontId="3"/>
  </si>
  <si>
    <t>（留意事項）請求委任や受領委任を行う場合は請求書の押印を省略できません。</t>
    <phoneticPr fontId="3"/>
  </si>
  <si>
    <t>　（留意事項）請求委任や受領委任を行う場合は請求書の押印を省略できません。</t>
    <phoneticPr fontId="3"/>
  </si>
  <si>
    <t>横浜市障害児等の保育・教育実施要綱に規定する児童状況書（同要綱第1号様式）及び児童状況確認書（同要綱第2号様式若しくは第2号様式の２）並びに施設長所見に基づき、同要綱に掲げる保育士配置（１：１加配、２：１加配、３：１加配）の必要性に応じて、Ａ区分・Ｂ区分・Ｃ区分のいずれかを記入すること。ただし、当該児童が保育所に入所する事になった場合、助成の区分が変更になる場合があります。</t>
    <rPh sb="121" eb="123">
      <t>クブン</t>
    </rPh>
    <rPh sb="125" eb="127">
      <t>クブン</t>
    </rPh>
    <rPh sb="129" eb="131">
      <t>クブン</t>
    </rPh>
    <phoneticPr fontId="3"/>
  </si>
  <si>
    <t>利用料減免対象の場合のみ
（家福利用者、市外児童を除く）</t>
    <rPh sb="0" eb="3">
      <t>リヨウリョウ</t>
    </rPh>
    <rPh sb="3" eb="5">
      <t>ゲンメン</t>
    </rPh>
    <rPh sb="5" eb="7">
      <t>タイショウ</t>
    </rPh>
    <rPh sb="8" eb="10">
      <t>バアイ</t>
    </rPh>
    <rPh sb="14" eb="15">
      <t>イエ</t>
    </rPh>
    <rPh sb="15" eb="16">
      <t>フク</t>
    </rPh>
    <rPh sb="16" eb="19">
      <t>リヨウシャ</t>
    </rPh>
    <rPh sb="20" eb="24">
      <t>シガイジドウ</t>
    </rPh>
    <rPh sb="25" eb="26">
      <t>ノゾ</t>
    </rPh>
    <phoneticPr fontId="3"/>
  </si>
  <si>
    <t>１ー１　利用状況</t>
    <rPh sb="4" eb="6">
      <t>リヨウ</t>
    </rPh>
    <rPh sb="6" eb="8">
      <t>ジョウキョウ</t>
    </rPh>
    <phoneticPr fontId="3"/>
  </si>
  <si>
    <t>（４）障害児等受入加算助成</t>
    <rPh sb="3" eb="9">
      <t>ショ</t>
    </rPh>
    <rPh sb="9" eb="11">
      <t>カサン</t>
    </rPh>
    <rPh sb="11" eb="13">
      <t>ジョセイ</t>
    </rPh>
    <phoneticPr fontId="3"/>
  </si>
  <si>
    <t>（５）多胎児受入加算助成【緊急・リフのみ】</t>
    <rPh sb="3" eb="6">
      <t>タタイジ</t>
    </rPh>
    <rPh sb="6" eb="8">
      <t>ウケイレ</t>
    </rPh>
    <rPh sb="8" eb="10">
      <t>カサン</t>
    </rPh>
    <rPh sb="10" eb="12">
      <t>ジョセイ</t>
    </rPh>
    <rPh sb="13" eb="15">
      <t>キンキュウ</t>
    </rPh>
    <phoneticPr fontId="3"/>
  </si>
  <si>
    <t>（９）ひとり親世帯等減免分助成</t>
    <rPh sb="6" eb="7">
      <t>オヤ</t>
    </rPh>
    <rPh sb="7" eb="9">
      <t>セタイ</t>
    </rPh>
    <rPh sb="9" eb="10">
      <t>ナド</t>
    </rPh>
    <rPh sb="10" eb="12">
      <t>ゲンメン</t>
    </rPh>
    <rPh sb="12" eb="13">
      <t>ブン</t>
    </rPh>
    <rPh sb="13" eb="15">
      <t>ジョセイ</t>
    </rPh>
    <phoneticPr fontId="3"/>
  </si>
  <si>
    <t>（10）多胎児減免分助成【緊急・リフのみ】</t>
    <rPh sb="4" eb="7">
      <t>タタイジ</t>
    </rPh>
    <rPh sb="7" eb="9">
      <t>ゲンメン</t>
    </rPh>
    <rPh sb="9" eb="10">
      <t>ブン</t>
    </rPh>
    <rPh sb="10" eb="12">
      <t>ジョセイ</t>
    </rPh>
    <rPh sb="13" eb="15">
      <t>キンキュウ</t>
    </rPh>
    <phoneticPr fontId="3"/>
  </si>
  <si>
    <t>（11）家庭的保育事業利用中児童助成</t>
    <phoneticPr fontId="3"/>
  </si>
  <si>
    <t>（12）やむを得ない事由による利用児童助成</t>
    <phoneticPr fontId="3"/>
  </si>
  <si>
    <t>0601ver</t>
    <phoneticPr fontId="3"/>
  </si>
  <si>
    <r>
      <t xml:space="preserve"> 「1」市外児童
 「2」家福利用者等
 「3」やむをえない事由
 「4」被保護世帯
 「5」非課税世帯
 「6」ひとり親世帯
 「7」</t>
    </r>
    <r>
      <rPr>
        <sz val="9"/>
        <rFont val="Meiryo UI"/>
        <family val="3"/>
        <charset val="128"/>
      </rPr>
      <t>多胎児世帯</t>
    </r>
    <r>
      <rPr>
        <sz val="9"/>
        <color theme="1"/>
        <rFont val="Meiryo UI"/>
        <family val="3"/>
        <charset val="128"/>
      </rPr>
      <t>【緊急・リフのみ】
 「8」市民税所得割合算額7万7,101円未満</t>
    </r>
    <rPh sb="68" eb="71">
      <t>タタイジ</t>
    </rPh>
    <rPh sb="71" eb="73">
      <t>セタイ</t>
    </rPh>
    <rPh sb="87" eb="90">
      <t>シミンゼイ</t>
    </rPh>
    <rPh sb="90" eb="92">
      <t>ショトク</t>
    </rPh>
    <rPh sb="92" eb="93">
      <t>ワリ</t>
    </rPh>
    <rPh sb="93" eb="95">
      <t>ガッサン</t>
    </rPh>
    <rPh sb="95" eb="96">
      <t>ガク</t>
    </rPh>
    <rPh sb="97" eb="98">
      <t>マン</t>
    </rPh>
    <rPh sb="103" eb="104">
      <t>エン</t>
    </rPh>
    <rPh sb="104" eb="106">
      <t>ミマン</t>
    </rPh>
    <phoneticPr fontId="3"/>
  </si>
  <si>
    <t>家福利用者等、やむをえない事由による減免のうち、時間外保育時間の合計</t>
    <rPh sb="0" eb="1">
      <t>イエ</t>
    </rPh>
    <rPh sb="1" eb="2">
      <t>フク</t>
    </rPh>
    <rPh sb="2" eb="5">
      <t>リヨウシャ</t>
    </rPh>
    <rPh sb="5" eb="6">
      <t>トウ</t>
    </rPh>
    <rPh sb="13" eb="15">
      <t>ジユウ</t>
    </rPh>
    <rPh sb="18" eb="20">
      <t>ゲンメン</t>
    </rPh>
    <rPh sb="24" eb="26">
      <t>ジカン</t>
    </rPh>
    <rPh sb="26" eb="27">
      <t>ガイ</t>
    </rPh>
    <rPh sb="27" eb="29">
      <t>ホイク</t>
    </rPh>
    <rPh sb="29" eb="31">
      <t>ジカン</t>
    </rPh>
    <rPh sb="32" eb="34">
      <t>ゴウケイ</t>
    </rPh>
    <phoneticPr fontId="3"/>
  </si>
  <si>
    <t>利用児童加算数</t>
    <rPh sb="0" eb="2">
      <t>リヨウ</t>
    </rPh>
    <rPh sb="2" eb="4">
      <t>ジドウ</t>
    </rPh>
    <rPh sb="4" eb="6">
      <t>カサン</t>
    </rPh>
    <rPh sb="6" eb="7">
      <t>スウ</t>
    </rPh>
    <phoneticPr fontId="3"/>
  </si>
  <si>
    <t>市外児童・
利 用 料
減免対象</t>
    <rPh sb="0" eb="4">
      <t>シガイジドウ</t>
    </rPh>
    <rPh sb="6" eb="7">
      <t>リ</t>
    </rPh>
    <rPh sb="8" eb="9">
      <t>ヨウ</t>
    </rPh>
    <rPh sb="10" eb="11">
      <t>リョウ</t>
    </rPh>
    <rPh sb="12" eb="14">
      <t>ゲンメン</t>
    </rPh>
    <rPh sb="14" eb="16">
      <t>タイショウ</t>
    </rPh>
    <phoneticPr fontId="3"/>
  </si>
  <si>
    <t>長時間保育
加算対象時間</t>
    <rPh sb="0" eb="3">
      <t>チョウジカン</t>
    </rPh>
    <rPh sb="3" eb="5">
      <t>ホイク</t>
    </rPh>
    <rPh sb="6" eb="8">
      <t>カサン</t>
    </rPh>
    <rPh sb="8" eb="10">
      <t>タイショウ</t>
    </rPh>
    <rPh sb="10" eb="12">
      <t>ジカン</t>
    </rPh>
    <phoneticPr fontId="3"/>
  </si>
  <si>
    <t>長時間保育
加算対象時間
（減免事由８）</t>
    <rPh sb="0" eb="3">
      <t>チョウジカン</t>
    </rPh>
    <rPh sb="3" eb="5">
      <t>ホイク</t>
    </rPh>
    <rPh sb="6" eb="8">
      <t>カサン</t>
    </rPh>
    <rPh sb="8" eb="10">
      <t>タイショウ</t>
    </rPh>
    <rPh sb="10" eb="12">
      <t>ジカン</t>
    </rPh>
    <rPh sb="14" eb="16">
      <t>ゲンメン</t>
    </rPh>
    <rPh sb="16" eb="18">
      <t>ジユウ</t>
    </rPh>
    <phoneticPr fontId="3"/>
  </si>
  <si>
    <t>3歳以上
1日2時間未満+ 「1」市外児童を除く</t>
    <rPh sb="1" eb="4">
      <t>サイイジョウ</t>
    </rPh>
    <rPh sb="6" eb="7">
      <t>ニチ</t>
    </rPh>
    <rPh sb="8" eb="10">
      <t>ジカン</t>
    </rPh>
    <rPh sb="10" eb="12">
      <t>ミマン</t>
    </rPh>
    <rPh sb="17" eb="19">
      <t>シガイ</t>
    </rPh>
    <rPh sb="19" eb="21">
      <t>ジドウ</t>
    </rPh>
    <rPh sb="22" eb="23">
      <t>ノゾ</t>
    </rPh>
    <phoneticPr fontId="3"/>
  </si>
  <si>
    <t>3歳未満
 「1」市外児童を除く</t>
    <rPh sb="1" eb="4">
      <t>サイミマン</t>
    </rPh>
    <rPh sb="14" eb="15">
      <t>ノゾ</t>
    </rPh>
    <phoneticPr fontId="3"/>
  </si>
  <si>
    <t>計</t>
    <phoneticPr fontId="3"/>
  </si>
  <si>
    <t>はじめてのおあずかり券を利用した体験に係る経費</t>
    <rPh sb="10" eb="11">
      <t>ケン</t>
    </rPh>
    <rPh sb="12" eb="14">
      <t>リヨウ</t>
    </rPh>
    <rPh sb="16" eb="18">
      <t>タイケン</t>
    </rPh>
    <rPh sb="19" eb="20">
      <t>カカ</t>
    </rPh>
    <rPh sb="21" eb="23">
      <t>ケイヒ</t>
    </rPh>
    <phoneticPr fontId="3"/>
  </si>
  <si>
    <t>15　はじめてのおあずかり券を利用した体験に係る経費</t>
    <phoneticPr fontId="3"/>
  </si>
  <si>
    <t>申請を行う児童のうち、横浜市障害児等の保育・教育実施要綱第３条に規定された児童については、各手帳の写しを添付すること。</t>
    <rPh sb="0" eb="2">
      <t>シンセイ</t>
    </rPh>
    <rPh sb="3" eb="4">
      <t>オコナ</t>
    </rPh>
    <rPh sb="5" eb="7">
      <t>ジドウ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</si>
</sst>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lt;=999]000;[&lt;=9999]000\-00;000\-0000"/>
    <numFmt numFmtId="177" formatCode="0_ "/>
    <numFmt numFmtId="178" formatCode="#,##0_ ;[Red]\-#,##0\ "/>
    <numFmt numFmtId="179" formatCode="0;\-0;;@\ "/>
    <numFmt numFmtId="180" formatCode="0_);[Red]\(0\)"/>
    <numFmt numFmtId="181" formatCode="#"/>
    <numFmt numFmtId="182" formatCode="[$-F800]dddd\,\ mmmm\ dd\,\ yyyy"/>
    <numFmt numFmtId="183" formatCode="#,##0_);[Red]\(#,##0\)"/>
    <numFmt numFmtId="184" formatCode="#,##0_ "/>
    <numFmt numFmtId="185" formatCode="0.0_);[Red]\(0.0\)"/>
    <numFmt numFmtId="186" formatCode="d\_x000a_\(aaa\)"/>
    <numFmt numFmtId="187" formatCode="0.0;\-0;;@\ "/>
    <numFmt numFmtId="188" formatCode="0.00_ "/>
    <numFmt numFmtId="189" formatCode="0.0_ "/>
    <numFmt numFmtId="190" formatCode="yyyy&quot;年&quot;mm&quot;月&quot;dd&quot;日&quot;"/>
    <numFmt numFmtId="191" formatCode="0.0;\-0.0;;@"/>
  </numFmts>
  <fonts count="70" x14ac:knownFonts="1">
    <font>
      <sz val="12"/>
      <name val="ＭＳ ゴシック"/>
      <family val="3"/>
      <charset val="128"/>
    </font>
    <font>
      <sz val="12"/>
      <name val="ＭＳ ゴシック"/>
      <family val="3"/>
      <charset val="128"/>
    </font>
    <font>
      <sz val="12"/>
      <name val="ＭＳ ゴシック"/>
      <family val="3"/>
      <charset val="128"/>
    </font>
    <font>
      <sz val="6"/>
      <name val="ＭＳ ゴシック"/>
      <family val="3"/>
      <charset val="128"/>
    </font>
    <font>
      <sz val="9"/>
      <name val="ＭＳ 明朝"/>
      <family val="1"/>
      <charset val="128"/>
    </font>
    <font>
      <sz val="12"/>
      <name val="ＭＳ 明朝"/>
      <family val="1"/>
      <charset val="128"/>
    </font>
    <font>
      <sz val="16"/>
      <name val="ＭＳ 明朝"/>
      <family val="1"/>
      <charset val="128"/>
    </font>
    <font>
      <sz val="10"/>
      <name val="ＭＳ 明朝"/>
      <family val="1"/>
      <charset val="128"/>
    </font>
    <font>
      <sz val="10"/>
      <name val="ＭＳ ゴシック"/>
      <family val="3"/>
      <charset val="128"/>
    </font>
    <font>
      <sz val="8"/>
      <name val="ＭＳ 明朝"/>
      <family val="1"/>
      <charset val="128"/>
    </font>
    <font>
      <sz val="24"/>
      <name val="ＭＳ 明朝"/>
      <family val="1"/>
      <charset val="128"/>
    </font>
    <font>
      <sz val="9"/>
      <name val="ＭＳ ゴシック"/>
      <family val="3"/>
      <charset val="128"/>
    </font>
    <font>
      <sz val="7"/>
      <name val="ＭＳ 明朝"/>
      <family val="1"/>
      <charset val="128"/>
    </font>
    <font>
      <sz val="14"/>
      <name val="ＭＳ 明朝"/>
      <family val="1"/>
      <charset val="128"/>
    </font>
    <font>
      <vertAlign val="superscript"/>
      <sz val="12"/>
      <name val="ＭＳ 明朝"/>
      <family val="1"/>
      <charset val="128"/>
    </font>
    <font>
      <sz val="6"/>
      <name val="ＭＳ 明朝"/>
      <family val="1"/>
      <charset val="128"/>
    </font>
    <font>
      <sz val="11"/>
      <name val="ＭＳ 明朝"/>
      <family val="1"/>
      <charset val="128"/>
    </font>
    <font>
      <sz val="10"/>
      <color indexed="9"/>
      <name val="ＭＳ 明朝"/>
      <family val="1"/>
      <charset val="128"/>
    </font>
    <font>
      <i/>
      <sz val="10"/>
      <name val="HG創英角ﾎﾟｯﾌﾟ体"/>
      <family val="3"/>
      <charset val="128"/>
    </font>
    <font>
      <i/>
      <sz val="12"/>
      <name val="HG創英角ﾎﾟｯﾌﾟ体"/>
      <family val="3"/>
      <charset val="128"/>
    </font>
    <font>
      <sz val="10"/>
      <name val="HGP創英角ﾎﾟｯﾌﾟ体"/>
      <family val="3"/>
      <charset val="128"/>
    </font>
    <font>
      <i/>
      <sz val="12"/>
      <name val="HGP創英角ﾎﾟｯﾌﾟ体"/>
      <family val="3"/>
      <charset val="128"/>
    </font>
    <font>
      <i/>
      <sz val="10"/>
      <name val="HGP創英角ﾎﾟｯﾌﾟ体"/>
      <family val="3"/>
      <charset val="128"/>
    </font>
    <font>
      <i/>
      <sz val="24"/>
      <name val="HGP創英角ﾎﾟｯﾌﾟ体"/>
      <family val="3"/>
      <charset val="128"/>
    </font>
    <font>
      <sz val="12"/>
      <name val="HGP創英角ﾎﾟｯﾌﾟ体"/>
      <family val="3"/>
      <charset val="128"/>
    </font>
    <font>
      <b/>
      <sz val="10"/>
      <name val="HGP創英角ﾎﾟｯﾌﾟ体"/>
      <family val="3"/>
      <charset val="128"/>
    </font>
    <font>
      <b/>
      <i/>
      <sz val="10"/>
      <name val="HGP創英角ﾎﾟｯﾌﾟ体"/>
      <family val="3"/>
      <charset val="128"/>
    </font>
    <font>
      <b/>
      <sz val="12"/>
      <name val="ＭＳ 明朝"/>
      <family val="1"/>
      <charset val="128"/>
    </font>
    <font>
      <i/>
      <sz val="11"/>
      <name val="HGP創英角ﾎﾟｯﾌﾟ体"/>
      <family val="3"/>
      <charset val="128"/>
    </font>
    <font>
      <i/>
      <sz val="16"/>
      <name val="HGP創英角ﾎﾟｯﾌﾟ体"/>
      <family val="3"/>
      <charset val="128"/>
    </font>
    <font>
      <b/>
      <i/>
      <sz val="10"/>
      <name val="HG丸ｺﾞｼｯｸM-PRO"/>
      <family val="3"/>
      <charset val="128"/>
    </font>
    <font>
      <b/>
      <i/>
      <sz val="12"/>
      <name val="HG丸ｺﾞｼｯｸM-PRO"/>
      <family val="3"/>
      <charset val="128"/>
    </font>
    <font>
      <b/>
      <i/>
      <sz val="8"/>
      <name val="HG丸ｺﾞｼｯｸM-PRO"/>
      <family val="3"/>
      <charset val="128"/>
    </font>
    <font>
      <b/>
      <i/>
      <sz val="6"/>
      <name val="HG丸ｺﾞｼｯｸM-PRO"/>
      <family val="3"/>
      <charset val="128"/>
    </font>
    <font>
      <sz val="9"/>
      <name val="HGP創英角ﾎﾟｯﾌﾟ体"/>
      <family val="3"/>
      <charset val="128"/>
    </font>
    <font>
      <i/>
      <sz val="12"/>
      <name val="HGS創英角ﾎﾟｯﾌﾟ体"/>
      <family val="3"/>
      <charset val="128"/>
    </font>
    <font>
      <b/>
      <i/>
      <sz val="12"/>
      <name val="HGP創英角ﾎﾟｯﾌﾟ体"/>
      <family val="3"/>
      <charset val="128"/>
    </font>
    <font>
      <b/>
      <i/>
      <sz val="24"/>
      <name val="HGP創英角ﾎﾟｯﾌﾟ体"/>
      <family val="3"/>
      <charset val="128"/>
    </font>
    <font>
      <i/>
      <sz val="12"/>
      <name val="HG丸ｺﾞｼｯｸM-PRO"/>
      <family val="3"/>
      <charset val="128"/>
    </font>
    <font>
      <i/>
      <sz val="9"/>
      <name val="HGP創英角ﾎﾟｯﾌﾟ体"/>
      <family val="3"/>
      <charset val="128"/>
    </font>
    <font>
      <i/>
      <u/>
      <sz val="10"/>
      <name val="HGP創英角ﾎﾟｯﾌﾟ体"/>
      <family val="3"/>
      <charset val="128"/>
    </font>
    <font>
      <b/>
      <sz val="11"/>
      <name val="ＭＳ 明朝"/>
      <family val="1"/>
      <charset val="128"/>
    </font>
    <font>
      <b/>
      <i/>
      <sz val="16"/>
      <name val="HG丸ｺﾞｼｯｸM-PRO"/>
      <family val="3"/>
      <charset val="128"/>
    </font>
    <font>
      <sz val="11"/>
      <name val="ＭＳ ゴシック"/>
      <family val="3"/>
      <charset val="128"/>
    </font>
    <font>
      <sz val="11"/>
      <color indexed="10"/>
      <name val="ＭＳ 明朝"/>
      <family val="1"/>
      <charset val="128"/>
    </font>
    <font>
      <sz val="11"/>
      <color theme="1"/>
      <name val="ＭＳ Ｐゴシック"/>
      <family val="3"/>
      <charset val="128"/>
      <scheme val="minor"/>
    </font>
    <font>
      <sz val="10.5"/>
      <name val="ＭＳ 明朝"/>
      <family val="1"/>
      <charset val="128"/>
    </font>
    <font>
      <sz val="6"/>
      <name val="ＭＳ Ｐゴシック"/>
      <family val="3"/>
      <charset val="128"/>
    </font>
    <font>
      <sz val="12"/>
      <name val="Meiryo UI"/>
      <family val="3"/>
      <charset val="128"/>
    </font>
    <font>
      <sz val="10"/>
      <name val="Meiryo UI"/>
      <family val="3"/>
      <charset val="128"/>
    </font>
    <font>
      <sz val="10"/>
      <color rgb="FFFF0000"/>
      <name val="Meiryo UI"/>
      <family val="3"/>
      <charset val="128"/>
    </font>
    <font>
      <sz val="9"/>
      <name val="Meiryo UI"/>
      <family val="3"/>
      <charset val="128"/>
    </font>
    <font>
      <sz val="16"/>
      <name val="Meiryo UI"/>
      <family val="3"/>
      <charset val="128"/>
    </font>
    <font>
      <sz val="22"/>
      <name val="Meiryo UI"/>
      <family val="3"/>
      <charset val="128"/>
    </font>
    <font>
      <i/>
      <sz val="10"/>
      <name val="Meiryo UI"/>
      <family val="3"/>
      <charset val="128"/>
    </font>
    <font>
      <sz val="24"/>
      <name val="Meiryo UI"/>
      <family val="3"/>
      <charset val="128"/>
    </font>
    <font>
      <sz val="10"/>
      <color theme="1"/>
      <name val="Meiryo UI"/>
      <family val="3"/>
      <charset val="128"/>
    </font>
    <font>
      <sz val="9"/>
      <color theme="1"/>
      <name val="Meiryo UI"/>
      <family val="3"/>
      <charset val="128"/>
    </font>
    <font>
      <sz val="12"/>
      <color theme="1"/>
      <name val="Meiryo UI"/>
      <family val="3"/>
      <charset val="128"/>
    </font>
    <font>
      <sz val="11"/>
      <name val="Meiryo UI"/>
      <family val="3"/>
      <charset val="128"/>
    </font>
    <font>
      <sz val="8"/>
      <name val="Meiryo UI"/>
      <family val="3"/>
      <charset val="128"/>
    </font>
    <font>
      <sz val="6"/>
      <name val="Meiryo UI"/>
      <family val="3"/>
      <charset val="128"/>
    </font>
    <font>
      <b/>
      <sz val="10"/>
      <name val="Meiryo UI"/>
      <family val="3"/>
      <charset val="128"/>
    </font>
    <font>
      <b/>
      <sz val="11"/>
      <name val="Meiryo UI"/>
      <family val="3"/>
      <charset val="128"/>
    </font>
    <font>
      <sz val="7"/>
      <name val="Meiryo UI"/>
      <family val="3"/>
      <charset val="128"/>
    </font>
    <font>
      <b/>
      <sz val="10"/>
      <color rgb="FFFF0000"/>
      <name val="Meiryo UI"/>
      <family val="3"/>
      <charset val="128"/>
    </font>
    <font>
      <sz val="8.5"/>
      <name val="Meiryo UI"/>
      <family val="3"/>
      <charset val="128"/>
    </font>
    <font>
      <u/>
      <sz val="12"/>
      <name val="Meiryo UI"/>
      <family val="3"/>
      <charset val="128"/>
    </font>
    <font>
      <sz val="6"/>
      <color theme="1"/>
      <name val="Meiryo UI"/>
      <family val="3"/>
      <charset val="128"/>
    </font>
    <font>
      <sz val="7"/>
      <color theme="1"/>
      <name val="Meiryo UI"/>
      <family val="3"/>
      <charset val="128"/>
    </font>
  </fonts>
  <fills count="13">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s>
  <borders count="2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dashed">
        <color indexed="64"/>
      </top>
      <bottom style="double">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style="dashed">
        <color indexed="64"/>
      </right>
      <top style="dashed">
        <color indexed="64"/>
      </top>
      <bottom style="dashed">
        <color indexed="64"/>
      </bottom>
      <diagonal/>
    </border>
    <border>
      <left/>
      <right style="thin">
        <color indexed="64"/>
      </right>
      <top style="dashed">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ashed">
        <color indexed="64"/>
      </bottom>
      <diagonal/>
    </border>
    <border>
      <left/>
      <right style="thin">
        <color indexed="64"/>
      </right>
      <top style="hair">
        <color indexed="64"/>
      </top>
      <bottom style="thin">
        <color indexed="64"/>
      </bottom>
      <diagonal/>
    </border>
    <border>
      <left style="thin">
        <color indexed="64"/>
      </left>
      <right/>
      <top style="dashed">
        <color indexed="64"/>
      </top>
      <bottom style="dashed">
        <color indexed="64"/>
      </bottom>
      <diagonal/>
    </border>
    <border>
      <left style="hair">
        <color indexed="64"/>
      </left>
      <right/>
      <top style="thin">
        <color indexed="64"/>
      </top>
      <bottom style="thin">
        <color indexed="64"/>
      </bottom>
      <diagonal/>
    </border>
    <border>
      <left style="hair">
        <color indexed="64"/>
      </left>
      <right/>
      <top style="thin">
        <color indexed="64"/>
      </top>
      <bottom style="dashed">
        <color indexed="64"/>
      </bottom>
      <diagonal/>
    </border>
    <border>
      <left style="hair">
        <color indexed="64"/>
      </left>
      <right/>
      <top style="dashed">
        <color indexed="64"/>
      </top>
      <bottom style="double">
        <color indexed="64"/>
      </bottom>
      <diagonal/>
    </border>
    <border>
      <left style="hair">
        <color indexed="64"/>
      </left>
      <right/>
      <top/>
      <bottom style="thin">
        <color indexed="64"/>
      </bottom>
      <diagonal/>
    </border>
    <border>
      <left/>
      <right style="hair">
        <color indexed="64"/>
      </right>
      <top style="thin">
        <color indexed="64"/>
      </top>
      <bottom style="dashed">
        <color indexed="64"/>
      </bottom>
      <diagonal/>
    </border>
    <border>
      <left/>
      <right style="hair">
        <color indexed="64"/>
      </right>
      <top style="dashed">
        <color indexed="64"/>
      </top>
      <bottom style="double">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dashed">
        <color indexed="64"/>
      </bottom>
      <diagonal/>
    </border>
    <border>
      <left/>
      <right/>
      <top style="hair">
        <color indexed="64"/>
      </top>
      <bottom style="dashed">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bottom style="thin">
        <color indexed="64"/>
      </bottom>
      <diagonal/>
    </border>
    <border>
      <left/>
      <right/>
      <top style="dashed">
        <color indexed="64"/>
      </top>
      <bottom style="dashed">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medium">
        <color indexed="64"/>
      </left>
      <right/>
      <top style="medium">
        <color indexed="64"/>
      </top>
      <bottom/>
      <diagonal/>
    </border>
    <border>
      <left style="medium">
        <color indexed="64"/>
      </left>
      <right style="dotted">
        <color indexed="64"/>
      </right>
      <top/>
      <bottom style="medium">
        <color indexed="64"/>
      </bottom>
      <diagonal/>
    </border>
    <border>
      <left/>
      <right style="dotted">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right/>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uble">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top/>
      <bottom style="hair">
        <color indexed="64"/>
      </bottom>
      <diagonal/>
    </border>
    <border>
      <left/>
      <right style="double">
        <color indexed="64"/>
      </right>
      <top/>
      <bottom style="hair">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uble">
        <color indexed="64"/>
      </right>
      <top style="hair">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dotted">
        <color indexed="64"/>
      </left>
      <right/>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uble">
        <color indexed="64"/>
      </right>
      <top style="dotted">
        <color indexed="64"/>
      </top>
      <bottom style="medium">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dotted">
        <color indexed="64"/>
      </top>
      <bottom style="double">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top/>
      <bottom style="dashed">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hair">
        <color indexed="64"/>
      </right>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top/>
      <bottom style="thin">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ashed">
        <color indexed="64"/>
      </left>
      <right/>
      <top style="thin">
        <color indexed="64"/>
      </top>
      <bottom style="thin">
        <color indexed="64"/>
      </bottom>
      <diagonal/>
    </border>
    <border>
      <left style="double">
        <color indexed="64"/>
      </left>
      <right/>
      <top style="double">
        <color indexed="64"/>
      </top>
      <bottom style="double">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right/>
      <top style="double">
        <color indexed="64"/>
      </top>
      <bottom style="thin">
        <color indexed="64"/>
      </bottom>
      <diagonal/>
    </border>
    <border diagonalUp="1">
      <left style="hair">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hair">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style="double">
        <color indexed="64"/>
      </bottom>
      <diagonal/>
    </border>
    <border>
      <left style="dashed">
        <color indexed="64"/>
      </left>
      <right/>
      <top style="thin">
        <color indexed="64"/>
      </top>
      <bottom style="dashed">
        <color indexed="64"/>
      </bottom>
      <diagonal/>
    </border>
    <border>
      <left style="dashed">
        <color indexed="64"/>
      </left>
      <right/>
      <top style="thin">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top style="hair">
        <color indexed="64"/>
      </top>
      <bottom style="dashed">
        <color indexed="64"/>
      </bottom>
      <diagonal/>
    </border>
    <border>
      <left/>
      <right style="dashed">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top style="dashed">
        <color indexed="64"/>
      </top>
      <bottom style="hair">
        <color indexed="64"/>
      </bottom>
      <diagonal/>
    </border>
    <border>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dashed">
        <color indexed="64"/>
      </right>
      <top style="double">
        <color indexed="64"/>
      </top>
      <bottom style="thin">
        <color indexed="64"/>
      </bottom>
      <diagonal style="thin">
        <color indexed="64"/>
      </diagonal>
    </border>
    <border diagonalUp="1">
      <left/>
      <right style="dashed">
        <color indexed="64"/>
      </right>
      <top/>
      <bottom style="thin">
        <color indexed="64"/>
      </bottom>
      <diagonal style="thin">
        <color indexed="64"/>
      </diagonal>
    </border>
    <border>
      <left style="dashed">
        <color indexed="64"/>
      </left>
      <right/>
      <top/>
      <bottom style="double">
        <color indexed="64"/>
      </bottom>
      <diagonal/>
    </border>
    <border>
      <left/>
      <right style="dashed">
        <color indexed="64"/>
      </right>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double">
        <color theme="3" tint="0.39994506668294322"/>
      </left>
      <right style="double">
        <color theme="3" tint="0.39991454817346722"/>
      </right>
      <top style="double">
        <color theme="3" tint="0.39994506668294322"/>
      </top>
      <bottom style="double">
        <color theme="3" tint="0.39991454817346722"/>
      </bottom>
      <diagonal/>
    </border>
    <border>
      <left style="double">
        <color theme="3" tint="0.39991454817346722"/>
      </left>
      <right style="double">
        <color theme="3" tint="0.39994506668294322"/>
      </right>
      <top style="double">
        <color theme="3" tint="0.39994506668294322"/>
      </top>
      <bottom style="double">
        <color theme="3" tint="0.39991454817346722"/>
      </bottom>
      <diagonal/>
    </border>
    <border>
      <left style="double">
        <color theme="3" tint="0.39994506668294322"/>
      </left>
      <right style="double">
        <color theme="3" tint="0.39991454817346722"/>
      </right>
      <top style="double">
        <color theme="3" tint="0.39991454817346722"/>
      </top>
      <bottom style="double">
        <color theme="3" tint="0.39991454817346722"/>
      </bottom>
      <diagonal/>
    </border>
    <border>
      <left style="double">
        <color theme="3" tint="0.39991454817346722"/>
      </left>
      <right style="double">
        <color theme="3" tint="0.39994506668294322"/>
      </right>
      <top style="double">
        <color theme="3" tint="0.39991454817346722"/>
      </top>
      <bottom style="double">
        <color theme="3" tint="0.39991454817346722"/>
      </bottom>
      <diagonal/>
    </border>
    <border>
      <left style="double">
        <color theme="3" tint="0.39994506668294322"/>
      </left>
      <right style="double">
        <color theme="3" tint="0.39991454817346722"/>
      </right>
      <top style="double">
        <color theme="3" tint="0.39991454817346722"/>
      </top>
      <bottom style="double">
        <color theme="3" tint="0.39994506668294322"/>
      </bottom>
      <diagonal/>
    </border>
    <border>
      <left style="double">
        <color theme="3" tint="0.39991454817346722"/>
      </left>
      <right style="double">
        <color theme="3" tint="0.39994506668294322"/>
      </right>
      <top style="double">
        <color theme="3" tint="0.39991454817346722"/>
      </top>
      <bottom style="double">
        <color theme="3" tint="0.39994506668294322"/>
      </bottom>
      <diagonal/>
    </border>
    <border>
      <left style="double">
        <color theme="3" tint="0.39991454817346722"/>
      </left>
      <right style="double">
        <color theme="3" tint="0.39991454817346722"/>
      </right>
      <top style="double">
        <color theme="3" tint="0.39991454817346722"/>
      </top>
      <bottom style="double">
        <color theme="3" tint="0.39994506668294322"/>
      </bottom>
      <diagonal/>
    </border>
    <border>
      <left style="double">
        <color theme="3" tint="0.39994506668294322"/>
      </left>
      <right style="double">
        <color theme="3" tint="0.39994506668294322"/>
      </right>
      <top style="double">
        <color theme="3" tint="0.39994506668294322"/>
      </top>
      <bottom style="double">
        <color theme="3" tint="0.39994506668294322"/>
      </bottom>
      <diagonal/>
    </border>
    <border>
      <left style="double">
        <color rgb="FF00B0F0"/>
      </left>
      <right style="double">
        <color rgb="FF00B0F0"/>
      </right>
      <top style="double">
        <color rgb="FF00B0F0"/>
      </top>
      <bottom style="double">
        <color rgb="FF00B0F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dashed">
        <color indexed="64"/>
      </right>
      <top style="dashed">
        <color indexed="64"/>
      </top>
      <bottom/>
      <diagonal/>
    </border>
    <border diagonalUp="1">
      <left/>
      <right style="thin">
        <color indexed="64"/>
      </right>
      <top style="double">
        <color indexed="64"/>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dotted">
        <color indexed="64"/>
      </top>
      <bottom style="dotted">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hair">
        <color indexed="64"/>
      </right>
      <top style="thin">
        <color indexed="64"/>
      </top>
      <bottom/>
      <diagonal/>
    </border>
    <border>
      <left/>
      <right style="dashed">
        <color indexed="64"/>
      </right>
      <top style="hair">
        <color indexed="64"/>
      </top>
      <bottom style="double">
        <color indexed="64"/>
      </bottom>
      <diagonal/>
    </border>
    <border>
      <left style="dashed">
        <color indexed="64"/>
      </left>
      <right style="dashed">
        <color indexed="64"/>
      </right>
      <top style="hair">
        <color indexed="64"/>
      </top>
      <bottom style="double">
        <color indexed="64"/>
      </bottom>
      <diagonal/>
    </border>
    <border>
      <left style="dashed">
        <color indexed="64"/>
      </left>
      <right/>
      <top style="hair">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45" fillId="0" borderId="0">
      <alignment vertical="center"/>
    </xf>
    <xf numFmtId="38" fontId="1" fillId="0" borderId="0" applyFont="0" applyFill="0" applyBorder="0" applyAlignment="0" applyProtection="0">
      <alignment vertical="center"/>
    </xf>
  </cellStyleXfs>
  <cellXfs count="1951">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quotePrefix="1" applyFont="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pplyAlignment="1">
      <alignment horizontal="center"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4" xfId="0" applyFont="1" applyBorder="1">
      <alignment vertical="center"/>
    </xf>
    <xf numFmtId="0" fontId="5" fillId="0" borderId="11" xfId="0" applyFont="1" applyBorder="1">
      <alignment vertical="center"/>
    </xf>
    <xf numFmtId="0" fontId="7" fillId="0" borderId="0" xfId="0" applyFont="1" applyAlignment="1">
      <alignment horizontal="center" vertical="center"/>
    </xf>
    <xf numFmtId="0" fontId="5" fillId="0" borderId="12"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10" fillId="0" borderId="0" xfId="0" applyFont="1" applyAlignment="1">
      <alignment horizontal="center" vertical="center"/>
    </xf>
    <xf numFmtId="38" fontId="10" fillId="0" borderId="0" xfId="1" applyFont="1" applyAlignment="1">
      <alignment horizontal="center" vertical="center"/>
    </xf>
    <xf numFmtId="0" fontId="10" fillId="0" borderId="0" xfId="0" applyFont="1" applyAlignment="1">
      <alignment horizontal="left" vertical="center"/>
    </xf>
    <xf numFmtId="0" fontId="7" fillId="0" borderId="16" xfId="0" applyFont="1" applyBorder="1">
      <alignment vertical="center"/>
    </xf>
    <xf numFmtId="0" fontId="7" fillId="0" borderId="0" xfId="0" applyFont="1" applyAlignment="1">
      <alignment horizontal="right" vertical="center"/>
    </xf>
    <xf numFmtId="0" fontId="7" fillId="0" borderId="9" xfId="0" applyFont="1" applyBorder="1">
      <alignment vertical="center"/>
    </xf>
    <xf numFmtId="0" fontId="7" fillId="0" borderId="9" xfId="0" applyFont="1" applyBorder="1" applyAlignment="1">
      <alignment vertical="center" textRotation="255"/>
    </xf>
    <xf numFmtId="0" fontId="5" fillId="0" borderId="9" xfId="0" applyFont="1" applyBorder="1" applyAlignment="1">
      <alignment vertical="center" textRotation="255"/>
    </xf>
    <xf numFmtId="0" fontId="5" fillId="0" borderId="0" xfId="0" applyFont="1" applyAlignment="1">
      <alignment horizontal="center" vertical="center"/>
    </xf>
    <xf numFmtId="0" fontId="5" fillId="0" borderId="0" xfId="0" applyFont="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2" borderId="21" xfId="0" applyFont="1" applyFill="1" applyBorder="1" applyAlignment="1">
      <alignment horizontal="center" vertical="center"/>
    </xf>
    <xf numFmtId="0" fontId="5" fillId="0" borderId="22" xfId="0" applyFont="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177" fontId="5" fillId="0" borderId="23" xfId="0" applyNumberFormat="1" applyFont="1" applyBorder="1">
      <alignment vertical="center"/>
    </xf>
    <xf numFmtId="177" fontId="5" fillId="0" borderId="24" xfId="0" applyNumberFormat="1" applyFont="1" applyBorder="1">
      <alignment vertical="center"/>
    </xf>
    <xf numFmtId="177" fontId="5" fillId="0" borderId="25" xfId="0" applyNumberFormat="1" applyFont="1" applyBorder="1">
      <alignment vertical="center"/>
    </xf>
    <xf numFmtId="0" fontId="6" fillId="0" borderId="0" xfId="0" applyFont="1">
      <alignment vertical="center"/>
    </xf>
    <xf numFmtId="177" fontId="8" fillId="0" borderId="24" xfId="0" applyNumberFormat="1" applyFont="1" applyBorder="1">
      <alignment vertical="center"/>
    </xf>
    <xf numFmtId="177" fontId="8" fillId="0" borderId="26" xfId="0" applyNumberFormat="1" applyFont="1" applyBorder="1">
      <alignment vertical="center"/>
    </xf>
    <xf numFmtId="177" fontId="8" fillId="2" borderId="26" xfId="0" applyNumberFormat="1" applyFont="1" applyFill="1" applyBorder="1">
      <alignment vertical="center"/>
    </xf>
    <xf numFmtId="177" fontId="8" fillId="0" borderId="27" xfId="0" applyNumberFormat="1" applyFont="1" applyBorder="1">
      <alignment vertical="center"/>
    </xf>
    <xf numFmtId="177" fontId="8" fillId="3" borderId="24" xfId="0" applyNumberFormat="1" applyFont="1" applyFill="1" applyBorder="1">
      <alignment vertical="center"/>
    </xf>
    <xf numFmtId="177" fontId="8" fillId="3" borderId="26" xfId="0" applyNumberFormat="1" applyFont="1" applyFill="1" applyBorder="1">
      <alignment vertical="center"/>
    </xf>
    <xf numFmtId="177" fontId="8" fillId="3" borderId="27" xfId="0" applyNumberFormat="1" applyFont="1" applyFill="1" applyBorder="1">
      <alignment vertical="center"/>
    </xf>
    <xf numFmtId="177" fontId="8" fillId="0" borderId="25" xfId="0" applyNumberFormat="1" applyFont="1" applyBorder="1">
      <alignment vertical="center"/>
    </xf>
    <xf numFmtId="177" fontId="8" fillId="0" borderId="28" xfId="0" applyNumberFormat="1" applyFont="1" applyBorder="1">
      <alignment vertical="center"/>
    </xf>
    <xf numFmtId="177" fontId="8" fillId="2" borderId="28" xfId="0" applyNumberFormat="1" applyFont="1" applyFill="1" applyBorder="1">
      <alignment vertical="center"/>
    </xf>
    <xf numFmtId="177" fontId="8" fillId="0" borderId="29" xfId="0" applyNumberFormat="1" applyFont="1" applyBorder="1">
      <alignment vertical="center"/>
    </xf>
    <xf numFmtId="177" fontId="8" fillId="3" borderId="25" xfId="0" applyNumberFormat="1" applyFont="1" applyFill="1" applyBorder="1">
      <alignment vertical="center"/>
    </xf>
    <xf numFmtId="177" fontId="8" fillId="3" borderId="28" xfId="0" applyNumberFormat="1" applyFont="1" applyFill="1" applyBorder="1">
      <alignment vertical="center"/>
    </xf>
    <xf numFmtId="177" fontId="8" fillId="3" borderId="29" xfId="0" applyNumberFormat="1" applyFont="1" applyFill="1" applyBorder="1">
      <alignment vertical="center"/>
    </xf>
    <xf numFmtId="177" fontId="8" fillId="0" borderId="30" xfId="0" applyNumberFormat="1" applyFont="1" applyBorder="1">
      <alignment vertical="center"/>
    </xf>
    <xf numFmtId="177" fontId="8" fillId="0" borderId="31" xfId="0" applyNumberFormat="1" applyFont="1" applyBorder="1">
      <alignment vertical="center"/>
    </xf>
    <xf numFmtId="177" fontId="8" fillId="2" borderId="31" xfId="0" applyNumberFormat="1" applyFont="1" applyFill="1" applyBorder="1">
      <alignment vertical="center"/>
    </xf>
    <xf numFmtId="177" fontId="8" fillId="0" borderId="32" xfId="0" applyNumberFormat="1" applyFont="1" applyBorder="1">
      <alignment vertical="center"/>
    </xf>
    <xf numFmtId="177" fontId="8" fillId="3" borderId="30" xfId="0" applyNumberFormat="1" applyFont="1" applyFill="1" applyBorder="1">
      <alignment vertical="center"/>
    </xf>
    <xf numFmtId="177" fontId="8" fillId="3" borderId="31" xfId="0" applyNumberFormat="1" applyFont="1" applyFill="1" applyBorder="1">
      <alignment vertical="center"/>
    </xf>
    <xf numFmtId="177" fontId="8" fillId="3" borderId="32" xfId="0" applyNumberFormat="1" applyFont="1" applyFill="1" applyBorder="1">
      <alignment vertical="center"/>
    </xf>
    <xf numFmtId="0" fontId="5" fillId="0" borderId="21" xfId="0" applyFont="1" applyBorder="1" applyAlignment="1">
      <alignment horizontal="center" vertical="center" shrinkToFit="1"/>
    </xf>
    <xf numFmtId="0" fontId="5" fillId="3" borderId="21" xfId="0" applyFont="1" applyFill="1" applyBorder="1" applyAlignment="1">
      <alignment horizontal="center" vertical="center" shrinkToFit="1"/>
    </xf>
    <xf numFmtId="0" fontId="5" fillId="4" borderId="21" xfId="0" applyFont="1" applyFill="1" applyBorder="1" applyAlignment="1">
      <alignment horizontal="center" vertical="center"/>
    </xf>
    <xf numFmtId="177" fontId="8" fillId="4" borderId="26" xfId="0" applyNumberFormat="1" applyFont="1" applyFill="1" applyBorder="1">
      <alignment vertical="center"/>
    </xf>
    <xf numFmtId="177" fontId="8" fillId="4" borderId="28" xfId="0" applyNumberFormat="1" applyFont="1" applyFill="1" applyBorder="1">
      <alignment vertical="center"/>
    </xf>
    <xf numFmtId="177" fontId="8" fillId="4" borderId="31" xfId="0" applyNumberFormat="1" applyFont="1" applyFill="1" applyBorder="1">
      <alignment vertical="center"/>
    </xf>
    <xf numFmtId="0" fontId="7" fillId="0" borderId="13"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33" xfId="0" applyFont="1" applyBorder="1">
      <alignment vertical="center"/>
    </xf>
    <xf numFmtId="0" fontId="7" fillId="0" borderId="34" xfId="0" applyFont="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38" fontId="5" fillId="0" borderId="0" xfId="1" applyFont="1">
      <alignment vertical="center"/>
    </xf>
    <xf numFmtId="0" fontId="7" fillId="0" borderId="37" xfId="0" applyFont="1" applyBorder="1">
      <alignment vertical="center"/>
    </xf>
    <xf numFmtId="0" fontId="7" fillId="0" borderId="38" xfId="0" applyFont="1" applyBorder="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3" xfId="0" applyFont="1" applyBorder="1">
      <alignment vertical="center"/>
    </xf>
    <xf numFmtId="0" fontId="5" fillId="0" borderId="0" xfId="1" applyNumberFormat="1" applyFont="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0" fontId="9" fillId="0" borderId="34" xfId="0" applyFont="1" applyBorder="1">
      <alignment vertical="center"/>
    </xf>
    <xf numFmtId="0" fontId="5" fillId="0" borderId="52" xfId="0" applyFont="1" applyBorder="1" applyAlignment="1">
      <alignment horizontal="center" vertical="center"/>
    </xf>
    <xf numFmtId="0" fontId="7" fillId="0" borderId="4" xfId="0" applyFont="1" applyBorder="1">
      <alignment vertical="center"/>
    </xf>
    <xf numFmtId="0" fontId="4" fillId="0" borderId="8" xfId="0" applyFont="1" applyBorder="1">
      <alignment vertical="center"/>
    </xf>
    <xf numFmtId="0" fontId="7" fillId="0" borderId="53" xfId="0" applyFont="1" applyBorder="1" applyAlignment="1">
      <alignment horizontal="center" vertical="center"/>
    </xf>
    <xf numFmtId="0" fontId="7" fillId="0" borderId="54" xfId="0" applyFont="1" applyBorder="1">
      <alignment vertical="center"/>
    </xf>
    <xf numFmtId="0" fontId="7" fillId="0" borderId="55" xfId="0" applyFont="1" applyBorder="1">
      <alignment vertical="center"/>
    </xf>
    <xf numFmtId="0" fontId="7" fillId="0" borderId="56" xfId="0" applyFont="1" applyBorder="1" applyAlignment="1">
      <alignment horizontal="center" vertical="center"/>
    </xf>
    <xf numFmtId="0" fontId="7" fillId="0" borderId="57" xfId="0" applyFont="1" applyBorder="1">
      <alignment vertical="center"/>
    </xf>
    <xf numFmtId="0" fontId="4" fillId="0" borderId="54" xfId="0" applyFont="1" applyBorder="1">
      <alignment vertical="center"/>
    </xf>
    <xf numFmtId="0" fontId="7" fillId="0" borderId="58" xfId="0" applyFont="1" applyBorder="1">
      <alignment vertical="center"/>
    </xf>
    <xf numFmtId="0" fontId="4" fillId="0" borderId="55" xfId="0" applyFont="1" applyBorder="1">
      <alignment vertical="center"/>
    </xf>
    <xf numFmtId="0" fontId="7" fillId="0" borderId="59" xfId="0" applyFont="1" applyBorder="1" applyAlignment="1">
      <alignment horizontal="center" vertical="center"/>
    </xf>
    <xf numFmtId="0" fontId="7" fillId="0" borderId="60" xfId="0" applyFont="1" applyBorder="1">
      <alignment vertical="center"/>
    </xf>
    <xf numFmtId="0" fontId="7" fillId="0" borderId="61" xfId="0" applyFont="1" applyBorder="1" applyAlignment="1">
      <alignment horizontal="center" vertical="center"/>
    </xf>
    <xf numFmtId="0" fontId="7" fillId="0" borderId="62" xfId="0" applyFont="1" applyBorder="1">
      <alignment vertical="center"/>
    </xf>
    <xf numFmtId="0" fontId="7" fillId="0" borderId="63" xfId="0" applyFont="1" applyBorder="1" applyAlignment="1">
      <alignment horizontal="center" vertical="center"/>
    </xf>
    <xf numFmtId="0" fontId="7" fillId="0" borderId="64" xfId="0" applyFont="1" applyBorder="1">
      <alignment vertical="center"/>
    </xf>
    <xf numFmtId="0" fontId="7" fillId="0" borderId="65" xfId="0" applyFont="1" applyBorder="1" applyAlignment="1">
      <alignment horizontal="center" vertical="center"/>
    </xf>
    <xf numFmtId="0" fontId="7" fillId="0" borderId="66" xfId="0" applyFont="1" applyBorder="1">
      <alignment vertical="center"/>
    </xf>
    <xf numFmtId="0" fontId="8" fillId="0" borderId="11" xfId="0" applyFont="1" applyBorder="1">
      <alignment vertical="center"/>
    </xf>
    <xf numFmtId="0" fontId="7" fillId="0" borderId="67" xfId="0" applyFont="1" applyBorder="1">
      <alignment vertical="center"/>
    </xf>
    <xf numFmtId="0" fontId="7" fillId="0" borderId="68" xfId="0" applyFont="1" applyBorder="1">
      <alignment vertical="center"/>
    </xf>
    <xf numFmtId="0" fontId="24" fillId="0" borderId="4" xfId="0" applyFont="1" applyBorder="1" applyAlignment="1">
      <alignment horizontal="center" vertical="center"/>
    </xf>
    <xf numFmtId="38" fontId="1" fillId="0" borderId="4" xfId="1" applyFont="1" applyBorder="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1" fillId="0" borderId="15" xfId="0" applyFont="1" applyBorder="1">
      <alignment vertical="center"/>
    </xf>
    <xf numFmtId="0" fontId="21" fillId="0" borderId="14" xfId="0" applyFont="1" applyBorder="1">
      <alignment vertical="center"/>
    </xf>
    <xf numFmtId="0" fontId="21" fillId="0" borderId="69" xfId="0" applyFont="1" applyBorder="1">
      <alignment vertical="center"/>
    </xf>
    <xf numFmtId="0" fontId="20" fillId="0" borderId="10" xfId="0" applyFont="1" applyBorder="1" applyAlignment="1">
      <alignment horizontal="left" vertical="center"/>
    </xf>
    <xf numFmtId="0" fontId="20" fillId="0" borderId="4" xfId="0" applyFont="1" applyBorder="1">
      <alignment vertical="center"/>
    </xf>
    <xf numFmtId="0" fontId="20" fillId="0" borderId="70" xfId="0" applyFont="1" applyBorder="1" applyAlignment="1">
      <alignment horizontal="right" vertical="center"/>
    </xf>
    <xf numFmtId="0" fontId="20" fillId="0" borderId="11" xfId="0" applyFont="1" applyBorder="1" applyAlignment="1">
      <alignment horizontal="right" vertical="center"/>
    </xf>
    <xf numFmtId="0" fontId="24" fillId="0" borderId="11" xfId="0" applyFont="1" applyBorder="1" applyAlignment="1">
      <alignment horizontal="center" vertical="center"/>
    </xf>
    <xf numFmtId="0" fontId="1" fillId="0" borderId="0" xfId="0" applyFont="1">
      <alignment vertical="center"/>
    </xf>
    <xf numFmtId="0" fontId="32" fillId="0" borderId="71" xfId="0" applyFont="1" applyBorder="1">
      <alignment vertical="center"/>
    </xf>
    <xf numFmtId="0" fontId="32" fillId="0" borderId="45" xfId="0" applyFont="1" applyBorder="1">
      <alignment vertical="center"/>
    </xf>
    <xf numFmtId="0" fontId="32" fillId="0" borderId="33" xfId="0" applyFont="1" applyBorder="1">
      <alignment vertical="center"/>
    </xf>
    <xf numFmtId="0" fontId="32" fillId="0" borderId="6" xfId="0" applyFont="1" applyBorder="1">
      <alignment vertical="center"/>
    </xf>
    <xf numFmtId="0" fontId="7" fillId="0" borderId="34" xfId="0" applyFont="1" applyBorder="1" applyAlignment="1">
      <alignment horizontal="left" vertical="center"/>
    </xf>
    <xf numFmtId="0" fontId="33" fillId="0" borderId="34" xfId="0" applyFont="1" applyBorder="1">
      <alignment vertical="center"/>
    </xf>
    <xf numFmtId="0" fontId="34" fillId="0" borderId="0" xfId="0" applyFont="1">
      <alignment vertical="center"/>
    </xf>
    <xf numFmtId="0" fontId="5" fillId="0" borderId="14" xfId="0" applyFont="1" applyBorder="1" applyAlignment="1">
      <alignment horizontal="center" vertical="center"/>
    </xf>
    <xf numFmtId="0" fontId="21" fillId="0" borderId="72" xfId="0" applyFont="1" applyBorder="1">
      <alignment vertical="center"/>
    </xf>
    <xf numFmtId="38" fontId="26" fillId="0" borderId="4" xfId="1" applyFont="1" applyBorder="1">
      <alignment vertical="center"/>
    </xf>
    <xf numFmtId="0" fontId="24" fillId="0" borderId="0" xfId="0" applyFont="1">
      <alignment vertical="center"/>
    </xf>
    <xf numFmtId="177" fontId="22" fillId="2" borderId="73" xfId="0" applyNumberFormat="1" applyFont="1" applyFill="1" applyBorder="1">
      <alignment vertical="center"/>
    </xf>
    <xf numFmtId="177" fontId="22" fillId="2" borderId="26" xfId="0" applyNumberFormat="1" applyFont="1" applyFill="1" applyBorder="1">
      <alignment vertical="center"/>
    </xf>
    <xf numFmtId="177" fontId="22" fillId="3" borderId="23" xfId="0" applyNumberFormat="1" applyFont="1" applyFill="1" applyBorder="1">
      <alignment vertical="center"/>
    </xf>
    <xf numFmtId="177" fontId="22" fillId="3" borderId="73" xfId="0" applyNumberFormat="1" applyFont="1" applyFill="1" applyBorder="1">
      <alignment vertical="center"/>
    </xf>
    <xf numFmtId="177" fontId="22" fillId="4" borderId="73" xfId="0" applyNumberFormat="1" applyFont="1" applyFill="1" applyBorder="1">
      <alignment vertical="center"/>
    </xf>
    <xf numFmtId="177" fontId="22" fillId="3" borderId="74" xfId="0" applyNumberFormat="1" applyFont="1" applyFill="1" applyBorder="1">
      <alignment vertical="center"/>
    </xf>
    <xf numFmtId="177" fontId="22" fillId="3" borderId="24" xfId="0" applyNumberFormat="1" applyFont="1" applyFill="1" applyBorder="1">
      <alignment vertical="center"/>
    </xf>
    <xf numFmtId="177" fontId="22" fillId="3" borderId="26" xfId="0" applyNumberFormat="1" applyFont="1" applyFill="1" applyBorder="1">
      <alignment vertical="center"/>
    </xf>
    <xf numFmtId="177" fontId="22" fillId="4" borderId="26" xfId="0" applyNumberFormat="1" applyFont="1" applyFill="1" applyBorder="1">
      <alignment vertical="center"/>
    </xf>
    <xf numFmtId="177" fontId="22" fillId="3" borderId="27" xfId="0" applyNumberFormat="1" applyFont="1" applyFill="1" applyBorder="1">
      <alignment vertical="center"/>
    </xf>
    <xf numFmtId="177" fontId="22" fillId="0" borderId="23" xfId="0" applyNumberFormat="1" applyFont="1" applyBorder="1">
      <alignment vertical="center"/>
    </xf>
    <xf numFmtId="177" fontId="22" fillId="0" borderId="73" xfId="0" applyNumberFormat="1" applyFont="1" applyBorder="1">
      <alignment vertical="center"/>
    </xf>
    <xf numFmtId="177" fontId="22" fillId="0" borderId="74" xfId="0" applyNumberFormat="1" applyFont="1" applyBorder="1">
      <alignment vertical="center"/>
    </xf>
    <xf numFmtId="177" fontId="22" fillId="0" borderId="24" xfId="0" applyNumberFormat="1" applyFont="1" applyBorder="1">
      <alignment vertical="center"/>
    </xf>
    <xf numFmtId="177" fontId="22" fillId="0" borderId="26" xfId="0" applyNumberFormat="1" applyFont="1" applyBorder="1">
      <alignment vertical="center"/>
    </xf>
    <xf numFmtId="177" fontId="22" fillId="0" borderId="27" xfId="0" applyNumberFormat="1" applyFont="1" applyBorder="1">
      <alignment vertical="center"/>
    </xf>
    <xf numFmtId="177" fontId="21" fillId="0" borderId="0" xfId="0" applyNumberFormat="1" applyFont="1" applyAlignment="1">
      <alignment horizontal="center" vertical="center" shrinkToFit="1"/>
    </xf>
    <xf numFmtId="0" fontId="16" fillId="0" borderId="0" xfId="0" applyFont="1">
      <alignment vertical="center"/>
    </xf>
    <xf numFmtId="0" fontId="7" fillId="2" borderId="75" xfId="0" applyFont="1" applyFill="1" applyBorder="1" applyAlignment="1">
      <alignment horizontal="center" vertical="center"/>
    </xf>
    <xf numFmtId="0" fontId="11" fillId="2" borderId="75"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0" fillId="0" borderId="240" xfId="0" applyBorder="1">
      <alignment vertical="center"/>
    </xf>
    <xf numFmtId="0" fontId="0" fillId="0" borderId="242" xfId="0" applyBorder="1">
      <alignment vertical="center"/>
    </xf>
    <xf numFmtId="0" fontId="0" fillId="0" borderId="244" xfId="0" applyBorder="1">
      <alignment vertical="center"/>
    </xf>
    <xf numFmtId="0" fontId="0" fillId="0" borderId="246" xfId="0" applyBorder="1">
      <alignment vertical="center"/>
    </xf>
    <xf numFmtId="0" fontId="0" fillId="0" borderId="247" xfId="0" applyBorder="1">
      <alignment vertical="center"/>
    </xf>
    <xf numFmtId="177" fontId="0" fillId="0" borderId="247" xfId="0" applyNumberFormat="1" applyBorder="1">
      <alignment vertical="center"/>
    </xf>
    <xf numFmtId="14" fontId="0" fillId="0" borderId="0" xfId="0" applyNumberFormat="1">
      <alignment vertical="center"/>
    </xf>
    <xf numFmtId="14" fontId="0" fillId="0" borderId="247" xfId="0" applyNumberFormat="1" applyBorder="1" applyAlignment="1">
      <alignment horizontal="right" vertical="center"/>
    </xf>
    <xf numFmtId="0" fontId="0" fillId="0" borderId="0" xfId="0" applyNumberFormat="1">
      <alignment vertical="center"/>
    </xf>
    <xf numFmtId="0" fontId="0" fillId="7" borderId="248" xfId="0" applyFill="1" applyBorder="1" applyProtection="1">
      <alignment vertical="center"/>
      <protection locked="0"/>
    </xf>
    <xf numFmtId="0" fontId="0" fillId="0" borderId="241" xfId="0" applyFill="1" applyBorder="1" applyProtection="1">
      <alignment vertical="center"/>
    </xf>
    <xf numFmtId="0" fontId="0" fillId="0" borderId="243" xfId="0" applyFill="1" applyBorder="1" applyProtection="1">
      <alignment vertical="center"/>
    </xf>
    <xf numFmtId="0" fontId="0" fillId="0" borderId="245" xfId="0" applyFill="1" applyBorder="1" applyProtection="1">
      <alignment vertical="center"/>
    </xf>
    <xf numFmtId="0" fontId="7" fillId="6" borderId="0" xfId="0" applyFont="1" applyFill="1" applyBorder="1" applyAlignment="1">
      <alignment horizontal="center" vertical="center"/>
    </xf>
    <xf numFmtId="0" fontId="7"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7" fillId="0" borderId="0" xfId="0" quotePrefix="1" applyFont="1" applyFill="1" applyAlignment="1">
      <alignment horizontal="right" vertical="center"/>
    </xf>
    <xf numFmtId="0" fontId="10" fillId="0" borderId="0" xfId="0" applyFont="1" applyFill="1" applyBorder="1" applyAlignment="1">
      <alignment horizontal="center" vertical="center"/>
    </xf>
    <xf numFmtId="38" fontId="10" fillId="0" borderId="0" xfId="3"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Fill="1" applyProtection="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8" xfId="0" applyFont="1" applyFill="1" applyBorder="1">
      <alignment vertical="center"/>
    </xf>
    <xf numFmtId="0" fontId="5" fillId="0" borderId="0"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4" xfId="0" applyFont="1" applyFill="1" applyBorder="1">
      <alignment vertical="center"/>
    </xf>
    <xf numFmtId="0" fontId="5" fillId="0" borderId="11" xfId="0" applyFont="1" applyFill="1" applyBorder="1">
      <alignment vertical="center"/>
    </xf>
    <xf numFmtId="0" fontId="7" fillId="0" borderId="16" xfId="0" applyFont="1" applyFill="1" applyBorder="1">
      <alignment vertical="center"/>
    </xf>
    <xf numFmtId="38" fontId="7" fillId="0" borderId="13" xfId="3" applyFont="1" applyFill="1" applyBorder="1" applyAlignment="1">
      <alignment vertical="center"/>
    </xf>
    <xf numFmtId="38" fontId="7" fillId="0" borderId="37" xfId="3" applyFont="1" applyFill="1" applyBorder="1" applyAlignment="1">
      <alignment vertical="center"/>
    </xf>
    <xf numFmtId="38" fontId="7" fillId="0" borderId="7" xfId="3" applyFont="1" applyFill="1" applyBorder="1" applyAlignment="1">
      <alignment vertical="center"/>
    </xf>
    <xf numFmtId="38" fontId="7" fillId="0" borderId="38" xfId="3" applyFont="1" applyFill="1" applyBorder="1" applyAlignment="1">
      <alignment vertical="center"/>
    </xf>
    <xf numFmtId="38" fontId="7" fillId="0" borderId="40" xfId="3" applyFont="1" applyFill="1" applyBorder="1" applyAlignment="1">
      <alignment vertical="center"/>
    </xf>
    <xf numFmtId="38" fontId="7" fillId="0" borderId="41" xfId="3" applyFont="1" applyFill="1" applyBorder="1" applyAlignment="1">
      <alignment vertical="center"/>
    </xf>
    <xf numFmtId="38" fontId="7" fillId="0" borderId="42" xfId="3" applyFont="1" applyFill="1" applyBorder="1" applyAlignment="1">
      <alignment vertical="center"/>
    </xf>
    <xf numFmtId="0" fontId="7" fillId="0" borderId="42" xfId="0" applyFont="1" applyFill="1" applyBorder="1" applyAlignment="1">
      <alignment vertical="center"/>
    </xf>
    <xf numFmtId="38" fontId="7" fillId="0" borderId="43" xfId="3" applyFont="1" applyFill="1" applyBorder="1" applyAlignment="1">
      <alignment vertical="center"/>
    </xf>
    <xf numFmtId="0" fontId="7" fillId="0" borderId="43" xfId="0" applyFont="1" applyFill="1" applyBorder="1" applyAlignment="1">
      <alignment vertical="center"/>
    </xf>
    <xf numFmtId="38" fontId="7" fillId="0" borderId="44" xfId="3" applyFont="1" applyFill="1" applyBorder="1" applyAlignment="1">
      <alignment vertical="center"/>
    </xf>
    <xf numFmtId="0" fontId="7" fillId="0" borderId="44" xfId="0" applyFont="1" applyFill="1" applyBorder="1" applyAlignment="1">
      <alignment vertical="center"/>
    </xf>
    <xf numFmtId="0" fontId="5" fillId="0" borderId="0" xfId="0" applyNumberFormat="1" applyFont="1" applyFill="1" applyBorder="1" applyAlignment="1">
      <alignment vertical="center"/>
    </xf>
    <xf numFmtId="0" fontId="7" fillId="0" borderId="49" xfId="0" applyNumberFormat="1" applyFont="1" applyFill="1" applyBorder="1" applyAlignment="1">
      <alignment vertical="center"/>
    </xf>
    <xf numFmtId="38" fontId="5" fillId="0" borderId="0" xfId="0" applyNumberFormat="1" applyFont="1" applyFill="1" applyBorder="1" applyAlignment="1">
      <alignment vertical="center"/>
    </xf>
    <xf numFmtId="0" fontId="7" fillId="0" borderId="50" xfId="0" applyNumberFormat="1" applyFont="1" applyFill="1" applyBorder="1" applyAlignment="1">
      <alignment vertical="center"/>
    </xf>
    <xf numFmtId="0" fontId="7" fillId="0" borderId="48" xfId="0" applyNumberFormat="1" applyFont="1" applyFill="1" applyBorder="1" applyAlignment="1">
      <alignment vertical="center"/>
    </xf>
    <xf numFmtId="0" fontId="7" fillId="0" borderId="51" xfId="0" applyNumberFormat="1" applyFont="1" applyFill="1" applyBorder="1" applyAlignment="1">
      <alignment vertical="center"/>
    </xf>
    <xf numFmtId="0" fontId="7" fillId="0" borderId="5" xfId="0" applyNumberFormat="1" applyFont="1" applyFill="1" applyBorder="1" applyAlignment="1">
      <alignment vertical="center"/>
    </xf>
    <xf numFmtId="0" fontId="7" fillId="0" borderId="45" xfId="0" applyNumberFormat="1" applyFont="1" applyFill="1" applyBorder="1" applyAlignment="1">
      <alignment vertical="center"/>
    </xf>
    <xf numFmtId="0" fontId="7" fillId="0" borderId="6" xfId="0" applyNumberFormat="1" applyFont="1" applyFill="1" applyBorder="1" applyAlignment="1">
      <alignment vertical="center"/>
    </xf>
    <xf numFmtId="0" fontId="7" fillId="0" borderId="46" xfId="0" applyNumberFormat="1" applyFont="1" applyFill="1" applyBorder="1" applyAlignment="1">
      <alignment vertical="center"/>
    </xf>
    <xf numFmtId="0" fontId="7" fillId="0" borderId="190" xfId="0" applyNumberFormat="1" applyFont="1" applyFill="1" applyBorder="1" applyAlignment="1">
      <alignment vertical="center"/>
    </xf>
    <xf numFmtId="0" fontId="5" fillId="0" borderId="0" xfId="0" applyNumberFormat="1" applyFont="1" applyFill="1" applyAlignment="1">
      <alignment vertical="center"/>
    </xf>
    <xf numFmtId="0" fontId="7"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5" fillId="0" borderId="0" xfId="3" applyNumberFormat="1" applyFont="1" applyFill="1" applyBorder="1" applyAlignment="1">
      <alignment vertical="center"/>
    </xf>
    <xf numFmtId="0" fontId="7" fillId="0" borderId="42" xfId="0" applyFont="1" applyFill="1" applyBorder="1">
      <alignment vertical="center"/>
    </xf>
    <xf numFmtId="0" fontId="7" fillId="0" borderId="47" xfId="0" applyFont="1" applyFill="1" applyBorder="1">
      <alignment vertical="center"/>
    </xf>
    <xf numFmtId="0" fontId="7" fillId="0" borderId="43" xfId="0" applyFont="1" applyFill="1" applyBorder="1">
      <alignment vertical="center"/>
    </xf>
    <xf numFmtId="0" fontId="7" fillId="0" borderId="253" xfId="0" applyFont="1" applyFill="1" applyBorder="1">
      <alignment vertical="center"/>
    </xf>
    <xf numFmtId="0" fontId="7" fillId="0" borderId="190" xfId="0" applyFont="1" applyFill="1" applyBorder="1" applyAlignment="1">
      <alignment vertical="center"/>
    </xf>
    <xf numFmtId="0" fontId="7" fillId="0" borderId="190" xfId="0" applyFont="1" applyFill="1" applyBorder="1">
      <alignment vertical="center"/>
    </xf>
    <xf numFmtId="0" fontId="7" fillId="0" borderId="9" xfId="0" applyNumberFormat="1" applyFont="1" applyBorder="1" applyAlignment="1">
      <alignment vertical="center"/>
    </xf>
    <xf numFmtId="0" fontId="7" fillId="0" borderId="9" xfId="0" applyNumberFormat="1" applyFont="1" applyBorder="1" applyAlignment="1">
      <alignment vertical="center" textRotation="255"/>
    </xf>
    <xf numFmtId="0" fontId="5" fillId="0" borderId="9" xfId="0" applyNumberFormat="1" applyFont="1" applyBorder="1" applyAlignment="1">
      <alignment vertical="center" textRotation="255"/>
    </xf>
    <xf numFmtId="0" fontId="5" fillId="0" borderId="0" xfId="0" applyFont="1" applyBorder="1" applyAlignment="1">
      <alignment vertical="center"/>
    </xf>
    <xf numFmtId="0" fontId="16" fillId="0" borderId="0" xfId="0" applyFont="1" applyAlignment="1">
      <alignment vertical="distributed"/>
    </xf>
    <xf numFmtId="0" fontId="16" fillId="0" borderId="0" xfId="0" applyFont="1" applyAlignment="1">
      <alignment horizontal="right" vertical="center"/>
    </xf>
    <xf numFmtId="0" fontId="5" fillId="0" borderId="0" xfId="0" applyFont="1" applyAlignment="1">
      <alignment vertical="distributed"/>
    </xf>
    <xf numFmtId="0" fontId="16" fillId="0" borderId="0" xfId="0" applyFont="1" applyAlignment="1">
      <alignment horizontal="center" vertical="distributed"/>
    </xf>
    <xf numFmtId="0" fontId="5" fillId="0" borderId="0" xfId="0" applyFont="1" applyAlignment="1">
      <alignment horizontal="left" vertical="center" wrapText="1"/>
    </xf>
    <xf numFmtId="0" fontId="46" fillId="0" borderId="0" xfId="0" applyFont="1">
      <alignment vertical="center"/>
    </xf>
    <xf numFmtId="0" fontId="46" fillId="0" borderId="0" xfId="0" applyFont="1" applyAlignment="1">
      <alignment horizontal="left" vertical="center"/>
    </xf>
    <xf numFmtId="0" fontId="46" fillId="6" borderId="0" xfId="0" applyFont="1" applyFill="1" applyBorder="1">
      <alignment vertical="center"/>
    </xf>
    <xf numFmtId="0" fontId="16" fillId="6" borderId="0" xfId="0" applyFont="1" applyFill="1" applyBorder="1">
      <alignment vertical="center"/>
    </xf>
    <xf numFmtId="0" fontId="7" fillId="6" borderId="0" xfId="0" applyFont="1" applyFill="1" applyBorder="1">
      <alignment vertical="center"/>
    </xf>
    <xf numFmtId="0" fontId="16" fillId="6" borderId="0" xfId="0" applyFont="1" applyFill="1" applyBorder="1" applyAlignment="1">
      <alignment horizontal="center" vertical="center" textRotation="255"/>
    </xf>
    <xf numFmtId="0" fontId="16" fillId="6" borderId="0" xfId="0" applyFont="1" applyFill="1" applyBorder="1" applyAlignment="1">
      <alignment horizontal="center" vertical="center"/>
    </xf>
    <xf numFmtId="0" fontId="5" fillId="6" borderId="0" xfId="0" applyFont="1" applyFill="1" applyBorder="1">
      <alignment vertical="center"/>
    </xf>
    <xf numFmtId="0" fontId="7" fillId="0" borderId="0" xfId="0" applyNumberFormat="1" applyFont="1" applyFill="1" applyBorder="1" applyAlignment="1">
      <alignment horizontal="center" vertical="center"/>
    </xf>
    <xf numFmtId="0" fontId="5" fillId="6" borderId="0" xfId="0" applyFont="1" applyFill="1">
      <alignment vertical="center"/>
    </xf>
    <xf numFmtId="0" fontId="51" fillId="0" borderId="0" xfId="0" applyFont="1">
      <alignment vertical="center"/>
    </xf>
    <xf numFmtId="0" fontId="49" fillId="0" borderId="7" xfId="0" applyFont="1" applyBorder="1">
      <alignment vertical="center"/>
    </xf>
    <xf numFmtId="38" fontId="49" fillId="0" borderId="0" xfId="3" applyFont="1" applyFill="1">
      <alignment vertical="center"/>
    </xf>
    <xf numFmtId="0" fontId="49" fillId="0" borderId="0" xfId="0" applyFont="1" applyAlignment="1">
      <alignment horizontal="center" vertical="center"/>
    </xf>
    <xf numFmtId="38" fontId="48" fillId="0" borderId="0" xfId="3" applyFont="1" applyFill="1">
      <alignment vertical="center"/>
    </xf>
    <xf numFmtId="38" fontId="49" fillId="0" borderId="0" xfId="3" applyFont="1" applyFill="1" applyBorder="1">
      <alignment vertical="center"/>
    </xf>
    <xf numFmtId="38" fontId="48" fillId="0" borderId="0" xfId="3" applyFont="1" applyFill="1" applyBorder="1">
      <alignment vertical="center"/>
    </xf>
    <xf numFmtId="38" fontId="49" fillId="0" borderId="0" xfId="3" applyFont="1" applyFill="1" applyBorder="1" applyAlignment="1">
      <alignment horizontal="center" vertical="center"/>
    </xf>
    <xf numFmtId="38" fontId="49" fillId="0" borderId="0" xfId="3" applyFont="1" applyFill="1" applyBorder="1" applyAlignment="1">
      <alignment vertical="center" shrinkToFit="1"/>
    </xf>
    <xf numFmtId="0" fontId="49" fillId="8" borderId="0" xfId="0" applyFont="1" applyFill="1">
      <alignment vertical="center"/>
    </xf>
    <xf numFmtId="0" fontId="50" fillId="0" borderId="0" xfId="0" applyFont="1">
      <alignment vertical="center"/>
    </xf>
    <xf numFmtId="0" fontId="52" fillId="0" borderId="0" xfId="0" applyFont="1">
      <alignment vertical="center"/>
    </xf>
    <xf numFmtId="49" fontId="52" fillId="0" borderId="0" xfId="0" applyNumberFormat="1" applyFont="1">
      <alignment vertical="center"/>
    </xf>
    <xf numFmtId="0" fontId="52" fillId="8" borderId="0" xfId="0" applyFont="1" applyFill="1">
      <alignment vertical="center"/>
    </xf>
    <xf numFmtId="0" fontId="59" fillId="0" borderId="0" xfId="0" applyFont="1">
      <alignment vertical="center"/>
    </xf>
    <xf numFmtId="0" fontId="49" fillId="0" borderId="0" xfId="0" applyFont="1" applyAlignment="1">
      <alignment vertical="center" wrapText="1"/>
    </xf>
    <xf numFmtId="0" fontId="49" fillId="0" borderId="0" xfId="0" applyFont="1" applyAlignment="1">
      <alignment horizontal="left" vertical="center"/>
    </xf>
    <xf numFmtId="0" fontId="49" fillId="8" borderId="0" xfId="0" applyFont="1" applyFill="1" applyAlignment="1">
      <alignment horizontal="left" vertical="center"/>
    </xf>
    <xf numFmtId="0" fontId="49" fillId="0" borderId="12" xfId="0" applyFont="1" applyBorder="1" applyAlignment="1">
      <alignment horizontal="left" vertical="center"/>
    </xf>
    <xf numFmtId="186" fontId="61" fillId="0" borderId="147" xfId="0" applyNumberFormat="1" applyFont="1" applyBorder="1" applyAlignment="1">
      <alignment horizontal="center" vertical="center" wrapText="1"/>
    </xf>
    <xf numFmtId="186" fontId="61" fillId="0" borderId="14" xfId="0" applyNumberFormat="1" applyFont="1" applyBorder="1" applyAlignment="1">
      <alignment horizontal="center" vertical="center" wrapText="1"/>
    </xf>
    <xf numFmtId="186" fontId="61" fillId="6" borderId="14" xfId="0" applyNumberFormat="1" applyFont="1" applyFill="1" applyBorder="1" applyAlignment="1">
      <alignment horizontal="center" vertical="center" wrapText="1"/>
    </xf>
    <xf numFmtId="0" fontId="49" fillId="10" borderId="147" xfId="0" applyFont="1" applyFill="1" applyBorder="1" applyAlignment="1">
      <alignment horizontal="center" vertical="center"/>
    </xf>
    <xf numFmtId="0" fontId="49" fillId="10" borderId="14" xfId="0" applyFont="1" applyFill="1" applyBorder="1" applyAlignment="1">
      <alignment horizontal="center" vertical="center"/>
    </xf>
    <xf numFmtId="0" fontId="49" fillId="10" borderId="69" xfId="0" applyFont="1" applyFill="1" applyBorder="1" applyAlignment="1">
      <alignment horizontal="center" vertical="center"/>
    </xf>
    <xf numFmtId="0" fontId="51" fillId="6" borderId="250" xfId="0" applyFont="1" applyFill="1" applyBorder="1" applyAlignment="1" applyProtection="1">
      <alignment horizontal="center" vertical="center" shrinkToFit="1"/>
      <protection locked="0"/>
    </xf>
    <xf numFmtId="38" fontId="66" fillId="0" borderId="1" xfId="3" applyFont="1" applyFill="1" applyBorder="1">
      <alignment vertical="center"/>
    </xf>
    <xf numFmtId="38" fontId="51" fillId="0" borderId="2" xfId="3" applyFont="1" applyFill="1" applyBorder="1">
      <alignment vertical="center"/>
    </xf>
    <xf numFmtId="38" fontId="51" fillId="0" borderId="78" xfId="3" applyFont="1" applyFill="1" applyBorder="1">
      <alignment vertical="center"/>
    </xf>
    <xf numFmtId="38" fontId="51" fillId="0" borderId="8" xfId="3" applyFont="1" applyFill="1" applyBorder="1">
      <alignment vertical="center"/>
    </xf>
    <xf numFmtId="38" fontId="60" fillId="0" borderId="90" xfId="3" applyFont="1" applyFill="1" applyBorder="1">
      <alignment vertical="center"/>
    </xf>
    <xf numFmtId="38" fontId="51" fillId="0" borderId="91" xfId="3" applyFont="1" applyFill="1" applyBorder="1">
      <alignment vertical="center"/>
    </xf>
    <xf numFmtId="38" fontId="51" fillId="0" borderId="92" xfId="3" applyFont="1" applyFill="1" applyBorder="1">
      <alignment vertical="center"/>
    </xf>
    <xf numFmtId="38" fontId="51" fillId="0" borderId="82" xfId="3" applyFont="1" applyFill="1" applyBorder="1">
      <alignment vertical="center"/>
    </xf>
    <xf numFmtId="38" fontId="51" fillId="0" borderId="83" xfId="3" applyFont="1" applyFill="1" applyBorder="1">
      <alignment vertical="center"/>
    </xf>
    <xf numFmtId="38" fontId="51" fillId="0" borderId="85" xfId="3" applyFont="1" applyFill="1" applyBorder="1">
      <alignment vertical="center"/>
    </xf>
    <xf numFmtId="38" fontId="51" fillId="0" borderId="86" xfId="3" applyFont="1" applyFill="1" applyBorder="1">
      <alignment vertical="center"/>
    </xf>
    <xf numFmtId="38" fontId="66" fillId="0" borderId="8" xfId="3" applyFont="1" applyFill="1" applyBorder="1">
      <alignment vertical="center"/>
    </xf>
    <xf numFmtId="38" fontId="51" fillId="0" borderId="0" xfId="3" applyFont="1" applyFill="1">
      <alignment vertical="center"/>
    </xf>
    <xf numFmtId="38" fontId="51" fillId="0" borderId="79" xfId="3" applyFont="1" applyFill="1" applyBorder="1">
      <alignment vertical="center"/>
    </xf>
    <xf numFmtId="38" fontId="51" fillId="0" borderId="88" xfId="3" applyFont="1" applyFill="1" applyBorder="1">
      <alignment vertical="center"/>
    </xf>
    <xf numFmtId="38" fontId="51" fillId="0" borderId="89" xfId="3" applyFont="1" applyFill="1" applyBorder="1">
      <alignment vertical="center"/>
    </xf>
    <xf numFmtId="0" fontId="5" fillId="0" borderId="0" xfId="0" applyFont="1" applyBorder="1">
      <alignment vertical="center"/>
    </xf>
    <xf numFmtId="0" fontId="51" fillId="0" borderId="0" xfId="0" applyFont="1" applyFill="1">
      <alignment vertical="center"/>
    </xf>
    <xf numFmtId="0" fontId="55" fillId="0" borderId="0" xfId="0" applyFont="1" applyFill="1" applyAlignment="1">
      <alignment horizontal="center" vertical="center"/>
    </xf>
    <xf numFmtId="38" fontId="55" fillId="0" borderId="0" xfId="3" applyFont="1" applyFill="1" applyAlignment="1">
      <alignment horizontal="center" vertical="center"/>
    </xf>
    <xf numFmtId="0" fontId="55" fillId="0" borderId="0" xfId="0" applyFont="1" applyFill="1" applyAlignment="1">
      <alignment horizontal="left" vertical="center"/>
    </xf>
    <xf numFmtId="0" fontId="48" fillId="0" borderId="0" xfId="0" applyFont="1" applyFill="1" applyProtection="1">
      <alignment vertical="center"/>
      <protection locked="0"/>
    </xf>
    <xf numFmtId="0" fontId="49" fillId="0" borderId="9" xfId="0" applyFont="1" applyFill="1" applyBorder="1">
      <alignment vertical="center"/>
    </xf>
    <xf numFmtId="0" fontId="48" fillId="0" borderId="162" xfId="0" applyFont="1" applyFill="1" applyBorder="1">
      <alignment vertical="center"/>
    </xf>
    <xf numFmtId="0" fontId="60" fillId="0" borderId="0" xfId="0" applyFont="1" applyFill="1" applyAlignment="1">
      <alignment horizontal="center" vertical="center"/>
    </xf>
    <xf numFmtId="0" fontId="49" fillId="0" borderId="64" xfId="0" applyFont="1" applyFill="1" applyBorder="1">
      <alignment vertical="center"/>
    </xf>
    <xf numFmtId="0" fontId="48" fillId="0" borderId="0" xfId="0" quotePrefix="1" applyFont="1" applyFill="1" applyAlignment="1">
      <alignment horizontal="center" vertical="center"/>
    </xf>
    <xf numFmtId="0" fontId="60" fillId="0" borderId="0" xfId="0" applyFont="1" applyFill="1" applyAlignment="1">
      <alignment vertical="center" wrapText="1"/>
    </xf>
    <xf numFmtId="0" fontId="48" fillId="0" borderId="0" xfId="0" applyFont="1" applyFill="1" applyAlignment="1">
      <alignment vertical="center" shrinkToFit="1"/>
    </xf>
    <xf numFmtId="0" fontId="60" fillId="0" borderId="4" xfId="0" applyFont="1" applyFill="1" applyBorder="1" applyAlignment="1">
      <alignment vertical="center" wrapText="1"/>
    </xf>
    <xf numFmtId="0" fontId="48" fillId="0" borderId="8" xfId="0" applyFont="1" applyFill="1" applyBorder="1">
      <alignment vertical="center"/>
    </xf>
    <xf numFmtId="0" fontId="66" fillId="0" borderId="81" xfId="0" applyFont="1" applyFill="1" applyBorder="1">
      <alignment vertical="center"/>
    </xf>
    <xf numFmtId="0" fontId="66" fillId="0" borderId="84" xfId="0" applyFont="1" applyFill="1" applyBorder="1">
      <alignment vertical="center"/>
    </xf>
    <xf numFmtId="0" fontId="48" fillId="0" borderId="0" xfId="0" applyFont="1" applyFill="1" applyBorder="1">
      <alignment vertical="center"/>
    </xf>
    <xf numFmtId="0" fontId="66" fillId="0" borderId="87" xfId="0" applyFont="1" applyFill="1" applyBorder="1">
      <alignment vertical="center"/>
    </xf>
    <xf numFmtId="0" fontId="49" fillId="0" borderId="93" xfId="0" applyFont="1" applyFill="1" applyBorder="1">
      <alignment vertical="center"/>
    </xf>
    <xf numFmtId="0" fontId="49" fillId="0" borderId="94" xfId="0" applyFont="1" applyFill="1" applyBorder="1">
      <alignment vertical="center"/>
    </xf>
    <xf numFmtId="0" fontId="48" fillId="0" borderId="0" xfId="0" applyFont="1" applyFill="1" applyAlignment="1">
      <alignment horizontal="center" vertical="top"/>
    </xf>
    <xf numFmtId="0" fontId="48" fillId="0" borderId="0" xfId="0" applyFont="1" applyFill="1" applyAlignment="1">
      <alignment vertical="top"/>
    </xf>
    <xf numFmtId="0" fontId="60" fillId="0" borderId="0" xfId="0" applyFont="1" applyFill="1">
      <alignment vertical="center"/>
    </xf>
    <xf numFmtId="0" fontId="48" fillId="0" borderId="0" xfId="0" applyFont="1">
      <alignment vertical="center"/>
    </xf>
    <xf numFmtId="0" fontId="49" fillId="0" borderId="0" xfId="0" applyFont="1">
      <alignment vertical="center"/>
    </xf>
    <xf numFmtId="49" fontId="49" fillId="0" borderId="0" xfId="0" applyNumberFormat="1" applyFont="1">
      <alignment vertical="center"/>
    </xf>
    <xf numFmtId="0" fontId="49" fillId="10" borderId="14"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7" xfId="0" applyFont="1" applyFill="1" applyBorder="1" applyAlignment="1">
      <alignment horizontal="center" vertical="center"/>
    </xf>
    <xf numFmtId="0" fontId="49" fillId="0" borderId="16" xfId="0" applyFont="1" applyFill="1" applyBorder="1">
      <alignment vertical="center"/>
    </xf>
    <xf numFmtId="38" fontId="49" fillId="0" borderId="7" xfId="3" applyFont="1" applyFill="1" applyBorder="1" applyAlignment="1">
      <alignment vertical="center"/>
    </xf>
    <xf numFmtId="0" fontId="49" fillId="0" borderId="59" xfId="0" applyFont="1" applyFill="1" applyBorder="1">
      <alignment vertical="center"/>
    </xf>
    <xf numFmtId="0" fontId="51" fillId="0" borderId="257" xfId="0" applyFont="1" applyFill="1" applyBorder="1">
      <alignment vertical="center"/>
    </xf>
    <xf numFmtId="0" fontId="49" fillId="0" borderId="257" xfId="0" applyFont="1" applyFill="1" applyBorder="1">
      <alignment vertical="center"/>
    </xf>
    <xf numFmtId="0" fontId="49" fillId="0" borderId="157" xfId="0" applyFont="1" applyFill="1" applyBorder="1">
      <alignment vertical="center"/>
    </xf>
    <xf numFmtId="0" fontId="51" fillId="0" borderId="259" xfId="0" applyFont="1" applyFill="1" applyBorder="1">
      <alignment vertical="center"/>
    </xf>
    <xf numFmtId="0" fontId="49" fillId="0" borderId="259" xfId="0" applyFont="1" applyFill="1" applyBorder="1">
      <alignment vertical="center"/>
    </xf>
    <xf numFmtId="0" fontId="49" fillId="0" borderId="65" xfId="0" applyFont="1" applyFill="1" applyBorder="1">
      <alignment vertical="center"/>
    </xf>
    <xf numFmtId="0" fontId="51" fillId="0" borderId="255" xfId="0" applyFont="1" applyFill="1" applyBorder="1">
      <alignment vertical="center"/>
    </xf>
    <xf numFmtId="0" fontId="49" fillId="0" borderId="255" xfId="0" applyFont="1" applyFill="1" applyBorder="1">
      <alignment vertical="center"/>
    </xf>
    <xf numFmtId="0" fontId="49" fillId="0" borderId="263" xfId="0" applyFont="1" applyFill="1" applyBorder="1">
      <alignment vertical="center"/>
    </xf>
    <xf numFmtId="0" fontId="51" fillId="0" borderId="264" xfId="0" applyFont="1" applyFill="1" applyBorder="1">
      <alignment vertical="center"/>
    </xf>
    <xf numFmtId="0" fontId="49" fillId="0" borderId="264" xfId="0" applyFont="1" applyFill="1" applyBorder="1">
      <alignment vertical="center"/>
    </xf>
    <xf numFmtId="0" fontId="49" fillId="0" borderId="262" xfId="0" applyFont="1" applyFill="1" applyBorder="1">
      <alignment vertical="center"/>
    </xf>
    <xf numFmtId="0" fontId="54" fillId="0" borderId="56" xfId="0" applyFont="1" applyFill="1" applyBorder="1" applyAlignment="1">
      <alignment horizontal="center" vertical="center"/>
    </xf>
    <xf numFmtId="0" fontId="49" fillId="0" borderId="12" xfId="0" applyFont="1" applyBorder="1">
      <alignment vertical="center"/>
    </xf>
    <xf numFmtId="38" fontId="49" fillId="0" borderId="13" xfId="3" applyFont="1" applyFill="1" applyBorder="1" applyAlignment="1">
      <alignment horizontal="center" vertical="center"/>
    </xf>
    <xf numFmtId="0" fontId="67" fillId="0" borderId="0" xfId="0" applyFont="1" applyFill="1">
      <alignment vertical="center"/>
    </xf>
    <xf numFmtId="0" fontId="49" fillId="0" borderId="0" xfId="0" applyFont="1" applyFill="1" applyAlignment="1">
      <alignment vertical="center" textRotation="255"/>
    </xf>
    <xf numFmtId="0" fontId="0" fillId="0" borderId="271" xfId="0" applyFont="1" applyBorder="1" applyAlignment="1">
      <alignment vertical="center"/>
    </xf>
    <xf numFmtId="0" fontId="5" fillId="0" borderId="174" xfId="0" applyFont="1" applyBorder="1" applyAlignment="1">
      <alignment vertical="center"/>
    </xf>
    <xf numFmtId="0" fontId="5" fillId="0" borderId="96" xfId="0" applyFont="1" applyBorder="1">
      <alignment vertical="center"/>
    </xf>
    <xf numFmtId="0" fontId="48" fillId="0" borderId="0" xfId="0" applyFont="1" applyAlignment="1">
      <alignment vertical="center"/>
    </xf>
    <xf numFmtId="0" fontId="48" fillId="0" borderId="0" xfId="0" applyFont="1" applyFill="1" applyAlignment="1">
      <alignment vertical="center"/>
    </xf>
    <xf numFmtId="0" fontId="7" fillId="0" borderId="262" xfId="0" applyNumberFormat="1" applyFont="1" applyFill="1" applyBorder="1" applyAlignment="1">
      <alignment vertical="center"/>
    </xf>
    <xf numFmtId="0" fontId="51" fillId="6" borderId="249" xfId="0" applyFont="1" applyFill="1" applyBorder="1" applyAlignment="1" applyProtection="1">
      <alignment horizontal="center" vertical="center" shrinkToFit="1"/>
      <protection locked="0"/>
    </xf>
    <xf numFmtId="0" fontId="51" fillId="0" borderId="250" xfId="0" applyFont="1" applyBorder="1" applyAlignment="1" applyProtection="1">
      <alignment horizontal="center" vertical="center" shrinkToFit="1"/>
      <protection locked="0"/>
    </xf>
    <xf numFmtId="0" fontId="51" fillId="6" borderId="251" xfId="0" applyFont="1" applyFill="1" applyBorder="1" applyAlignment="1" applyProtection="1">
      <alignment horizontal="center" vertical="center" shrinkToFit="1"/>
      <protection locked="0"/>
    </xf>
    <xf numFmtId="0" fontId="51" fillId="6" borderId="252" xfId="0" applyFont="1" applyFill="1" applyBorder="1" applyAlignment="1" applyProtection="1">
      <alignment horizontal="center" vertical="center" shrinkToFit="1"/>
      <protection locked="0"/>
    </xf>
    <xf numFmtId="0" fontId="51" fillId="0" borderId="252" xfId="0" applyFont="1" applyBorder="1" applyAlignment="1" applyProtection="1">
      <alignment horizontal="center" vertical="center" shrinkToFit="1"/>
      <protection locked="0"/>
    </xf>
    <xf numFmtId="0" fontId="49" fillId="0" borderId="11" xfId="0" applyFont="1" applyFill="1" applyBorder="1">
      <alignment vertical="center"/>
    </xf>
    <xf numFmtId="0" fontId="49" fillId="0" borderId="10" xfId="0" applyFont="1" applyFill="1" applyBorder="1" applyAlignment="1">
      <alignment horizontal="center" vertical="center"/>
    </xf>
    <xf numFmtId="0" fontId="49" fillId="0" borderId="13" xfId="0" applyFont="1" applyFill="1" applyBorder="1" applyAlignment="1">
      <alignment horizontal="center" vertical="center"/>
    </xf>
    <xf numFmtId="0" fontId="48" fillId="0" borderId="0" xfId="0" applyFont="1" applyFill="1" applyAlignment="1">
      <alignment horizontal="center" vertical="center"/>
    </xf>
    <xf numFmtId="0" fontId="49" fillId="0" borderId="67" xfId="0" applyFont="1" applyFill="1" applyBorder="1">
      <alignment vertical="center"/>
    </xf>
    <xf numFmtId="0" fontId="49" fillId="0" borderId="163" xfId="0" applyFont="1" applyFill="1" applyBorder="1">
      <alignment vertical="center"/>
    </xf>
    <xf numFmtId="38" fontId="49" fillId="0" borderId="67" xfId="3" applyFont="1" applyFill="1" applyBorder="1">
      <alignment vertical="center"/>
    </xf>
    <xf numFmtId="38" fontId="49" fillId="0" borderId="10" xfId="3" applyFont="1" applyFill="1" applyBorder="1">
      <alignment vertical="center"/>
    </xf>
    <xf numFmtId="38" fontId="49" fillId="0" borderId="4" xfId="3" applyFont="1" applyFill="1" applyBorder="1">
      <alignment vertical="center"/>
    </xf>
    <xf numFmtId="0" fontId="49" fillId="0" borderId="13" xfId="0" applyFont="1" applyFill="1" applyBorder="1">
      <alignment vertical="center"/>
    </xf>
    <xf numFmtId="0" fontId="49" fillId="0" borderId="12" xfId="0" applyFont="1" applyFill="1" applyBorder="1">
      <alignment vertical="center"/>
    </xf>
    <xf numFmtId="0" fontId="48" fillId="0" borderId="12" xfId="0" applyFont="1" applyFill="1" applyBorder="1">
      <alignment vertical="center"/>
    </xf>
    <xf numFmtId="0" fontId="48" fillId="0" borderId="7" xfId="0" applyFont="1" applyFill="1" applyBorder="1">
      <alignment vertical="center"/>
    </xf>
    <xf numFmtId="0" fontId="49" fillId="0" borderId="7" xfId="0" applyFont="1" applyFill="1" applyBorder="1">
      <alignment vertical="center"/>
    </xf>
    <xf numFmtId="0" fontId="49" fillId="0" borderId="66" xfId="0" applyFont="1" applyFill="1" applyBorder="1">
      <alignment vertical="center"/>
    </xf>
    <xf numFmtId="0" fontId="49" fillId="0" borderId="51" xfId="0" applyFont="1" applyFill="1" applyBorder="1">
      <alignment vertical="center"/>
    </xf>
    <xf numFmtId="0" fontId="49" fillId="0" borderId="3" xfId="0" applyFont="1" applyFill="1" applyBorder="1">
      <alignment vertical="center"/>
    </xf>
    <xf numFmtId="0" fontId="49" fillId="0" borderId="0" xfId="0" applyFont="1" applyFill="1" applyAlignment="1">
      <alignment horizontal="center" vertical="center"/>
    </xf>
    <xf numFmtId="0" fontId="49" fillId="0" borderId="60" xfId="0" applyFont="1" applyFill="1" applyBorder="1">
      <alignment vertical="center"/>
    </xf>
    <xf numFmtId="0" fontId="49" fillId="0" borderId="49" xfId="0" applyFont="1" applyFill="1" applyBorder="1">
      <alignment vertical="center"/>
    </xf>
    <xf numFmtId="38" fontId="49" fillId="0" borderId="13" xfId="3" applyFont="1" applyFill="1" applyBorder="1">
      <alignment vertical="center"/>
    </xf>
    <xf numFmtId="38" fontId="49" fillId="0" borderId="12" xfId="3" applyFont="1" applyFill="1" applyBorder="1">
      <alignment vertical="center"/>
    </xf>
    <xf numFmtId="0" fontId="48" fillId="0" borderId="0" xfId="0" applyFont="1" applyFill="1">
      <alignment vertical="center"/>
    </xf>
    <xf numFmtId="0" fontId="49" fillId="0" borderId="53" xfId="0" applyFont="1" applyFill="1" applyBorder="1" applyAlignment="1">
      <alignment horizontal="center" vertical="center"/>
    </xf>
    <xf numFmtId="38" fontId="48" fillId="0" borderId="67" xfId="3" applyFont="1" applyFill="1" applyBorder="1">
      <alignment vertical="center"/>
    </xf>
    <xf numFmtId="0" fontId="48" fillId="0" borderId="10" xfId="0" applyFont="1" applyFill="1" applyBorder="1">
      <alignment vertical="center"/>
    </xf>
    <xf numFmtId="0" fontId="48" fillId="0" borderId="26" xfId="0" applyFont="1" applyFill="1" applyBorder="1">
      <alignment vertical="center"/>
    </xf>
    <xf numFmtId="0" fontId="54" fillId="0" borderId="10" xfId="0" applyFont="1" applyFill="1" applyBorder="1" applyAlignment="1">
      <alignment horizontal="center" vertical="center"/>
    </xf>
    <xf numFmtId="0" fontId="52" fillId="0" borderId="0" xfId="0" applyFont="1" applyFill="1" applyAlignment="1">
      <alignment horizontal="center" vertical="center"/>
    </xf>
    <xf numFmtId="0" fontId="49" fillId="0" borderId="0" xfId="0" applyFont="1" applyFill="1" applyAlignment="1">
      <alignment horizontal="right" vertical="center"/>
    </xf>
    <xf numFmtId="0" fontId="7" fillId="0" borderId="11" xfId="0" applyFont="1" applyFill="1" applyBorder="1" applyAlignment="1">
      <alignment vertical="center"/>
    </xf>
    <xf numFmtId="0" fontId="5" fillId="0" borderId="0" xfId="0" applyFont="1" applyFill="1" applyAlignment="1">
      <alignment vertical="center"/>
    </xf>
    <xf numFmtId="38" fontId="5" fillId="0" borderId="0" xfId="3" applyFont="1" applyFill="1" applyBorder="1" applyAlignment="1">
      <alignment vertical="center"/>
    </xf>
    <xf numFmtId="0" fontId="7" fillId="0" borderId="11" xfId="0" applyNumberFormat="1" applyFont="1" applyFill="1" applyBorder="1" applyAlignment="1">
      <alignment vertical="center"/>
    </xf>
    <xf numFmtId="0" fontId="7" fillId="0" borderId="12" xfId="0" applyFont="1" applyFill="1" applyBorder="1" applyAlignment="1">
      <alignment vertical="center"/>
    </xf>
    <xf numFmtId="0" fontId="7" fillId="0" borderId="39" xfId="0" applyFont="1" applyFill="1" applyBorder="1" applyAlignment="1">
      <alignment vertical="center"/>
    </xf>
    <xf numFmtId="38" fontId="7" fillId="0" borderId="11" xfId="3" applyFont="1" applyFill="1" applyBorder="1" applyAlignment="1">
      <alignment vertical="center"/>
    </xf>
    <xf numFmtId="38" fontId="49" fillId="0" borderId="0" xfId="3" applyFont="1" applyFill="1" applyBorder="1" applyProtection="1">
      <alignment vertical="center"/>
    </xf>
    <xf numFmtId="0" fontId="49" fillId="0" borderId="0" xfId="0" applyFont="1" applyFill="1">
      <alignment vertical="center"/>
    </xf>
    <xf numFmtId="38" fontId="49" fillId="0" borderId="13" xfId="3" applyFont="1" applyFill="1" applyBorder="1" applyProtection="1">
      <alignment vertical="center"/>
    </xf>
    <xf numFmtId="38" fontId="49" fillId="0" borderId="12" xfId="3" applyFont="1" applyFill="1" applyBorder="1" applyProtection="1">
      <alignment vertical="center"/>
    </xf>
    <xf numFmtId="0" fontId="7" fillId="0" borderId="0" xfId="0" applyFont="1" applyFill="1" applyAlignment="1">
      <alignment horizontal="right" vertical="center"/>
    </xf>
    <xf numFmtId="0" fontId="5" fillId="0" borderId="0" xfId="0" applyFont="1" applyFill="1" applyAlignment="1">
      <alignment vertical="center" wrapText="1"/>
    </xf>
    <xf numFmtId="0" fontId="5" fillId="0" borderId="0" xfId="0" applyFont="1" applyAlignment="1">
      <alignment vertical="center"/>
    </xf>
    <xf numFmtId="0" fontId="5" fillId="0" borderId="97" xfId="0" applyFont="1" applyBorder="1" applyAlignment="1">
      <alignment horizontal="center" vertical="center"/>
    </xf>
    <xf numFmtId="0" fontId="46" fillId="6" borderId="0" xfId="0" applyFont="1" applyFill="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4" xfId="0" applyFont="1" applyBorder="1">
      <alignment vertical="center"/>
    </xf>
    <xf numFmtId="0" fontId="16" fillId="0" borderId="0" xfId="0" applyFont="1">
      <alignment vertical="center"/>
    </xf>
    <xf numFmtId="0" fontId="4" fillId="0" borderId="0" xfId="0" applyFont="1">
      <alignment vertical="center"/>
    </xf>
    <xf numFmtId="0" fontId="16" fillId="0" borderId="0" xfId="0" applyFont="1" applyAlignment="1">
      <alignment vertical="center" wrapText="1"/>
    </xf>
    <xf numFmtId="0" fontId="5" fillId="0" borderId="0" xfId="0" applyFont="1" applyAlignment="1">
      <alignment vertical="center" wrapText="1"/>
    </xf>
    <xf numFmtId="0" fontId="49" fillId="0" borderId="4" xfId="0" applyFont="1" applyFill="1" applyBorder="1">
      <alignment vertical="center"/>
    </xf>
    <xf numFmtId="0" fontId="49" fillId="0" borderId="11" xfId="0" applyFont="1" applyFill="1" applyBorder="1">
      <alignment vertical="center"/>
    </xf>
    <xf numFmtId="0" fontId="49" fillId="0" borderId="10"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11" xfId="0" applyFont="1" applyFill="1" applyBorder="1" applyAlignment="1">
      <alignment horizontal="center" vertical="center"/>
    </xf>
    <xf numFmtId="38" fontId="49" fillId="0" borderId="10" xfId="3" applyFont="1" applyFill="1" applyBorder="1" applyAlignment="1">
      <alignment horizontal="center" vertical="center"/>
    </xf>
    <xf numFmtId="38" fontId="49" fillId="0" borderId="4" xfId="3" applyFont="1" applyFill="1" applyBorder="1" applyAlignment="1">
      <alignment horizontal="center" vertical="center"/>
    </xf>
    <xf numFmtId="38" fontId="49" fillId="0" borderId="11" xfId="3" applyFont="1" applyFill="1" applyBorder="1" applyAlignment="1">
      <alignment horizontal="center" vertical="center"/>
    </xf>
    <xf numFmtId="185" fontId="49" fillId="0" borderId="10" xfId="3" applyNumberFormat="1" applyFont="1" applyFill="1" applyBorder="1" applyAlignment="1">
      <alignment horizontal="right" vertical="center" shrinkToFit="1"/>
    </xf>
    <xf numFmtId="185" fontId="49" fillId="0" borderId="4" xfId="3" applyNumberFormat="1" applyFont="1" applyFill="1" applyBorder="1" applyAlignment="1">
      <alignment horizontal="right" vertical="center" shrinkToFit="1"/>
    </xf>
    <xf numFmtId="0" fontId="49" fillId="0" borderId="13"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48" fillId="0" borderId="167"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7" xfId="0" applyFont="1" applyFill="1" applyBorder="1" applyAlignment="1">
      <alignment horizontal="center" vertical="center"/>
    </xf>
    <xf numFmtId="38" fontId="49" fillId="0" borderId="4" xfId="3" applyFont="1" applyFill="1" applyBorder="1" applyAlignment="1">
      <alignment horizontal="right"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78" xfId="0" applyFont="1" applyFill="1" applyBorder="1" applyAlignment="1">
      <alignment horizontal="center" vertical="center"/>
    </xf>
    <xf numFmtId="0" fontId="49" fillId="0" borderId="95" xfId="0" applyFont="1" applyFill="1" applyBorder="1" applyAlignment="1">
      <alignment horizontal="center" vertical="center"/>
    </xf>
    <xf numFmtId="0" fontId="48" fillId="0" borderId="142"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0" xfId="0" applyFont="1" applyFill="1" applyAlignment="1">
      <alignment horizontal="center" vertical="center"/>
    </xf>
    <xf numFmtId="0" fontId="48" fillId="0" borderId="3" xfId="0" applyFont="1" applyFill="1" applyBorder="1" applyAlignment="1">
      <alignment horizontal="center" vertical="center"/>
    </xf>
    <xf numFmtId="0" fontId="48" fillId="0" borderId="14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1" xfId="0" applyFont="1" applyFill="1" applyBorder="1" applyAlignment="1">
      <alignment horizontal="center" vertical="center"/>
    </xf>
    <xf numFmtId="0" fontId="51" fillId="0" borderId="13"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48" fillId="0" borderId="167" xfId="0" applyFont="1" applyFill="1" applyBorder="1" applyAlignment="1">
      <alignment horizontal="center" vertical="center" shrinkToFit="1"/>
    </xf>
    <xf numFmtId="0" fontId="48" fillId="0" borderId="12" xfId="0" applyFont="1" applyFill="1" applyBorder="1" applyAlignment="1">
      <alignment horizontal="center" vertical="center" shrinkToFit="1"/>
    </xf>
    <xf numFmtId="0" fontId="48" fillId="0" borderId="13" xfId="0" applyFont="1" applyFill="1" applyBorder="1" applyAlignment="1">
      <alignment horizontal="center" vertical="center" shrinkToFit="1"/>
    </xf>
    <xf numFmtId="0" fontId="49" fillId="0" borderId="67" xfId="0" applyFont="1" applyFill="1" applyBorder="1" applyAlignment="1">
      <alignment horizontal="center" vertical="center"/>
    </xf>
    <xf numFmtId="0" fontId="49" fillId="0" borderId="163" xfId="0" applyFont="1" applyFill="1" applyBorder="1" applyAlignment="1">
      <alignment horizontal="center" vertical="center"/>
    </xf>
    <xf numFmtId="180" fontId="49" fillId="0" borderId="162" xfId="3" applyNumberFormat="1" applyFont="1" applyFill="1" applyBorder="1">
      <alignment vertical="center"/>
    </xf>
    <xf numFmtId="180" fontId="49" fillId="0" borderId="67" xfId="3" applyNumberFormat="1" applyFont="1" applyFill="1" applyBorder="1">
      <alignment vertical="center"/>
    </xf>
    <xf numFmtId="0" fontId="49" fillId="0" borderId="67" xfId="0" applyFont="1" applyFill="1" applyBorder="1">
      <alignment vertical="center"/>
    </xf>
    <xf numFmtId="0" fontId="49" fillId="0" borderId="163" xfId="0" applyFont="1" applyFill="1" applyBorder="1">
      <alignment vertical="center"/>
    </xf>
    <xf numFmtId="38" fontId="49" fillId="0" borderId="162" xfId="3" applyFont="1" applyFill="1" applyBorder="1">
      <alignment vertical="center"/>
    </xf>
    <xf numFmtId="38" fontId="49" fillId="0" borderId="67" xfId="3" applyFont="1" applyFill="1" applyBorder="1">
      <alignment vertical="center"/>
    </xf>
    <xf numFmtId="38" fontId="49" fillId="0" borderId="10" xfId="3" applyFont="1" applyFill="1" applyBorder="1">
      <alignment vertical="center"/>
    </xf>
    <xf numFmtId="38" fontId="49" fillId="0" borderId="4" xfId="3" applyFont="1" applyFill="1" applyBorder="1">
      <alignment vertical="center"/>
    </xf>
    <xf numFmtId="0" fontId="49" fillId="0" borderId="13" xfId="0" applyFont="1" applyFill="1" applyBorder="1">
      <alignment vertical="center"/>
    </xf>
    <xf numFmtId="0" fontId="49" fillId="0" borderId="12" xfId="0" applyFont="1" applyFill="1" applyBorder="1">
      <alignment vertical="center"/>
    </xf>
    <xf numFmtId="0" fontId="48" fillId="0" borderId="12" xfId="0" applyFont="1" applyFill="1" applyBorder="1">
      <alignment vertical="center"/>
    </xf>
    <xf numFmtId="0" fontId="48" fillId="0" borderId="7" xfId="0" applyFont="1" applyFill="1" applyBorder="1">
      <alignment vertical="center"/>
    </xf>
    <xf numFmtId="183" fontId="48" fillId="0" borderId="12" xfId="3" applyNumberFormat="1" applyFont="1" applyFill="1" applyBorder="1" applyAlignment="1">
      <alignment horizontal="right" vertical="center"/>
    </xf>
    <xf numFmtId="0" fontId="49" fillId="0" borderId="7" xfId="0" applyFont="1" applyFill="1" applyBorder="1">
      <alignment vertical="center"/>
    </xf>
    <xf numFmtId="183" fontId="49" fillId="0" borderId="12" xfId="3" applyNumberFormat="1" applyFont="1" applyFill="1" applyBorder="1" applyAlignment="1">
      <alignment horizontal="right" vertical="center"/>
    </xf>
    <xf numFmtId="0" fontId="49" fillId="0" borderId="66" xfId="0" applyFont="1" applyFill="1" applyBorder="1">
      <alignment vertical="center"/>
    </xf>
    <xf numFmtId="0" fontId="49" fillId="0" borderId="51" xfId="0" applyFont="1" applyFill="1" applyBorder="1">
      <alignment vertical="center"/>
    </xf>
    <xf numFmtId="0" fontId="49" fillId="0" borderId="3" xfId="0" applyFont="1" applyFill="1" applyBorder="1" applyAlignment="1">
      <alignment horizontal="center" vertical="center"/>
    </xf>
    <xf numFmtId="38" fontId="49" fillId="0" borderId="1" xfId="3" applyFont="1" applyFill="1" applyBorder="1" applyAlignment="1">
      <alignment horizontal="center" vertical="center"/>
    </xf>
    <xf numFmtId="38" fontId="49" fillId="0" borderId="2" xfId="3" applyFont="1" applyFill="1" applyBorder="1" applyAlignment="1">
      <alignment horizontal="center" vertical="center"/>
    </xf>
    <xf numFmtId="38" fontId="49" fillId="0" borderId="3" xfId="3" applyFont="1" applyFill="1" applyBorder="1" applyAlignment="1">
      <alignment horizontal="center" vertical="center"/>
    </xf>
    <xf numFmtId="185" fontId="49" fillId="0" borderId="1" xfId="3" applyNumberFormat="1" applyFont="1" applyFill="1" applyBorder="1" applyAlignment="1">
      <alignment horizontal="right" vertical="center" shrinkToFit="1"/>
    </xf>
    <xf numFmtId="185" fontId="49" fillId="0" borderId="2" xfId="3" applyNumberFormat="1" applyFont="1" applyFill="1" applyBorder="1" applyAlignment="1">
      <alignment horizontal="right" vertical="center" shrinkToFit="1"/>
    </xf>
    <xf numFmtId="180" fontId="49" fillId="0" borderId="152" xfId="3" applyNumberFormat="1" applyFont="1" applyFill="1" applyBorder="1">
      <alignment vertical="center"/>
    </xf>
    <xf numFmtId="180" fontId="49" fillId="0" borderId="60" xfId="3" applyNumberFormat="1" applyFont="1" applyFill="1" applyBorder="1">
      <alignment vertical="center"/>
    </xf>
    <xf numFmtId="0" fontId="49" fillId="0" borderId="2" xfId="0" applyFont="1" applyFill="1" applyBorder="1">
      <alignment vertical="center"/>
    </xf>
    <xf numFmtId="0" fontId="49" fillId="0" borderId="3" xfId="0" applyFont="1" applyFill="1" applyBorder="1">
      <alignment vertical="center"/>
    </xf>
    <xf numFmtId="180" fontId="49" fillId="0" borderId="151" xfId="3" applyNumberFormat="1" applyFont="1" applyFill="1" applyBorder="1">
      <alignment vertical="center"/>
    </xf>
    <xf numFmtId="180" fontId="49" fillId="0" borderId="66" xfId="3" applyNumberFormat="1" applyFont="1" applyFill="1" applyBorder="1">
      <alignment vertical="center"/>
    </xf>
    <xf numFmtId="38" fontId="49" fillId="0" borderId="1" xfId="3" applyFont="1" applyFill="1" applyBorder="1">
      <alignment vertical="center"/>
    </xf>
    <xf numFmtId="38" fontId="49" fillId="0" borderId="2" xfId="3" applyFont="1" applyFill="1" applyBorder="1">
      <alignment vertical="center"/>
    </xf>
    <xf numFmtId="0" fontId="49" fillId="0" borderId="162" xfId="0" applyFont="1" applyFill="1" applyBorder="1" applyAlignment="1">
      <alignment horizontal="center" vertical="center"/>
    </xf>
    <xf numFmtId="38" fontId="49" fillId="0" borderId="162" xfId="3" applyFont="1" applyFill="1" applyBorder="1" applyAlignment="1">
      <alignment horizontal="center" vertical="center"/>
    </xf>
    <xf numFmtId="38" fontId="49" fillId="0" borderId="67" xfId="3" applyFont="1" applyFill="1" applyBorder="1" applyAlignment="1">
      <alignment horizontal="center" vertical="center"/>
    </xf>
    <xf numFmtId="38" fontId="49" fillId="0" borderId="163" xfId="3" applyFont="1" applyFill="1" applyBorder="1" applyAlignment="1">
      <alignment horizontal="center" vertical="center"/>
    </xf>
    <xf numFmtId="185" fontId="49" fillId="0" borderId="162" xfId="3" applyNumberFormat="1" applyFont="1" applyFill="1" applyBorder="1" applyAlignment="1">
      <alignment horizontal="right" vertical="center" shrinkToFit="1"/>
    </xf>
    <xf numFmtId="185" fontId="49" fillId="0" borderId="67" xfId="3" applyNumberFormat="1" applyFont="1" applyFill="1" applyBorder="1" applyAlignment="1">
      <alignment horizontal="right" vertical="center" shrinkToFit="1"/>
    </xf>
    <xf numFmtId="183" fontId="49" fillId="0" borderId="162" xfId="3" applyNumberFormat="1" applyFont="1" applyFill="1" applyBorder="1">
      <alignment vertical="center"/>
    </xf>
    <xf numFmtId="183" fontId="49" fillId="0" borderId="67" xfId="3" applyNumberFormat="1" applyFont="1" applyFill="1" applyBorder="1">
      <alignment vertical="center"/>
    </xf>
    <xf numFmtId="183" fontId="49" fillId="0" borderId="151" xfId="3" applyNumberFormat="1" applyFont="1" applyFill="1" applyBorder="1">
      <alignment vertical="center"/>
    </xf>
    <xf numFmtId="183" fontId="49" fillId="0" borderId="66" xfId="3" applyNumberFormat="1" applyFont="1" applyFill="1" applyBorder="1">
      <alignment vertical="center"/>
    </xf>
    <xf numFmtId="0" fontId="49" fillId="0" borderId="8" xfId="0" applyFont="1" applyFill="1" applyBorder="1" applyAlignment="1">
      <alignment horizontal="center" vertical="center"/>
    </xf>
    <xf numFmtId="0" fontId="49" fillId="0" borderId="0" xfId="0" applyFont="1" applyFill="1" applyAlignment="1">
      <alignment horizontal="center" vertical="center"/>
    </xf>
    <xf numFmtId="0" fontId="49" fillId="0" borderId="9" xfId="0" applyFont="1" applyFill="1" applyBorder="1" applyAlignment="1">
      <alignment horizontal="center" vertical="center"/>
    </xf>
    <xf numFmtId="38" fontId="49" fillId="0" borderId="152" xfId="3" applyFont="1" applyFill="1" applyBorder="1" applyAlignment="1">
      <alignment horizontal="center" vertical="center"/>
    </xf>
    <xf numFmtId="38" fontId="49" fillId="0" borderId="60" xfId="3" applyFont="1" applyFill="1" applyBorder="1" applyAlignment="1">
      <alignment horizontal="center" vertical="center"/>
    </xf>
    <xf numFmtId="38" fontId="49" fillId="0" borderId="49" xfId="3" applyFont="1" applyFill="1" applyBorder="1" applyAlignment="1">
      <alignment horizontal="center" vertical="center"/>
    </xf>
    <xf numFmtId="185" fontId="49" fillId="0" borderId="152" xfId="3" applyNumberFormat="1" applyFont="1" applyFill="1" applyBorder="1" applyAlignment="1">
      <alignment horizontal="right" vertical="center" shrinkToFit="1"/>
    </xf>
    <xf numFmtId="185" fontId="49" fillId="0" borderId="60" xfId="3" applyNumberFormat="1" applyFont="1" applyFill="1" applyBorder="1" applyAlignment="1">
      <alignment horizontal="right" vertical="center" shrinkToFit="1"/>
    </xf>
    <xf numFmtId="0" fontId="49" fillId="0" borderId="60" xfId="0" applyFont="1" applyFill="1" applyBorder="1" applyAlignment="1">
      <alignment horizontal="center" vertical="center"/>
    </xf>
    <xf numFmtId="0" fontId="49" fillId="0" borderId="49" xfId="0" applyFont="1" applyFill="1" applyBorder="1" applyAlignment="1">
      <alignment horizontal="center" vertical="center"/>
    </xf>
    <xf numFmtId="183" fontId="49" fillId="0" borderId="152" xfId="3" applyNumberFormat="1" applyFont="1" applyFill="1" applyBorder="1">
      <alignment vertical="center"/>
    </xf>
    <xf numFmtId="183" fontId="49" fillId="0" borderId="60" xfId="3" applyNumberFormat="1" applyFont="1" applyFill="1" applyBorder="1">
      <alignment vertical="center"/>
    </xf>
    <xf numFmtId="0" fontId="49" fillId="0" borderId="60" xfId="0" applyFont="1" applyFill="1" applyBorder="1">
      <alignment vertical="center"/>
    </xf>
    <xf numFmtId="0" fontId="49" fillId="0" borderId="49" xfId="0" applyFont="1" applyFill="1" applyBorder="1">
      <alignment vertical="center"/>
    </xf>
    <xf numFmtId="38" fontId="49" fillId="0" borderId="151" xfId="3" applyFont="1" applyFill="1" applyBorder="1" applyAlignment="1">
      <alignment horizontal="center" vertical="center"/>
    </xf>
    <xf numFmtId="38" fontId="49" fillId="0" borderId="66" xfId="3" applyFont="1" applyFill="1" applyBorder="1" applyAlignment="1">
      <alignment horizontal="center" vertical="center"/>
    </xf>
    <xf numFmtId="38" fontId="49" fillId="0" borderId="51" xfId="3" applyFont="1" applyFill="1" applyBorder="1" applyAlignment="1">
      <alignment horizontal="center" vertical="center"/>
    </xf>
    <xf numFmtId="38" fontId="49" fillId="0" borderId="13" xfId="3" applyFont="1" applyFill="1" applyBorder="1">
      <alignment vertical="center"/>
    </xf>
    <xf numFmtId="38" fontId="49" fillId="0" borderId="12" xfId="3" applyFont="1" applyFill="1" applyBorder="1">
      <alignment vertical="center"/>
    </xf>
    <xf numFmtId="0" fontId="49" fillId="0" borderId="33" xfId="0" applyFont="1" applyFill="1" applyBorder="1">
      <alignment vertical="center"/>
    </xf>
    <xf numFmtId="0" fontId="49" fillId="0" borderId="6" xfId="0" applyFont="1" applyFill="1" applyBorder="1">
      <alignment vertical="center"/>
    </xf>
    <xf numFmtId="0" fontId="49" fillId="0" borderId="0" xfId="0" applyFont="1" applyFill="1" applyBorder="1" applyAlignment="1">
      <alignment horizontal="center" vertical="center"/>
    </xf>
    <xf numFmtId="185" fontId="49" fillId="0" borderId="66" xfId="3" applyNumberFormat="1" applyFont="1" applyFill="1" applyBorder="1" applyAlignment="1">
      <alignment horizontal="right" vertical="center" shrinkToFit="1"/>
    </xf>
    <xf numFmtId="0" fontId="49" fillId="0" borderId="66" xfId="0" applyFont="1" applyFill="1" applyBorder="1" applyAlignment="1">
      <alignment horizontal="center" vertical="center"/>
    </xf>
    <xf numFmtId="0" fontId="49" fillId="0" borderId="51" xfId="0" applyFont="1" applyFill="1" applyBorder="1" applyAlignment="1">
      <alignment horizontal="center" vertical="center"/>
    </xf>
    <xf numFmtId="183" fontId="49" fillId="0" borderId="12" xfId="3" applyNumberFormat="1" applyFont="1" applyFill="1" applyBorder="1" applyAlignment="1">
      <alignment vertical="center" shrinkToFit="1"/>
    </xf>
    <xf numFmtId="183" fontId="48" fillId="0" borderId="12" xfId="0" applyNumberFormat="1" applyFont="1" applyFill="1" applyBorder="1" applyAlignment="1">
      <alignment vertical="center" shrinkToFit="1"/>
    </xf>
    <xf numFmtId="0" fontId="48" fillId="0" borderId="0" xfId="0" applyFont="1" applyFill="1">
      <alignment vertical="center"/>
    </xf>
    <xf numFmtId="0" fontId="60" fillId="0" borderId="0" xfId="0" applyFont="1" applyFill="1" applyAlignment="1">
      <alignment horizontal="right"/>
    </xf>
    <xf numFmtId="38" fontId="49" fillId="0" borderId="265" xfId="3" applyFont="1" applyFill="1" applyBorder="1" applyAlignment="1">
      <alignment horizontal="center" vertical="center"/>
    </xf>
    <xf numFmtId="38" fontId="49" fillId="0" borderId="258" xfId="3" applyFont="1" applyFill="1" applyBorder="1" applyAlignment="1">
      <alignment horizontal="center" vertical="center"/>
    </xf>
    <xf numFmtId="38" fontId="49" fillId="0" borderId="266" xfId="3" applyFont="1" applyFill="1" applyBorder="1" applyAlignment="1">
      <alignment horizontal="center" vertical="center"/>
    </xf>
    <xf numFmtId="185" fontId="49" fillId="0" borderId="258" xfId="3" applyNumberFormat="1" applyFont="1" applyFill="1" applyBorder="1" applyAlignment="1">
      <alignment horizontal="right" vertical="center" shrinkToFit="1"/>
    </xf>
    <xf numFmtId="0" fontId="49" fillId="0" borderId="258" xfId="0" applyFont="1" applyFill="1" applyBorder="1" applyAlignment="1">
      <alignment horizontal="center" vertical="center"/>
    </xf>
    <xf numFmtId="0" fontId="49" fillId="0" borderId="266" xfId="0" applyFont="1" applyFill="1" applyBorder="1" applyAlignment="1">
      <alignment horizontal="center" vertical="center"/>
    </xf>
    <xf numFmtId="183" fontId="49" fillId="0" borderId="265" xfId="3" applyNumberFormat="1" applyFont="1" applyFill="1" applyBorder="1">
      <alignment vertical="center"/>
    </xf>
    <xf numFmtId="183" fontId="49" fillId="0" borderId="258" xfId="3" applyNumberFormat="1" applyFont="1" applyFill="1" applyBorder="1">
      <alignment vertical="center"/>
    </xf>
    <xf numFmtId="0" fontId="49" fillId="0" borderId="258" xfId="0" applyFont="1" applyFill="1" applyBorder="1">
      <alignment vertical="center"/>
    </xf>
    <xf numFmtId="0" fontId="49" fillId="0" borderId="266" xfId="0" applyFont="1" applyFill="1" applyBorder="1">
      <alignment vertical="center"/>
    </xf>
    <xf numFmtId="20" fontId="49" fillId="0" borderId="152" xfId="0" quotePrefix="1" applyNumberFormat="1" applyFont="1" applyFill="1" applyBorder="1" applyAlignment="1">
      <alignment horizontal="center" vertical="center"/>
    </xf>
    <xf numFmtId="0" fontId="48" fillId="0" borderId="2" xfId="0" applyFont="1" applyFill="1" applyBorder="1">
      <alignment vertical="center"/>
    </xf>
    <xf numFmtId="0" fontId="49" fillId="0" borderId="59" xfId="0" applyFont="1" applyFill="1" applyBorder="1" applyAlignment="1">
      <alignment horizontal="center" vertical="center"/>
    </xf>
    <xf numFmtId="183" fontId="48" fillId="0" borderId="60" xfId="3" applyNumberFormat="1" applyFont="1" applyFill="1" applyBorder="1">
      <alignment vertical="center"/>
    </xf>
    <xf numFmtId="0" fontId="60" fillId="0" borderId="8" xfId="0" applyFont="1" applyFill="1" applyBorder="1" applyAlignment="1">
      <alignment horizontal="center" vertical="center"/>
    </xf>
    <xf numFmtId="0" fontId="48" fillId="0" borderId="9" xfId="0" applyFont="1" applyFill="1" applyBorder="1">
      <alignment vertical="center"/>
    </xf>
    <xf numFmtId="0" fontId="49" fillId="0" borderId="151" xfId="0" quotePrefix="1" applyFont="1" applyFill="1" applyBorder="1" applyAlignment="1">
      <alignment horizontal="center" vertical="center"/>
    </xf>
    <xf numFmtId="38" fontId="49" fillId="0" borderId="151" xfId="3" applyFont="1" applyFill="1" applyBorder="1">
      <alignment vertical="center"/>
    </xf>
    <xf numFmtId="0" fontId="48" fillId="0" borderId="66" xfId="0" applyFont="1" applyFill="1" applyBorder="1">
      <alignment vertical="center"/>
    </xf>
    <xf numFmtId="0" fontId="49" fillId="0" borderId="65" xfId="0" applyFont="1" applyFill="1" applyBorder="1" applyAlignment="1">
      <alignment horizontal="center" vertical="center"/>
    </xf>
    <xf numFmtId="183" fontId="48" fillId="0" borderId="66" xfId="3" applyNumberFormat="1" applyFont="1" applyFill="1" applyBorder="1">
      <alignment vertical="center"/>
    </xf>
    <xf numFmtId="183" fontId="49" fillId="0" borderId="4" xfId="3" applyNumberFormat="1" applyFont="1" applyFill="1" applyBorder="1">
      <alignment vertical="center"/>
    </xf>
    <xf numFmtId="183" fontId="48" fillId="0" borderId="4" xfId="3" applyNumberFormat="1" applyFont="1" applyFill="1" applyBorder="1">
      <alignment vertical="center"/>
    </xf>
    <xf numFmtId="0" fontId="48" fillId="0" borderId="151" xfId="0" applyFont="1" applyFill="1" applyBorder="1" applyAlignment="1">
      <alignment horizontal="center" vertical="center"/>
    </xf>
    <xf numFmtId="0" fontId="48" fillId="0" borderId="66" xfId="0" applyFont="1" applyFill="1" applyBorder="1" applyAlignment="1">
      <alignment horizontal="center" vertical="center"/>
    </xf>
    <xf numFmtId="0" fontId="48" fillId="0" borderId="51" xfId="0" applyFont="1" applyFill="1" applyBorder="1" applyAlignment="1">
      <alignment horizontal="center" vertical="center"/>
    </xf>
    <xf numFmtId="0" fontId="48" fillId="0" borderId="15" xfId="0" applyFont="1" applyFill="1" applyBorder="1">
      <alignment vertical="center"/>
    </xf>
    <xf numFmtId="0" fontId="49" fillId="0" borderId="53" xfId="0" applyFont="1" applyFill="1" applyBorder="1" applyAlignment="1">
      <alignment horizontal="center" vertical="center"/>
    </xf>
    <xf numFmtId="0" fontId="49" fillId="0" borderId="162" xfId="0" quotePrefix="1" applyFont="1" applyFill="1" applyBorder="1" applyAlignment="1">
      <alignment horizontal="center" vertical="center"/>
    </xf>
    <xf numFmtId="0" fontId="48" fillId="0" borderId="67" xfId="0" applyFont="1" applyFill="1" applyBorder="1">
      <alignment vertical="center"/>
    </xf>
    <xf numFmtId="0" fontId="49" fillId="0" borderId="157" xfId="0" applyFont="1" applyFill="1" applyBorder="1" applyAlignment="1">
      <alignment horizontal="center" vertical="center"/>
    </xf>
    <xf numFmtId="183" fontId="48" fillId="0" borderId="67" xfId="3" applyNumberFormat="1" applyFont="1" applyFill="1" applyBorder="1">
      <alignment vertical="center"/>
    </xf>
    <xf numFmtId="38" fontId="49" fillId="0" borderId="152" xfId="3" applyFont="1" applyFill="1" applyBorder="1">
      <alignment vertical="center"/>
    </xf>
    <xf numFmtId="0" fontId="48" fillId="0" borderId="60" xfId="0" applyFont="1" applyFill="1" applyBorder="1">
      <alignment vertical="center"/>
    </xf>
    <xf numFmtId="38" fontId="48" fillId="0" borderId="159" xfId="3" applyFont="1" applyFill="1" applyBorder="1">
      <alignment vertical="center"/>
    </xf>
    <xf numFmtId="38" fontId="48" fillId="0" borderId="160" xfId="3" applyFont="1" applyFill="1" applyBorder="1">
      <alignment vertical="center"/>
    </xf>
    <xf numFmtId="0" fontId="48" fillId="0" borderId="161" xfId="0" applyFont="1" applyFill="1" applyBorder="1">
      <alignment vertical="center"/>
    </xf>
    <xf numFmtId="0" fontId="51" fillId="0" borderId="164" xfId="0" applyFont="1" applyFill="1" applyBorder="1">
      <alignment vertical="center"/>
    </xf>
    <xf numFmtId="0" fontId="48" fillId="0" borderId="160" xfId="0" applyFont="1" applyFill="1" applyBorder="1">
      <alignment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49" fillId="0" borderId="7" xfId="0" applyFont="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38" fontId="49" fillId="0" borderId="269" xfId="3" applyFont="1" applyFill="1" applyBorder="1" applyAlignment="1" applyProtection="1">
      <alignment horizontal="center" vertical="center"/>
    </xf>
    <xf numFmtId="185" fontId="49" fillId="0" borderId="152" xfId="3" applyNumberFormat="1" applyFont="1" applyFill="1" applyBorder="1" applyAlignment="1" applyProtection="1">
      <alignment horizontal="right" vertical="center" shrinkToFit="1"/>
    </xf>
    <xf numFmtId="185" fontId="49" fillId="0" borderId="60" xfId="3" applyNumberFormat="1" applyFont="1" applyFill="1" applyBorder="1" applyAlignment="1" applyProtection="1">
      <alignment horizontal="right" vertical="center" shrinkToFit="1"/>
    </xf>
    <xf numFmtId="0" fontId="49" fillId="0" borderId="60" xfId="0" applyFont="1" applyBorder="1">
      <alignment vertical="center"/>
    </xf>
    <xf numFmtId="0" fontId="49" fillId="0" borderId="49" xfId="0" applyFont="1" applyBorder="1">
      <alignment vertical="center"/>
    </xf>
    <xf numFmtId="38" fontId="49" fillId="0" borderId="152" xfId="3" applyFont="1" applyFill="1" applyBorder="1" applyProtection="1">
      <alignment vertical="center"/>
    </xf>
    <xf numFmtId="38" fontId="49" fillId="0" borderId="60" xfId="3" applyFont="1" applyFill="1" applyBorder="1" applyProtection="1">
      <alignment vertical="center"/>
    </xf>
    <xf numFmtId="183" fontId="49" fillId="0" borderId="4" xfId="3" applyNumberFormat="1" applyFont="1" applyFill="1" applyBorder="1" applyAlignment="1">
      <alignment horizontal="right" vertical="center"/>
    </xf>
    <xf numFmtId="38" fontId="48" fillId="0" borderId="162" xfId="3" applyFont="1" applyFill="1" applyBorder="1">
      <alignment vertical="center"/>
    </xf>
    <xf numFmtId="38" fontId="48" fillId="0" borderId="67" xfId="3" applyFont="1" applyFill="1" applyBorder="1">
      <alignment vertical="center"/>
    </xf>
    <xf numFmtId="183" fontId="48" fillId="0" borderId="67" xfId="3" applyNumberFormat="1" applyFont="1" applyFill="1" applyBorder="1" applyAlignment="1" applyProtection="1">
      <alignment horizontal="right" vertical="center"/>
    </xf>
    <xf numFmtId="183" fontId="49" fillId="0" borderId="67" xfId="3" applyNumberFormat="1" applyFont="1" applyFill="1" applyBorder="1" applyAlignment="1">
      <alignment horizontal="right" vertical="center"/>
    </xf>
    <xf numFmtId="0" fontId="49" fillId="0" borderId="260" xfId="0" applyFont="1" applyFill="1" applyBorder="1" applyAlignment="1">
      <alignment horizontal="center" vertical="center" shrinkToFit="1"/>
    </xf>
    <xf numFmtId="0" fontId="49" fillId="0" borderId="261" xfId="0" applyFont="1" applyFill="1" applyBorder="1" applyAlignment="1">
      <alignment horizontal="center" vertical="center" shrinkToFit="1"/>
    </xf>
    <xf numFmtId="0" fontId="49" fillId="0" borderId="262" xfId="0" applyFont="1" applyFill="1" applyBorder="1" applyAlignment="1">
      <alignment horizontal="center" vertical="center" shrinkToFit="1"/>
    </xf>
    <xf numFmtId="38" fontId="48" fillId="0" borderId="260" xfId="3" applyFont="1" applyFill="1" applyBorder="1">
      <alignment vertical="center"/>
    </xf>
    <xf numFmtId="38" fontId="48" fillId="0" borderId="261" xfId="3" applyFont="1" applyFill="1" applyBorder="1">
      <alignment vertical="center"/>
    </xf>
    <xf numFmtId="183" fontId="48" fillId="0" borderId="261" xfId="3" applyNumberFormat="1" applyFont="1" applyFill="1" applyBorder="1" applyProtection="1">
      <alignment vertical="center"/>
    </xf>
    <xf numFmtId="183" fontId="49" fillId="0" borderId="261" xfId="3" applyNumberFormat="1" applyFont="1" applyFill="1" applyBorder="1" applyAlignment="1">
      <alignment horizontal="right" vertical="center"/>
    </xf>
    <xf numFmtId="0" fontId="48" fillId="0" borderId="1"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80"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120" xfId="0" applyFont="1" applyFill="1" applyBorder="1" applyAlignment="1">
      <alignment horizontal="center" vertical="center"/>
    </xf>
    <xf numFmtId="0" fontId="49" fillId="0" borderId="152" xfId="0" applyFont="1" applyFill="1" applyBorder="1" applyAlignment="1">
      <alignment horizontal="center" vertical="center" shrinkToFit="1"/>
    </xf>
    <xf numFmtId="0" fontId="49" fillId="0" borderId="60"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38" fontId="48" fillId="0" borderId="152" xfId="3" applyFont="1" applyFill="1" applyBorder="1">
      <alignment vertical="center"/>
    </xf>
    <xf numFmtId="38" fontId="48" fillId="0" borderId="60" xfId="3" applyFont="1" applyFill="1" applyBorder="1">
      <alignment vertical="center"/>
    </xf>
    <xf numFmtId="183" fontId="48" fillId="0" borderId="60" xfId="3" applyNumberFormat="1" applyFont="1" applyFill="1" applyBorder="1" applyAlignment="1" applyProtection="1">
      <alignment horizontal="right" vertical="center"/>
    </xf>
    <xf numFmtId="183" fontId="49" fillId="0" borderId="60" xfId="3" applyNumberFormat="1" applyFont="1" applyFill="1" applyBorder="1" applyAlignment="1">
      <alignment horizontal="right" vertical="center"/>
    </xf>
    <xf numFmtId="0" fontId="49" fillId="0" borderId="162" xfId="0" applyFont="1" applyFill="1" applyBorder="1" applyAlignment="1">
      <alignment horizontal="center" vertical="center" shrinkToFit="1"/>
    </xf>
    <xf numFmtId="0" fontId="49" fillId="0" borderId="67" xfId="0" applyFont="1" applyFill="1" applyBorder="1" applyAlignment="1">
      <alignment horizontal="center" vertical="center" shrinkToFit="1"/>
    </xf>
    <xf numFmtId="0" fontId="49" fillId="0" borderId="163" xfId="0" applyFont="1" applyFill="1" applyBorder="1" applyAlignment="1">
      <alignment horizontal="center" vertical="center" shrinkToFit="1"/>
    </xf>
    <xf numFmtId="0" fontId="48" fillId="0" borderId="10" xfId="0" applyFont="1" applyFill="1" applyBorder="1" applyAlignment="1">
      <alignment horizontal="center" vertical="center"/>
    </xf>
    <xf numFmtId="0" fontId="49" fillId="0" borderId="151" xfId="0" applyFont="1" applyFill="1" applyBorder="1" applyAlignment="1">
      <alignment horizontal="center" vertical="center" shrinkToFit="1"/>
    </xf>
    <xf numFmtId="0" fontId="49" fillId="0" borderId="66" xfId="0" applyFont="1" applyFill="1" applyBorder="1" applyAlignment="1">
      <alignment horizontal="center" vertical="center" shrinkToFit="1"/>
    </xf>
    <xf numFmtId="0" fontId="49" fillId="0" borderId="51" xfId="0" applyFont="1" applyFill="1" applyBorder="1" applyAlignment="1">
      <alignment horizontal="center" vertical="center" shrinkToFit="1"/>
    </xf>
    <xf numFmtId="38" fontId="48" fillId="0" borderId="151" xfId="3" applyFont="1" applyFill="1" applyBorder="1">
      <alignment vertical="center"/>
    </xf>
    <xf numFmtId="38" fontId="48" fillId="0" borderId="66" xfId="3" applyFont="1" applyFill="1" applyBorder="1">
      <alignment vertical="center"/>
    </xf>
    <xf numFmtId="183" fontId="48" fillId="0" borderId="66" xfId="3" applyNumberFormat="1" applyFont="1" applyFill="1" applyBorder="1" applyAlignment="1" applyProtection="1">
      <alignment horizontal="right" vertical="center"/>
    </xf>
    <xf numFmtId="183" fontId="49" fillId="0" borderId="66" xfId="3" applyNumberFormat="1" applyFont="1" applyFill="1" applyBorder="1" applyAlignment="1">
      <alignment horizontal="right" vertical="center"/>
    </xf>
    <xf numFmtId="0" fontId="49" fillId="0" borderId="26" xfId="0" applyFont="1" applyFill="1" applyBorder="1" applyAlignment="1">
      <alignment horizontal="center" vertical="center"/>
    </xf>
    <xf numFmtId="0" fontId="49" fillId="0" borderId="13"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49" fillId="0" borderId="7" xfId="0" applyFont="1" applyFill="1" applyBorder="1" applyAlignment="1">
      <alignment horizontal="center" vertical="center" shrinkToFit="1"/>
    </xf>
    <xf numFmtId="0" fontId="49" fillId="0" borderId="147"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184" fontId="59" fillId="0" borderId="12" xfId="3" applyNumberFormat="1" applyFont="1" applyFill="1" applyBorder="1" applyAlignment="1">
      <alignment horizontal="right" vertical="center"/>
    </xf>
    <xf numFmtId="38" fontId="48" fillId="0" borderId="1" xfId="3" applyFont="1" applyFill="1" applyBorder="1">
      <alignment vertical="center"/>
    </xf>
    <xf numFmtId="0" fontId="48" fillId="0" borderId="10" xfId="0" applyFont="1" applyFill="1" applyBorder="1">
      <alignment vertical="center"/>
    </xf>
    <xf numFmtId="0" fontId="48" fillId="0" borderId="4" xfId="0" applyFont="1" applyFill="1" applyBorder="1">
      <alignment vertical="center"/>
    </xf>
    <xf numFmtId="0" fontId="48" fillId="0" borderId="3" xfId="0" applyFont="1" applyFill="1" applyBorder="1">
      <alignment vertical="center"/>
    </xf>
    <xf numFmtId="0" fontId="48" fillId="0" borderId="11" xfId="0" applyFont="1" applyFill="1" applyBorder="1">
      <alignment vertical="center"/>
    </xf>
    <xf numFmtId="0" fontId="48" fillId="0" borderId="26" xfId="0" applyFont="1" applyFill="1" applyBorder="1" applyAlignment="1">
      <alignment horizontal="center" vertical="center"/>
    </xf>
    <xf numFmtId="0" fontId="48" fillId="0" borderId="26" xfId="0" applyFont="1" applyFill="1" applyBorder="1">
      <alignment vertical="center"/>
    </xf>
    <xf numFmtId="0" fontId="54" fillId="0" borderId="1" xfId="0" applyFont="1" applyFill="1" applyBorder="1" applyAlignment="1">
      <alignment horizontal="center" vertical="center"/>
    </xf>
    <xf numFmtId="0" fontId="54" fillId="0" borderId="10" xfId="0" applyFont="1" applyFill="1" applyBorder="1" applyAlignment="1">
      <alignment horizontal="center" vertical="center"/>
    </xf>
    <xf numFmtId="183" fontId="59" fillId="0" borderId="2" xfId="3" applyNumberFormat="1" applyFont="1" applyFill="1" applyBorder="1" applyAlignment="1">
      <alignment horizontal="right" vertical="center"/>
    </xf>
    <xf numFmtId="183" fontId="59" fillId="0" borderId="4" xfId="3" applyNumberFormat="1" applyFont="1" applyFill="1" applyBorder="1" applyAlignment="1">
      <alignment horizontal="right" vertical="center"/>
    </xf>
    <xf numFmtId="0" fontId="49" fillId="0" borderId="148" xfId="0" applyFont="1" applyFill="1" applyBorder="1">
      <alignment vertical="center"/>
    </xf>
    <xf numFmtId="0" fontId="49" fillId="0" borderId="149" xfId="0" applyFont="1" applyFill="1" applyBorder="1">
      <alignment vertical="center"/>
    </xf>
    <xf numFmtId="0" fontId="49" fillId="0" borderId="80" xfId="0" applyFont="1" applyFill="1" applyBorder="1">
      <alignment vertical="center"/>
    </xf>
    <xf numFmtId="183" fontId="48" fillId="0" borderId="18" xfId="3" applyNumberFormat="1" applyFont="1" applyFill="1" applyBorder="1" applyAlignment="1">
      <alignment horizontal="right" vertical="center"/>
    </xf>
    <xf numFmtId="0" fontId="49" fillId="0" borderId="26"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149" xfId="0" applyFont="1" applyFill="1" applyBorder="1" applyAlignment="1">
      <alignment horizontal="left" vertical="center" wrapText="1"/>
    </xf>
    <xf numFmtId="183" fontId="48" fillId="0" borderId="4" xfId="3" applyNumberFormat="1" applyFont="1" applyFill="1" applyBorder="1" applyAlignment="1">
      <alignment horizontal="right" vertical="center"/>
    </xf>
    <xf numFmtId="0" fontId="49" fillId="0" borderId="13"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7" xfId="0" applyFont="1" applyFill="1" applyBorder="1" applyAlignment="1">
      <alignment horizontal="left" vertical="center"/>
    </xf>
    <xf numFmtId="0" fontId="49" fillId="0" borderId="10" xfId="0" applyFont="1" applyFill="1" applyBorder="1">
      <alignment vertical="center"/>
    </xf>
    <xf numFmtId="0" fontId="51" fillId="0" borderId="13" xfId="0" applyFont="1" applyFill="1" applyBorder="1" applyAlignment="1">
      <alignment horizontal="left" vertical="center"/>
    </xf>
    <xf numFmtId="0" fontId="51" fillId="0" borderId="12" xfId="0" applyFont="1" applyFill="1" applyBorder="1" applyAlignment="1">
      <alignment horizontal="left" vertical="center"/>
    </xf>
    <xf numFmtId="0" fontId="51" fillId="0" borderId="7" xfId="0" applyFont="1" applyFill="1" applyBorder="1" applyAlignment="1">
      <alignment horizontal="left" vertical="center"/>
    </xf>
    <xf numFmtId="0" fontId="49" fillId="0" borderId="144" xfId="0" applyFont="1" applyFill="1" applyBorder="1" applyAlignment="1">
      <alignment horizontal="center" vertical="center"/>
    </xf>
    <xf numFmtId="0" fontId="53" fillId="0" borderId="13" xfId="0" applyFont="1" applyFill="1" applyBorder="1" applyAlignment="1">
      <alignment horizontal="left" vertical="center"/>
    </xf>
    <xf numFmtId="0" fontId="55" fillId="0" borderId="12" xfId="0" applyFont="1" applyFill="1" applyBorder="1" applyAlignment="1">
      <alignment horizontal="left" vertical="center"/>
    </xf>
    <xf numFmtId="0" fontId="55" fillId="0" borderId="12" xfId="0" applyFont="1" applyFill="1" applyBorder="1" applyAlignment="1">
      <alignment horizontal="center" vertical="center"/>
    </xf>
    <xf numFmtId="183" fontId="55" fillId="0" borderId="12" xfId="3" applyNumberFormat="1" applyFont="1" applyFill="1" applyBorder="1" applyAlignment="1">
      <alignment horizontal="right" vertical="center"/>
    </xf>
    <xf numFmtId="0" fontId="52" fillId="0" borderId="0" xfId="0" applyFont="1" applyFill="1" applyAlignment="1">
      <alignment horizontal="center" vertical="center"/>
    </xf>
    <xf numFmtId="182" fontId="49" fillId="0" borderId="0" xfId="0" quotePrefix="1" applyNumberFormat="1" applyFont="1" applyFill="1" applyAlignment="1">
      <alignment horizontal="center" vertical="center"/>
    </xf>
    <xf numFmtId="181" fontId="48" fillId="0" borderId="0" xfId="0" applyNumberFormat="1" applyFont="1" applyFill="1" applyAlignment="1">
      <alignment horizontal="left" vertical="center" wrapText="1"/>
    </xf>
    <xf numFmtId="0" fontId="55" fillId="0" borderId="7" xfId="0" applyFont="1" applyFill="1" applyBorder="1" applyAlignment="1">
      <alignment horizontal="left" vertical="center"/>
    </xf>
    <xf numFmtId="0" fontId="49" fillId="0" borderId="13" xfId="0" applyFont="1" applyFill="1" applyBorder="1" applyAlignment="1">
      <alignment horizontal="distributed" vertical="center" indent="1"/>
    </xf>
    <xf numFmtId="0" fontId="49" fillId="0" borderId="12" xfId="0" applyFont="1" applyFill="1" applyBorder="1" applyAlignment="1">
      <alignment horizontal="distributed" vertical="center" indent="1"/>
    </xf>
    <xf numFmtId="0" fontId="49" fillId="0" borderId="7" xfId="0" applyFont="1" applyFill="1" applyBorder="1" applyAlignment="1">
      <alignment horizontal="distributed" vertical="center" indent="1"/>
    </xf>
    <xf numFmtId="179" fontId="48" fillId="0" borderId="13" xfId="0" applyNumberFormat="1" applyFont="1" applyFill="1" applyBorder="1" applyAlignment="1">
      <alignment vertical="center" wrapText="1"/>
    </xf>
    <xf numFmtId="179" fontId="48" fillId="0" borderId="12" xfId="0" applyNumberFormat="1" applyFont="1" applyFill="1" applyBorder="1" applyAlignment="1">
      <alignment vertical="center" wrapText="1"/>
    </xf>
    <xf numFmtId="179" fontId="48" fillId="0" borderId="7" xfId="0" applyNumberFormat="1" applyFont="1" applyFill="1" applyBorder="1" applyAlignment="1">
      <alignment vertical="center" wrapText="1"/>
    </xf>
    <xf numFmtId="0" fontId="49" fillId="0" borderId="0" xfId="0" applyFont="1" applyFill="1" applyAlignment="1">
      <alignment horizontal="center" vertical="center" wrapText="1"/>
    </xf>
    <xf numFmtId="181" fontId="48" fillId="0" borderId="0" xfId="0" applyNumberFormat="1" applyFont="1" applyFill="1" applyAlignment="1">
      <alignment horizontal="left" vertical="center"/>
    </xf>
    <xf numFmtId="38" fontId="49" fillId="0" borderId="13" xfId="3" applyFont="1" applyFill="1" applyBorder="1" applyAlignment="1" applyProtection="1">
      <alignment vertical="center"/>
    </xf>
    <xf numFmtId="38" fontId="49" fillId="0" borderId="12" xfId="3" applyFont="1" applyFill="1" applyBorder="1" applyAlignment="1" applyProtection="1">
      <alignment vertical="center"/>
    </xf>
    <xf numFmtId="0" fontId="60" fillId="0" borderId="152" xfId="0" applyFont="1" applyFill="1" applyBorder="1" applyAlignment="1">
      <alignment horizontal="center" vertical="center"/>
    </xf>
    <xf numFmtId="0" fontId="48" fillId="0" borderId="49" xfId="0" applyFont="1" applyFill="1" applyBorder="1">
      <alignment vertical="center"/>
    </xf>
    <xf numFmtId="0" fontId="49" fillId="0" borderId="0" xfId="0" applyFont="1" applyFill="1" applyAlignment="1">
      <alignment horizontal="right" vertical="center"/>
    </xf>
    <xf numFmtId="0" fontId="48" fillId="0" borderId="0" xfId="0" applyFont="1" applyFill="1" applyAlignment="1">
      <alignment horizontal="right" vertical="center"/>
    </xf>
    <xf numFmtId="0" fontId="7" fillId="0" borderId="73" xfId="0" applyFont="1" applyFill="1" applyBorder="1" applyAlignment="1">
      <alignment vertical="center" wrapText="1"/>
    </xf>
    <xf numFmtId="0" fontId="7" fillId="0" borderId="73" xfId="0" applyFont="1" applyFill="1" applyBorder="1" applyAlignment="1">
      <alignment vertical="center"/>
    </xf>
    <xf numFmtId="0" fontId="7" fillId="0" borderId="26"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0" fillId="0" borderId="10" xfId="0" applyFont="1" applyFill="1" applyBorder="1" applyAlignment="1">
      <alignment vertical="center"/>
    </xf>
    <xf numFmtId="0" fontId="0" fillId="0" borderId="4" xfId="0" applyFont="1" applyFill="1" applyBorder="1" applyAlignment="1">
      <alignment vertical="center"/>
    </xf>
    <xf numFmtId="0" fontId="0" fillId="0" borderId="11" xfId="0" applyFont="1" applyFill="1" applyBorder="1" applyAlignment="1">
      <alignment vertical="center"/>
    </xf>
    <xf numFmtId="0" fontId="4" fillId="0" borderId="73"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10" xfId="0" applyFont="1" applyFill="1" applyBorder="1" applyAlignment="1">
      <alignment vertical="center"/>
    </xf>
    <xf numFmtId="0" fontId="5" fillId="0" borderId="4" xfId="0" applyFont="1" applyFill="1" applyBorder="1" applyAlignment="1">
      <alignment vertical="center"/>
    </xf>
    <xf numFmtId="0" fontId="7" fillId="0" borderId="4" xfId="0" applyFont="1" applyFill="1" applyBorder="1" applyAlignment="1">
      <alignment vertical="center"/>
    </xf>
    <xf numFmtId="0" fontId="7" fillId="0" borderId="11"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38" fontId="10" fillId="0" borderId="12" xfId="3" applyFont="1" applyFill="1" applyBorder="1" applyAlignment="1">
      <alignment horizontal="center" vertical="center"/>
    </xf>
    <xf numFmtId="0" fontId="10" fillId="0" borderId="12" xfId="0" applyFont="1" applyFill="1" applyBorder="1" applyAlignment="1">
      <alignment horizontal="left" vertical="center"/>
    </xf>
    <xf numFmtId="0" fontId="10" fillId="0" borderId="7" xfId="0" applyFont="1" applyFill="1" applyBorder="1" applyAlignment="1">
      <alignment horizontal="left" vertical="center"/>
    </xf>
    <xf numFmtId="0" fontId="5" fillId="0" borderId="104" xfId="0" applyFont="1" applyFill="1" applyBorder="1" applyAlignment="1">
      <alignment vertical="center"/>
    </xf>
    <xf numFmtId="0" fontId="7" fillId="0" borderId="26" xfId="0" applyFont="1" applyFill="1" applyBorder="1" applyAlignment="1">
      <alignment horizontal="center" vertical="center"/>
    </xf>
    <xf numFmtId="0" fontId="7" fillId="0" borderId="144" xfId="0" applyFont="1" applyFill="1" applyBorder="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vertical="center"/>
    </xf>
    <xf numFmtId="0" fontId="49"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3"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5" fillId="0" borderId="26" xfId="0" applyFont="1" applyFill="1" applyBorder="1" applyAlignment="1">
      <alignment vertical="center"/>
    </xf>
    <xf numFmtId="0" fontId="7" fillId="0" borderId="26" xfId="0" applyFont="1" applyFill="1" applyBorder="1" applyAlignment="1">
      <alignment vertical="center" wrapText="1"/>
    </xf>
    <xf numFmtId="0" fontId="4" fillId="0" borderId="0" xfId="0" applyFont="1" applyFill="1" applyAlignment="1">
      <alignment horizontal="right" vertical="center"/>
    </xf>
    <xf numFmtId="0" fontId="7" fillId="0" borderId="188" xfId="0" applyFont="1" applyFill="1" applyBorder="1" applyAlignment="1">
      <alignment vertical="center"/>
    </xf>
    <xf numFmtId="0" fontId="7" fillId="0" borderId="165" xfId="0" applyFont="1" applyFill="1" applyBorder="1" applyAlignment="1">
      <alignmen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65" xfId="0" applyFont="1" applyFill="1" applyBorder="1" applyAlignment="1">
      <alignment vertical="center"/>
    </xf>
    <xf numFmtId="0" fontId="5" fillId="0" borderId="166" xfId="0" applyFont="1" applyFill="1" applyBorder="1" applyAlignment="1">
      <alignment vertical="center"/>
    </xf>
    <xf numFmtId="0" fontId="7" fillId="0" borderId="3" xfId="0" applyNumberFormat="1" applyFont="1" applyFill="1" applyBorder="1" applyAlignment="1">
      <alignment vertical="center"/>
    </xf>
    <xf numFmtId="0" fontId="7" fillId="0" borderId="120" xfId="0" applyNumberFormat="1" applyFont="1" applyFill="1" applyBorder="1" applyAlignment="1">
      <alignment vertical="center"/>
    </xf>
    <xf numFmtId="0" fontId="7" fillId="0" borderId="260" xfId="0" applyNumberFormat="1" applyFont="1" applyFill="1" applyBorder="1" applyAlignment="1">
      <alignment horizontal="center" vertical="center"/>
    </xf>
    <xf numFmtId="0" fontId="7" fillId="0" borderId="261" xfId="0" applyNumberFormat="1" applyFont="1" applyFill="1" applyBorder="1" applyAlignment="1">
      <alignment horizontal="center" vertical="center"/>
    </xf>
    <xf numFmtId="0" fontId="7" fillId="0" borderId="262" xfId="0" applyNumberFormat="1" applyFont="1" applyFill="1" applyBorder="1" applyAlignment="1">
      <alignment horizontal="center" vertical="center"/>
    </xf>
    <xf numFmtId="38" fontId="7" fillId="0" borderId="260" xfId="3" applyFont="1" applyFill="1" applyBorder="1" applyAlignment="1">
      <alignment vertical="center"/>
    </xf>
    <xf numFmtId="38" fontId="7" fillId="0" borderId="261" xfId="3" applyFont="1" applyFill="1" applyBorder="1" applyAlignment="1">
      <alignment vertical="center"/>
    </xf>
    <xf numFmtId="0" fontId="7" fillId="0" borderId="272" xfId="0" applyNumberFormat="1" applyFont="1" applyFill="1" applyBorder="1" applyAlignment="1">
      <alignment vertical="center"/>
    </xf>
    <xf numFmtId="0" fontId="7" fillId="0" borderId="273" xfId="0" applyNumberFormat="1" applyFont="1" applyFill="1" applyBorder="1" applyAlignment="1">
      <alignment vertical="center"/>
    </xf>
    <xf numFmtId="38" fontId="5" fillId="0" borderId="273" xfId="3" applyFont="1" applyFill="1" applyBorder="1" applyAlignment="1">
      <alignment vertical="center"/>
    </xf>
    <xf numFmtId="38" fontId="5" fillId="0" borderId="274" xfId="3" applyFont="1" applyFill="1" applyBorder="1" applyAlignment="1">
      <alignment vertical="center"/>
    </xf>
    <xf numFmtId="0" fontId="7" fillId="0" borderId="1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159" xfId="0" applyNumberFormat="1" applyFont="1" applyFill="1" applyBorder="1" applyAlignment="1">
      <alignment vertical="center"/>
    </xf>
    <xf numFmtId="0" fontId="7" fillId="0" borderId="160" xfId="0" applyNumberFormat="1" applyFont="1" applyFill="1" applyBorder="1" applyAlignment="1">
      <alignment vertical="center"/>
    </xf>
    <xf numFmtId="0" fontId="7" fillId="0" borderId="217" xfId="0" applyNumberFormat="1" applyFont="1" applyFill="1" applyBorder="1" applyAlignment="1">
      <alignment vertical="center"/>
    </xf>
    <xf numFmtId="38" fontId="5" fillId="0" borderId="10" xfId="3" applyFont="1" applyFill="1" applyBorder="1" applyAlignment="1">
      <alignment vertical="center"/>
    </xf>
    <xf numFmtId="38" fontId="5" fillId="0" borderId="4" xfId="3" applyFont="1" applyFill="1" applyBorder="1" applyAlignment="1">
      <alignment vertical="center"/>
    </xf>
    <xf numFmtId="0" fontId="7" fillId="0" borderId="159" xfId="0" applyNumberFormat="1" applyFont="1" applyFill="1" applyBorder="1" applyAlignment="1">
      <alignment horizontal="center" vertical="center"/>
    </xf>
    <xf numFmtId="0" fontId="7" fillId="0" borderId="160" xfId="0" applyNumberFormat="1" applyFont="1" applyFill="1" applyBorder="1" applyAlignment="1">
      <alignment horizontal="center" vertical="center"/>
    </xf>
    <xf numFmtId="0" fontId="7" fillId="0" borderId="217" xfId="0" applyNumberFormat="1" applyFont="1" applyFill="1" applyBorder="1" applyAlignment="1">
      <alignment horizontal="center" vertical="center"/>
    </xf>
    <xf numFmtId="0" fontId="7" fillId="0" borderId="13" xfId="0" applyNumberFormat="1" applyFont="1" applyFill="1" applyBorder="1" applyAlignment="1">
      <alignment vertical="center"/>
    </xf>
    <xf numFmtId="0" fontId="7" fillId="0" borderId="12"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153" xfId="0" applyNumberFormat="1" applyFont="1" applyFill="1" applyBorder="1" applyAlignment="1">
      <alignment horizontal="center" vertical="center"/>
    </xf>
    <xf numFmtId="0" fontId="7" fillId="0" borderId="62"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38" fontId="7" fillId="0" borderId="153" xfId="3" applyFont="1" applyFill="1" applyBorder="1" applyAlignment="1">
      <alignment vertical="center"/>
    </xf>
    <xf numFmtId="38" fontId="7" fillId="0" borderId="62" xfId="3" applyFont="1" applyFill="1" applyBorder="1" applyAlignment="1">
      <alignment vertical="center"/>
    </xf>
    <xf numFmtId="0" fontId="7" fillId="0" borderId="208" xfId="0" applyNumberFormat="1" applyFont="1" applyFill="1" applyBorder="1" applyAlignment="1">
      <alignment vertical="center"/>
    </xf>
    <xf numFmtId="0" fontId="7" fillId="0" borderId="209" xfId="0" applyNumberFormat="1" applyFont="1" applyFill="1" applyBorder="1" applyAlignment="1">
      <alignment vertical="center"/>
    </xf>
    <xf numFmtId="38" fontId="5" fillId="0" borderId="209" xfId="3" applyFont="1" applyFill="1" applyBorder="1" applyAlignment="1">
      <alignment vertical="center"/>
    </xf>
    <xf numFmtId="38" fontId="5" fillId="0" borderId="210" xfId="3" applyFont="1" applyFill="1" applyBorder="1" applyAlignment="1">
      <alignment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0" fontId="7" fillId="0" borderId="9"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151" xfId="0" applyNumberFormat="1" applyFont="1" applyFill="1" applyBorder="1" applyAlignment="1">
      <alignment horizontal="center" vertical="center"/>
    </xf>
    <xf numFmtId="0" fontId="7" fillId="0" borderId="66"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38" fontId="7" fillId="0" borderId="151" xfId="3" applyFont="1" applyFill="1" applyBorder="1" applyAlignment="1">
      <alignment vertical="center"/>
    </xf>
    <xf numFmtId="38" fontId="7" fillId="0" borderId="66" xfId="3" applyFont="1" applyFill="1" applyBorder="1" applyAlignment="1">
      <alignment vertical="center"/>
    </xf>
    <xf numFmtId="0" fontId="7" fillId="0" borderId="214" xfId="0" applyNumberFormat="1" applyFont="1" applyFill="1" applyBorder="1" applyAlignment="1">
      <alignment vertical="center"/>
    </xf>
    <xf numFmtId="0" fontId="7" fillId="0" borderId="215" xfId="0" applyNumberFormat="1" applyFont="1" applyFill="1" applyBorder="1" applyAlignment="1">
      <alignment vertical="center"/>
    </xf>
    <xf numFmtId="38" fontId="5" fillId="0" borderId="215" xfId="3" applyFont="1" applyFill="1" applyBorder="1" applyAlignment="1">
      <alignment vertical="center"/>
    </xf>
    <xf numFmtId="38" fontId="5" fillId="0" borderId="216" xfId="3" applyFont="1" applyFill="1" applyBorder="1" applyAlignment="1">
      <alignment vertical="center"/>
    </xf>
    <xf numFmtId="0" fontId="7" fillId="0" borderId="38" xfId="0" applyNumberFormat="1" applyFont="1" applyFill="1" applyBorder="1" applyAlignment="1">
      <alignment vertical="center"/>
    </xf>
    <xf numFmtId="0" fontId="7" fillId="0" borderId="39" xfId="0" applyNumberFormat="1" applyFont="1" applyFill="1" applyBorder="1" applyAlignment="1">
      <alignment vertical="center"/>
    </xf>
    <xf numFmtId="0" fontId="7" fillId="0" borderId="41" xfId="0" applyNumberFormat="1" applyFont="1" applyFill="1" applyBorder="1" applyAlignment="1">
      <alignment vertical="center"/>
    </xf>
    <xf numFmtId="0" fontId="7" fillId="0" borderId="35"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38" fontId="7" fillId="0" borderId="35" xfId="3" applyFont="1" applyFill="1" applyBorder="1" applyAlignment="1">
      <alignment vertical="center"/>
    </xf>
    <xf numFmtId="38" fontId="7" fillId="0" borderId="34" xfId="3" applyFont="1" applyFill="1" applyBorder="1" applyAlignment="1">
      <alignment vertical="center"/>
    </xf>
    <xf numFmtId="0" fontId="7" fillId="0" borderId="42" xfId="0" applyNumberFormat="1" applyFont="1" applyFill="1" applyBorder="1" applyAlignment="1">
      <alignment vertical="center"/>
    </xf>
    <xf numFmtId="0" fontId="7" fillId="0" borderId="200" xfId="0" applyNumberFormat="1" applyFont="1" applyFill="1" applyBorder="1" applyAlignment="1">
      <alignment vertical="center"/>
    </xf>
    <xf numFmtId="38" fontId="5" fillId="0" borderId="200" xfId="3" applyFont="1" applyFill="1" applyBorder="1" applyAlignment="1">
      <alignment vertical="center"/>
    </xf>
    <xf numFmtId="38" fontId="5" fillId="0" borderId="204" xfId="3" applyFont="1" applyFill="1" applyBorder="1" applyAlignment="1">
      <alignment vertical="center"/>
    </xf>
    <xf numFmtId="38" fontId="5" fillId="0" borderId="1" xfId="3" applyFont="1" applyFill="1" applyBorder="1" applyAlignment="1">
      <alignment vertical="center"/>
    </xf>
    <xf numFmtId="38" fontId="5" fillId="0" borderId="2" xfId="3" applyFont="1" applyFill="1" applyBorder="1" applyAlignment="1">
      <alignment vertical="center"/>
    </xf>
    <xf numFmtId="38" fontId="5" fillId="0" borderId="80" xfId="3" applyFont="1" applyFill="1" applyBorder="1" applyAlignment="1">
      <alignment vertical="center"/>
    </xf>
    <xf numFmtId="38" fontId="5" fillId="0" borderId="119" xfId="3" applyFont="1" applyFill="1" applyBorder="1" applyAlignment="1">
      <alignment vertical="center"/>
    </xf>
    <xf numFmtId="0" fontId="7" fillId="0" borderId="1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4" fillId="0" borderId="181" xfId="0" applyNumberFormat="1" applyFont="1" applyFill="1" applyBorder="1" applyAlignment="1">
      <alignment horizontal="center" vertical="center"/>
    </xf>
    <xf numFmtId="0" fontId="4" fillId="0" borderId="201" xfId="0" applyNumberFormat="1" applyFont="1" applyFill="1" applyBorder="1" applyAlignment="1">
      <alignment horizontal="center" vertical="center"/>
    </xf>
    <xf numFmtId="0" fontId="7" fillId="0" borderId="201" xfId="0" applyNumberFormat="1" applyFont="1" applyFill="1" applyBorder="1" applyAlignment="1">
      <alignment horizontal="center" vertical="center"/>
    </xf>
    <xf numFmtId="0" fontId="7" fillId="0" borderId="202" xfId="0" applyNumberFormat="1" applyFont="1" applyFill="1" applyBorder="1" applyAlignment="1">
      <alignment horizontal="center" vertical="center"/>
    </xf>
    <xf numFmtId="38" fontId="5" fillId="0" borderId="189" xfId="3" applyFont="1" applyFill="1" applyBorder="1" applyAlignment="1">
      <alignment vertical="center"/>
    </xf>
    <xf numFmtId="38" fontId="5" fillId="0" borderId="183" xfId="3" applyFont="1" applyFill="1" applyBorder="1" applyAlignment="1">
      <alignment vertical="center"/>
    </xf>
    <xf numFmtId="38" fontId="7" fillId="0" borderId="52" xfId="3" applyFont="1" applyFill="1" applyBorder="1" applyAlignment="1">
      <alignment vertical="center"/>
    </xf>
    <xf numFmtId="38" fontId="7" fillId="0" borderId="71" xfId="3" applyFont="1" applyFill="1" applyBorder="1" applyAlignment="1">
      <alignment vertical="center"/>
    </xf>
    <xf numFmtId="0" fontId="7" fillId="0" borderId="47" xfId="0" applyNumberFormat="1" applyFont="1" applyFill="1" applyBorder="1" applyAlignment="1">
      <alignment vertical="center"/>
    </xf>
    <xf numFmtId="0" fontId="7" fillId="0" borderId="195" xfId="0" applyNumberFormat="1" applyFont="1" applyFill="1" applyBorder="1" applyAlignment="1">
      <alignment vertical="center"/>
    </xf>
    <xf numFmtId="38" fontId="5" fillId="0" borderId="195" xfId="3" applyFont="1" applyFill="1" applyBorder="1" applyAlignment="1">
      <alignment vertical="center"/>
    </xf>
    <xf numFmtId="38" fontId="5" fillId="0" borderId="182" xfId="3" applyFont="1" applyFill="1" applyBorder="1" applyAlignment="1">
      <alignment vertical="center"/>
    </xf>
    <xf numFmtId="0" fontId="7" fillId="0" borderId="206" xfId="0" applyNumberFormat="1" applyFont="1" applyFill="1" applyBorder="1" applyAlignment="1">
      <alignment horizontal="center" vertical="center"/>
    </xf>
    <xf numFmtId="0" fontId="7" fillId="0" borderId="207"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38" fontId="7" fillId="0" borderId="154" xfId="3" applyFont="1" applyFill="1" applyBorder="1" applyAlignment="1">
      <alignment vertical="center"/>
    </xf>
    <xf numFmtId="38" fontId="7" fillId="0" borderId="155" xfId="3" applyFont="1" applyFill="1" applyBorder="1" applyAlignment="1">
      <alignment vertical="center"/>
    </xf>
    <xf numFmtId="0" fontId="7" fillId="0" borderId="44" xfId="0" applyNumberFormat="1" applyFont="1" applyFill="1" applyBorder="1" applyAlignment="1">
      <alignment vertical="center"/>
    </xf>
    <xf numFmtId="0" fontId="7" fillId="0" borderId="194" xfId="0" applyNumberFormat="1" applyFont="1" applyFill="1" applyBorder="1" applyAlignment="1">
      <alignment vertical="center"/>
    </xf>
    <xf numFmtId="38" fontId="5" fillId="0" borderId="194" xfId="3" applyFont="1" applyFill="1" applyBorder="1" applyAlignment="1">
      <alignment vertical="center"/>
    </xf>
    <xf numFmtId="38" fontId="5" fillId="0" borderId="203" xfId="3" applyFont="1" applyFill="1" applyBorder="1" applyAlignment="1">
      <alignment vertical="center"/>
    </xf>
    <xf numFmtId="0" fontId="7" fillId="0" borderId="152" xfId="0" applyNumberFormat="1" applyFont="1" applyFill="1" applyBorder="1" applyAlignment="1">
      <alignment horizontal="center" vertical="center"/>
    </xf>
    <xf numFmtId="0" fontId="7" fillId="0" borderId="60" xfId="0" applyNumberFormat="1" applyFont="1" applyFill="1" applyBorder="1" applyAlignment="1">
      <alignment horizontal="center" vertical="center"/>
    </xf>
    <xf numFmtId="0" fontId="7" fillId="0" borderId="49" xfId="0" applyNumberFormat="1" applyFont="1" applyFill="1" applyBorder="1" applyAlignment="1">
      <alignment horizontal="center" vertical="center"/>
    </xf>
    <xf numFmtId="38" fontId="7" fillId="0" borderId="36" xfId="3" applyFont="1" applyFill="1" applyBorder="1" applyAlignment="1">
      <alignment vertical="center"/>
    </xf>
    <xf numFmtId="38" fontId="7" fillId="0" borderId="33" xfId="3" applyFont="1" applyFill="1" applyBorder="1" applyAlignment="1">
      <alignment vertical="center"/>
    </xf>
    <xf numFmtId="0" fontId="7" fillId="0" borderId="43" xfId="0" applyNumberFormat="1" applyFont="1" applyFill="1" applyBorder="1" applyAlignment="1">
      <alignment vertical="center"/>
    </xf>
    <xf numFmtId="0" fontId="7" fillId="0" borderId="196" xfId="0" applyNumberFormat="1" applyFont="1" applyFill="1" applyBorder="1" applyAlignment="1">
      <alignment vertical="center"/>
    </xf>
    <xf numFmtId="38" fontId="5" fillId="0" borderId="196" xfId="3" applyFont="1" applyFill="1" applyBorder="1" applyAlignment="1">
      <alignment vertical="center"/>
    </xf>
    <xf numFmtId="38" fontId="5" fillId="0" borderId="197" xfId="3" applyFont="1" applyFill="1" applyBorder="1" applyAlignment="1">
      <alignment vertical="center"/>
    </xf>
    <xf numFmtId="38" fontId="7" fillId="0" borderId="206" xfId="3" applyFont="1" applyFill="1" applyBorder="1" applyAlignment="1">
      <alignment vertical="center"/>
    </xf>
    <xf numFmtId="38" fontId="7" fillId="0" borderId="207" xfId="3" applyFont="1" applyFill="1" applyBorder="1" applyAlignment="1">
      <alignment vertical="center"/>
    </xf>
    <xf numFmtId="0" fontId="7" fillId="0" borderId="211" xfId="0" applyNumberFormat="1" applyFont="1" applyFill="1" applyBorder="1" applyAlignment="1">
      <alignment vertical="center"/>
    </xf>
    <xf numFmtId="0" fontId="7" fillId="0" borderId="212" xfId="0" applyNumberFormat="1" applyFont="1" applyFill="1" applyBorder="1" applyAlignment="1">
      <alignment vertical="center"/>
    </xf>
    <xf numFmtId="38" fontId="5" fillId="0" borderId="212" xfId="3" applyFont="1" applyFill="1" applyBorder="1" applyAlignment="1">
      <alignment vertical="center"/>
    </xf>
    <xf numFmtId="38" fontId="5" fillId="0" borderId="213" xfId="3" applyFont="1" applyFill="1" applyBorder="1" applyAlignment="1">
      <alignment vertical="center"/>
    </xf>
    <xf numFmtId="38" fontId="7" fillId="0" borderId="152" xfId="3" applyFont="1" applyFill="1" applyBorder="1" applyAlignment="1">
      <alignment vertical="center"/>
    </xf>
    <xf numFmtId="38" fontId="7" fillId="0" borderId="60" xfId="3" applyFont="1" applyFill="1" applyBorder="1" applyAlignment="1">
      <alignment vertical="center"/>
    </xf>
    <xf numFmtId="0" fontId="7" fillId="0" borderId="198" xfId="0" applyNumberFormat="1" applyFont="1" applyFill="1" applyBorder="1" applyAlignment="1">
      <alignment vertical="center"/>
    </xf>
    <xf numFmtId="0" fontId="7" fillId="0" borderId="199" xfId="0" applyNumberFormat="1" applyFont="1" applyFill="1" applyBorder="1" applyAlignment="1">
      <alignment vertical="center"/>
    </xf>
    <xf numFmtId="38" fontId="5" fillId="0" borderId="199" xfId="3" applyFont="1" applyFill="1" applyBorder="1" applyAlignment="1">
      <alignment vertical="center"/>
    </xf>
    <xf numFmtId="38" fontId="5" fillId="0" borderId="205" xfId="3" applyFont="1" applyFill="1" applyBorder="1" applyAlignment="1">
      <alignment vertical="center"/>
    </xf>
    <xf numFmtId="0" fontId="7" fillId="0" borderId="189" xfId="0" applyFont="1" applyFill="1" applyBorder="1" applyAlignment="1">
      <alignment horizontal="center" vertical="center"/>
    </xf>
    <xf numFmtId="0" fontId="7" fillId="0" borderId="183" xfId="0" applyFont="1" applyFill="1" applyBorder="1" applyAlignment="1">
      <alignment horizontal="center" vertical="center"/>
    </xf>
    <xf numFmtId="0" fontId="7" fillId="0" borderId="190"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185" xfId="0" applyFont="1" applyFill="1" applyBorder="1" applyAlignment="1">
      <alignment horizontal="center" vertical="center"/>
    </xf>
    <xf numFmtId="0" fontId="5" fillId="0" borderId="254" xfId="0" applyFont="1" applyFill="1" applyBorder="1" applyAlignment="1">
      <alignment horizontal="center" vertical="center"/>
    </xf>
    <xf numFmtId="38" fontId="7" fillId="0" borderId="1" xfId="3" applyFont="1" applyFill="1" applyBorder="1" applyAlignment="1">
      <alignment vertical="center"/>
    </xf>
    <xf numFmtId="38" fontId="7" fillId="0" borderId="2" xfId="3" applyFont="1" applyFill="1" applyBorder="1" applyAlignment="1">
      <alignment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2" xfId="0" quotePrefix="1" applyFont="1" applyFill="1" applyBorder="1" applyAlignment="1">
      <alignment horizontal="center" vertical="center"/>
    </xf>
    <xf numFmtId="0" fontId="7" fillId="0" borderId="71" xfId="0" quotePrefix="1" applyFont="1" applyFill="1" applyBorder="1" applyAlignment="1">
      <alignment horizontal="center" vertical="center"/>
    </xf>
    <xf numFmtId="0" fontId="7" fillId="0" borderId="45" xfId="0" quotePrefix="1" applyFont="1" applyFill="1" applyBorder="1" applyAlignment="1">
      <alignment horizontal="center" vertical="center"/>
    </xf>
    <xf numFmtId="0" fontId="7" fillId="0" borderId="36" xfId="0" quotePrefix="1" applyFont="1" applyFill="1" applyBorder="1" applyAlignment="1">
      <alignment horizontal="center" vertical="center"/>
    </xf>
    <xf numFmtId="0" fontId="7" fillId="0" borderId="33" xfId="0" quotePrefix="1" applyFont="1" applyFill="1" applyBorder="1" applyAlignment="1">
      <alignment horizontal="center" vertical="center"/>
    </xf>
    <xf numFmtId="0" fontId="7" fillId="0" borderId="6" xfId="0" quotePrefix="1" applyFont="1" applyFill="1" applyBorder="1" applyAlignment="1">
      <alignment horizontal="center" vertical="center"/>
    </xf>
    <xf numFmtId="38" fontId="7" fillId="0" borderId="145" xfId="3" applyFont="1" applyFill="1" applyBorder="1" applyAlignment="1">
      <alignment vertical="center"/>
    </xf>
    <xf numFmtId="38" fontId="7" fillId="0" borderId="146" xfId="3"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5" xfId="0" quotePrefix="1" applyFont="1" applyFill="1" applyBorder="1" applyAlignment="1">
      <alignment horizontal="center" vertical="center"/>
    </xf>
    <xf numFmtId="0" fontId="7" fillId="0" borderId="34" xfId="0" quotePrefix="1" applyFont="1" applyFill="1" applyBorder="1" applyAlignment="1">
      <alignment horizontal="center" vertical="center"/>
    </xf>
    <xf numFmtId="0" fontId="7" fillId="0" borderId="5" xfId="0" quotePrefix="1"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38" fontId="7" fillId="0" borderId="4" xfId="3" applyFont="1" applyFill="1" applyBorder="1" applyAlignment="1">
      <alignment vertical="center"/>
    </xf>
    <xf numFmtId="38" fontId="7" fillId="0" borderId="10" xfId="3" applyFont="1" applyFill="1" applyBorder="1" applyAlignment="1">
      <alignment vertical="center"/>
    </xf>
    <xf numFmtId="0" fontId="7" fillId="0" borderId="11" xfId="0" applyFont="1" applyFill="1" applyBorder="1" applyAlignment="1">
      <alignment horizontal="center" vertical="center"/>
    </xf>
    <xf numFmtId="0" fontId="7" fillId="0" borderId="181" xfId="0" applyFont="1" applyFill="1" applyBorder="1" applyAlignment="1">
      <alignment horizontal="center" vertical="center"/>
    </xf>
    <xf numFmtId="0" fontId="7" fillId="0" borderId="201" xfId="0" applyFont="1" applyFill="1" applyBorder="1" applyAlignment="1">
      <alignment horizontal="center" vertical="center"/>
    </xf>
    <xf numFmtId="0" fontId="7" fillId="0" borderId="20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38" fontId="7" fillId="0" borderId="12" xfId="3" applyFont="1" applyFill="1" applyBorder="1" applyAlignment="1">
      <alignment horizontal="right" vertical="center"/>
    </xf>
    <xf numFmtId="38" fontId="7" fillId="0" borderId="37" xfId="3" applyFont="1" applyFill="1" applyBorder="1" applyAlignment="1">
      <alignment horizontal="right" vertical="center"/>
    </xf>
    <xf numFmtId="38" fontId="7" fillId="0" borderId="12" xfId="3" applyFont="1" applyFill="1" applyBorder="1" applyAlignment="1">
      <alignment horizontal="center" vertical="center"/>
    </xf>
    <xf numFmtId="38" fontId="5" fillId="0" borderId="12" xfId="3"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38" fontId="7" fillId="0" borderId="39" xfId="3" applyFont="1" applyFill="1" applyBorder="1" applyAlignment="1">
      <alignment horizontal="right" vertical="center"/>
    </xf>
    <xf numFmtId="38" fontId="7" fillId="0" borderId="40" xfId="3" applyFont="1" applyFill="1" applyBorder="1" applyAlignment="1">
      <alignment horizontal="right" vertical="center"/>
    </xf>
    <xf numFmtId="38" fontId="7" fillId="0" borderId="39" xfId="3" applyFont="1" applyFill="1" applyBorder="1" applyAlignment="1">
      <alignment horizontal="center" vertical="center"/>
    </xf>
    <xf numFmtId="38" fontId="5" fillId="0" borderId="39" xfId="3" applyFont="1" applyFill="1" applyBorder="1" applyAlignment="1">
      <alignment vertical="center"/>
    </xf>
    <xf numFmtId="0" fontId="4" fillId="0" borderId="167" xfId="0" applyFont="1" applyFill="1" applyBorder="1" applyAlignment="1">
      <alignment horizontal="center" vertical="center"/>
    </xf>
    <xf numFmtId="0" fontId="4" fillId="0" borderId="12" xfId="0" applyFont="1" applyFill="1" applyBorder="1" applyAlignment="1">
      <alignment horizontal="center" vertical="center"/>
    </xf>
    <xf numFmtId="0" fontId="15" fillId="0" borderId="12" xfId="0" applyFont="1" applyFill="1" applyBorder="1" applyAlignment="1">
      <alignment horizontal="right" vertical="center" wrapText="1"/>
    </xf>
    <xf numFmtId="0" fontId="15" fillId="0" borderId="37" xfId="0" applyFont="1" applyFill="1" applyBorder="1" applyAlignment="1">
      <alignment horizontal="right" vertical="center" wrapText="1"/>
    </xf>
    <xf numFmtId="38" fontId="7" fillId="0" borderId="187" xfId="3" applyFont="1" applyFill="1" applyBorder="1" applyAlignment="1">
      <alignment vertical="center"/>
    </xf>
    <xf numFmtId="38" fontId="0" fillId="0" borderId="185" xfId="3" applyFont="1" applyFill="1" applyBorder="1" applyAlignment="1">
      <alignment vertical="center"/>
    </xf>
    <xf numFmtId="38" fontId="0" fillId="0" borderId="218" xfId="3" applyFont="1" applyFill="1" applyBorder="1" applyAlignment="1">
      <alignment vertical="center"/>
    </xf>
    <xf numFmtId="38" fontId="7" fillId="0" borderId="187" xfId="3" applyFont="1" applyFill="1" applyBorder="1" applyAlignment="1">
      <alignment horizontal="center" vertical="center"/>
    </xf>
    <xf numFmtId="38" fontId="7" fillId="0" borderId="185" xfId="3" applyFont="1" applyFill="1" applyBorder="1" applyAlignment="1">
      <alignment horizontal="center" vertical="center"/>
    </xf>
    <xf numFmtId="38" fontId="7" fillId="0" borderId="218" xfId="3" applyFont="1" applyFill="1" applyBorder="1" applyAlignment="1">
      <alignment horizontal="center" vertical="center"/>
    </xf>
    <xf numFmtId="38" fontId="7" fillId="0" borderId="197" xfId="3" applyFont="1" applyFill="1" applyBorder="1" applyAlignment="1">
      <alignment horizontal="center" vertical="center"/>
    </xf>
    <xf numFmtId="38" fontId="7" fillId="0" borderId="33" xfId="3" applyFont="1" applyFill="1" applyBorder="1" applyAlignment="1">
      <alignment horizontal="center" vertical="center"/>
    </xf>
    <xf numFmtId="0" fontId="7" fillId="0" borderId="1" xfId="0" applyFont="1" applyFill="1" applyBorder="1" applyAlignment="1">
      <alignment vertical="center"/>
    </xf>
    <xf numFmtId="0" fontId="7" fillId="0" borderId="10" xfId="0" applyFont="1" applyFill="1" applyBorder="1" applyAlignment="1">
      <alignment vertical="center"/>
    </xf>
    <xf numFmtId="0" fontId="7" fillId="0" borderId="2" xfId="0" applyFont="1" applyFill="1" applyBorder="1" applyAlignment="1">
      <alignment horizontal="right" vertical="center"/>
    </xf>
    <xf numFmtId="0" fontId="7" fillId="0" borderId="172" xfId="0" applyFont="1" applyFill="1" applyBorder="1" applyAlignment="1">
      <alignment horizontal="right" vertical="center"/>
    </xf>
    <xf numFmtId="0" fontId="7" fillId="0" borderId="4" xfId="0" applyFont="1" applyFill="1" applyBorder="1" applyAlignment="1">
      <alignment horizontal="right" vertical="center"/>
    </xf>
    <xf numFmtId="0" fontId="7" fillId="0" borderId="70" xfId="0" applyFont="1" applyFill="1" applyBorder="1" applyAlignment="1">
      <alignment horizontal="right" vertical="center"/>
    </xf>
    <xf numFmtId="38" fontId="7" fillId="0" borderId="204" xfId="3" applyFont="1" applyFill="1" applyBorder="1" applyAlignment="1">
      <alignment horizontal="center" vertical="center"/>
    </xf>
    <xf numFmtId="38" fontId="7" fillId="0" borderId="34" xfId="3" applyFont="1" applyFill="1" applyBorder="1" applyAlignment="1">
      <alignment horizontal="center" vertical="center"/>
    </xf>
    <xf numFmtId="38" fontId="5" fillId="0" borderId="169" xfId="3" applyFont="1" applyFill="1" applyBorder="1" applyAlignment="1">
      <alignment vertical="center"/>
    </xf>
    <xf numFmtId="38" fontId="5" fillId="0" borderId="171" xfId="3" applyFont="1" applyFill="1" applyBorder="1" applyAlignment="1">
      <alignment vertical="center"/>
    </xf>
    <xf numFmtId="38" fontId="7" fillId="0" borderId="3" xfId="3" applyFont="1" applyFill="1" applyBorder="1" applyAlignment="1">
      <alignment vertical="center"/>
    </xf>
    <xf numFmtId="38" fontId="7" fillId="0" borderId="11" xfId="3" applyFont="1" applyFill="1" applyBorder="1" applyAlignment="1">
      <alignment vertical="center"/>
    </xf>
    <xf numFmtId="0" fontId="7" fillId="0" borderId="19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04"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20" xfId="0" applyFont="1" applyFill="1" applyBorder="1" applyAlignment="1">
      <alignment vertical="center"/>
    </xf>
    <xf numFmtId="38" fontId="7" fillId="0" borderId="203" xfId="3" applyFont="1" applyFill="1" applyBorder="1" applyAlignment="1">
      <alignment horizontal="center" vertical="center"/>
    </xf>
    <xf numFmtId="38" fontId="7" fillId="0" borderId="155" xfId="3" applyFont="1" applyFill="1" applyBorder="1" applyAlignment="1">
      <alignment horizontal="center" vertical="center"/>
    </xf>
    <xf numFmtId="0" fontId="7" fillId="0" borderId="203" xfId="0" applyFont="1" applyFill="1" applyBorder="1" applyAlignment="1">
      <alignment horizontal="center" vertical="center"/>
    </xf>
    <xf numFmtId="0" fontId="7" fillId="0" borderId="155" xfId="0" applyFont="1" applyFill="1" applyBorder="1" applyAlignment="1">
      <alignment horizontal="center" vertical="center"/>
    </xf>
    <xf numFmtId="0" fontId="7" fillId="0" borderId="159" xfId="0" applyFont="1" applyFill="1" applyBorder="1" applyAlignment="1">
      <alignment vertical="center"/>
    </xf>
    <xf numFmtId="0" fontId="0" fillId="0" borderId="160" xfId="0" applyFont="1" applyFill="1" applyBorder="1" applyAlignment="1">
      <alignment vertical="center"/>
    </xf>
    <xf numFmtId="0" fontId="0" fillId="0" borderId="219" xfId="0" applyFont="1" applyFill="1" applyBorder="1" applyAlignment="1">
      <alignment vertical="center"/>
    </xf>
    <xf numFmtId="38" fontId="7" fillId="0" borderId="159" xfId="3" applyFont="1" applyFill="1" applyBorder="1" applyAlignment="1">
      <alignment horizontal="center" vertical="center"/>
    </xf>
    <xf numFmtId="38" fontId="7" fillId="0" borderId="160" xfId="3" applyFont="1" applyFill="1" applyBorder="1" applyAlignment="1">
      <alignment horizontal="center" vertical="center"/>
    </xf>
    <xf numFmtId="38" fontId="7" fillId="0" borderId="219" xfId="3" applyFont="1" applyFill="1" applyBorder="1" applyAlignment="1">
      <alignment horizontal="center" vertical="center"/>
    </xf>
    <xf numFmtId="0" fontId="7" fillId="0" borderId="119" xfId="0" applyFont="1" applyFill="1" applyBorder="1" applyAlignment="1">
      <alignment horizontal="right" vertical="center"/>
    </xf>
    <xf numFmtId="0" fontId="7" fillId="0" borderId="221" xfId="0" applyFont="1" applyFill="1" applyBorder="1" applyAlignment="1">
      <alignment horizontal="right" vertical="center"/>
    </xf>
    <xf numFmtId="38" fontId="5" fillId="0" borderId="220" xfId="3" applyFont="1" applyFill="1" applyBorder="1" applyAlignment="1">
      <alignment vertical="center"/>
    </xf>
    <xf numFmtId="38" fontId="7" fillId="0" borderId="120" xfId="3" applyFont="1" applyFill="1" applyBorder="1" applyAlignment="1">
      <alignment vertical="center"/>
    </xf>
    <xf numFmtId="0" fontId="7" fillId="0" borderId="80" xfId="0" applyFont="1" applyFill="1" applyBorder="1" applyAlignment="1">
      <alignment horizontal="center" vertical="center"/>
    </xf>
    <xf numFmtId="0" fontId="7" fillId="0" borderId="119" xfId="0" applyFont="1" applyFill="1" applyBorder="1" applyAlignment="1">
      <alignment horizontal="center" vertical="center"/>
    </xf>
    <xf numFmtId="0" fontId="7" fillId="0" borderId="80" xfId="0" applyFont="1" applyFill="1" applyBorder="1" applyAlignment="1">
      <alignment vertical="center"/>
    </xf>
    <xf numFmtId="178" fontId="49" fillId="0" borderId="13" xfId="3" applyNumberFormat="1" applyFont="1" applyFill="1" applyBorder="1" applyAlignment="1" applyProtection="1">
      <alignment vertical="center"/>
    </xf>
    <xf numFmtId="178" fontId="49" fillId="0" borderId="12" xfId="3" applyNumberFormat="1" applyFont="1" applyFill="1" applyBorder="1" applyAlignment="1" applyProtection="1">
      <alignment vertical="center"/>
    </xf>
    <xf numFmtId="38" fontId="49" fillId="0" borderId="10" xfId="3" applyFont="1" applyFill="1" applyBorder="1" applyAlignment="1" applyProtection="1">
      <alignment horizontal="center" vertical="center"/>
    </xf>
    <xf numFmtId="38" fontId="49" fillId="0" borderId="4" xfId="3" applyFont="1" applyFill="1" applyBorder="1" applyAlignment="1" applyProtection="1">
      <alignment horizontal="center" vertical="center"/>
    </xf>
    <xf numFmtId="38" fontId="49" fillId="0" borderId="11" xfId="3" applyFont="1" applyFill="1" applyBorder="1" applyAlignment="1" applyProtection="1">
      <alignment horizontal="center" vertical="center"/>
    </xf>
    <xf numFmtId="178" fontId="49" fillId="0" borderId="10" xfId="3" applyNumberFormat="1" applyFont="1" applyFill="1" applyBorder="1" applyAlignment="1" applyProtection="1">
      <alignment vertical="center"/>
    </xf>
    <xf numFmtId="178" fontId="49" fillId="0" borderId="4" xfId="3" applyNumberFormat="1" applyFont="1" applyFill="1" applyBorder="1" applyAlignment="1" applyProtection="1">
      <alignment vertical="center"/>
    </xf>
    <xf numFmtId="178" fontId="49" fillId="0" borderId="152" xfId="3" applyNumberFormat="1" applyFont="1" applyFill="1" applyBorder="1" applyProtection="1">
      <alignment vertical="center"/>
    </xf>
    <xf numFmtId="178" fontId="49" fillId="0" borderId="60" xfId="3" applyNumberFormat="1" applyFont="1" applyFill="1" applyBorder="1" applyProtection="1">
      <alignment vertical="center"/>
    </xf>
    <xf numFmtId="38" fontId="49" fillId="0" borderId="270" xfId="3" applyFont="1" applyFill="1" applyBorder="1" applyAlignment="1" applyProtection="1">
      <alignment horizontal="center" vertical="center"/>
    </xf>
    <xf numFmtId="185" fontId="49" fillId="0" borderId="151" xfId="3" applyNumberFormat="1" applyFont="1" applyFill="1" applyBorder="1" applyAlignment="1" applyProtection="1">
      <alignment horizontal="right" vertical="center" shrinkToFit="1"/>
    </xf>
    <xf numFmtId="185" fontId="49" fillId="0" borderId="66" xfId="3" applyNumberFormat="1" applyFont="1" applyFill="1" applyBorder="1" applyAlignment="1" applyProtection="1">
      <alignment horizontal="right" vertical="center" shrinkToFit="1"/>
    </xf>
    <xf numFmtId="178" fontId="49" fillId="0" borderId="151" xfId="3" applyNumberFormat="1" applyFont="1" applyFill="1" applyBorder="1" applyProtection="1">
      <alignment vertical="center"/>
    </xf>
    <xf numFmtId="178" fontId="49" fillId="0" borderId="66" xfId="3" applyNumberFormat="1" applyFont="1" applyFill="1" applyBorder="1" applyProtection="1">
      <alignment vertical="center"/>
    </xf>
    <xf numFmtId="180" fontId="49" fillId="0" borderId="0" xfId="0" applyNumberFormat="1" applyFont="1" applyFill="1" applyAlignment="1">
      <alignment horizontal="center" vertical="center"/>
    </xf>
    <xf numFmtId="0" fontId="51" fillId="0" borderId="0" xfId="0" applyFont="1" applyFill="1" applyAlignment="1">
      <alignment horizontal="center" vertical="center"/>
    </xf>
    <xf numFmtId="38" fontId="49" fillId="0" borderId="0" xfId="3" applyFont="1" applyFill="1" applyBorder="1" applyProtection="1">
      <alignment vertical="center"/>
    </xf>
    <xf numFmtId="0" fontId="49" fillId="0" borderId="0" xfId="0" applyFont="1" applyFill="1">
      <alignment vertical="center"/>
    </xf>
    <xf numFmtId="38" fontId="49" fillId="0" borderId="13" xfId="3" applyFont="1" applyFill="1" applyBorder="1" applyProtection="1">
      <alignment vertical="center"/>
    </xf>
    <xf numFmtId="38" fontId="49" fillId="0" borderId="12" xfId="3" applyFont="1" applyFill="1" applyBorder="1" applyProtection="1">
      <alignment vertical="center"/>
    </xf>
    <xf numFmtId="178" fontId="49" fillId="0" borderId="13" xfId="3" applyNumberFormat="1" applyFont="1" applyFill="1" applyBorder="1" applyProtection="1">
      <alignment vertical="center"/>
    </xf>
    <xf numFmtId="178" fontId="49" fillId="0" borderId="12" xfId="3" applyNumberFormat="1" applyFont="1" applyFill="1" applyBorder="1" applyProtection="1">
      <alignment vertical="center"/>
    </xf>
    <xf numFmtId="38" fontId="49" fillId="0" borderId="151" xfId="3" applyFont="1" applyFill="1" applyBorder="1" applyAlignment="1" applyProtection="1">
      <alignment horizontal="center" vertical="center"/>
    </xf>
    <xf numFmtId="38" fontId="49" fillId="0" borderId="66" xfId="3" applyFont="1" applyFill="1" applyBorder="1" applyAlignment="1" applyProtection="1">
      <alignment horizontal="center" vertical="center"/>
    </xf>
    <xf numFmtId="38" fontId="49" fillId="0" borderId="51" xfId="3" applyFont="1" applyFill="1" applyBorder="1" applyAlignment="1" applyProtection="1">
      <alignment horizontal="center" vertical="center"/>
    </xf>
    <xf numFmtId="38" fontId="49" fillId="0" borderId="152" xfId="3" applyFont="1" applyFill="1" applyBorder="1" applyAlignment="1" applyProtection="1">
      <alignment horizontal="center" vertical="center"/>
    </xf>
    <xf numFmtId="38" fontId="49" fillId="0" borderId="60" xfId="3" applyFont="1" applyFill="1" applyBorder="1" applyAlignment="1" applyProtection="1">
      <alignment horizontal="center" vertical="center"/>
    </xf>
    <xf numFmtId="38" fontId="49" fillId="0" borderId="49" xfId="3" applyFont="1" applyFill="1" applyBorder="1" applyAlignment="1" applyProtection="1">
      <alignment horizontal="center" vertical="center"/>
    </xf>
    <xf numFmtId="0" fontId="48" fillId="0" borderId="0" xfId="0" applyFont="1" applyFill="1" applyAlignment="1">
      <alignment horizontal="left" vertical="center" wrapText="1"/>
    </xf>
    <xf numFmtId="178" fontId="49" fillId="0" borderId="13" xfId="3" applyNumberFormat="1" applyFont="1" applyFill="1" applyBorder="1">
      <alignment vertical="center"/>
    </xf>
    <xf numFmtId="178" fontId="49" fillId="0" borderId="12" xfId="3" applyNumberFormat="1" applyFont="1" applyFill="1" applyBorder="1">
      <alignment vertical="center"/>
    </xf>
    <xf numFmtId="178" fontId="49" fillId="0" borderId="152" xfId="3" applyNumberFormat="1" applyFont="1" applyFill="1" applyBorder="1">
      <alignment vertical="center"/>
    </xf>
    <xf numFmtId="178" fontId="49" fillId="0" borderId="60" xfId="3" applyNumberFormat="1" applyFont="1" applyFill="1" applyBorder="1">
      <alignment vertical="center"/>
    </xf>
    <xf numFmtId="178" fontId="49" fillId="0" borderId="151" xfId="3" applyNumberFormat="1" applyFont="1" applyFill="1" applyBorder="1">
      <alignment vertical="center"/>
    </xf>
    <xf numFmtId="178" fontId="49" fillId="0" borderId="66" xfId="3" applyNumberFormat="1" applyFont="1" applyFill="1" applyBorder="1">
      <alignment vertical="center"/>
    </xf>
    <xf numFmtId="0" fontId="51" fillId="0" borderId="26" xfId="0" applyFont="1" applyFill="1" applyBorder="1" applyAlignment="1">
      <alignment horizontal="center" vertical="center"/>
    </xf>
    <xf numFmtId="0" fontId="51" fillId="0" borderId="13" xfId="0" applyFont="1" applyFill="1" applyBorder="1" applyAlignment="1">
      <alignment horizontal="center" vertical="center"/>
    </xf>
    <xf numFmtId="38" fontId="49" fillId="0" borderId="10" xfId="3" applyFont="1" applyFill="1" applyBorder="1" applyAlignment="1">
      <alignment horizontal="right" vertical="center"/>
    </xf>
    <xf numFmtId="0" fontId="51" fillId="0" borderId="12"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13" xfId="0" applyFont="1" applyFill="1" applyBorder="1">
      <alignment vertical="center"/>
    </xf>
    <xf numFmtId="0" fontId="51" fillId="0" borderId="12" xfId="0" applyFont="1" applyFill="1" applyBorder="1">
      <alignment vertical="center"/>
    </xf>
    <xf numFmtId="38" fontId="49" fillId="0" borderId="13" xfId="3" applyFont="1" applyFill="1" applyBorder="1" applyAlignment="1">
      <alignment horizontal="right" vertical="center"/>
    </xf>
    <xf numFmtId="38" fontId="49" fillId="0" borderId="12" xfId="3" applyFont="1" applyFill="1" applyBorder="1" applyAlignment="1">
      <alignment horizontal="right" vertical="center"/>
    </xf>
    <xf numFmtId="0" fontId="49" fillId="0" borderId="103" xfId="0" applyFont="1" applyFill="1" applyBorder="1" applyAlignment="1">
      <alignment horizontal="center" vertical="center"/>
    </xf>
    <xf numFmtId="0" fontId="49" fillId="0" borderId="100" xfId="0" applyFont="1" applyFill="1" applyBorder="1" applyAlignment="1">
      <alignment horizontal="center" vertical="center"/>
    </xf>
    <xf numFmtId="0" fontId="49" fillId="0" borderId="101" xfId="0" applyFont="1" applyFill="1" applyBorder="1" applyAlignment="1">
      <alignment horizontal="center" vertical="center"/>
    </xf>
    <xf numFmtId="0" fontId="49" fillId="0" borderId="105" xfId="0" applyFont="1" applyFill="1" applyBorder="1" applyAlignment="1">
      <alignment horizontal="center" vertical="center"/>
    </xf>
    <xf numFmtId="0" fontId="49" fillId="0" borderId="106" xfId="0" applyFont="1" applyFill="1" applyBorder="1" applyAlignment="1">
      <alignment horizontal="center" vertical="center"/>
    </xf>
    <xf numFmtId="0" fontId="48" fillId="0" borderId="108" xfId="0" applyFont="1" applyFill="1" applyBorder="1" applyAlignment="1">
      <alignment horizontal="center" vertical="center"/>
    </xf>
    <xf numFmtId="0" fontId="48" fillId="0" borderId="109" xfId="0" applyFont="1" applyFill="1" applyBorder="1" applyAlignment="1">
      <alignment horizontal="center" vertical="center"/>
    </xf>
    <xf numFmtId="0" fontId="48" fillId="0" borderId="110" xfId="0" applyFont="1" applyFill="1" applyBorder="1" applyAlignment="1">
      <alignment horizontal="center" vertical="center"/>
    </xf>
    <xf numFmtId="0" fontId="48" fillId="0" borderId="127" xfId="0" applyFont="1" applyFill="1" applyBorder="1" applyAlignment="1">
      <alignment horizontal="center" vertical="center"/>
    </xf>
    <xf numFmtId="0" fontId="48" fillId="0" borderId="128" xfId="0" applyFont="1" applyFill="1" applyBorder="1" applyAlignment="1">
      <alignment horizontal="center" vertical="center"/>
    </xf>
    <xf numFmtId="0" fontId="49" fillId="0" borderId="133" xfId="0" applyFont="1" applyFill="1" applyBorder="1" applyAlignment="1">
      <alignment horizontal="center" vertical="center"/>
    </xf>
    <xf numFmtId="0" fontId="49" fillId="0" borderId="134" xfId="0" applyFont="1" applyFill="1" applyBorder="1" applyAlignment="1">
      <alignment horizontal="center" vertical="center"/>
    </xf>
    <xf numFmtId="0" fontId="49" fillId="0" borderId="135" xfId="0" applyFont="1" applyFill="1" applyBorder="1" applyAlignment="1">
      <alignment horizontal="center" vertical="center"/>
    </xf>
    <xf numFmtId="0" fontId="48" fillId="0" borderId="130"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131" xfId="0" applyFont="1" applyFill="1" applyBorder="1" applyAlignment="1">
      <alignment horizontal="center" vertical="center"/>
    </xf>
    <xf numFmtId="0" fontId="48" fillId="0" borderId="132" xfId="0" applyFont="1" applyFill="1" applyBorder="1" applyAlignment="1">
      <alignment horizontal="center" vertical="center"/>
    </xf>
    <xf numFmtId="0" fontId="48" fillId="0" borderId="32" xfId="0" applyFont="1" applyFill="1" applyBorder="1" applyAlignment="1">
      <alignment horizontal="center" vertical="center"/>
    </xf>
    <xf numFmtId="0" fontId="51" fillId="0" borderId="8" xfId="0" applyFont="1" applyFill="1" applyBorder="1" applyAlignment="1">
      <alignment horizontal="distributed" vertical="center" indent="1"/>
    </xf>
    <xf numFmtId="0" fontId="51" fillId="0" borderId="0" xfId="0" applyFont="1" applyFill="1" applyAlignment="1">
      <alignment horizontal="distributed" vertical="center" indent="1"/>
    </xf>
    <xf numFmtId="0" fontId="51" fillId="0" borderId="9" xfId="0" applyFont="1" applyFill="1" applyBorder="1" applyAlignment="1">
      <alignment horizontal="distributed" vertical="center" indent="1"/>
    </xf>
    <xf numFmtId="38" fontId="51" fillId="0" borderId="111" xfId="3" applyFont="1" applyFill="1" applyBorder="1" applyAlignment="1">
      <alignment horizontal="center" vertical="center"/>
    </xf>
    <xf numFmtId="38" fontId="51" fillId="0" borderId="64" xfId="3" applyFont="1" applyFill="1" applyBorder="1" applyAlignment="1">
      <alignment horizontal="center" vertical="center"/>
    </xf>
    <xf numFmtId="38" fontId="51" fillId="0" borderId="112" xfId="3" applyFont="1" applyFill="1" applyBorder="1" applyAlignment="1">
      <alignment horizontal="center" vertical="center"/>
    </xf>
    <xf numFmtId="0" fontId="49" fillId="0" borderId="129"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122" xfId="0" applyFont="1" applyFill="1" applyBorder="1" applyAlignment="1">
      <alignment horizontal="center" vertical="center"/>
    </xf>
    <xf numFmtId="0" fontId="49" fillId="0" borderId="82" xfId="0" applyFont="1" applyFill="1" applyBorder="1" applyAlignment="1">
      <alignment horizontal="center" vertical="center"/>
    </xf>
    <xf numFmtId="0" fontId="49" fillId="0" borderId="98" xfId="0" applyFont="1" applyFill="1" applyBorder="1" applyAlignment="1">
      <alignment horizontal="center" vertical="center"/>
    </xf>
    <xf numFmtId="38" fontId="51" fillId="0" borderId="122" xfId="3" applyFont="1" applyFill="1" applyBorder="1" applyAlignment="1">
      <alignment horizontal="center" vertical="center"/>
    </xf>
    <xf numFmtId="38" fontId="51" fillId="0" borderId="82" xfId="3" applyFont="1" applyFill="1" applyBorder="1" applyAlignment="1">
      <alignment horizontal="center" vertical="center"/>
    </xf>
    <xf numFmtId="38" fontId="51" fillId="0" borderId="137" xfId="3" applyFont="1" applyFill="1" applyBorder="1" applyAlignment="1">
      <alignment horizontal="center" vertical="center"/>
    </xf>
    <xf numFmtId="0" fontId="49" fillId="0" borderId="138" xfId="0" applyFont="1" applyFill="1" applyBorder="1" applyAlignment="1">
      <alignment horizontal="center" vertical="center"/>
    </xf>
    <xf numFmtId="0" fontId="49" fillId="0" borderId="83" xfId="0" applyFont="1" applyFill="1" applyBorder="1" applyAlignment="1">
      <alignment horizontal="center" vertical="center"/>
    </xf>
    <xf numFmtId="38" fontId="51" fillId="0" borderId="102" xfId="3" applyFont="1" applyFill="1" applyBorder="1" applyAlignment="1">
      <alignment horizontal="center" vertical="center"/>
    </xf>
    <xf numFmtId="38" fontId="51" fillId="0" borderId="91" xfId="3" applyFont="1" applyFill="1" applyBorder="1" applyAlignment="1">
      <alignment horizontal="center" vertical="center"/>
    </xf>
    <xf numFmtId="38" fontId="51" fillId="0" borderId="118" xfId="3" applyFont="1" applyFill="1" applyBorder="1" applyAlignment="1">
      <alignment horizontal="center" vertical="center"/>
    </xf>
    <xf numFmtId="0" fontId="49" fillId="0" borderId="136" xfId="0" applyFont="1" applyFill="1" applyBorder="1" applyAlignment="1">
      <alignment horizontal="center" vertical="center"/>
    </xf>
    <xf numFmtId="0" fontId="49" fillId="0" borderId="107" xfId="0" applyFont="1" applyFill="1" applyBorder="1" applyAlignment="1">
      <alignment horizontal="center" vertical="center"/>
    </xf>
    <xf numFmtId="0" fontId="51" fillId="0" borderId="1"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80" xfId="0" applyFont="1" applyFill="1" applyBorder="1" applyAlignment="1">
      <alignment horizontal="center" vertical="center"/>
    </xf>
    <xf numFmtId="0" fontId="51" fillId="0" borderId="119" xfId="0" applyFont="1" applyFill="1" applyBorder="1" applyAlignment="1">
      <alignment horizontal="center" vertical="center"/>
    </xf>
    <xf numFmtId="0" fontId="51" fillId="0" borderId="120" xfId="0" applyFont="1" applyFill="1" applyBorder="1" applyAlignment="1">
      <alignment horizontal="center" vertical="center"/>
    </xf>
    <xf numFmtId="38" fontId="51" fillId="0" borderId="139" xfId="3" applyFont="1" applyFill="1" applyBorder="1" applyAlignment="1">
      <alignment horizontal="center" vertical="center"/>
    </xf>
    <xf numFmtId="38" fontId="51" fillId="0" borderId="60" xfId="3" applyFont="1" applyFill="1" applyBorder="1" applyAlignment="1">
      <alignment horizontal="center" vertical="center"/>
    </xf>
    <xf numFmtId="38" fontId="51" fillId="0" borderId="140" xfId="3" applyFont="1" applyFill="1" applyBorder="1" applyAlignment="1">
      <alignment horizontal="center" vertical="center"/>
    </xf>
    <xf numFmtId="0" fontId="49" fillId="0" borderId="116" xfId="0" applyFont="1" applyFill="1" applyBorder="1" applyAlignment="1">
      <alignment horizontal="center" vertical="center"/>
    </xf>
    <xf numFmtId="0" fontId="49" fillId="0" borderId="99" xfId="0" applyFont="1" applyFill="1" applyBorder="1" applyAlignment="1">
      <alignment horizontal="center" vertical="center"/>
    </xf>
    <xf numFmtId="0" fontId="49" fillId="0" borderId="117" xfId="0" applyFont="1" applyFill="1" applyBorder="1" applyAlignment="1">
      <alignment horizontal="center" vertical="center"/>
    </xf>
    <xf numFmtId="0" fontId="49" fillId="0" borderId="121" xfId="0" applyFont="1" applyFill="1" applyBorder="1" applyAlignment="1">
      <alignment horizontal="center" vertical="center"/>
    </xf>
    <xf numFmtId="0" fontId="49" fillId="0" borderId="113" xfId="0" applyFont="1" applyFill="1" applyBorder="1" applyAlignment="1">
      <alignment horizontal="center" vertical="center"/>
    </xf>
    <xf numFmtId="0" fontId="49" fillId="0" borderId="85" xfId="0" applyFont="1" applyFill="1" applyBorder="1" applyAlignment="1">
      <alignment horizontal="center" vertical="center"/>
    </xf>
    <xf numFmtId="0" fontId="49" fillId="0" borderId="141" xfId="0" applyFont="1" applyFill="1" applyBorder="1" applyAlignment="1">
      <alignment horizontal="center" vertical="center"/>
    </xf>
    <xf numFmtId="38" fontId="51" fillId="0" borderId="113" xfId="3" applyFont="1" applyFill="1" applyBorder="1" applyAlignment="1">
      <alignment horizontal="center" vertical="center"/>
    </xf>
    <xf numFmtId="38" fontId="51" fillId="0" borderId="85" xfId="3" applyFont="1" applyFill="1" applyBorder="1" applyAlignment="1">
      <alignment horizontal="center" vertical="center"/>
    </xf>
    <xf numFmtId="38" fontId="51" fillId="0" borderId="114" xfId="3" applyFont="1" applyFill="1" applyBorder="1" applyAlignment="1">
      <alignment horizontal="center" vertical="center"/>
    </xf>
    <xf numFmtId="0" fontId="49" fillId="0" borderId="115" xfId="0" applyFont="1" applyFill="1" applyBorder="1" applyAlignment="1">
      <alignment horizontal="center" vertical="center"/>
    </xf>
    <xf numFmtId="0" fontId="49" fillId="0" borderId="86" xfId="0" applyFont="1" applyFill="1" applyBorder="1" applyAlignment="1">
      <alignment horizontal="center" vertical="center"/>
    </xf>
    <xf numFmtId="0" fontId="49" fillId="0" borderId="102" xfId="0" applyFont="1" applyFill="1" applyBorder="1" applyAlignment="1">
      <alignment horizontal="center" vertical="center"/>
    </xf>
    <xf numFmtId="0" fontId="49" fillId="0" borderId="91" xfId="0" applyFont="1" applyFill="1" applyBorder="1" applyAlignment="1">
      <alignment horizontal="center" vertical="center"/>
    </xf>
    <xf numFmtId="0" fontId="49" fillId="0" borderId="92" xfId="0" applyFont="1" applyFill="1" applyBorder="1" applyAlignment="1">
      <alignment horizontal="center" vertical="center"/>
    </xf>
    <xf numFmtId="38" fontId="60" fillId="0" borderId="256" xfId="3" applyFont="1" applyFill="1" applyBorder="1" applyAlignment="1">
      <alignment vertical="center" shrinkToFit="1"/>
    </xf>
    <xf numFmtId="38" fontId="60" fillId="0" borderId="100" xfId="3" applyFont="1" applyFill="1" applyBorder="1" applyAlignment="1">
      <alignment vertical="center" shrinkToFit="1"/>
    </xf>
    <xf numFmtId="38" fontId="60" fillId="0" borderId="107" xfId="3" applyFont="1" applyFill="1" applyBorder="1" applyAlignment="1">
      <alignment vertical="center" shrinkToFit="1"/>
    </xf>
    <xf numFmtId="0" fontId="51" fillId="0" borderId="10"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11" xfId="0" applyFont="1" applyFill="1" applyBorder="1" applyAlignment="1">
      <alignment horizontal="center" vertical="center"/>
    </xf>
    <xf numFmtId="0" fontId="49" fillId="0" borderId="1" xfId="0" applyFont="1" applyFill="1" applyBorder="1" applyAlignment="1">
      <alignment horizontal="distributed" vertical="center" indent="1"/>
    </xf>
    <xf numFmtId="0" fontId="49" fillId="0" borderId="2" xfId="0" applyFont="1" applyFill="1" applyBorder="1" applyAlignment="1">
      <alignment horizontal="distributed" vertical="center" indent="1"/>
    </xf>
    <xf numFmtId="0" fontId="49" fillId="0" borderId="3" xfId="0" applyFont="1" applyFill="1" applyBorder="1" applyAlignment="1">
      <alignment horizontal="distributed" vertical="center" indent="1"/>
    </xf>
    <xf numFmtId="0" fontId="49" fillId="0" borderId="10" xfId="0" applyFont="1" applyFill="1" applyBorder="1" applyAlignment="1">
      <alignment horizontal="distributed" vertical="center" indent="1"/>
    </xf>
    <xf numFmtId="0" fontId="49" fillId="0" borderId="4" xfId="0" applyFont="1" applyFill="1" applyBorder="1" applyAlignment="1">
      <alignment horizontal="distributed" vertical="center" indent="1"/>
    </xf>
    <xf numFmtId="0" fontId="49" fillId="0" borderId="11" xfId="0" applyFont="1" applyFill="1" applyBorder="1" applyAlignment="1">
      <alignment horizontal="distributed" vertical="center" indent="1"/>
    </xf>
    <xf numFmtId="0" fontId="49" fillId="0" borderId="1" xfId="0" applyFont="1" applyFill="1" applyBorder="1" applyAlignment="1">
      <alignment horizontal="center" vertical="center" wrapText="1"/>
    </xf>
    <xf numFmtId="0" fontId="48" fillId="0" borderId="125" xfId="0" applyFont="1" applyFill="1" applyBorder="1">
      <alignment vertical="center"/>
    </xf>
    <xf numFmtId="0" fontId="48" fillId="0" borderId="126" xfId="0" applyFont="1" applyFill="1" applyBorder="1">
      <alignment vertical="center"/>
    </xf>
    <xf numFmtId="0" fontId="49" fillId="0" borderId="123" xfId="0" applyFont="1" applyFill="1" applyBorder="1" applyAlignment="1">
      <alignment horizontal="center" vertical="center"/>
    </xf>
    <xf numFmtId="0" fontId="49" fillId="0" borderId="124" xfId="0" applyFont="1" applyFill="1" applyBorder="1" applyAlignment="1">
      <alignment horizontal="center" vertical="center"/>
    </xf>
    <xf numFmtId="190" fontId="60" fillId="0" borderId="0" xfId="0" quotePrefix="1" applyNumberFormat="1" applyFont="1" applyFill="1" applyAlignment="1" applyProtection="1">
      <alignment horizontal="center" vertical="center"/>
      <protection locked="0"/>
    </xf>
    <xf numFmtId="181" fontId="49" fillId="0" borderId="0" xfId="0" applyNumberFormat="1" applyFont="1" applyFill="1" applyAlignment="1">
      <alignment vertical="center" wrapText="1"/>
    </xf>
    <xf numFmtId="181" fontId="59" fillId="0" borderId="13" xfId="0" applyNumberFormat="1" applyFont="1" applyFill="1" applyBorder="1">
      <alignment vertical="center"/>
    </xf>
    <xf numFmtId="181" fontId="59" fillId="0" borderId="12" xfId="0" applyNumberFormat="1" applyFont="1" applyFill="1" applyBorder="1">
      <alignment vertical="center"/>
    </xf>
    <xf numFmtId="181" fontId="59" fillId="0" borderId="7" xfId="0" applyNumberFormat="1" applyFont="1" applyFill="1" applyBorder="1">
      <alignment vertical="center"/>
    </xf>
    <xf numFmtId="0" fontId="48" fillId="0" borderId="26" xfId="0" applyFont="1" applyFill="1" applyBorder="1" applyAlignment="1">
      <alignment horizontal="center" vertical="center" textRotation="255" shrinkToFi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11" xfId="0" applyFont="1" applyFill="1" applyBorder="1" applyAlignment="1">
      <alignment horizontal="center" vertical="center" wrapText="1"/>
    </xf>
    <xf numFmtId="181" fontId="48" fillId="0" borderId="13" xfId="0" applyNumberFormat="1" applyFont="1" applyFill="1" applyBorder="1" applyAlignment="1" applyProtection="1">
      <alignment horizontal="left" vertical="center"/>
      <protection locked="0"/>
    </xf>
    <xf numFmtId="181" fontId="48" fillId="0" borderId="12" xfId="0" applyNumberFormat="1" applyFont="1" applyFill="1" applyBorder="1" applyAlignment="1" applyProtection="1">
      <alignment horizontal="left" vertical="center"/>
      <protection locked="0"/>
    </xf>
    <xf numFmtId="181" fontId="48" fillId="0" borderId="7" xfId="0" applyNumberFormat="1" applyFont="1" applyFill="1" applyBorder="1" applyAlignment="1" applyProtection="1">
      <alignment horizontal="left" vertical="center"/>
      <protection locked="0"/>
    </xf>
    <xf numFmtId="179" fontId="49" fillId="0" borderId="96" xfId="0" applyNumberFormat="1" applyFont="1" applyBorder="1" applyAlignment="1">
      <alignment horizontal="center" vertical="center"/>
    </xf>
    <xf numFmtId="179" fontId="49" fillId="0" borderId="97" xfId="0" applyNumberFormat="1" applyFont="1" applyBorder="1" applyAlignment="1">
      <alignment horizontal="center" vertical="center"/>
    </xf>
    <xf numFmtId="179" fontId="49" fillId="0" borderId="178" xfId="0" applyNumberFormat="1" applyFont="1" applyBorder="1" applyAlignment="1">
      <alignment horizontal="center" vertical="center"/>
    </xf>
    <xf numFmtId="179" fontId="49" fillId="0" borderId="180" xfId="0" applyNumberFormat="1" applyFont="1" applyBorder="1" applyAlignment="1">
      <alignment horizontal="center" vertical="center"/>
    </xf>
    <xf numFmtId="177" fontId="51" fillId="0" borderId="151" xfId="0" applyNumberFormat="1" applyFont="1" applyBorder="1" applyAlignment="1">
      <alignment horizontal="center" vertical="center"/>
    </xf>
    <xf numFmtId="177" fontId="51" fillId="0" borderId="66" xfId="0" applyNumberFormat="1" applyFont="1" applyBorder="1" applyAlignment="1">
      <alignment horizontal="center" vertical="center"/>
    </xf>
    <xf numFmtId="177" fontId="51" fillId="0" borderId="51" xfId="0" applyNumberFormat="1" applyFont="1" applyBorder="1" applyAlignment="1">
      <alignment horizontal="center" vertical="center"/>
    </xf>
    <xf numFmtId="0" fontId="60" fillId="9" borderId="151" xfId="0" applyFont="1" applyFill="1" applyBorder="1" applyAlignment="1">
      <alignment horizontal="center" vertical="center"/>
    </xf>
    <xf numFmtId="0" fontId="60" fillId="9" borderId="51" xfId="0" applyFont="1" applyFill="1" applyBorder="1" applyAlignment="1">
      <alignment horizontal="center" vertical="center"/>
    </xf>
    <xf numFmtId="0" fontId="49" fillId="0" borderId="2" xfId="0" applyFont="1" applyBorder="1" applyAlignment="1">
      <alignment horizontal="left" vertical="center" wrapText="1"/>
    </xf>
    <xf numFmtId="0" fontId="49" fillId="0" borderId="0" xfId="0" applyFont="1" applyAlignment="1">
      <alignment horizontal="left" vertical="center" wrapText="1"/>
    </xf>
    <xf numFmtId="179" fontId="49" fillId="0" borderId="1" xfId="0" applyNumberFormat="1" applyFont="1" applyBorder="1" applyAlignment="1">
      <alignment horizontal="center" vertical="center"/>
    </xf>
    <xf numFmtId="179" fontId="49" fillId="0" borderId="174" xfId="0" applyNumberFormat="1" applyFont="1" applyBorder="1" applyAlignment="1">
      <alignment horizontal="center" vertical="center"/>
    </xf>
    <xf numFmtId="179" fontId="49" fillId="0" borderId="10" xfId="0" applyNumberFormat="1" applyFont="1" applyBorder="1" applyAlignment="1">
      <alignment horizontal="center" vertical="center"/>
    </xf>
    <xf numFmtId="179" fontId="49" fillId="0" borderId="176" xfId="0" applyNumberFormat="1" applyFont="1" applyBorder="1" applyAlignment="1">
      <alignment horizontal="center" vertical="center"/>
    </xf>
    <xf numFmtId="179" fontId="49" fillId="0" borderId="158" xfId="0" applyNumberFormat="1" applyFont="1" applyBorder="1" applyAlignment="1">
      <alignment horizontal="center" vertical="center"/>
    </xf>
    <xf numFmtId="179" fontId="49" fillId="0" borderId="56" xfId="0" applyNumberFormat="1" applyFont="1" applyBorder="1" applyAlignment="1">
      <alignment horizontal="center" vertical="center"/>
    </xf>
    <xf numFmtId="179" fontId="49" fillId="0" borderId="3" xfId="0" applyNumberFormat="1" applyFont="1" applyBorder="1" applyAlignment="1">
      <alignment horizontal="center" vertical="center"/>
    </xf>
    <xf numFmtId="179" fontId="49" fillId="0" borderId="11" xfId="0" applyNumberFormat="1" applyFont="1" applyBorder="1" applyAlignment="1">
      <alignment horizontal="center" vertical="center"/>
    </xf>
    <xf numFmtId="179" fontId="49" fillId="11" borderId="144" xfId="0" applyNumberFormat="1" applyFont="1" applyFill="1" applyBorder="1" applyAlignment="1">
      <alignment horizontal="center" vertical="center"/>
    </xf>
    <xf numFmtId="179" fontId="49" fillId="11" borderId="73" xfId="0" applyNumberFormat="1" applyFont="1" applyFill="1" applyBorder="1" applyAlignment="1">
      <alignment horizontal="center" vertical="center"/>
    </xf>
    <xf numFmtId="0" fontId="49" fillId="11" borderId="14" xfId="0" applyFont="1" applyFill="1" applyBorder="1" applyAlignment="1">
      <alignment horizontal="center" vertical="center"/>
    </xf>
    <xf numFmtId="0" fontId="49" fillId="11" borderId="69" xfId="0" applyFont="1" applyFill="1" applyBorder="1" applyAlignment="1">
      <alignment horizontal="center" vertical="center"/>
    </xf>
    <xf numFmtId="189" fontId="49" fillId="11" borderId="144" xfId="0" applyNumberFormat="1" applyFont="1" applyFill="1" applyBorder="1" applyAlignment="1">
      <alignment horizontal="center" vertical="center"/>
    </xf>
    <xf numFmtId="189" fontId="49" fillId="11" borderId="73" xfId="0" applyNumberFormat="1" applyFont="1" applyFill="1" applyBorder="1" applyAlignment="1">
      <alignment horizontal="center" vertical="center"/>
    </xf>
    <xf numFmtId="179" fontId="49" fillId="6" borderId="144" xfId="0" applyNumberFormat="1" applyFont="1" applyFill="1" applyBorder="1" applyAlignment="1">
      <alignment horizontal="center" vertical="center"/>
    </xf>
    <xf numFmtId="179" fontId="49" fillId="6" borderId="73" xfId="0" applyNumberFormat="1" applyFont="1" applyFill="1" applyBorder="1" applyAlignment="1">
      <alignment horizontal="center" vertical="center"/>
    </xf>
    <xf numFmtId="188" fontId="49" fillId="0" borderId="144" xfId="0" applyNumberFormat="1" applyFont="1" applyBorder="1" applyAlignment="1">
      <alignment horizontal="center" vertical="center"/>
    </xf>
    <xf numFmtId="188" fontId="49" fillId="0" borderId="73" xfId="0" applyNumberFormat="1" applyFont="1" applyBorder="1" applyAlignment="1">
      <alignment horizontal="center" vertical="center"/>
    </xf>
    <xf numFmtId="0" fontId="49" fillId="11" borderId="147" xfId="0" applyFont="1" applyFill="1" applyBorder="1" applyAlignment="1">
      <alignment horizontal="center" vertical="center"/>
    </xf>
    <xf numFmtId="0" fontId="49" fillId="11" borderId="96" xfId="0" applyFont="1" applyFill="1" applyBorder="1" applyAlignment="1">
      <alignment horizontal="center" vertical="center"/>
    </xf>
    <xf numFmtId="0" fontId="49" fillId="11" borderId="178" xfId="0" applyFont="1" applyFill="1" applyBorder="1" applyAlignment="1">
      <alignment horizontal="center" vertical="center"/>
    </xf>
    <xf numFmtId="0" fontId="60" fillId="9" borderId="152" xfId="0" applyFont="1" applyFill="1" applyBorder="1" applyAlignment="1" applyProtection="1">
      <alignment horizontal="center" vertical="center"/>
      <protection locked="0"/>
    </xf>
    <xf numFmtId="0" fontId="60" fillId="9" borderId="49" xfId="0" applyFont="1" applyFill="1" applyBorder="1" applyAlignment="1" applyProtection="1">
      <alignment horizontal="center" vertical="center"/>
      <protection locked="0"/>
    </xf>
    <xf numFmtId="0" fontId="49" fillId="9" borderId="152" xfId="0" applyFont="1" applyFill="1" applyBorder="1" applyAlignment="1" applyProtection="1">
      <alignment horizontal="center" vertical="center"/>
      <protection locked="0"/>
    </xf>
    <xf numFmtId="0" fontId="49" fillId="9" borderId="49" xfId="0" applyFont="1" applyFill="1" applyBorder="1" applyAlignment="1" applyProtection="1">
      <alignment horizontal="center" vertical="center"/>
      <protection locked="0"/>
    </xf>
    <xf numFmtId="0" fontId="49" fillId="9" borderId="151" xfId="0" applyFont="1" applyFill="1" applyBorder="1" applyAlignment="1" applyProtection="1">
      <alignment horizontal="center" vertical="center"/>
      <protection locked="0"/>
    </xf>
    <xf numFmtId="0" fontId="49" fillId="9" borderId="51" xfId="0" applyFont="1" applyFill="1" applyBorder="1" applyAlignment="1" applyProtection="1">
      <alignment horizontal="center" vertical="center"/>
      <protection locked="0"/>
    </xf>
    <xf numFmtId="185" fontId="50" fillId="9" borderId="26" xfId="0" applyNumberFormat="1" applyFont="1" applyFill="1" applyBorder="1" applyAlignment="1" applyProtection="1">
      <alignment horizontal="center" vertical="center"/>
      <protection locked="0"/>
    </xf>
    <xf numFmtId="191" fontId="50" fillId="0" borderId="144" xfId="0" applyNumberFormat="1" applyFont="1" applyBorder="1" applyAlignment="1">
      <alignment horizontal="center" vertical="center"/>
    </xf>
    <xf numFmtId="191" fontId="50" fillId="0" borderId="73" xfId="0" applyNumberFormat="1" applyFont="1" applyBorder="1" applyAlignment="1">
      <alignment horizontal="center" vertical="center"/>
    </xf>
    <xf numFmtId="187" fontId="49" fillId="0" borderId="96" xfId="0" applyNumberFormat="1" applyFont="1" applyBorder="1" applyAlignment="1">
      <alignment horizontal="center" vertical="center"/>
    </xf>
    <xf numFmtId="187" fontId="49" fillId="0" borderId="97" xfId="0" applyNumberFormat="1" applyFont="1" applyBorder="1" applyAlignment="1">
      <alignment horizontal="center" vertical="center"/>
    </xf>
    <xf numFmtId="187" fontId="49" fillId="0" borderId="178" xfId="0" applyNumberFormat="1" applyFont="1" applyBorder="1" applyAlignment="1">
      <alignment horizontal="center" vertical="center"/>
    </xf>
    <xf numFmtId="187" fontId="49" fillId="0" borderId="180" xfId="0" applyNumberFormat="1" applyFont="1" applyBorder="1" applyAlignment="1">
      <alignment horizontal="center" vertical="center"/>
    </xf>
    <xf numFmtId="177" fontId="51" fillId="0" borderId="152" xfId="0" applyNumberFormat="1" applyFont="1" applyBorder="1" applyAlignment="1">
      <alignment horizontal="center" vertical="center"/>
    </xf>
    <xf numFmtId="177" fontId="51" fillId="0" borderId="60" xfId="0" applyNumberFormat="1" applyFont="1" applyBorder="1" applyAlignment="1">
      <alignment horizontal="center" vertical="center"/>
    </xf>
    <xf numFmtId="177" fontId="51" fillId="0" borderId="49" xfId="0" applyNumberFormat="1" applyFont="1" applyBorder="1" applyAlignment="1">
      <alignment horizontal="center" vertical="center"/>
    </xf>
    <xf numFmtId="179" fontId="49" fillId="9" borderId="152" xfId="0" applyNumberFormat="1" applyFont="1" applyFill="1" applyBorder="1" applyAlignment="1" applyProtection="1">
      <alignment horizontal="center" vertical="center"/>
      <protection locked="0"/>
    </xf>
    <xf numFmtId="179" fontId="49" fillId="9" borderId="49" xfId="0" applyNumberFormat="1" applyFont="1" applyFill="1" applyBorder="1" applyAlignment="1" applyProtection="1">
      <alignment horizontal="center" vertical="center"/>
      <protection locked="0"/>
    </xf>
    <xf numFmtId="179" fontId="49" fillId="9" borderId="151" xfId="0" applyNumberFormat="1" applyFont="1" applyFill="1" applyBorder="1" applyAlignment="1" applyProtection="1">
      <alignment horizontal="center" vertical="center"/>
      <protection locked="0"/>
    </xf>
    <xf numFmtId="179" fontId="49" fillId="9" borderId="51" xfId="0" applyNumberFormat="1" applyFont="1" applyFill="1" applyBorder="1" applyAlignment="1" applyProtection="1">
      <alignment horizontal="center" vertical="center"/>
      <protection locked="0"/>
    </xf>
    <xf numFmtId="179" fontId="49" fillId="9" borderId="1" xfId="0" applyNumberFormat="1" applyFont="1" applyFill="1" applyBorder="1" applyAlignment="1" applyProtection="1">
      <alignment horizontal="center" vertical="center"/>
      <protection locked="0"/>
    </xf>
    <xf numFmtId="179" fontId="49" fillId="9" borderId="3" xfId="0" applyNumberFormat="1" applyFont="1" applyFill="1" applyBorder="1" applyAlignment="1" applyProtection="1">
      <alignment horizontal="center" vertical="center"/>
      <protection locked="0"/>
    </xf>
    <xf numFmtId="179" fontId="49" fillId="9" borderId="10" xfId="0" applyNumberFormat="1" applyFont="1" applyFill="1" applyBorder="1" applyAlignment="1" applyProtection="1">
      <alignment horizontal="center" vertical="center"/>
      <protection locked="0"/>
    </xf>
    <xf numFmtId="179" fontId="49" fillId="9" borderId="11" xfId="0" applyNumberFormat="1" applyFont="1" applyFill="1" applyBorder="1" applyAlignment="1" applyProtection="1">
      <alignment horizontal="center" vertical="center"/>
      <protection locked="0"/>
    </xf>
    <xf numFmtId="179" fontId="49" fillId="0" borderId="152" xfId="0" applyNumberFormat="1" applyFont="1" applyBorder="1" applyAlignment="1" applyProtection="1">
      <alignment horizontal="center" vertical="center"/>
      <protection locked="0"/>
    </xf>
    <xf numFmtId="179" fontId="49" fillId="0" borderId="49" xfId="0" applyNumberFormat="1" applyFont="1" applyBorder="1" applyAlignment="1" applyProtection="1">
      <alignment horizontal="center" vertical="center"/>
      <protection locked="0"/>
    </xf>
    <xf numFmtId="179" fontId="49" fillId="0" borderId="151" xfId="0" applyNumberFormat="1" applyFont="1" applyBorder="1" applyAlignment="1" applyProtection="1">
      <alignment horizontal="center" vertical="center"/>
      <protection locked="0"/>
    </xf>
    <xf numFmtId="179" fontId="49" fillId="0" borderId="51" xfId="0" applyNumberFormat="1" applyFont="1" applyBorder="1" applyAlignment="1" applyProtection="1">
      <alignment horizontal="center" vertical="center"/>
      <protection locked="0"/>
    </xf>
    <xf numFmtId="179" fontId="49" fillId="8" borderId="1" xfId="0" applyNumberFormat="1" applyFont="1" applyFill="1" applyBorder="1" applyAlignment="1">
      <alignment horizontal="center" vertical="center"/>
    </xf>
    <xf numFmtId="179" fontId="49" fillId="8" borderId="3" xfId="0" applyNumberFormat="1" applyFont="1" applyFill="1" applyBorder="1" applyAlignment="1">
      <alignment horizontal="center" vertical="center"/>
    </xf>
    <xf numFmtId="179" fontId="49" fillId="8" borderId="10" xfId="0" applyNumberFormat="1" applyFont="1" applyFill="1" applyBorder="1" applyAlignment="1">
      <alignment horizontal="center" vertical="center"/>
    </xf>
    <xf numFmtId="179" fontId="49" fillId="8" borderId="11" xfId="0" applyNumberFormat="1" applyFont="1" applyFill="1" applyBorder="1" applyAlignment="1">
      <alignment horizontal="center" vertical="center"/>
    </xf>
    <xf numFmtId="187" fontId="49" fillId="0" borderId="1" xfId="0" applyNumberFormat="1" applyFont="1" applyBorder="1" applyAlignment="1">
      <alignment horizontal="center" vertical="center"/>
    </xf>
    <xf numFmtId="187" fontId="49" fillId="0" borderId="3" xfId="0" applyNumberFormat="1" applyFont="1" applyBorder="1" applyAlignment="1">
      <alignment horizontal="center" vertical="center"/>
    </xf>
    <xf numFmtId="187" fontId="49" fillId="0" borderId="10" xfId="0" applyNumberFormat="1" applyFont="1" applyBorder="1" applyAlignment="1">
      <alignment horizontal="center" vertical="center"/>
    </xf>
    <xf numFmtId="187" fontId="49" fillId="0" borderId="11" xfId="0" applyNumberFormat="1" applyFont="1" applyBorder="1" applyAlignment="1">
      <alignment horizontal="center" vertical="center"/>
    </xf>
    <xf numFmtId="187" fontId="49" fillId="0" borderId="267" xfId="0" applyNumberFormat="1" applyFont="1" applyBorder="1" applyAlignment="1">
      <alignment horizontal="center" vertical="center"/>
    </xf>
    <xf numFmtId="187" fontId="49" fillId="0" borderId="268" xfId="0" applyNumberFormat="1" applyFont="1" applyBorder="1" applyAlignment="1">
      <alignment horizontal="center" vertical="center"/>
    </xf>
    <xf numFmtId="177" fontId="49" fillId="0" borderId="1" xfId="0" applyNumberFormat="1" applyFont="1" applyBorder="1" applyAlignment="1">
      <alignment horizontal="center" vertical="center"/>
    </xf>
    <xf numFmtId="177" fontId="49" fillId="0" borderId="3" xfId="0" applyNumberFormat="1" applyFont="1" applyBorder="1" applyAlignment="1">
      <alignment horizontal="center" vertical="center"/>
    </xf>
    <xf numFmtId="177" fontId="49" fillId="0" borderId="10" xfId="0" applyNumberFormat="1" applyFont="1" applyBorder="1" applyAlignment="1">
      <alignment horizontal="center" vertical="center"/>
    </xf>
    <xf numFmtId="177" fontId="49" fillId="0" borderId="11" xfId="0" applyNumberFormat="1" applyFont="1" applyBorder="1" applyAlignment="1">
      <alignment horizontal="center" vertical="center"/>
    </xf>
    <xf numFmtId="0" fontId="49" fillId="9" borderId="1" xfId="0" applyFont="1" applyFill="1" applyBorder="1" applyAlignment="1" applyProtection="1">
      <alignment horizontal="center" vertical="center" wrapText="1" shrinkToFit="1"/>
      <protection locked="0"/>
    </xf>
    <xf numFmtId="0" fontId="49" fillId="9" borderId="2" xfId="0" applyFont="1" applyFill="1" applyBorder="1" applyAlignment="1" applyProtection="1">
      <alignment horizontal="center" vertical="center" wrapText="1" shrinkToFit="1"/>
      <protection locked="0"/>
    </xf>
    <xf numFmtId="0" fontId="49" fillId="9" borderId="3" xfId="0" applyFont="1" applyFill="1" applyBorder="1" applyAlignment="1" applyProtection="1">
      <alignment horizontal="center" vertical="center" wrapText="1" shrinkToFit="1"/>
      <protection locked="0"/>
    </xf>
    <xf numFmtId="0" fontId="49" fillId="9" borderId="10" xfId="0" applyFont="1" applyFill="1" applyBorder="1" applyAlignment="1" applyProtection="1">
      <alignment horizontal="center" vertical="center" wrapText="1" shrinkToFit="1"/>
      <protection locked="0"/>
    </xf>
    <xf numFmtId="0" fontId="49" fillId="9" borderId="4" xfId="0" applyFont="1" applyFill="1" applyBorder="1" applyAlignment="1" applyProtection="1">
      <alignment horizontal="center" vertical="center" wrapText="1" shrinkToFit="1"/>
      <protection locked="0"/>
    </xf>
    <xf numFmtId="0" fontId="49" fillId="9" borderId="11" xfId="0" applyFont="1" applyFill="1" applyBorder="1" applyAlignment="1" applyProtection="1">
      <alignment horizontal="center" vertical="center" wrapText="1" shrinkToFit="1"/>
      <protection locked="0"/>
    </xf>
    <xf numFmtId="14" fontId="49" fillId="9" borderId="1" xfId="0" applyNumberFormat="1" applyFont="1" applyFill="1" applyBorder="1" applyAlignment="1" applyProtection="1">
      <alignment horizontal="center" vertical="center" shrinkToFit="1"/>
      <protection locked="0"/>
    </xf>
    <xf numFmtId="14" fontId="49" fillId="9" borderId="2" xfId="0" applyNumberFormat="1" applyFont="1" applyFill="1" applyBorder="1" applyAlignment="1" applyProtection="1">
      <alignment horizontal="center" vertical="center" shrinkToFit="1"/>
      <protection locked="0"/>
    </xf>
    <xf numFmtId="14" fontId="49" fillId="9" borderId="3" xfId="0" applyNumberFormat="1" applyFont="1" applyFill="1" applyBorder="1" applyAlignment="1" applyProtection="1">
      <alignment horizontal="center" vertical="center" shrinkToFit="1"/>
      <protection locked="0"/>
    </xf>
    <xf numFmtId="14" fontId="49" fillId="9" borderId="10" xfId="0" applyNumberFormat="1" applyFont="1" applyFill="1" applyBorder="1" applyAlignment="1" applyProtection="1">
      <alignment horizontal="center" vertical="center" shrinkToFit="1"/>
      <protection locked="0"/>
    </xf>
    <xf numFmtId="14" fontId="49" fillId="9" borderId="4" xfId="0" applyNumberFormat="1" applyFont="1" applyFill="1" applyBorder="1" applyAlignment="1" applyProtection="1">
      <alignment horizontal="center" vertical="center" shrinkToFit="1"/>
      <protection locked="0"/>
    </xf>
    <xf numFmtId="14" fontId="49" fillId="9" borderId="11" xfId="0" applyNumberFormat="1" applyFont="1" applyFill="1" applyBorder="1" applyAlignment="1" applyProtection="1">
      <alignment horizontal="center" vertical="center" shrinkToFit="1"/>
      <protection locked="0"/>
    </xf>
    <xf numFmtId="179" fontId="49" fillId="0" borderId="267" xfId="0" applyNumberFormat="1" applyFont="1" applyBorder="1" applyAlignment="1">
      <alignment horizontal="center" vertical="center"/>
    </xf>
    <xf numFmtId="179" fontId="49" fillId="0" borderId="268" xfId="0" applyNumberFormat="1" applyFont="1" applyBorder="1" applyAlignment="1">
      <alignment horizontal="center" vertical="center"/>
    </xf>
    <xf numFmtId="0" fontId="51" fillId="0" borderId="14"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47" xfId="0" applyFont="1" applyBorder="1" applyAlignment="1">
      <alignment horizontal="center" vertical="center" wrapText="1"/>
    </xf>
    <xf numFmtId="0" fontId="51" fillId="10" borderId="26"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7" xfId="0" applyFont="1" applyBorder="1" applyAlignment="1">
      <alignment horizontal="center" vertical="center" wrapText="1"/>
    </xf>
    <xf numFmtId="0" fontId="49" fillId="0" borderId="144" xfId="0" applyFont="1" applyBorder="1" applyAlignment="1">
      <alignment horizontal="center" vertical="center" wrapText="1"/>
    </xf>
    <xf numFmtId="0" fontId="49" fillId="0" borderId="73" xfId="0" applyFont="1" applyBorder="1" applyAlignment="1">
      <alignment horizontal="center" vertical="center"/>
    </xf>
    <xf numFmtId="0" fontId="49" fillId="10" borderId="147" xfId="0" applyFont="1" applyFill="1" applyBorder="1" applyAlignment="1">
      <alignment horizontal="center" vertical="center" wrapText="1"/>
    </xf>
    <xf numFmtId="0" fontId="49" fillId="10" borderId="14" xfId="0" applyFont="1" applyFill="1" applyBorder="1" applyAlignment="1">
      <alignment horizontal="center" vertical="center" wrapText="1"/>
    </xf>
    <xf numFmtId="0" fontId="49" fillId="10" borderId="69" xfId="0" applyFont="1" applyFill="1" applyBorder="1" applyAlignment="1">
      <alignment horizontal="center" vertical="center" wrapText="1"/>
    </xf>
    <xf numFmtId="0" fontId="57" fillId="0" borderId="26" xfId="0" applyFont="1" applyBorder="1" applyAlignment="1">
      <alignment horizontal="center" vertical="center" wrapText="1"/>
    </xf>
    <xf numFmtId="49" fontId="49" fillId="12" borderId="26" xfId="0" applyNumberFormat="1" applyFont="1" applyFill="1" applyBorder="1" applyAlignment="1">
      <alignment horizontal="center" vertical="center" wrapText="1"/>
    </xf>
    <xf numFmtId="49" fontId="49" fillId="6" borderId="144" xfId="0" applyNumberFormat="1" applyFont="1" applyFill="1" applyBorder="1" applyAlignment="1">
      <alignment horizontal="center" vertical="center" wrapText="1"/>
    </xf>
    <xf numFmtId="49" fontId="49" fillId="6" borderId="73" xfId="0" applyNumberFormat="1" applyFont="1" applyFill="1" applyBorder="1" applyAlignment="1">
      <alignment horizontal="center" vertical="center" wrapText="1"/>
    </xf>
    <xf numFmtId="0" fontId="69" fillId="0" borderId="1"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3" xfId="0" applyFont="1" applyBorder="1" applyAlignment="1">
      <alignment horizontal="center" vertical="center" wrapText="1"/>
    </xf>
    <xf numFmtId="0" fontId="64" fillId="6" borderId="26" xfId="0" applyFont="1" applyFill="1" applyBorder="1" applyAlignment="1">
      <alignment horizontal="center" vertical="center" wrapText="1"/>
    </xf>
    <xf numFmtId="0" fontId="60" fillId="6" borderId="1" xfId="0" applyFont="1" applyFill="1" applyBorder="1" applyAlignment="1">
      <alignment horizontal="center" wrapText="1"/>
    </xf>
    <xf numFmtId="0" fontId="60" fillId="6" borderId="3" xfId="0" applyFont="1" applyFill="1" applyBorder="1" applyAlignment="1">
      <alignment horizontal="center" wrapText="1"/>
    </xf>
    <xf numFmtId="0" fontId="60" fillId="6" borderId="10" xfId="0" applyFont="1" applyFill="1" applyBorder="1" applyAlignment="1">
      <alignment horizontal="center" wrapText="1"/>
    </xf>
    <xf numFmtId="0" fontId="60" fillId="6" borderId="11" xfId="0" applyFont="1" applyFill="1" applyBorder="1" applyAlignment="1">
      <alignment horizontal="center" wrapText="1"/>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6" fillId="0" borderId="1" xfId="0" applyFont="1" applyBorder="1" applyAlignment="1">
      <alignment horizontal="center" vertical="center" wrapText="1"/>
    </xf>
    <xf numFmtId="0" fontId="56" fillId="0" borderId="2" xfId="0" applyFont="1" applyBorder="1" applyAlignment="1">
      <alignment horizontal="center" vertical="center"/>
    </xf>
    <xf numFmtId="0" fontId="56" fillId="0" borderId="3" xfId="0" applyFont="1" applyBorder="1" applyAlignment="1">
      <alignment horizontal="center" vertical="center"/>
    </xf>
    <xf numFmtId="0" fontId="56" fillId="0" borderId="10" xfId="0" applyFont="1" applyBorder="1" applyAlignment="1">
      <alignment horizontal="center" vertical="center"/>
    </xf>
    <xf numFmtId="0" fontId="56" fillId="0" borderId="4" xfId="0" applyFont="1" applyBorder="1" applyAlignment="1">
      <alignment horizontal="center" vertical="center"/>
    </xf>
    <xf numFmtId="0" fontId="56" fillId="0" borderId="11" xfId="0" applyFont="1" applyBorder="1" applyAlignment="1">
      <alignment horizontal="center" vertical="center"/>
    </xf>
    <xf numFmtId="49" fontId="51" fillId="0" borderId="1" xfId="0" applyNumberFormat="1" applyFont="1" applyBorder="1" applyAlignment="1">
      <alignment horizontal="center" vertical="center" wrapText="1"/>
    </xf>
    <xf numFmtId="49" fontId="51" fillId="0" borderId="2" xfId="0" applyNumberFormat="1" applyFont="1" applyBorder="1" applyAlignment="1">
      <alignment horizontal="center" vertical="center" wrapText="1"/>
    </xf>
    <xf numFmtId="49" fontId="51" fillId="0" borderId="3"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49" fontId="51" fillId="0" borderId="4" xfId="0" applyNumberFormat="1" applyFont="1" applyBorder="1" applyAlignment="1">
      <alignment horizontal="center" vertical="center" wrapText="1"/>
    </xf>
    <xf numFmtId="49" fontId="51" fillId="0" borderId="11"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51" fillId="8" borderId="1"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8" borderId="10" xfId="0" applyFont="1" applyFill="1" applyBorder="1" applyAlignment="1">
      <alignment horizontal="center" vertical="center" wrapText="1"/>
    </xf>
    <xf numFmtId="0" fontId="51" fillId="8" borderId="11" xfId="0" applyFont="1" applyFill="1" applyBorder="1" applyAlignment="1">
      <alignment horizontal="center" vertical="center" wrapText="1"/>
    </xf>
    <xf numFmtId="0" fontId="51" fillId="0" borderId="2" xfId="0" applyFont="1" applyBorder="1" applyAlignment="1">
      <alignment horizontal="center" vertical="center" wrapText="1"/>
    </xf>
    <xf numFmtId="0" fontId="51" fillId="0" borderId="4" xfId="0" applyFont="1" applyBorder="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49" fillId="0" borderId="26" xfId="0" applyFont="1" applyBorder="1" applyAlignment="1">
      <alignment horizontal="center" vertical="center"/>
    </xf>
    <xf numFmtId="0" fontId="49" fillId="0" borderId="0" xfId="0" applyFont="1">
      <alignment vertical="center"/>
    </xf>
    <xf numFmtId="180" fontId="49" fillId="0" borderId="0" xfId="0" applyNumberFormat="1" applyFont="1" applyAlignment="1">
      <alignment horizontal="center" vertical="center" shrinkToFit="1"/>
    </xf>
    <xf numFmtId="0" fontId="49" fillId="9" borderId="0" xfId="0" applyFont="1" applyFill="1" applyAlignment="1" applyProtection="1">
      <alignment horizontal="center" vertical="center"/>
      <protection locked="0"/>
    </xf>
    <xf numFmtId="49" fontId="49" fillId="0" borderId="0" xfId="0" applyNumberFormat="1" applyFont="1">
      <alignment vertical="center"/>
    </xf>
    <xf numFmtId="0" fontId="49" fillId="6" borderId="13" xfId="0" applyFont="1" applyFill="1" applyBorder="1" applyAlignment="1">
      <alignment horizontal="center" vertical="center"/>
    </xf>
    <xf numFmtId="0" fontId="49" fillId="6" borderId="12" xfId="0" applyFont="1" applyFill="1" applyBorder="1" applyAlignment="1">
      <alignment horizontal="center" vertical="center"/>
    </xf>
    <xf numFmtId="0" fontId="57" fillId="0" borderId="1" xfId="0" applyFont="1" applyBorder="1" applyAlignment="1">
      <alignment horizontal="left" vertical="top" wrapText="1"/>
    </xf>
    <xf numFmtId="0" fontId="57" fillId="0" borderId="2" xfId="0" applyFont="1" applyBorder="1" applyAlignment="1">
      <alignment horizontal="left" vertical="top" wrapText="1"/>
    </xf>
    <xf numFmtId="0" fontId="57" fillId="0" borderId="3" xfId="0" applyFont="1" applyBorder="1" applyAlignment="1">
      <alignment horizontal="left" vertical="top" wrapText="1"/>
    </xf>
    <xf numFmtId="0" fontId="57" fillId="0" borderId="8" xfId="0" applyFont="1" applyBorder="1" applyAlignment="1">
      <alignment horizontal="left" vertical="top" wrapText="1"/>
    </xf>
    <xf numFmtId="0" fontId="57" fillId="0" borderId="0" xfId="0" applyFont="1" applyAlignment="1">
      <alignment horizontal="left" vertical="top" wrapText="1"/>
    </xf>
    <xf numFmtId="0" fontId="57" fillId="0" borderId="9" xfId="0" applyFont="1" applyBorder="1" applyAlignment="1">
      <alignment horizontal="left" vertical="top" wrapText="1"/>
    </xf>
    <xf numFmtId="0" fontId="57" fillId="0" borderId="10" xfId="0" applyFont="1" applyBorder="1" applyAlignment="1">
      <alignment horizontal="left" vertical="top" wrapText="1"/>
    </xf>
    <xf numFmtId="0" fontId="57" fillId="0" borderId="4" xfId="0" applyFont="1" applyBorder="1" applyAlignment="1">
      <alignment horizontal="left" vertical="top" wrapText="1"/>
    </xf>
    <xf numFmtId="0" fontId="57" fillId="0" borderId="11" xfId="0" applyFont="1" applyBorder="1" applyAlignment="1">
      <alignment horizontal="left" vertical="top" wrapText="1"/>
    </xf>
    <xf numFmtId="0" fontId="68" fillId="0" borderId="1" xfId="0" applyFont="1" applyBorder="1" applyAlignment="1">
      <alignment horizontal="center" vertical="center" textRotation="255" wrapText="1"/>
    </xf>
    <xf numFmtId="0" fontId="68" fillId="0" borderId="3" xfId="0" applyFont="1" applyBorder="1" applyAlignment="1">
      <alignment horizontal="center" vertical="center" textRotation="255" wrapText="1"/>
    </xf>
    <xf numFmtId="0" fontId="68" fillId="0" borderId="8" xfId="0" applyFont="1" applyBorder="1" applyAlignment="1">
      <alignment horizontal="center" vertical="center" textRotation="255" wrapText="1"/>
    </xf>
    <xf numFmtId="0" fontId="68" fillId="0" borderId="9"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11" xfId="0" applyFont="1" applyBorder="1" applyAlignment="1">
      <alignment horizontal="center" vertical="center" textRotation="255" wrapText="1"/>
    </xf>
    <xf numFmtId="0" fontId="61" fillId="0" borderId="1" xfId="0" applyFont="1" applyBorder="1" applyAlignment="1">
      <alignment horizontal="center" vertical="center" textRotation="255" wrapText="1"/>
    </xf>
    <xf numFmtId="0" fontId="61" fillId="0" borderId="3" xfId="0" applyFont="1" applyBorder="1" applyAlignment="1">
      <alignment horizontal="center" vertical="center" textRotation="255" wrapText="1"/>
    </xf>
    <xf numFmtId="0" fontId="61" fillId="0" borderId="8" xfId="0" applyFont="1" applyBorder="1" applyAlignment="1">
      <alignment horizontal="center" vertical="center" textRotation="255" wrapText="1"/>
    </xf>
    <xf numFmtId="0" fontId="61" fillId="0" borderId="9" xfId="0" applyFont="1" applyBorder="1" applyAlignment="1">
      <alignment horizontal="center" vertical="center" textRotation="255" wrapText="1"/>
    </xf>
    <xf numFmtId="0" fontId="48" fillId="0" borderId="10" xfId="0" applyFont="1" applyBorder="1" applyAlignment="1">
      <alignment horizontal="center" vertical="center" textRotation="255" wrapText="1"/>
    </xf>
    <xf numFmtId="0" fontId="48" fillId="0" borderId="11"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11" xfId="0" applyFont="1" applyBorder="1" applyAlignment="1">
      <alignment horizontal="center" vertical="center" textRotation="255" wrapText="1"/>
    </xf>
    <xf numFmtId="181" fontId="59" fillId="9" borderId="0" xfId="0" applyNumberFormat="1" applyFont="1" applyFill="1" applyAlignment="1" applyProtection="1">
      <alignment horizontal="left" vertical="center"/>
      <protection locked="0"/>
    </xf>
    <xf numFmtId="0" fontId="7" fillId="6" borderId="0" xfId="0" applyFont="1" applyFill="1" applyAlignment="1">
      <alignment horizontal="right" vertical="center" wrapText="1"/>
    </xf>
    <xf numFmtId="0" fontId="5" fillId="6" borderId="0" xfId="0" applyFont="1" applyFill="1" applyAlignment="1">
      <alignment horizontal="right" vertical="center"/>
    </xf>
    <xf numFmtId="0" fontId="7" fillId="0" borderId="0" xfId="0" applyFont="1" applyFill="1" applyAlignment="1">
      <alignment vertical="center"/>
    </xf>
    <xf numFmtId="0" fontId="7" fillId="6" borderId="0" xfId="0" applyFont="1" applyFill="1" applyAlignment="1">
      <alignment horizontal="right" vertical="center"/>
    </xf>
    <xf numFmtId="0" fontId="7" fillId="0" borderId="26" xfId="0" applyFont="1" applyFill="1" applyBorder="1" applyAlignment="1">
      <alignment horizontal="distributed" vertical="center" inden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23"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6" xfId="0" applyFont="1" applyFill="1" applyBorder="1" applyAlignment="1">
      <alignment vertical="center"/>
    </xf>
    <xf numFmtId="0" fontId="5" fillId="0" borderId="224" xfId="0" applyFont="1" applyFill="1" applyBorder="1" applyAlignment="1">
      <alignment horizontal="center" vertical="center"/>
    </xf>
    <xf numFmtId="0" fontId="5" fillId="0" borderId="223" xfId="0" applyFont="1" applyFill="1" applyBorder="1" applyAlignment="1">
      <alignment vertical="center"/>
    </xf>
    <xf numFmtId="0" fontId="5" fillId="0" borderId="224" xfId="0" applyFont="1" applyFill="1" applyBorder="1" applyAlignment="1">
      <alignment vertical="center"/>
    </xf>
    <xf numFmtId="0" fontId="7" fillId="0" borderId="0" xfId="0" applyFont="1" applyFill="1" applyAlignment="1">
      <alignment horizontal="right" vertical="center"/>
    </xf>
    <xf numFmtId="0" fontId="5" fillId="0" borderId="0" xfId="0" applyFont="1" applyFill="1" applyAlignment="1">
      <alignment horizontal="left" vertical="top"/>
    </xf>
    <xf numFmtId="0" fontId="16" fillId="0" borderId="0" xfId="0" applyFont="1" applyFill="1" applyAlignment="1">
      <alignment horizontal="left" vertical="top" wrapText="1"/>
    </xf>
    <xf numFmtId="0" fontId="16" fillId="0" borderId="0" xfId="0" applyFont="1" applyFill="1" applyAlignment="1">
      <alignment horizontal="left" vertical="center"/>
    </xf>
    <xf numFmtId="0" fontId="7" fillId="0" borderId="0" xfId="0" quotePrefix="1" applyFont="1" applyFill="1" applyAlignment="1">
      <alignment horizontal="distributed" vertical="center"/>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5" xfId="0" applyFont="1" applyFill="1" applyBorder="1" applyAlignment="1">
      <alignment vertical="center"/>
    </xf>
    <xf numFmtId="0" fontId="5" fillId="0" borderId="0" xfId="0" applyFont="1" applyFill="1" applyAlignment="1">
      <alignment vertical="center" wrapText="1"/>
    </xf>
    <xf numFmtId="0" fontId="49" fillId="6" borderId="0" xfId="0" applyFont="1" applyFill="1" applyAlignment="1">
      <alignment horizontal="right" vertical="center"/>
    </xf>
    <xf numFmtId="0" fontId="48" fillId="6" borderId="0" xfId="0" applyFont="1" applyFill="1" applyAlignment="1">
      <alignment horizontal="right"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38" fontId="10" fillId="0" borderId="12" xfId="3" applyFont="1" applyBorder="1" applyAlignment="1">
      <alignment horizontal="center" vertical="center"/>
    </xf>
    <xf numFmtId="0" fontId="10" fillId="0" borderId="12" xfId="0" applyFont="1" applyBorder="1" applyAlignment="1">
      <alignment horizontal="left" vertical="center"/>
    </xf>
    <xf numFmtId="0" fontId="10" fillId="0" borderId="7" xfId="0" applyFont="1" applyBorder="1" applyAlignment="1">
      <alignment horizontal="left" vertical="center"/>
    </xf>
    <xf numFmtId="0" fontId="49" fillId="6" borderId="0" xfId="0" applyFont="1" applyFill="1" applyAlignment="1">
      <alignment horizontal="righ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6" borderId="13" xfId="0" applyFont="1" applyFill="1" applyBorder="1" applyAlignment="1">
      <alignment horizontal="distributed" vertical="center" indent="1"/>
    </xf>
    <xf numFmtId="0" fontId="7" fillId="6" borderId="12" xfId="0" applyFont="1" applyFill="1" applyBorder="1" applyAlignment="1">
      <alignment horizontal="distributed" vertical="center" indent="1"/>
    </xf>
    <xf numFmtId="0" fontId="7" fillId="6" borderId="7" xfId="0" applyFont="1" applyFill="1" applyBorder="1" applyAlignment="1">
      <alignment horizontal="distributed" vertical="center" indent="1"/>
    </xf>
    <xf numFmtId="0" fontId="5" fillId="0" borderId="26" xfId="0" applyFont="1" applyBorder="1" applyAlignment="1">
      <alignment vertical="center"/>
    </xf>
    <xf numFmtId="0" fontId="4" fillId="0" borderId="0" xfId="0" applyFont="1" applyAlignment="1">
      <alignment horizontal="right" vertical="center"/>
    </xf>
    <xf numFmtId="0" fontId="7" fillId="0" borderId="9" xfId="0" applyFont="1" applyBorder="1" applyAlignment="1">
      <alignment horizontal="center" vertical="center"/>
    </xf>
    <xf numFmtId="0" fontId="7" fillId="0" borderId="4" xfId="0" applyFont="1" applyBorder="1" applyAlignment="1">
      <alignment horizontal="center" vertical="top"/>
    </xf>
    <xf numFmtId="0" fontId="7" fillId="0" borderId="11" xfId="0" applyFont="1" applyBorder="1" applyAlignment="1">
      <alignment horizontal="center" vertical="top"/>
    </xf>
    <xf numFmtId="0" fontId="5" fillId="0" borderId="182" xfId="0" applyFont="1" applyBorder="1" applyAlignment="1">
      <alignment vertical="center"/>
    </xf>
    <xf numFmtId="0" fontId="5" fillId="0" borderId="71" xfId="0" applyFont="1" applyBorder="1" applyAlignment="1">
      <alignment vertical="center"/>
    </xf>
    <xf numFmtId="0" fontId="5" fillId="0" borderId="47" xfId="0" applyFont="1" applyBorder="1" applyAlignment="1">
      <alignment vertical="center"/>
    </xf>
    <xf numFmtId="0" fontId="5" fillId="0" borderId="96"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97"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7" fillId="0" borderId="1" xfId="0" applyFont="1" applyBorder="1" applyAlignment="1">
      <alignment horizontal="center" vertical="center" textRotation="255"/>
    </xf>
    <xf numFmtId="0" fontId="0" fillId="0" borderId="172"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173"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70" xfId="0" applyFont="1" applyBorder="1" applyAlignment="1">
      <alignment horizontal="center" vertical="center" textRotation="255"/>
    </xf>
    <xf numFmtId="0" fontId="5" fillId="0" borderId="169"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7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71" xfId="0" applyFont="1" applyBorder="1" applyAlignment="1">
      <alignment horizontal="center" vertical="center" textRotation="255"/>
    </xf>
    <xf numFmtId="0" fontId="5" fillId="0" borderId="4" xfId="0" applyFont="1" applyBorder="1" applyAlignment="1">
      <alignment horizontal="center" vertical="center" textRotation="255"/>
    </xf>
    <xf numFmtId="0" fontId="7" fillId="0" borderId="2" xfId="0" applyFont="1" applyBorder="1" applyAlignment="1">
      <alignment horizont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7" fillId="0" borderId="3" xfId="0" applyFont="1" applyBorder="1" applyAlignment="1">
      <alignment horizontal="center"/>
    </xf>
    <xf numFmtId="0" fontId="7" fillId="0" borderId="17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73"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70" xfId="0" applyFont="1" applyBorder="1" applyAlignment="1">
      <alignment horizontal="center" vertical="center" textRotation="255"/>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46" fillId="6" borderId="0" xfId="0" applyFont="1" applyFill="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7" fillId="6" borderId="0" xfId="0" applyFont="1" applyFill="1" applyBorder="1" applyAlignment="1">
      <alignment horizontal="center" vertical="center" textRotation="255"/>
    </xf>
    <xf numFmtId="0" fontId="19" fillId="0" borderId="0" xfId="0" applyFont="1">
      <alignment vertical="center"/>
    </xf>
    <xf numFmtId="0" fontId="7" fillId="0" borderId="0" xfId="0" applyFont="1">
      <alignment vertical="center"/>
    </xf>
    <xf numFmtId="0" fontId="0" fillId="0" borderId="0" xfId="0">
      <alignment vertical="center"/>
    </xf>
    <xf numFmtId="0" fontId="7" fillId="0" borderId="0" xfId="0" applyFont="1" applyAlignment="1">
      <alignment vertical="center" wrapText="1"/>
    </xf>
    <xf numFmtId="0" fontId="21" fillId="0" borderId="96" xfId="0" applyFont="1" applyBorder="1" applyAlignment="1">
      <alignment horizontal="center" vertical="center"/>
    </xf>
    <xf numFmtId="0" fontId="21" fillId="0" borderId="177" xfId="0" applyFont="1" applyBorder="1" applyAlignment="1">
      <alignment horizontal="center" vertical="center"/>
    </xf>
    <xf numFmtId="0" fontId="21" fillId="0" borderId="178" xfId="0" applyFont="1" applyBorder="1" applyAlignment="1">
      <alignment horizontal="center" vertical="center"/>
    </xf>
    <xf numFmtId="38" fontId="5" fillId="0" borderId="12" xfId="1" applyFont="1" applyBorder="1">
      <alignment vertical="center"/>
    </xf>
    <xf numFmtId="0" fontId="7" fillId="0" borderId="0" xfId="0" applyFont="1" applyAlignment="1">
      <alignment horizontal="right" vertical="center"/>
    </xf>
    <xf numFmtId="0" fontId="35" fillId="0" borderId="182" xfId="0" applyFont="1" applyBorder="1" applyAlignment="1">
      <alignment horizontal="center" vertical="center" wrapText="1"/>
    </xf>
    <xf numFmtId="0" fontId="35" fillId="0" borderId="71" xfId="0" applyFont="1" applyBorder="1" applyAlignment="1">
      <alignment horizontal="center" vertical="center"/>
    </xf>
    <xf numFmtId="0" fontId="35" fillId="0" borderId="47" xfId="0" applyFont="1" applyBorder="1" applyAlignment="1">
      <alignment horizontal="center" vertical="center"/>
    </xf>
    <xf numFmtId="0" fontId="7" fillId="0" borderId="0" xfId="0" applyFont="1" applyAlignment="1">
      <alignment horizontal="center" vertical="center"/>
    </xf>
    <xf numFmtId="0" fontId="21" fillId="0" borderId="97" xfId="0" applyFont="1" applyBorder="1" applyAlignment="1">
      <alignment horizontal="center" vertical="center"/>
    </xf>
    <xf numFmtId="0" fontId="21" fillId="0" borderId="179" xfId="0" applyFont="1" applyBorder="1" applyAlignment="1">
      <alignment horizontal="center" vertical="center"/>
    </xf>
    <xf numFmtId="0" fontId="21" fillId="0" borderId="180" xfId="0" applyFont="1" applyBorder="1" applyAlignment="1">
      <alignment horizontal="center" vertical="center"/>
    </xf>
    <xf numFmtId="0" fontId="21" fillId="0" borderId="169" xfId="0" applyFont="1" applyBorder="1" applyAlignment="1">
      <alignment horizontal="center" vertical="center"/>
    </xf>
    <xf numFmtId="0" fontId="21" fillId="0" borderId="2" xfId="0" applyFont="1" applyBorder="1" applyAlignment="1">
      <alignment horizontal="center" vertical="center"/>
    </xf>
    <xf numFmtId="0" fontId="21" fillId="0" borderId="170" xfId="0" applyFont="1" applyBorder="1" applyAlignment="1">
      <alignment horizontal="center" vertical="center"/>
    </xf>
    <xf numFmtId="0" fontId="21" fillId="0" borderId="0" xfId="0" applyFont="1" applyAlignment="1">
      <alignment horizontal="center" vertical="center"/>
    </xf>
    <xf numFmtId="0" fontId="21" fillId="0" borderId="171" xfId="0" applyFont="1" applyBorder="1" applyAlignment="1">
      <alignment horizontal="center" vertical="center"/>
    </xf>
    <xf numFmtId="0" fontId="21" fillId="0" borderId="4" xfId="0" applyFont="1" applyBorder="1" applyAlignment="1">
      <alignment horizontal="center" vertical="center"/>
    </xf>
    <xf numFmtId="0" fontId="7" fillId="0" borderId="13" xfId="0" applyFont="1" applyBorder="1">
      <alignment vertical="center"/>
    </xf>
    <xf numFmtId="0" fontId="7" fillId="0" borderId="12" xfId="0" applyFont="1" applyBorder="1">
      <alignment vertical="center"/>
    </xf>
    <xf numFmtId="0" fontId="0" fillId="0" borderId="172" xfId="0" applyBorder="1" applyAlignment="1">
      <alignment horizontal="center" vertical="center" textRotation="255"/>
    </xf>
    <xf numFmtId="0" fontId="0" fillId="0" borderId="8" xfId="0" applyBorder="1" applyAlignment="1">
      <alignment horizontal="center" vertical="center" textRotation="255"/>
    </xf>
    <xf numFmtId="0" fontId="0" fillId="0" borderId="173" xfId="0" applyBorder="1" applyAlignment="1">
      <alignment horizontal="center" vertical="center" textRotation="255"/>
    </xf>
    <xf numFmtId="0" fontId="0" fillId="0" borderId="10" xfId="0" applyBorder="1" applyAlignment="1">
      <alignment horizontal="center" vertical="center" textRotation="255"/>
    </xf>
    <xf numFmtId="0" fontId="0" fillId="0" borderId="70" xfId="0" applyBorder="1" applyAlignment="1">
      <alignment horizontal="center" vertical="center" textRotation="255"/>
    </xf>
    <xf numFmtId="0" fontId="7" fillId="0" borderId="26" xfId="0" applyFont="1" applyBorder="1" applyAlignment="1">
      <alignment horizontal="center" vertical="center"/>
    </xf>
    <xf numFmtId="0" fontId="7" fillId="0" borderId="181" xfId="0" applyFont="1" applyBorder="1" applyAlignment="1">
      <alignment horizontal="center" vertical="center"/>
    </xf>
    <xf numFmtId="0" fontId="21" fillId="0" borderId="174" xfId="0" applyFont="1" applyBorder="1" applyAlignment="1">
      <alignment horizontal="center" vertical="center"/>
    </xf>
    <xf numFmtId="0" fontId="21" fillId="0" borderId="175" xfId="0" applyFont="1" applyBorder="1" applyAlignment="1">
      <alignment horizontal="center" vertical="center"/>
    </xf>
    <xf numFmtId="0" fontId="21" fillId="0" borderId="176" xfId="0" applyFont="1" applyBorder="1" applyAlignment="1">
      <alignment horizontal="center" vertical="center"/>
    </xf>
    <xf numFmtId="0" fontId="7" fillId="0" borderId="1" xfId="0" applyFont="1" applyBorder="1">
      <alignment vertical="center"/>
    </xf>
    <xf numFmtId="0" fontId="7" fillId="0" borderId="2" xfId="0" applyFont="1" applyBorder="1">
      <alignment vertical="center"/>
    </xf>
    <xf numFmtId="0" fontId="7" fillId="0" borderId="168" xfId="0" applyFont="1" applyBorder="1">
      <alignment vertical="center"/>
    </xf>
    <xf numFmtId="0" fontId="7" fillId="0" borderId="18" xfId="0" applyFont="1" applyBorder="1">
      <alignment vertical="center"/>
    </xf>
    <xf numFmtId="38" fontId="21" fillId="0" borderId="18" xfId="1" applyFont="1" applyBorder="1">
      <alignment vertical="center"/>
    </xf>
    <xf numFmtId="38" fontId="19" fillId="0" borderId="2" xfId="1" applyFont="1" applyBorder="1">
      <alignment vertical="center"/>
    </xf>
    <xf numFmtId="38" fontId="21" fillId="0" borderId="12" xfId="1" applyFont="1" applyBorder="1">
      <alignment vertical="center"/>
    </xf>
    <xf numFmtId="38" fontId="21" fillId="0" borderId="2" xfId="1" applyFont="1" applyBorder="1">
      <alignment vertical="center"/>
    </xf>
    <xf numFmtId="38" fontId="23" fillId="0" borderId="12" xfId="1" applyFont="1" applyBorder="1" applyAlignment="1">
      <alignment horizontal="center" vertical="center"/>
    </xf>
    <xf numFmtId="0" fontId="5" fillId="0" borderId="12" xfId="0" applyFont="1" applyBorder="1">
      <alignment vertical="center"/>
    </xf>
    <xf numFmtId="0" fontId="5" fillId="0" borderId="7" xfId="0" applyFont="1" applyBorder="1">
      <alignment vertical="center"/>
    </xf>
    <xf numFmtId="0" fontId="21" fillId="0" borderId="26" xfId="0" applyFont="1" applyBorder="1">
      <alignment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22" fillId="0" borderId="4" xfId="0" applyFont="1" applyBorder="1" applyAlignment="1">
      <alignment horizontal="center" vertical="center"/>
    </xf>
    <xf numFmtId="0" fontId="22" fillId="0" borderId="4" xfId="0" applyFont="1" applyBorder="1">
      <alignment vertical="center"/>
    </xf>
    <xf numFmtId="0" fontId="22" fillId="0" borderId="11" xfId="0" applyFont="1" applyBorder="1">
      <alignmen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176" fontId="22" fillId="0" borderId="2" xfId="0" applyNumberFormat="1" applyFont="1" applyBorder="1" applyAlignment="1">
      <alignment horizontal="left" vertical="center"/>
    </xf>
    <xf numFmtId="0" fontId="5" fillId="0" borderId="0" xfId="0" applyFont="1">
      <alignment vertical="center"/>
    </xf>
    <xf numFmtId="38" fontId="22" fillId="0" borderId="152" xfId="1" applyFont="1" applyBorder="1">
      <alignment vertical="center"/>
    </xf>
    <xf numFmtId="0" fontId="21" fillId="0" borderId="60" xfId="0" applyFont="1" applyBorder="1">
      <alignment vertical="center"/>
    </xf>
    <xf numFmtId="0" fontId="7" fillId="0" borderId="60" xfId="0" applyFont="1" applyBorder="1" applyAlignment="1">
      <alignment horizontal="center" vertical="center"/>
    </xf>
    <xf numFmtId="0" fontId="7" fillId="0" borderId="59" xfId="0" applyFont="1" applyBorder="1" applyAlignment="1">
      <alignment horizontal="center" vertical="center"/>
    </xf>
    <xf numFmtId="38" fontId="22" fillId="0" borderId="60" xfId="1" applyFont="1" applyBorder="1">
      <alignment vertical="center"/>
    </xf>
    <xf numFmtId="20" fontId="5" fillId="0" borderId="152" xfId="0" quotePrefix="1" applyNumberFormat="1" applyFont="1" applyBorder="1" applyAlignment="1">
      <alignment horizontal="center" vertical="center"/>
    </xf>
    <xf numFmtId="0" fontId="5" fillId="0" borderId="60" xfId="0" applyFont="1" applyBorder="1" applyAlignment="1">
      <alignment horizontal="center" vertical="center"/>
    </xf>
    <xf numFmtId="0" fontId="0" fillId="0" borderId="49" xfId="0" applyBorder="1">
      <alignment vertical="center"/>
    </xf>
    <xf numFmtId="38" fontId="22" fillId="0" borderId="156" xfId="1" applyFont="1" applyBorder="1">
      <alignment vertical="center"/>
    </xf>
    <xf numFmtId="0" fontId="21" fillId="0" borderId="156" xfId="0" applyFont="1" applyBorder="1">
      <alignment vertical="center"/>
    </xf>
    <xf numFmtId="0" fontId="5" fillId="0" borderId="151" xfId="0" quotePrefix="1" applyFont="1" applyBorder="1" applyAlignment="1">
      <alignment horizontal="center" vertical="center"/>
    </xf>
    <xf numFmtId="0" fontId="5" fillId="0" borderId="66" xfId="0" applyFont="1" applyBorder="1" applyAlignment="1">
      <alignment horizontal="center" vertical="center"/>
    </xf>
    <xf numFmtId="0" fontId="0" fillId="0" borderId="51" xfId="0" applyBorder="1">
      <alignment vertical="center"/>
    </xf>
    <xf numFmtId="38" fontId="22" fillId="0" borderId="62" xfId="1" applyFont="1" applyBorder="1">
      <alignment vertical="center"/>
    </xf>
    <xf numFmtId="0" fontId="7" fillId="0" borderId="14"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61" xfId="0" applyFont="1" applyBorder="1" applyAlignment="1">
      <alignment horizontal="center" vertical="center"/>
    </xf>
    <xf numFmtId="0" fontId="5" fillId="0" borderId="189" xfId="0" applyFont="1" applyBorder="1" applyAlignment="1">
      <alignment horizontal="center" vertical="center"/>
    </xf>
    <xf numFmtId="0" fontId="5" fillId="0" borderId="183" xfId="0" applyFont="1" applyBorder="1" applyAlignment="1">
      <alignment horizontal="center" vertical="center"/>
    </xf>
    <xf numFmtId="0" fontId="5" fillId="0" borderId="190" xfId="0" applyFont="1" applyBorder="1" applyAlignment="1">
      <alignment horizontal="center" vertical="center"/>
    </xf>
    <xf numFmtId="0" fontId="5" fillId="0" borderId="144" xfId="0" applyFont="1" applyBorder="1" applyAlignment="1">
      <alignment horizontal="center" vertical="center"/>
    </xf>
    <xf numFmtId="38" fontId="22" fillId="0" borderId="66" xfId="1" applyFont="1" applyBorder="1">
      <alignment vertical="center"/>
    </xf>
    <xf numFmtId="0" fontId="9" fillId="0" borderId="158"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7" fillId="0" borderId="35"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5" xfId="0" applyFont="1" applyBorder="1" applyAlignment="1">
      <alignment horizontal="center" vertical="center" shrinkToFit="1"/>
    </xf>
    <xf numFmtId="0" fontId="0" fillId="0" borderId="12" xfId="0" applyBorder="1">
      <alignment vertical="center"/>
    </xf>
    <xf numFmtId="0" fontId="0" fillId="0" borderId="7" xfId="0" applyBorder="1">
      <alignment vertical="center"/>
    </xf>
    <xf numFmtId="0" fontId="5" fillId="0" borderId="73" xfId="0" applyFont="1" applyBorder="1" applyAlignment="1">
      <alignment horizontal="center" vertical="center"/>
    </xf>
    <xf numFmtId="0" fontId="5" fillId="0" borderId="149"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9" fillId="0" borderId="152" xfId="0" applyFont="1" applyBorder="1" applyAlignment="1">
      <alignment horizontal="center" vertical="center"/>
    </xf>
    <xf numFmtId="0" fontId="9" fillId="0" borderId="60" xfId="0" applyFont="1" applyBorder="1" applyAlignment="1">
      <alignment horizontal="center" vertical="center"/>
    </xf>
    <xf numFmtId="0" fontId="9" fillId="0" borderId="59" xfId="0" applyFont="1" applyBorder="1" applyAlignment="1">
      <alignment horizontal="center" vertical="center"/>
    </xf>
    <xf numFmtId="0" fontId="9" fillId="0" borderId="153" xfId="0" applyFont="1" applyBorder="1" applyAlignment="1">
      <alignment horizontal="center" vertical="center"/>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7" fillId="0" borderId="147" xfId="0" applyFont="1" applyBorder="1" applyAlignment="1">
      <alignment horizontal="center" vertical="center"/>
    </xf>
    <xf numFmtId="0" fontId="21" fillId="0" borderId="66" xfId="0" applyFont="1" applyBorder="1">
      <alignment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0" fillId="0" borderId="15" xfId="0" applyBorder="1">
      <alignment vertical="center"/>
    </xf>
    <xf numFmtId="0" fontId="7" fillId="0" borderId="53" xfId="0" applyFont="1" applyBorder="1" applyAlignment="1">
      <alignment horizontal="center" vertical="center"/>
    </xf>
    <xf numFmtId="38" fontId="22" fillId="0" borderId="1" xfId="1" applyFont="1" applyBorder="1">
      <alignment vertical="center"/>
    </xf>
    <xf numFmtId="0" fontId="21" fillId="0" borderId="2" xfId="0" applyFont="1" applyBorder="1">
      <alignment vertical="center"/>
    </xf>
    <xf numFmtId="0" fontId="21" fillId="0" borderId="10" xfId="0" applyFont="1" applyBorder="1">
      <alignment vertical="center"/>
    </xf>
    <xf numFmtId="0" fontId="21" fillId="0" borderId="4" xfId="0" applyFont="1" applyBorder="1">
      <alignment vertical="center"/>
    </xf>
    <xf numFmtId="0" fontId="9" fillId="0" borderId="150"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0" fontId="9" fillId="0" borderId="151" xfId="0" applyFont="1" applyBorder="1" applyAlignment="1">
      <alignment horizontal="center" vertical="center"/>
    </xf>
    <xf numFmtId="0" fontId="9" fillId="0" borderId="66" xfId="0" applyFont="1" applyBorder="1" applyAlignment="1">
      <alignment horizontal="center" vertical="center"/>
    </xf>
    <xf numFmtId="0" fontId="9" fillId="0" borderId="65" xfId="0" applyFont="1" applyBorder="1" applyAlignment="1">
      <alignment horizontal="center" vertical="center"/>
    </xf>
    <xf numFmtId="0" fontId="9" fillId="0" borderId="8" xfId="0" applyFont="1" applyBorder="1" applyAlignment="1">
      <alignment horizontal="center" vertical="center"/>
    </xf>
    <xf numFmtId="0" fontId="0" fillId="0" borderId="9" xfId="0" applyBorder="1">
      <alignment vertical="center"/>
    </xf>
    <xf numFmtId="0" fontId="22" fillId="0" borderId="1" xfId="0" applyFont="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22" fillId="0" borderId="10" xfId="0" applyFont="1" applyBorder="1">
      <alignment vertical="center"/>
    </xf>
    <xf numFmtId="38" fontId="22" fillId="0" borderId="151" xfId="1" applyFont="1" applyBorder="1">
      <alignment vertical="center"/>
    </xf>
    <xf numFmtId="0" fontId="7" fillId="0" borderId="67" xfId="0" applyFont="1" applyBorder="1" applyAlignment="1">
      <alignment horizontal="center" vertical="center"/>
    </xf>
    <xf numFmtId="0" fontId="7" fillId="0" borderId="157" xfId="0" applyFont="1" applyBorder="1" applyAlignment="1">
      <alignment horizontal="center" vertical="center"/>
    </xf>
    <xf numFmtId="38" fontId="22" fillId="0" borderId="67" xfId="1" applyFont="1" applyBorder="1">
      <alignment vertical="center"/>
    </xf>
    <xf numFmtId="0" fontId="21" fillId="0" borderId="67" xfId="0" applyFont="1" applyBorder="1">
      <alignment vertical="center"/>
    </xf>
    <xf numFmtId="38" fontId="22" fillId="0" borderId="0" xfId="1" applyFont="1">
      <alignment vertical="center"/>
    </xf>
    <xf numFmtId="0" fontId="21" fillId="0" borderId="0" xfId="0" applyFont="1">
      <alignment vertical="center"/>
    </xf>
    <xf numFmtId="38" fontId="22" fillId="0" borderId="162" xfId="1" applyFont="1" applyBorder="1">
      <alignment vertical="center"/>
    </xf>
    <xf numFmtId="38" fontId="22" fillId="0" borderId="64" xfId="1" applyFont="1" applyBorder="1">
      <alignment vertical="center"/>
    </xf>
    <xf numFmtId="0" fontId="21" fillId="0" borderId="64" xfId="0" applyFont="1" applyBorder="1">
      <alignment vertical="center"/>
    </xf>
    <xf numFmtId="38" fontId="22" fillId="0" borderId="8" xfId="1" applyFont="1" applyBorder="1">
      <alignment vertical="center"/>
    </xf>
    <xf numFmtId="0" fontId="21" fillId="0" borderId="8" xfId="0" applyFont="1" applyBorder="1">
      <alignment vertical="center"/>
    </xf>
    <xf numFmtId="0" fontId="5" fillId="0" borderId="162" xfId="0" quotePrefix="1" applyFont="1" applyBorder="1" applyAlignment="1">
      <alignment horizontal="center" vertical="center"/>
    </xf>
    <xf numFmtId="0" fontId="5" fillId="0" borderId="67" xfId="0" applyFont="1" applyBorder="1" applyAlignment="1">
      <alignment horizontal="center" vertical="center"/>
    </xf>
    <xf numFmtId="0" fontId="0" fillId="0" borderId="163" xfId="0" applyBorder="1">
      <alignment vertical="center"/>
    </xf>
    <xf numFmtId="0" fontId="7" fillId="0" borderId="154" xfId="0" applyFont="1" applyBorder="1" applyAlignment="1">
      <alignment horizontal="center" vertical="center" shrinkToFit="1"/>
    </xf>
    <xf numFmtId="0" fontId="8" fillId="0" borderId="155" xfId="0" applyFont="1" applyBorder="1" applyAlignment="1">
      <alignment horizontal="center" vertical="center" shrinkToFit="1"/>
    </xf>
    <xf numFmtId="0" fontId="8" fillId="0" borderId="46" xfId="0" applyFont="1" applyBorder="1" applyAlignment="1">
      <alignment horizontal="center" vertical="center" shrinkToFit="1"/>
    </xf>
    <xf numFmtId="0" fontId="7" fillId="0" borderId="38" xfId="0" applyFont="1" applyBorder="1">
      <alignment vertical="center"/>
    </xf>
    <xf numFmtId="0" fontId="7" fillId="0" borderId="39" xfId="0" applyFont="1" applyBorder="1">
      <alignment vertical="center"/>
    </xf>
    <xf numFmtId="0" fontId="0" fillId="0" borderId="39" xfId="0" applyBorder="1">
      <alignment vertical="center"/>
    </xf>
    <xf numFmtId="0" fontId="0" fillId="0" borderId="41" xfId="0" applyBorder="1">
      <alignment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7" fillId="0" borderId="188" xfId="0" applyFont="1" applyBorder="1">
      <alignment vertical="center"/>
    </xf>
    <xf numFmtId="0" fontId="7" fillId="0" borderId="165" xfId="0" applyFont="1" applyBorder="1">
      <alignment vertical="center"/>
    </xf>
    <xf numFmtId="0" fontId="7" fillId="0" borderId="17" xfId="0" applyFont="1" applyBorder="1">
      <alignment vertical="center"/>
    </xf>
    <xf numFmtId="0" fontId="4" fillId="0" borderId="26" xfId="0" applyFont="1" applyBorder="1" applyAlignment="1">
      <alignment horizontal="center" vertical="center"/>
    </xf>
    <xf numFmtId="3" fontId="21" fillId="0" borderId="35" xfId="0" applyNumberFormat="1" applyFont="1" applyBorder="1">
      <alignment vertical="center"/>
    </xf>
    <xf numFmtId="0" fontId="21" fillId="0" borderId="34" xfId="0" applyFont="1" applyBorder="1">
      <alignment vertical="center"/>
    </xf>
    <xf numFmtId="0" fontId="0" fillId="0" borderId="26" xfId="0" applyBorder="1">
      <alignment vertical="center"/>
    </xf>
    <xf numFmtId="0" fontId="7" fillId="0" borderId="15" xfId="0" applyFont="1" applyBorder="1" applyAlignment="1">
      <alignment horizontal="center" vertical="center"/>
    </xf>
    <xf numFmtId="38" fontId="21" fillId="0" borderId="34" xfId="1" applyFont="1" applyBorder="1">
      <alignment vertical="center"/>
    </xf>
    <xf numFmtId="3" fontId="21" fillId="0" borderId="155" xfId="0" applyNumberFormat="1" applyFont="1" applyBorder="1">
      <alignment vertical="center"/>
    </xf>
    <xf numFmtId="0" fontId="21" fillId="0" borderId="155" xfId="0" applyFont="1" applyBorder="1">
      <alignment vertical="center"/>
    </xf>
    <xf numFmtId="0" fontId="7" fillId="0" borderId="3" xfId="0" applyFont="1" applyBorder="1">
      <alignment vertical="center"/>
    </xf>
    <xf numFmtId="38" fontId="22" fillId="0" borderId="1" xfId="1" applyFont="1" applyBorder="1" applyAlignment="1">
      <alignment horizontal="center" vertical="center"/>
    </xf>
    <xf numFmtId="38" fontId="5" fillId="0" borderId="187" xfId="1" applyFont="1" applyBorder="1">
      <alignment vertical="center"/>
    </xf>
    <xf numFmtId="38" fontId="5" fillId="0" borderId="185" xfId="1" applyFont="1" applyBorder="1">
      <alignment vertical="center"/>
    </xf>
    <xf numFmtId="0" fontId="0" fillId="0" borderId="186" xfId="0" applyBorder="1">
      <alignment vertical="center"/>
    </xf>
    <xf numFmtId="0" fontId="7" fillId="0" borderId="144" xfId="0" applyFont="1" applyBorder="1" applyAlignment="1">
      <alignment horizontal="center" vertical="center"/>
    </xf>
    <xf numFmtId="0" fontId="5" fillId="0" borderId="165" xfId="0" applyFont="1" applyBorder="1">
      <alignment vertical="center"/>
    </xf>
    <xf numFmtId="0" fontId="5" fillId="0" borderId="166" xfId="0" applyFont="1" applyBorder="1">
      <alignment vertical="center"/>
    </xf>
    <xf numFmtId="3" fontId="22" fillId="0" borderId="183" xfId="0" applyNumberFormat="1" applyFont="1" applyBorder="1">
      <alignment vertical="center"/>
    </xf>
    <xf numFmtId="0" fontId="22" fillId="0" borderId="183" xfId="0" applyFont="1" applyBorder="1">
      <alignment vertical="center"/>
    </xf>
    <xf numFmtId="3" fontId="21" fillId="0" borderId="34" xfId="0" applyNumberFormat="1" applyFont="1" applyBorder="1">
      <alignment vertical="center"/>
    </xf>
    <xf numFmtId="0" fontId="21" fillId="0" borderId="26" xfId="0" applyFont="1" applyBorder="1" applyAlignment="1">
      <alignment horizontal="center" vertical="center"/>
    </xf>
    <xf numFmtId="38" fontId="21" fillId="0" borderId="155" xfId="1" applyFont="1" applyBorder="1">
      <alignment vertical="center"/>
    </xf>
    <xf numFmtId="0" fontId="4" fillId="0" borderId="184" xfId="0" applyFont="1" applyBorder="1">
      <alignment vertical="center"/>
    </xf>
    <xf numFmtId="0" fontId="0" fillId="0" borderId="185" xfId="0" applyBorder="1">
      <alignment vertical="center"/>
    </xf>
    <xf numFmtId="38" fontId="21" fillId="0" borderId="35" xfId="1" applyFont="1" applyBorder="1">
      <alignment vertical="center"/>
    </xf>
    <xf numFmtId="38" fontId="21" fillId="0" borderId="154" xfId="1" applyFont="1" applyBorder="1">
      <alignment vertical="center"/>
    </xf>
    <xf numFmtId="38" fontId="22" fillId="0" borderId="8" xfId="1" applyFont="1" applyBorder="1" applyAlignment="1">
      <alignment horizontal="right" vertical="center"/>
    </xf>
    <xf numFmtId="38" fontId="22" fillId="0" borderId="0" xfId="1" applyFont="1" applyAlignment="1">
      <alignment horizontal="right" vertical="center"/>
    </xf>
    <xf numFmtId="0" fontId="7" fillId="0" borderId="9" xfId="0" applyFont="1" applyBorder="1">
      <alignment vertical="center"/>
    </xf>
    <xf numFmtId="0" fontId="9" fillId="0" borderId="1" xfId="0" applyFont="1" applyBorder="1" applyAlignment="1">
      <alignment horizontal="center" vertical="center"/>
    </xf>
    <xf numFmtId="0" fontId="9" fillId="0" borderId="0" xfId="0" applyFont="1" applyAlignment="1">
      <alignment horizontal="left" vertical="center" wrapText="1"/>
    </xf>
    <xf numFmtId="0" fontId="9" fillId="0" borderId="4" xfId="0" applyFont="1" applyBorder="1" applyAlignment="1">
      <alignment horizontal="left" vertical="center" wrapText="1"/>
    </xf>
    <xf numFmtId="3" fontId="21" fillId="0" borderId="17" xfId="0" applyNumberFormat="1" applyFont="1" applyBorder="1">
      <alignment vertical="center"/>
    </xf>
    <xf numFmtId="0" fontId="21" fillId="0" borderId="18" xfId="0" applyFont="1" applyBorder="1">
      <alignment vertical="center"/>
    </xf>
    <xf numFmtId="0" fontId="5" fillId="0" borderId="1" xfId="0" applyFont="1" applyBorder="1">
      <alignment vertical="center"/>
    </xf>
    <xf numFmtId="0" fontId="5" fillId="0" borderId="2" xfId="0" applyFont="1" applyBorder="1">
      <alignment vertical="center"/>
    </xf>
    <xf numFmtId="0" fontId="7" fillId="0" borderId="4" xfId="0" applyFont="1" applyBorder="1">
      <alignment vertical="center"/>
    </xf>
    <xf numFmtId="0" fontId="7" fillId="0" borderId="11" xfId="0" applyFont="1" applyBorder="1">
      <alignment vertical="center"/>
    </xf>
    <xf numFmtId="0" fontId="5" fillId="0" borderId="10" xfId="0" applyFont="1" applyBorder="1">
      <alignment vertical="center"/>
    </xf>
    <xf numFmtId="0" fontId="5" fillId="0" borderId="4" xfId="0" applyFont="1" applyBorder="1">
      <alignment vertical="center"/>
    </xf>
    <xf numFmtId="0" fontId="0" fillId="0" borderId="10" xfId="0" applyBorder="1">
      <alignment vertical="center"/>
    </xf>
    <xf numFmtId="0" fontId="7" fillId="0" borderId="26" xfId="0" applyFont="1" applyBorder="1">
      <alignment vertical="center"/>
    </xf>
    <xf numFmtId="0" fontId="7" fillId="0" borderId="119" xfId="0" applyFont="1" applyBorder="1">
      <alignment vertical="center"/>
    </xf>
    <xf numFmtId="0" fontId="7" fillId="0" borderId="120" xfId="0" applyFont="1" applyBorder="1">
      <alignment vertical="center"/>
    </xf>
    <xf numFmtId="38" fontId="21" fillId="0" borderId="1" xfId="1" applyFont="1" applyBorder="1">
      <alignment vertical="center"/>
    </xf>
    <xf numFmtId="38" fontId="21" fillId="0" borderId="10" xfId="1" applyFont="1" applyBorder="1">
      <alignment vertical="center"/>
    </xf>
    <xf numFmtId="38" fontId="21" fillId="0" borderId="4" xfId="1" applyFont="1" applyBorder="1">
      <alignment vertical="center"/>
    </xf>
    <xf numFmtId="38" fontId="21" fillId="0" borderId="17" xfId="1" applyFont="1" applyBorder="1">
      <alignment vertical="center"/>
    </xf>
    <xf numFmtId="0" fontId="5" fillId="0" borderId="17" xfId="0" applyFont="1" applyBorder="1" applyAlignment="1">
      <alignment horizontal="center" vertical="center"/>
    </xf>
    <xf numFmtId="0" fontId="21" fillId="0" borderId="80" xfId="0" applyFont="1" applyBorder="1">
      <alignment vertical="center"/>
    </xf>
    <xf numFmtId="0" fontId="21" fillId="0" borderId="119" xfId="0" applyFont="1" applyBorder="1">
      <alignment vertical="center"/>
    </xf>
    <xf numFmtId="0" fontId="21" fillId="0" borderId="1" xfId="0" applyFont="1" applyBorder="1">
      <alignment vertical="center"/>
    </xf>
    <xf numFmtId="0" fontId="7" fillId="0" borderId="28" xfId="0" applyFont="1" applyBorder="1">
      <alignment vertical="center"/>
    </xf>
    <xf numFmtId="0" fontId="7" fillId="0" borderId="26" xfId="0" applyFont="1" applyBorder="1" applyAlignment="1">
      <alignment vertical="center" wrapText="1"/>
    </xf>
    <xf numFmtId="0" fontId="21" fillId="0" borderId="165" xfId="0" applyFont="1" applyBorder="1">
      <alignment vertical="center"/>
    </xf>
    <xf numFmtId="0" fontId="21" fillId="0" borderId="166" xfId="0" applyFont="1" applyBorder="1">
      <alignment vertical="center"/>
    </xf>
    <xf numFmtId="0" fontId="28"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8" xfId="0" applyFont="1" applyBorder="1" applyAlignment="1">
      <alignment horizontal="center" vertical="center"/>
    </xf>
    <xf numFmtId="0" fontId="7" fillId="0" borderId="73" xfId="0" applyFont="1" applyBorder="1">
      <alignment vertical="center"/>
    </xf>
    <xf numFmtId="0" fontId="5" fillId="0" borderId="104" xfId="0" applyFont="1" applyBorder="1">
      <alignment vertical="center"/>
    </xf>
    <xf numFmtId="0" fontId="7" fillId="0" borderId="203" xfId="0" applyFont="1" applyBorder="1" applyAlignment="1">
      <alignment horizontal="center" vertical="center"/>
    </xf>
    <xf numFmtId="0" fontId="7" fillId="0" borderId="155" xfId="0" applyFont="1" applyBorder="1" applyAlignment="1">
      <alignment horizontal="center" vertical="center"/>
    </xf>
    <xf numFmtId="0" fontId="7" fillId="0" borderId="197"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lignment vertical="center"/>
    </xf>
    <xf numFmtId="38" fontId="5" fillId="0" borderId="169" xfId="1" applyFont="1" applyBorder="1">
      <alignment vertical="center"/>
    </xf>
    <xf numFmtId="38" fontId="5" fillId="0" borderId="2" xfId="1" applyFont="1" applyBorder="1">
      <alignment vertical="center"/>
    </xf>
    <xf numFmtId="38" fontId="5" fillId="0" borderId="171" xfId="1" applyFont="1" applyBorder="1">
      <alignment vertical="center"/>
    </xf>
    <xf numFmtId="38" fontId="5" fillId="0" borderId="4" xfId="1" applyFont="1" applyBorder="1">
      <alignment vertical="center"/>
    </xf>
    <xf numFmtId="0" fontId="7" fillId="0" borderId="80" xfId="0" applyFont="1" applyBorder="1">
      <alignment vertical="center"/>
    </xf>
    <xf numFmtId="0" fontId="7" fillId="0" borderId="204" xfId="0" applyFont="1" applyBorder="1" applyAlignment="1">
      <alignment horizontal="center" vertical="center"/>
    </xf>
    <xf numFmtId="0" fontId="7" fillId="0" borderId="34" xfId="0" applyFont="1" applyBorder="1" applyAlignment="1">
      <alignment horizontal="center" vertical="center"/>
    </xf>
    <xf numFmtId="0" fontId="7" fillId="0" borderId="2" xfId="0" applyFont="1" applyBorder="1" applyAlignment="1">
      <alignment horizontal="right" vertical="center"/>
    </xf>
    <xf numFmtId="0" fontId="7" fillId="0" borderId="172" xfId="0" applyFont="1" applyBorder="1" applyAlignment="1">
      <alignment horizontal="right" vertical="center"/>
    </xf>
    <xf numFmtId="0" fontId="7" fillId="0" borderId="119" xfId="0" applyFont="1" applyBorder="1" applyAlignment="1">
      <alignment horizontal="right" vertical="center"/>
    </xf>
    <xf numFmtId="0" fontId="7" fillId="0" borderId="221" xfId="0" applyFont="1" applyBorder="1" applyAlignment="1">
      <alignment horizontal="right" vertical="center"/>
    </xf>
    <xf numFmtId="38" fontId="5" fillId="0" borderId="220" xfId="1" applyFont="1" applyBorder="1">
      <alignment vertical="center"/>
    </xf>
    <xf numFmtId="38" fontId="5" fillId="0" borderId="119" xfId="1" applyFont="1" applyBorder="1">
      <alignment vertical="center"/>
    </xf>
    <xf numFmtId="0" fontId="7" fillId="0" borderId="4" xfId="0" applyFont="1" applyBorder="1" applyAlignment="1">
      <alignment horizontal="right" vertical="center"/>
    </xf>
    <xf numFmtId="0" fontId="7" fillId="0" borderId="70" xfId="0" applyFont="1" applyBorder="1" applyAlignment="1">
      <alignment horizontal="right" vertical="center"/>
    </xf>
    <xf numFmtId="0" fontId="7" fillId="0" borderId="80" xfId="0" applyFont="1" applyBorder="1" applyAlignment="1">
      <alignment horizontal="center" vertical="center"/>
    </xf>
    <xf numFmtId="0" fontId="7" fillId="0" borderId="119" xfId="0" applyFont="1" applyBorder="1" applyAlignment="1">
      <alignment horizontal="center" vertical="center"/>
    </xf>
    <xf numFmtId="0" fontId="4" fillId="0" borderId="167" xfId="0" applyFont="1" applyBorder="1" applyAlignment="1">
      <alignment horizontal="center" vertical="center"/>
    </xf>
    <xf numFmtId="0" fontId="4" fillId="0" borderId="12" xfId="0" applyFont="1" applyBorder="1" applyAlignment="1">
      <alignment horizontal="center" vertical="center"/>
    </xf>
    <xf numFmtId="0" fontId="15" fillId="0" borderId="12" xfId="0" applyFont="1" applyBorder="1" applyAlignment="1">
      <alignment horizontal="right" vertical="center" wrapText="1"/>
    </xf>
    <xf numFmtId="0" fontId="15" fillId="0" borderId="37" xfId="0" applyFont="1" applyBorder="1" applyAlignment="1">
      <alignment horizontal="right" vertical="center" wrapText="1"/>
    </xf>
    <xf numFmtId="0" fontId="7" fillId="0" borderId="159" xfId="0" applyFont="1" applyBorder="1">
      <alignment vertical="center"/>
    </xf>
    <xf numFmtId="0" fontId="0" fillId="0" borderId="160" xfId="0" applyBorder="1">
      <alignment vertical="center"/>
    </xf>
    <xf numFmtId="0" fontId="0" fillId="0" borderId="219" xfId="0" applyBorder="1">
      <alignment vertic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219" xfId="0" applyFont="1" applyBorder="1" applyAlignment="1">
      <alignment horizontal="center" vertical="center"/>
    </xf>
    <xf numFmtId="38" fontId="5" fillId="0" borderId="39" xfId="1" applyFont="1" applyBorder="1">
      <alignment vertical="center"/>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7" fillId="0" borderId="39" xfId="0" applyFont="1" applyBorder="1" applyAlignment="1">
      <alignment horizontal="center" vertical="center"/>
    </xf>
    <xf numFmtId="0" fontId="7" fillId="0" borderId="12" xfId="0" applyFont="1" applyBorder="1" applyAlignment="1">
      <alignment horizontal="right" vertical="center"/>
    </xf>
    <xf numFmtId="0" fontId="7" fillId="0" borderId="37" xfId="0" applyFont="1" applyBorder="1" applyAlignment="1">
      <alignment horizontal="right" vertical="center"/>
    </xf>
    <xf numFmtId="0" fontId="7" fillId="0" borderId="37" xfId="0" applyFont="1" applyBorder="1" applyAlignment="1">
      <alignment horizontal="center" vertical="center"/>
    </xf>
    <xf numFmtId="0" fontId="7" fillId="0" borderId="187" xfId="0" applyFont="1" applyBorder="1">
      <alignment vertical="center"/>
    </xf>
    <xf numFmtId="0" fontId="0" fillId="0" borderId="218" xfId="0" applyBorder="1">
      <alignment vertical="center"/>
    </xf>
    <xf numFmtId="0" fontId="7" fillId="0" borderId="187" xfId="0" applyFont="1" applyBorder="1" applyAlignment="1">
      <alignment horizontal="center" vertical="center"/>
    </xf>
    <xf numFmtId="0" fontId="7" fillId="0" borderId="185" xfId="0" applyFont="1" applyBorder="1" applyAlignment="1">
      <alignment horizontal="center" vertical="center"/>
    </xf>
    <xf numFmtId="0" fontId="7" fillId="0" borderId="218" xfId="0" applyFont="1" applyBorder="1" applyAlignment="1">
      <alignment horizontal="center" vertical="center"/>
    </xf>
    <xf numFmtId="38" fontId="22" fillId="0" borderId="2" xfId="1" applyFont="1" applyBorder="1" applyAlignment="1">
      <alignment horizontal="center" vertical="center"/>
    </xf>
    <xf numFmtId="38" fontId="22" fillId="0" borderId="8" xfId="1" applyFont="1" applyBorder="1" applyAlignment="1">
      <alignment horizontal="center" vertical="center"/>
    </xf>
    <xf numFmtId="38" fontId="22" fillId="0" borderId="0" xfId="1" applyFont="1" applyAlignment="1">
      <alignment horizontal="center" vertical="center"/>
    </xf>
    <xf numFmtId="38" fontId="22" fillId="0" borderId="10" xfId="1" applyFont="1" applyBorder="1" applyAlignment="1">
      <alignment horizontal="center" vertical="center"/>
    </xf>
    <xf numFmtId="38" fontId="22" fillId="0" borderId="4" xfId="1" applyFont="1" applyBorder="1" applyAlignment="1">
      <alignment horizontal="center" vertical="center"/>
    </xf>
    <xf numFmtId="38" fontId="22" fillId="0" borderId="36" xfId="1" applyFont="1" applyBorder="1">
      <alignment vertical="center"/>
    </xf>
    <xf numFmtId="38" fontId="22" fillId="0" borderId="33" xfId="1" applyFont="1" applyBorder="1">
      <alignment vertical="center"/>
    </xf>
    <xf numFmtId="0" fontId="7" fillId="0" borderId="52" xfId="0" quotePrefix="1" applyFont="1" applyBorder="1" applyAlignment="1">
      <alignment horizontal="center" vertical="center"/>
    </xf>
    <xf numFmtId="0" fontId="7" fillId="0" borderId="71" xfId="0" quotePrefix="1" applyFont="1" applyBorder="1" applyAlignment="1">
      <alignment horizontal="center" vertical="center"/>
    </xf>
    <xf numFmtId="0" fontId="7" fillId="0" borderId="45" xfId="0" quotePrefix="1" applyFont="1" applyBorder="1" applyAlignment="1">
      <alignment horizontal="center" vertical="center"/>
    </xf>
    <xf numFmtId="0" fontId="7" fillId="0" borderId="35" xfId="0" quotePrefix="1" applyFont="1" applyBorder="1" applyAlignment="1">
      <alignment horizontal="center" vertical="center"/>
    </xf>
    <xf numFmtId="0" fontId="7" fillId="0" borderId="34" xfId="0" quotePrefix="1" applyFont="1" applyBorder="1" applyAlignment="1">
      <alignment horizontal="center" vertical="center"/>
    </xf>
    <xf numFmtId="0" fontId="7" fillId="0" borderId="5" xfId="0" quotePrefix="1" applyFont="1" applyBorder="1" applyAlignment="1">
      <alignment horizontal="center" vertical="center"/>
    </xf>
    <xf numFmtId="38" fontId="22" fillId="0" borderId="2" xfId="1" applyFont="1" applyBorder="1">
      <alignment vertical="center"/>
    </xf>
    <xf numFmtId="38" fontId="22" fillId="0" borderId="4" xfId="1" applyFont="1" applyBorder="1">
      <alignment vertical="center"/>
    </xf>
    <xf numFmtId="38" fontId="5" fillId="0" borderId="10" xfId="1" applyFont="1" applyBorder="1">
      <alignment vertical="center"/>
    </xf>
    <xf numFmtId="0" fontId="7" fillId="0" borderId="47" xfId="0" applyFont="1" applyBorder="1">
      <alignment vertical="center"/>
    </xf>
    <xf numFmtId="0" fontId="7" fillId="0" borderId="195" xfId="0" applyFont="1" applyBorder="1">
      <alignment vertical="center"/>
    </xf>
    <xf numFmtId="0" fontId="7" fillId="0" borderId="160" xfId="0" applyFont="1" applyBorder="1">
      <alignment vertical="center"/>
    </xf>
    <xf numFmtId="0" fontId="7" fillId="0" borderId="217" xfId="0" applyFont="1" applyBorder="1">
      <alignment vertical="center"/>
    </xf>
    <xf numFmtId="38" fontId="7" fillId="0" borderId="52" xfId="1" applyFont="1" applyBorder="1">
      <alignment vertical="center"/>
    </xf>
    <xf numFmtId="38" fontId="7" fillId="0" borderId="71" xfId="1" applyFont="1" applyBorder="1">
      <alignment vertical="center"/>
    </xf>
    <xf numFmtId="38" fontId="5" fillId="0" borderId="195" xfId="1" applyFont="1" applyBorder="1">
      <alignment vertical="center"/>
    </xf>
    <xf numFmtId="38" fontId="5" fillId="0" borderId="182" xfId="1" applyFont="1" applyBorder="1">
      <alignment vertical="center"/>
    </xf>
    <xf numFmtId="0" fontId="7" fillId="0" borderId="201" xfId="0" applyFont="1" applyBorder="1" applyAlignment="1">
      <alignment horizontal="center" vertical="center"/>
    </xf>
    <xf numFmtId="0" fontId="7" fillId="0" borderId="202" xfId="0" applyFont="1" applyBorder="1" applyAlignment="1">
      <alignment horizontal="center" vertical="center"/>
    </xf>
    <xf numFmtId="0" fontId="7" fillId="0" borderId="217" xfId="0" applyFont="1" applyBorder="1" applyAlignment="1">
      <alignment horizontal="center" vertical="center"/>
    </xf>
    <xf numFmtId="0" fontId="7" fillId="0" borderId="36" xfId="0" quotePrefix="1" applyFont="1" applyBorder="1" applyAlignment="1">
      <alignment horizontal="center" vertical="center"/>
    </xf>
    <xf numFmtId="0" fontId="7" fillId="0" borderId="33" xfId="0" quotePrefix="1" applyFont="1" applyBorder="1" applyAlignment="1">
      <alignment horizontal="center" vertical="center"/>
    </xf>
    <xf numFmtId="0" fontId="7" fillId="0" borderId="6" xfId="0" quotePrefix="1" applyFont="1" applyBorder="1" applyAlignment="1">
      <alignment horizontal="center" vertical="center"/>
    </xf>
    <xf numFmtId="38" fontId="7" fillId="0" borderId="154" xfId="1" applyFont="1" applyBorder="1">
      <alignment vertical="center"/>
    </xf>
    <xf numFmtId="38" fontId="7" fillId="0" borderId="155" xfId="1" applyFont="1" applyBorder="1">
      <alignment vertical="center"/>
    </xf>
    <xf numFmtId="0" fontId="7" fillId="0" borderId="44" xfId="0" applyFont="1" applyBorder="1">
      <alignment vertical="center"/>
    </xf>
    <xf numFmtId="0" fontId="7" fillId="0" borderId="194" xfId="0" applyFont="1" applyBorder="1">
      <alignment vertical="center"/>
    </xf>
    <xf numFmtId="38" fontId="5" fillId="0" borderId="194" xfId="1" applyFont="1" applyBorder="1">
      <alignment vertical="center"/>
    </xf>
    <xf numFmtId="38" fontId="5" fillId="0" borderId="203" xfId="1" applyFont="1" applyBorder="1">
      <alignment vertical="center"/>
    </xf>
    <xf numFmtId="38" fontId="7" fillId="0" borderId="35" xfId="1" applyFont="1" applyBorder="1">
      <alignment vertical="center"/>
    </xf>
    <xf numFmtId="38" fontId="7" fillId="0" borderId="34" xfId="1" applyFont="1" applyBorder="1">
      <alignment vertical="center"/>
    </xf>
    <xf numFmtId="0" fontId="7" fillId="0" borderId="42" xfId="0" applyFont="1" applyBorder="1">
      <alignment vertical="center"/>
    </xf>
    <xf numFmtId="0" fontId="7" fillId="0" borderId="200" xfId="0" applyFont="1" applyBorder="1">
      <alignment vertical="center"/>
    </xf>
    <xf numFmtId="38" fontId="5" fillId="0" borderId="200" xfId="1" applyFont="1" applyBorder="1">
      <alignment vertical="center"/>
    </xf>
    <xf numFmtId="38" fontId="5" fillId="0" borderId="204" xfId="1" applyFont="1" applyBorder="1">
      <alignment vertical="center"/>
    </xf>
    <xf numFmtId="38" fontId="5" fillId="0" borderId="1" xfId="1" applyFont="1" applyBorder="1">
      <alignment vertical="center"/>
    </xf>
    <xf numFmtId="38" fontId="5" fillId="0" borderId="8" xfId="1" applyFont="1" applyBorder="1">
      <alignment vertical="center"/>
    </xf>
    <xf numFmtId="38" fontId="5" fillId="0" borderId="0" xfId="1" applyFont="1">
      <alignment vertical="center"/>
    </xf>
    <xf numFmtId="38" fontId="5" fillId="0" borderId="80" xfId="1" applyFont="1" applyBorder="1">
      <alignment vertical="center"/>
    </xf>
    <xf numFmtId="0" fontId="7" fillId="0" borderId="7" xfId="0" applyFont="1" applyBorder="1">
      <alignment vertical="center"/>
    </xf>
    <xf numFmtId="0" fontId="7" fillId="0" borderId="35" xfId="0" applyFont="1" applyBorder="1" applyAlignment="1">
      <alignment horizontal="center" vertical="center"/>
    </xf>
    <xf numFmtId="0" fontId="7" fillId="0" borderId="5" xfId="0" applyFont="1" applyBorder="1" applyAlignment="1">
      <alignment horizontal="center" vertical="center"/>
    </xf>
    <xf numFmtId="0" fontId="7" fillId="0" borderId="52" xfId="0" applyFont="1" applyBorder="1" applyAlignment="1">
      <alignment horizontal="center" vertical="center"/>
    </xf>
    <xf numFmtId="0" fontId="7" fillId="0" borderId="71" xfId="0" applyFont="1" applyBorder="1" applyAlignment="1">
      <alignment horizontal="center" vertical="center"/>
    </xf>
    <xf numFmtId="0" fontId="7" fillId="0" borderId="45" xfId="0" applyFont="1" applyBorder="1" applyAlignment="1">
      <alignment horizontal="center" vertical="center"/>
    </xf>
    <xf numFmtId="0" fontId="7" fillId="0" borderId="36"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lignment vertical="center"/>
    </xf>
    <xf numFmtId="0" fontId="7" fillId="0" borderId="196" xfId="0" applyFont="1" applyBorder="1">
      <alignment vertical="center"/>
    </xf>
    <xf numFmtId="38" fontId="5" fillId="0" borderId="196" xfId="1" applyFont="1" applyBorder="1">
      <alignment vertical="center"/>
    </xf>
    <xf numFmtId="38" fontId="5" fillId="0" borderId="197" xfId="1" applyFont="1" applyBorder="1">
      <alignment vertical="center"/>
    </xf>
    <xf numFmtId="0" fontId="7" fillId="0" borderId="41" xfId="0" applyFont="1" applyBorder="1">
      <alignment vertical="center"/>
    </xf>
    <xf numFmtId="0" fontId="7" fillId="0" borderId="154" xfId="0" applyFont="1" applyBorder="1" applyAlignment="1">
      <alignment horizontal="center" vertical="center"/>
    </xf>
    <xf numFmtId="0" fontId="7" fillId="0" borderId="46" xfId="0" applyFont="1" applyBorder="1" applyAlignment="1">
      <alignment horizontal="center" vertical="center"/>
    </xf>
    <xf numFmtId="38" fontId="7" fillId="0" borderId="36" xfId="1" applyFont="1" applyBorder="1">
      <alignment vertical="center"/>
    </xf>
    <xf numFmtId="38" fontId="7" fillId="0" borderId="33" xfId="1" applyFont="1" applyBorder="1">
      <alignment vertical="center"/>
    </xf>
    <xf numFmtId="38" fontId="7" fillId="0" borderId="151" xfId="1" applyFont="1" applyBorder="1">
      <alignment vertical="center"/>
    </xf>
    <xf numFmtId="38" fontId="7" fillId="0" borderId="66" xfId="1" applyFont="1" applyBorder="1">
      <alignment vertical="center"/>
    </xf>
    <xf numFmtId="38" fontId="5" fillId="0" borderId="209" xfId="1" applyFont="1" applyBorder="1">
      <alignment vertical="center"/>
    </xf>
    <xf numFmtId="38" fontId="5" fillId="0" borderId="210" xfId="1" applyFont="1" applyBorder="1">
      <alignment vertical="center"/>
    </xf>
    <xf numFmtId="38" fontId="7" fillId="0" borderId="206" xfId="1" applyFont="1" applyBorder="1">
      <alignment vertical="center"/>
    </xf>
    <xf numFmtId="38" fontId="7" fillId="0" borderId="207" xfId="1" applyFont="1" applyBorder="1">
      <alignment vertical="center"/>
    </xf>
    <xf numFmtId="0" fontId="7" fillId="0" borderId="211" xfId="0" applyFont="1" applyBorder="1">
      <alignment vertical="center"/>
    </xf>
    <xf numFmtId="0" fontId="7" fillId="0" borderId="212" xfId="0" applyFont="1" applyBorder="1">
      <alignment vertical="center"/>
    </xf>
    <xf numFmtId="38" fontId="5" fillId="0" borderId="212" xfId="1" applyFont="1" applyBorder="1">
      <alignment vertical="center"/>
    </xf>
    <xf numFmtId="38" fontId="5" fillId="0" borderId="213" xfId="1" applyFont="1" applyBorder="1">
      <alignment vertical="center"/>
    </xf>
    <xf numFmtId="0" fontId="7" fillId="0" borderId="214" xfId="0" applyFont="1" applyBorder="1">
      <alignment vertical="center"/>
    </xf>
    <xf numFmtId="0" fontId="7" fillId="0" borderId="215" xfId="0" applyFont="1" applyBorder="1">
      <alignment vertical="center"/>
    </xf>
    <xf numFmtId="38" fontId="5" fillId="0" borderId="215" xfId="1" applyFont="1" applyBorder="1">
      <alignment vertical="center"/>
    </xf>
    <xf numFmtId="38" fontId="5" fillId="0" borderId="216" xfId="1" applyFont="1" applyBorder="1">
      <alignment vertical="center"/>
    </xf>
    <xf numFmtId="38" fontId="5" fillId="0" borderId="199" xfId="1" applyFont="1" applyBorder="1">
      <alignment vertical="center"/>
    </xf>
    <xf numFmtId="38" fontId="5" fillId="0" borderId="205" xfId="1" applyFont="1" applyBorder="1">
      <alignment vertical="center"/>
    </xf>
    <xf numFmtId="0" fontId="7" fillId="0" borderId="152" xfId="0" applyFont="1" applyBorder="1" applyAlignment="1">
      <alignment horizontal="center" vertical="center"/>
    </xf>
    <xf numFmtId="0" fontId="7" fillId="0" borderId="49" xfId="0" applyFont="1" applyBorder="1" applyAlignment="1">
      <alignment horizontal="center" vertical="center"/>
    </xf>
    <xf numFmtId="0" fontId="7" fillId="0" borderId="153" xfId="0" applyFont="1" applyBorder="1" applyAlignment="1">
      <alignment horizontal="center" vertical="center"/>
    </xf>
    <xf numFmtId="0" fontId="7" fillId="0" borderId="50" xfId="0" applyFont="1" applyBorder="1" applyAlignment="1">
      <alignment horizontal="center" vertical="center"/>
    </xf>
    <xf numFmtId="38" fontId="7" fillId="0" borderId="152" xfId="1" applyFont="1" applyBorder="1">
      <alignment vertical="center"/>
    </xf>
    <xf numFmtId="38" fontId="7" fillId="0" borderId="60" xfId="1" applyFont="1" applyBorder="1">
      <alignment vertical="center"/>
    </xf>
    <xf numFmtId="0" fontId="7" fillId="0" borderId="206" xfId="0" applyFont="1" applyBorder="1" applyAlignment="1">
      <alignment horizontal="center" vertical="center"/>
    </xf>
    <xf numFmtId="0" fontId="7" fillId="0" borderId="207" xfId="0" applyFont="1" applyBorder="1" applyAlignment="1">
      <alignment horizontal="center" vertical="center"/>
    </xf>
    <xf numFmtId="0" fontId="7" fillId="0" borderId="48" xfId="0" applyFont="1" applyBorder="1" applyAlignment="1">
      <alignment horizontal="center" vertical="center"/>
    </xf>
    <xf numFmtId="0" fontId="7" fillId="0" borderId="151" xfId="0" applyFont="1" applyBorder="1" applyAlignment="1">
      <alignment horizontal="center" vertical="center"/>
    </xf>
    <xf numFmtId="0" fontId="7" fillId="0" borderId="51" xfId="0" applyFont="1" applyBorder="1" applyAlignment="1">
      <alignment horizontal="center" vertical="center"/>
    </xf>
    <xf numFmtId="0" fontId="7" fillId="0" borderId="208" xfId="0" applyFont="1" applyBorder="1">
      <alignment vertical="center"/>
    </xf>
    <xf numFmtId="0" fontId="7" fillId="0" borderId="209" xfId="0" applyFont="1" applyBorder="1">
      <alignment vertical="center"/>
    </xf>
    <xf numFmtId="0" fontId="7" fillId="0" borderId="198" xfId="0" applyFont="1" applyBorder="1">
      <alignment vertical="center"/>
    </xf>
    <xf numFmtId="0" fontId="7" fillId="0" borderId="199" xfId="0" applyFont="1" applyBorder="1">
      <alignment vertical="center"/>
    </xf>
    <xf numFmtId="0" fontId="4" fillId="0" borderId="181" xfId="0" applyFont="1" applyBorder="1" applyAlignment="1">
      <alignment horizontal="center" vertical="center"/>
    </xf>
    <xf numFmtId="0" fontId="4" fillId="0" borderId="201" xfId="0" applyFont="1" applyBorder="1" applyAlignment="1">
      <alignment horizontal="center" vertical="center"/>
    </xf>
    <xf numFmtId="38" fontId="7" fillId="0" borderId="153" xfId="1" applyFont="1" applyBorder="1">
      <alignment vertical="center"/>
    </xf>
    <xf numFmtId="38" fontId="7" fillId="0" borderId="62" xfId="1" applyFont="1" applyBorder="1">
      <alignment vertical="center"/>
    </xf>
    <xf numFmtId="38" fontId="22" fillId="0" borderId="35" xfId="1" applyFont="1" applyBorder="1">
      <alignment vertical="center"/>
    </xf>
    <xf numFmtId="38" fontId="22" fillId="0" borderId="34" xfId="1" applyFont="1" applyBorder="1">
      <alignment vertical="center"/>
    </xf>
    <xf numFmtId="38" fontId="22" fillId="0" borderId="52" xfId="1" applyFont="1" applyBorder="1">
      <alignment vertical="center"/>
    </xf>
    <xf numFmtId="38" fontId="22" fillId="0" borderId="71" xfId="1" applyFont="1" applyBorder="1">
      <alignment vertical="center"/>
    </xf>
    <xf numFmtId="0" fontId="5" fillId="0" borderId="191" xfId="0" applyFont="1" applyBorder="1" applyAlignment="1">
      <alignment horizontal="center" vertical="center"/>
    </xf>
    <xf numFmtId="0" fontId="5" fillId="0" borderId="192" xfId="0" applyFont="1" applyBorder="1" applyAlignment="1">
      <alignment horizontal="center" vertical="center"/>
    </xf>
    <xf numFmtId="0" fontId="5" fillId="0" borderId="193" xfId="0" applyFont="1" applyBorder="1" applyAlignment="1">
      <alignment horizontal="center" vertical="center"/>
    </xf>
    <xf numFmtId="38" fontId="21" fillId="0" borderId="13" xfId="1" applyFont="1" applyBorder="1">
      <alignment vertical="center"/>
    </xf>
    <xf numFmtId="0" fontId="7" fillId="0" borderId="8" xfId="0" applyFont="1" applyBorder="1" applyAlignment="1">
      <alignment horizontal="center" vertical="center"/>
    </xf>
    <xf numFmtId="38" fontId="28" fillId="0" borderId="13" xfId="1" applyFont="1" applyBorder="1">
      <alignment vertical="center"/>
    </xf>
    <xf numFmtId="38" fontId="28" fillId="0" borderId="12" xfId="1" applyFont="1" applyBorder="1">
      <alignment vertical="center"/>
    </xf>
    <xf numFmtId="38" fontId="7" fillId="0" borderId="2" xfId="1" applyFont="1" applyBorder="1">
      <alignment vertical="center"/>
    </xf>
    <xf numFmtId="38" fontId="7" fillId="0" borderId="0" xfId="1" applyFont="1">
      <alignment vertical="center"/>
    </xf>
    <xf numFmtId="38" fontId="7" fillId="0" borderId="4" xfId="1" applyFont="1" applyBorder="1">
      <alignment vertical="center"/>
    </xf>
    <xf numFmtId="38" fontId="7" fillId="0" borderId="1" xfId="1" applyFont="1" applyBorder="1">
      <alignment vertical="center"/>
    </xf>
    <xf numFmtId="38" fontId="7" fillId="0" borderId="8" xfId="1" applyFont="1" applyBorder="1">
      <alignment vertical="center"/>
    </xf>
    <xf numFmtId="38" fontId="7" fillId="0" borderId="10" xfId="1" applyFont="1" applyBorder="1">
      <alignment vertical="center"/>
    </xf>
    <xf numFmtId="38" fontId="22" fillId="0" borderId="10" xfId="1" applyFont="1" applyBorder="1">
      <alignment vertical="center"/>
    </xf>
    <xf numFmtId="0" fontId="5" fillId="0" borderId="188" xfId="0" applyFont="1" applyBorder="1" applyAlignment="1">
      <alignment horizontal="distributed" vertical="center" indent="1"/>
    </xf>
    <xf numFmtId="0" fontId="5" fillId="0" borderId="16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44" xfId="0" applyFont="1" applyBorder="1" applyAlignment="1">
      <alignment horizontal="distributed" vertical="center" wrapText="1" indent="1"/>
    </xf>
    <xf numFmtId="0" fontId="5" fillId="0" borderId="144" xfId="0" applyFont="1" applyBorder="1" applyAlignment="1">
      <alignment horizontal="distributed" vertical="center" indent="1"/>
    </xf>
    <xf numFmtId="38" fontId="21" fillId="0" borderId="13" xfId="1" applyFont="1" applyBorder="1" applyAlignment="1">
      <alignment horizontal="center" vertical="center"/>
    </xf>
    <xf numFmtId="38" fontId="21" fillId="0" borderId="12" xfId="1" applyFont="1" applyBorder="1" applyAlignment="1">
      <alignment horizontal="center" vertical="center"/>
    </xf>
    <xf numFmtId="38" fontId="21" fillId="0" borderId="7" xfId="1" applyFont="1" applyBorder="1" applyAlignment="1">
      <alignment horizontal="center" vertical="center"/>
    </xf>
    <xf numFmtId="38" fontId="21" fillId="0" borderId="0" xfId="1" applyFont="1" applyAlignment="1">
      <alignment horizontal="center" vertical="center"/>
    </xf>
    <xf numFmtId="0" fontId="21" fillId="0" borderId="182" xfId="0" applyFont="1" applyBorder="1" applyAlignment="1">
      <alignment horizontal="center" vertical="center" wrapText="1"/>
    </xf>
    <xf numFmtId="0" fontId="21" fillId="0" borderId="71" xfId="0" applyFont="1" applyBorder="1" applyAlignment="1">
      <alignment horizontal="center" vertical="center"/>
    </xf>
    <xf numFmtId="0" fontId="21" fillId="0" borderId="47" xfId="0" applyFont="1" applyBorder="1" applyAlignment="1">
      <alignment horizontal="center" vertical="center"/>
    </xf>
    <xf numFmtId="0" fontId="7" fillId="0" borderId="33" xfId="0" applyFont="1" applyBorder="1">
      <alignment vertical="center"/>
    </xf>
    <xf numFmtId="0" fontId="7" fillId="0" borderId="6" xfId="0" applyFont="1" applyBorder="1">
      <alignment vertical="center"/>
    </xf>
    <xf numFmtId="0" fontId="7" fillId="0" borderId="34" xfId="0" applyFont="1" applyBorder="1">
      <alignment vertical="center"/>
    </xf>
    <xf numFmtId="0" fontId="7" fillId="0" borderId="5" xfId="0" applyFont="1" applyBorder="1">
      <alignment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22" fillId="0" borderId="12" xfId="0" applyFont="1" applyBorder="1">
      <alignment vertical="center"/>
    </xf>
    <xf numFmtId="0" fontId="22" fillId="0" borderId="7" xfId="0" applyFont="1" applyBorder="1">
      <alignment vertical="center"/>
    </xf>
    <xf numFmtId="38" fontId="22" fillId="0" borderId="13" xfId="1" applyFont="1" applyBorder="1">
      <alignment vertical="center"/>
    </xf>
    <xf numFmtId="38" fontId="22" fillId="0" borderId="12" xfId="1" applyFont="1" applyBorder="1">
      <alignment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38" fontId="21" fillId="0" borderId="4" xfId="1"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7" xfId="0" applyFont="1" applyBorder="1" applyAlignment="1">
      <alignment horizontal="center" vertical="center"/>
    </xf>
    <xf numFmtId="0" fontId="7" fillId="0" borderId="3" xfId="0" applyFont="1" applyBorder="1" applyAlignment="1">
      <alignment horizontal="right" vertical="center"/>
    </xf>
    <xf numFmtId="0" fontId="7" fillId="0" borderId="26"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11" xfId="0" applyFont="1" applyBorder="1" applyAlignment="1">
      <alignment horizontal="distributed"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173" xfId="0" applyFont="1" applyBorder="1" applyAlignment="1">
      <alignment horizontal="center" vertical="center"/>
    </xf>
    <xf numFmtId="0" fontId="20" fillId="0" borderId="170" xfId="0" applyFont="1" applyBorder="1" applyAlignment="1">
      <alignment horizontal="center" vertical="center"/>
    </xf>
    <xf numFmtId="0" fontId="20" fillId="0" borderId="9" xfId="0" applyFont="1" applyBorder="1" applyAlignment="1">
      <alignment horizontal="center" vertical="center"/>
    </xf>
    <xf numFmtId="0" fontId="7" fillId="0" borderId="2" xfId="0" applyFont="1" applyBorder="1" applyAlignment="1">
      <alignment horizontal="center" vertical="center" wrapText="1"/>
    </xf>
    <xf numFmtId="0" fontId="0" fillId="0" borderId="2" xfId="0" applyBorder="1">
      <alignment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1" xfId="0" applyFont="1" applyBorder="1" applyAlignment="1">
      <alignment horizontal="distributed" vertical="center" indent="1"/>
    </xf>
    <xf numFmtId="0" fontId="7" fillId="0" borderId="167" xfId="0" applyFont="1" applyBorder="1" applyAlignment="1">
      <alignment horizontal="center" vertical="center"/>
    </xf>
    <xf numFmtId="0" fontId="8" fillId="5" borderId="26" xfId="0" applyFont="1" applyFill="1" applyBorder="1" applyAlignment="1">
      <alignment horizontal="center" vertical="center"/>
    </xf>
    <xf numFmtId="0" fontId="15" fillId="0" borderId="1"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15" fillId="0" borderId="8" xfId="0" applyFont="1" applyBorder="1" applyAlignment="1">
      <alignment horizontal="center" vertical="center" textRotation="255" wrapText="1"/>
    </xf>
    <xf numFmtId="0" fontId="15" fillId="0" borderId="9" xfId="0" applyFont="1" applyBorder="1" applyAlignment="1">
      <alignment horizontal="center" vertical="center" textRotation="255" wrapText="1"/>
    </xf>
    <xf numFmtId="0" fontId="15" fillId="0" borderId="10" xfId="0" applyFont="1" applyBorder="1" applyAlignment="1">
      <alignment horizontal="center" vertical="center" textRotation="255" wrapText="1"/>
    </xf>
    <xf numFmtId="0" fontId="15" fillId="0" borderId="11" xfId="0" applyFont="1" applyBorder="1" applyAlignment="1">
      <alignment horizontal="center" vertical="center" textRotation="255" wrapText="1"/>
    </xf>
    <xf numFmtId="0" fontId="41" fillId="0" borderId="0" xfId="0" applyFont="1" applyAlignment="1">
      <alignment horizontal="center" vertical="center"/>
    </xf>
    <xf numFmtId="0" fontId="15" fillId="5" borderId="1" xfId="0" applyFont="1" applyFill="1" applyBorder="1" applyAlignment="1">
      <alignment horizontal="center" vertical="center" textRotation="255" wrapText="1"/>
    </xf>
    <xf numFmtId="0" fontId="15" fillId="5" borderId="3" xfId="0" applyFont="1" applyFill="1" applyBorder="1" applyAlignment="1">
      <alignment horizontal="center" vertical="center" textRotation="255" wrapText="1"/>
    </xf>
    <xf numFmtId="0" fontId="15" fillId="5" borderId="10" xfId="0" applyFont="1" applyFill="1" applyBorder="1" applyAlignment="1">
      <alignment horizontal="center" vertical="center" textRotation="255" wrapText="1"/>
    </xf>
    <xf numFmtId="0" fontId="15" fillId="5" borderId="11" xfId="0" applyFont="1" applyFill="1" applyBorder="1" applyAlignment="1">
      <alignment horizontal="center" vertical="center" textRotation="255" wrapText="1"/>
    </xf>
    <xf numFmtId="0" fontId="8" fillId="0" borderId="26" xfId="0" applyFont="1" applyBorder="1" applyAlignment="1">
      <alignment horizontal="center" vertical="center"/>
    </xf>
    <xf numFmtId="177" fontId="8" fillId="0" borderId="13" xfId="0" applyNumberFormat="1" applyFont="1" applyBorder="1">
      <alignment vertical="center"/>
    </xf>
    <xf numFmtId="177" fontId="8" fillId="0" borderId="7" xfId="0" applyNumberFormat="1" applyFont="1" applyBorder="1">
      <alignment vertical="center"/>
    </xf>
    <xf numFmtId="0" fontId="8" fillId="0" borderId="13" xfId="0" applyFont="1" applyBorder="1" applyAlignment="1">
      <alignment vertical="center" shrinkToFit="1"/>
    </xf>
    <xf numFmtId="0" fontId="8" fillId="0" borderId="12" xfId="0" applyFont="1" applyBorder="1" applyAlignment="1">
      <alignment vertical="center" shrinkToFit="1"/>
    </xf>
    <xf numFmtId="0" fontId="8" fillId="0" borderId="7" xfId="0" applyFont="1" applyBorder="1" applyAlignment="1">
      <alignment vertical="center" shrinkToFit="1"/>
    </xf>
    <xf numFmtId="178" fontId="8" fillId="0" borderId="26" xfId="1" applyNumberFormat="1" applyFont="1" applyBorder="1">
      <alignment vertical="center"/>
    </xf>
    <xf numFmtId="0" fontId="12" fillId="0" borderId="26" xfId="0" applyFont="1" applyBorder="1" applyAlignment="1">
      <alignment horizontal="center" vertical="center" wrapText="1"/>
    </xf>
    <xf numFmtId="0" fontId="13" fillId="0" borderId="26" xfId="0" applyFont="1" applyBorder="1" applyAlignment="1">
      <alignment horizontal="center" vertical="center" wrapText="1"/>
    </xf>
    <xf numFmtId="0" fontId="26" fillId="0" borderId="13" xfId="0" applyFont="1" applyBorder="1" applyAlignment="1">
      <alignment vertical="center" textRotation="255" shrinkToFit="1"/>
    </xf>
    <xf numFmtId="0" fontId="26" fillId="0" borderId="12" xfId="0" applyFont="1" applyBorder="1" applyAlignment="1">
      <alignment vertical="center" textRotation="255" shrinkToFit="1"/>
    </xf>
    <xf numFmtId="0" fontId="26" fillId="0" borderId="7" xfId="0" applyFont="1" applyBorder="1" applyAlignment="1">
      <alignment vertical="center" textRotation="255" shrinkToFit="1"/>
    </xf>
    <xf numFmtId="177" fontId="22" fillId="0" borderId="26" xfId="0" applyNumberFormat="1" applyFont="1" applyBorder="1">
      <alignment vertical="center"/>
    </xf>
    <xf numFmtId="0" fontId="22" fillId="0" borderId="13"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0" xfId="0" applyFon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224" xfId="0" applyFont="1" applyBorder="1">
      <alignment vertical="center"/>
    </xf>
    <xf numFmtId="0" fontId="5" fillId="0" borderId="223" xfId="0" applyFont="1" applyBorder="1">
      <alignment vertical="center"/>
    </xf>
    <xf numFmtId="0" fontId="5" fillId="0" borderId="222" xfId="0" applyFont="1" applyBorder="1">
      <alignment vertical="center"/>
    </xf>
    <xf numFmtId="0" fontId="31" fillId="0" borderId="224" xfId="0" applyFont="1" applyBorder="1">
      <alignment vertical="center"/>
    </xf>
    <xf numFmtId="0" fontId="31" fillId="0" borderId="222" xfId="0" applyFont="1" applyBorder="1">
      <alignment vertical="center"/>
    </xf>
    <xf numFmtId="0" fontId="21" fillId="0" borderId="222" xfId="0" applyFont="1" applyBorder="1">
      <alignment vertical="center"/>
    </xf>
    <xf numFmtId="0" fontId="5" fillId="0" borderId="26" xfId="0" applyFont="1" applyBorder="1" applyAlignment="1">
      <alignment horizontal="center" vertical="center"/>
    </xf>
    <xf numFmtId="0" fontId="21" fillId="0" borderId="223" xfId="0" applyFont="1" applyBorder="1">
      <alignment vertical="center"/>
    </xf>
    <xf numFmtId="0" fontId="5" fillId="0" borderId="233" xfId="0" applyFont="1" applyBorder="1" applyAlignment="1">
      <alignment horizontal="center" vertical="center"/>
    </xf>
    <xf numFmtId="0" fontId="5" fillId="0" borderId="234" xfId="0" applyFont="1" applyBorder="1" applyAlignment="1">
      <alignment horizontal="center" vertical="center"/>
    </xf>
    <xf numFmtId="0" fontId="5" fillId="0" borderId="235" xfId="0" applyFont="1" applyBorder="1" applyAlignment="1">
      <alignment horizontal="center" vertical="center"/>
    </xf>
    <xf numFmtId="0" fontId="5" fillId="3" borderId="233" xfId="0" applyFont="1" applyFill="1" applyBorder="1" applyAlignment="1">
      <alignment horizontal="center" vertical="center"/>
    </xf>
    <xf numFmtId="0" fontId="5" fillId="3" borderId="234" xfId="0" applyFont="1" applyFill="1" applyBorder="1" applyAlignment="1">
      <alignment horizontal="center" vertical="center"/>
    </xf>
    <xf numFmtId="0" fontId="5" fillId="3" borderId="235" xfId="0" applyFont="1" applyFill="1" applyBorder="1" applyAlignment="1">
      <alignment horizontal="center" vertical="center"/>
    </xf>
    <xf numFmtId="0" fontId="29" fillId="0" borderId="0" xfId="0" applyFont="1" applyAlignment="1">
      <alignment horizontal="center" vertical="center"/>
    </xf>
    <xf numFmtId="0" fontId="5" fillId="0" borderId="20" xfId="0" applyFont="1" applyBorder="1" applyAlignment="1">
      <alignment horizontal="center" vertical="center"/>
    </xf>
    <xf numFmtId="0" fontId="5" fillId="0" borderId="236" xfId="0" applyFont="1" applyBorder="1" applyAlignment="1">
      <alignment horizontal="center" vertical="center"/>
    </xf>
    <xf numFmtId="0" fontId="5" fillId="0" borderId="237" xfId="0" applyFont="1" applyBorder="1" applyAlignment="1">
      <alignment horizontal="center" vertical="center"/>
    </xf>
    <xf numFmtId="0" fontId="5" fillId="0" borderId="238" xfId="0" applyFont="1" applyBorder="1" applyAlignment="1">
      <alignment horizontal="center" vertical="center"/>
    </xf>
    <xf numFmtId="0" fontId="5" fillId="0" borderId="239" xfId="0" applyFont="1" applyBorder="1" applyAlignment="1">
      <alignment horizontal="center" vertical="center"/>
    </xf>
    <xf numFmtId="0" fontId="5" fillId="0" borderId="228" xfId="0" applyFont="1" applyBorder="1" applyAlignment="1">
      <alignment horizontal="center" vertical="center"/>
    </xf>
    <xf numFmtId="0" fontId="5" fillId="0" borderId="229" xfId="0" applyFont="1" applyBorder="1" applyAlignment="1">
      <alignment horizontal="center" vertical="center"/>
    </xf>
    <xf numFmtId="0" fontId="5" fillId="0" borderId="225" xfId="0" applyFont="1" applyBorder="1" applyAlignment="1">
      <alignment horizontal="center" vertical="center"/>
    </xf>
    <xf numFmtId="0" fontId="21" fillId="0" borderId="230" xfId="0" applyFont="1" applyBorder="1">
      <alignment vertical="center"/>
    </xf>
    <xf numFmtId="0" fontId="21" fillId="0" borderId="231" xfId="0" applyFont="1" applyBorder="1">
      <alignment vertical="center"/>
    </xf>
    <xf numFmtId="0" fontId="21" fillId="0" borderId="232" xfId="0" applyFont="1" applyBorder="1">
      <alignment vertical="center"/>
    </xf>
    <xf numFmtId="0" fontId="21" fillId="0" borderId="13" xfId="0" applyFont="1" applyBorder="1">
      <alignment vertical="center"/>
    </xf>
    <xf numFmtId="0" fontId="21" fillId="0" borderId="12" xfId="0" applyFont="1" applyBorder="1">
      <alignment vertical="center"/>
    </xf>
    <xf numFmtId="0" fontId="21" fillId="0" borderId="225" xfId="0" applyFont="1" applyBorder="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26" xfId="0" applyFont="1" applyBorder="1" applyAlignment="1">
      <alignment horizontal="center" vertical="center"/>
    </xf>
    <xf numFmtId="0" fontId="5" fillId="0" borderId="227" xfId="0" applyFont="1" applyBorder="1" applyAlignment="1">
      <alignment horizontal="center" vertical="center"/>
    </xf>
    <xf numFmtId="178" fontId="21" fillId="0" borderId="36" xfId="1" applyNumberFormat="1" applyFont="1" applyBorder="1">
      <alignment vertical="center"/>
    </xf>
    <xf numFmtId="178" fontId="21" fillId="0" borderId="33" xfId="1" applyNumberFormat="1" applyFont="1" applyBorder="1">
      <alignment vertical="center"/>
    </xf>
    <xf numFmtId="38" fontId="21" fillId="0" borderId="13" xfId="1" applyFont="1" applyBorder="1" applyAlignment="1">
      <alignment vertical="center" shrinkToFit="1"/>
    </xf>
    <xf numFmtId="38" fontId="21" fillId="0" borderId="12" xfId="1" applyFont="1" applyBorder="1" applyAlignment="1">
      <alignment vertical="center" shrinkToFit="1"/>
    </xf>
    <xf numFmtId="38" fontId="21" fillId="0" borderId="7" xfId="1" applyFont="1" applyBorder="1" applyAlignment="1">
      <alignment vertical="center" shrinkToFit="1"/>
    </xf>
    <xf numFmtId="176" fontId="39" fillId="0" borderId="2" xfId="0" applyNumberFormat="1" applyFont="1" applyBorder="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78" fontId="21" fillId="0" borderId="35" xfId="1" applyNumberFormat="1" applyFont="1" applyBorder="1">
      <alignment vertical="center"/>
    </xf>
    <xf numFmtId="178" fontId="21" fillId="0" borderId="34" xfId="1" applyNumberFormat="1" applyFont="1" applyBorder="1">
      <alignment vertical="center"/>
    </xf>
    <xf numFmtId="0" fontId="8" fillId="0" borderId="26" xfId="0" applyFont="1" applyBorder="1" applyAlignment="1">
      <alignment horizontal="distributed" vertical="center" indent="1"/>
    </xf>
    <xf numFmtId="0" fontId="7" fillId="0" borderId="71" xfId="0" applyFont="1" applyBorder="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0" xfId="0" applyFont="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8" xfId="0" applyFont="1" applyBorder="1">
      <alignment vertical="center"/>
    </xf>
    <xf numFmtId="0" fontId="16" fillId="0" borderId="0" xfId="0" applyFont="1">
      <alignment vertical="center"/>
    </xf>
    <xf numFmtId="38" fontId="21" fillId="0" borderId="189" xfId="1" applyFont="1" applyBorder="1" applyAlignment="1">
      <alignment vertical="center" shrinkToFit="1"/>
    </xf>
    <xf numFmtId="38" fontId="21" fillId="0" borderId="183" xfId="1" applyFont="1" applyBorder="1" applyAlignment="1">
      <alignment vertical="center" shrinkToFit="1"/>
    </xf>
    <xf numFmtId="38" fontId="21" fillId="0" borderId="190" xfId="1" applyFont="1" applyBorder="1" applyAlignment="1">
      <alignment vertical="center" shrinkToFit="1"/>
    </xf>
    <xf numFmtId="0" fontId="5" fillId="0" borderId="28" xfId="0" applyFont="1" applyBorder="1" applyAlignment="1">
      <alignment horizontal="center" vertical="center"/>
    </xf>
    <xf numFmtId="0" fontId="4" fillId="0" borderId="0" xfId="0" applyFont="1">
      <alignment vertical="center"/>
    </xf>
    <xf numFmtId="38" fontId="39" fillId="0" borderId="0" xfId="1" applyFont="1">
      <alignment vertical="center"/>
    </xf>
    <xf numFmtId="38" fontId="22" fillId="0" borderId="4" xfId="1" applyFont="1" applyBorder="1" applyAlignment="1">
      <alignment vertical="center" shrinkToFit="1"/>
    </xf>
    <xf numFmtId="38" fontId="21" fillId="0" borderId="38" xfId="1" applyFont="1" applyBorder="1" applyAlignment="1">
      <alignment vertical="center" shrinkToFit="1"/>
    </xf>
    <xf numFmtId="38" fontId="21" fillId="0" borderId="39" xfId="1" applyFont="1" applyBorder="1" applyAlignment="1">
      <alignment vertical="center" shrinkToFit="1"/>
    </xf>
    <xf numFmtId="38" fontId="21" fillId="0" borderId="41" xfId="1" applyFont="1" applyBorder="1" applyAlignment="1">
      <alignment vertical="center" shrinkToFit="1"/>
    </xf>
    <xf numFmtId="0" fontId="22" fillId="0" borderId="34" xfId="0" quotePrefix="1" applyFont="1" applyBorder="1" applyAlignment="1">
      <alignment horizontal="center" vertical="center"/>
    </xf>
    <xf numFmtId="0" fontId="22" fillId="0" borderId="34" xfId="0" applyFont="1" applyBorder="1" applyAlignment="1">
      <alignment horizontal="center" vertical="center"/>
    </xf>
    <xf numFmtId="0" fontId="22" fillId="0" borderId="33" xfId="0" quotePrefix="1" applyFont="1" applyBorder="1" applyAlignment="1">
      <alignment horizontal="center" vertical="center"/>
    </xf>
    <xf numFmtId="0" fontId="22" fillId="0" borderId="33" xfId="0" applyFont="1" applyBorder="1" applyAlignment="1">
      <alignment horizontal="center" vertical="center"/>
    </xf>
    <xf numFmtId="0" fontId="7" fillId="0" borderId="13"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7" xfId="0" applyFont="1" applyBorder="1" applyAlignment="1">
      <alignment horizontal="distributed" vertical="center" indent="1"/>
    </xf>
    <xf numFmtId="0" fontId="5" fillId="0" borderId="8" xfId="0" applyFont="1" applyBorder="1">
      <alignment vertical="center"/>
    </xf>
    <xf numFmtId="0" fontId="30" fillId="0" borderId="34" xfId="0" applyFont="1" applyBorder="1" applyAlignment="1">
      <alignment horizontal="center" vertical="center"/>
    </xf>
    <xf numFmtId="0" fontId="4" fillId="0" borderId="0" xfId="0" applyFont="1" applyAlignment="1">
      <alignment vertical="center" wrapText="1"/>
    </xf>
    <xf numFmtId="0" fontId="22" fillId="0" borderId="12" xfId="0" quotePrefix="1" applyFont="1" applyBorder="1" applyAlignment="1">
      <alignment horizontal="center" vertical="center"/>
    </xf>
    <xf numFmtId="0" fontId="22" fillId="0" borderId="13" xfId="0" quotePrefix="1" applyFont="1" applyBorder="1" applyAlignment="1">
      <alignment horizontal="center" vertical="center"/>
    </xf>
    <xf numFmtId="0" fontId="7"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34" xfId="0" applyFont="1" applyBorder="1" applyAlignment="1">
      <alignment horizontal="right" vertical="center"/>
    </xf>
    <xf numFmtId="0" fontId="7" fillId="0" borderId="5" xfId="0" applyFont="1" applyBorder="1" applyAlignment="1">
      <alignment horizontal="right" vertical="center"/>
    </xf>
    <xf numFmtId="0" fontId="5" fillId="0" borderId="26" xfId="0" applyFont="1" applyBorder="1">
      <alignment vertical="center"/>
    </xf>
    <xf numFmtId="0" fontId="16" fillId="0" borderId="0" xfId="0" applyFont="1" applyAlignment="1">
      <alignment vertical="center" wrapText="1"/>
    </xf>
    <xf numFmtId="0" fontId="43" fillId="0" borderId="0" xfId="0" applyFont="1">
      <alignment vertical="center"/>
    </xf>
    <xf numFmtId="0" fontId="21" fillId="0" borderId="7" xfId="0" applyFont="1" applyBorder="1">
      <alignment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10" xfId="0" applyFont="1" applyBorder="1" applyAlignment="1">
      <alignment horizontal="left" vertical="center" wrapText="1"/>
    </xf>
    <xf numFmtId="0" fontId="21" fillId="0" borderId="4" xfId="0" applyFont="1" applyBorder="1" applyAlignment="1">
      <alignment horizontal="left" vertical="center" wrapText="1"/>
    </xf>
    <xf numFmtId="0" fontId="21" fillId="0" borderId="11" xfId="0" applyFont="1" applyBorder="1" applyAlignment="1">
      <alignment horizontal="left" vertical="center" wrapText="1"/>
    </xf>
    <xf numFmtId="0" fontId="21" fillId="0" borderId="26" xfId="0" applyFont="1" applyBorder="1" applyAlignment="1">
      <alignment vertical="center" wrapText="1"/>
    </xf>
    <xf numFmtId="0" fontId="5" fillId="0" borderId="224" xfId="0" applyFont="1" applyBorder="1" applyAlignment="1">
      <alignment horizontal="center" vertical="center"/>
    </xf>
    <xf numFmtId="0" fontId="5" fillId="0" borderId="223" xfId="0" applyFont="1" applyBorder="1" applyAlignment="1">
      <alignment horizontal="center" vertical="center"/>
    </xf>
    <xf numFmtId="0" fontId="5" fillId="0" borderId="36" xfId="0" quotePrefix="1" applyFont="1" applyBorder="1" applyAlignment="1">
      <alignment vertical="center" shrinkToFit="1"/>
    </xf>
    <xf numFmtId="0" fontId="5" fillId="0" borderId="33" xfId="0" applyFont="1" applyBorder="1" applyAlignment="1">
      <alignment vertical="center" shrinkToFit="1"/>
    </xf>
    <xf numFmtId="0" fontId="5" fillId="0" borderId="6" xfId="0" applyFont="1" applyBorder="1" applyAlignment="1">
      <alignment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wrapText="1"/>
    </xf>
    <xf numFmtId="0" fontId="5" fillId="0" borderId="35" xfId="0" applyFont="1" applyBorder="1">
      <alignment vertical="center"/>
    </xf>
    <xf numFmtId="0" fontId="21" fillId="0" borderId="35" xfId="0" applyFont="1" applyBorder="1">
      <alignment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5" fillId="0" borderId="36" xfId="0" applyFont="1" applyBorder="1">
      <alignment vertical="center"/>
    </xf>
    <xf numFmtId="0" fontId="5" fillId="0" borderId="36" xfId="0" applyFont="1" applyBorder="1" applyAlignment="1">
      <alignment horizontal="center" vertical="center"/>
    </xf>
    <xf numFmtId="0" fontId="21" fillId="0" borderId="26" xfId="0" applyFont="1" applyBorder="1" applyAlignment="1">
      <alignment horizontal="center"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0" xfId="0" applyFont="1" applyBorder="1" applyAlignment="1">
      <alignment horizontal="center" vertical="center"/>
    </xf>
    <xf numFmtId="0" fontId="38" fillId="0" borderId="4" xfId="0" applyFont="1" applyBorder="1" applyAlignment="1">
      <alignment horizontal="center" vertical="center"/>
    </xf>
    <xf numFmtId="0" fontId="38" fillId="0" borderId="11" xfId="0" applyFont="1" applyBorder="1" applyAlignment="1">
      <alignment horizontal="center" vertical="center"/>
    </xf>
    <xf numFmtId="0" fontId="22" fillId="0" borderId="0" xfId="0" applyFont="1" applyAlignment="1">
      <alignment horizontal="right" vertical="center"/>
    </xf>
    <xf numFmtId="0" fontId="20" fillId="0" borderId="0" xfId="0" applyFont="1" applyAlignment="1">
      <alignment horizontal="right" vertical="center"/>
    </xf>
    <xf numFmtId="0" fontId="7" fillId="0" borderId="0" xfId="0" quotePrefix="1" applyFont="1" applyAlignment="1">
      <alignment horizontal="distributed" vertical="center"/>
    </xf>
    <xf numFmtId="0" fontId="5" fillId="0" borderId="35" xfId="0" applyFont="1" applyBorder="1" applyAlignment="1">
      <alignment horizontal="center" vertical="center"/>
    </xf>
    <xf numFmtId="0" fontId="5" fillId="0" borderId="0" xfId="0" applyFont="1" applyAlignment="1">
      <alignment vertical="center" wrapText="1"/>
    </xf>
    <xf numFmtId="38" fontId="37" fillId="0" borderId="12" xfId="1" applyFont="1" applyBorder="1" applyAlignment="1">
      <alignment horizontal="center" vertical="center"/>
    </xf>
    <xf numFmtId="0" fontId="36" fillId="0" borderId="0" xfId="0" applyFont="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5">
    <dxf>
      <font>
        <condense val="0"/>
        <extend val="0"/>
        <color indexed="9"/>
      </font>
    </dxf>
    <dxf>
      <fill>
        <patternFill>
          <bgColor indexed="44"/>
        </patternFill>
      </fill>
    </dxf>
    <dxf>
      <fill>
        <patternFill>
          <bgColor indexed="45"/>
        </patternFill>
      </fill>
    </dxf>
    <dxf>
      <font>
        <strike val="0"/>
        <condense val="0"/>
        <extend val="0"/>
        <color auto="1"/>
      </font>
    </dxf>
    <dxf>
      <fill>
        <patternFill>
          <bgColor theme="9" tint="0.59996337778862885"/>
        </patternFill>
      </fill>
    </dxf>
  </dxfs>
  <tableStyles count="0" defaultTableStyle="TableStyleMedium2" defaultPivotStyle="PivotStyleLight16"/>
  <colors>
    <mruColors>
      <color rgb="FF98FF93"/>
      <color rgb="FFA7FBEB"/>
      <color rgb="FF1BF5CB"/>
      <color rgb="FF36F6D1"/>
      <color rgb="FFCCFFFF"/>
      <color rgb="FF66FFCC"/>
      <color rgb="FF66FFFF"/>
      <color rgb="FFCCECFF"/>
      <color rgb="FFFF66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17</xdr:col>
      <xdr:colOff>0</xdr:colOff>
      <xdr:row>70</xdr:row>
      <xdr:rowOff>0</xdr:rowOff>
    </xdr:from>
    <xdr:to>
      <xdr:col>18</xdr:col>
      <xdr:colOff>0</xdr:colOff>
      <xdr:row>75</xdr:row>
      <xdr:rowOff>0</xdr:rowOff>
    </xdr:to>
    <xdr:sp macro="" textlink="">
      <xdr:nvSpPr>
        <xdr:cNvPr id="2" name="AutoShape 4">
          <a:extLst>
            <a:ext uri="{FF2B5EF4-FFF2-40B4-BE49-F238E27FC236}">
              <a16:creationId xmlns:a16="http://schemas.microsoft.com/office/drawing/2014/main" id="{00000000-0008-0000-0300-00007F2E0100}"/>
            </a:ext>
          </a:extLst>
        </xdr:cNvPr>
        <xdr:cNvSpPr>
          <a:spLocks/>
        </xdr:cNvSpPr>
      </xdr:nvSpPr>
      <xdr:spPr bwMode="auto">
        <a:xfrm>
          <a:off x="3943350" y="13611225"/>
          <a:ext cx="257175" cy="1143000"/>
        </a:xfrm>
        <a:prstGeom prst="rightBrace">
          <a:avLst>
            <a:gd name="adj1" fmla="val 28571"/>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79</xdr:row>
      <xdr:rowOff>0</xdr:rowOff>
    </xdr:from>
    <xdr:to>
      <xdr:col>18</xdr:col>
      <xdr:colOff>0</xdr:colOff>
      <xdr:row>81</xdr:row>
      <xdr:rowOff>0</xdr:rowOff>
    </xdr:to>
    <xdr:sp macro="" textlink="">
      <xdr:nvSpPr>
        <xdr:cNvPr id="4" name="AutoShape 4">
          <a:extLst>
            <a:ext uri="{FF2B5EF4-FFF2-40B4-BE49-F238E27FC236}">
              <a16:creationId xmlns:a16="http://schemas.microsoft.com/office/drawing/2014/main" id="{00000000-0008-0000-0300-00000C000000}"/>
            </a:ext>
          </a:extLst>
        </xdr:cNvPr>
        <xdr:cNvSpPr>
          <a:spLocks/>
        </xdr:cNvSpPr>
      </xdr:nvSpPr>
      <xdr:spPr bwMode="auto">
        <a:xfrm>
          <a:off x="3943350" y="15287625"/>
          <a:ext cx="257175" cy="457200"/>
        </a:xfrm>
        <a:prstGeom prst="rightBrace">
          <a:avLst>
            <a:gd name="adj1" fmla="val 28571"/>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85725</xdr:colOff>
      <xdr:row>33</xdr:row>
      <xdr:rowOff>200025</xdr:rowOff>
    </xdr:from>
    <xdr:to>
      <xdr:col>42</xdr:col>
      <xdr:colOff>654479</xdr:colOff>
      <xdr:row>48</xdr:row>
      <xdr:rowOff>66435</xdr:rowOff>
    </xdr:to>
    <xdr:sp macro="" textlink="">
      <xdr:nvSpPr>
        <xdr:cNvPr id="5" name="テキスト ボックス 4">
          <a:extLst>
            <a:ext uri="{FF2B5EF4-FFF2-40B4-BE49-F238E27FC236}">
              <a16:creationId xmlns:a16="http://schemas.microsoft.com/office/drawing/2014/main" id="{EC303C17-9F51-D2DB-3301-4C101CD82B92}"/>
            </a:ext>
          </a:extLst>
        </xdr:cNvPr>
        <xdr:cNvSpPr txBox="1"/>
      </xdr:nvSpPr>
      <xdr:spPr>
        <a:xfrm>
          <a:off x="8753475" y="7839075"/>
          <a:ext cx="4407329" cy="2895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eiryo UI" panose="020B0604030504040204" pitchFamily="50" charset="-128"/>
              <a:ea typeface="Meiryo UI" panose="020B0604030504040204" pitchFamily="50" charset="-128"/>
            </a:rPr>
            <a:t>３　基本助成・安定運営加算の内訳</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延べ利用児童数</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市外児童のフラグ「１」がついている児童についても</a:t>
          </a:r>
          <a:r>
            <a:rPr kumimoji="1" lang="ja-JP" altLang="en-US" sz="1100" b="1">
              <a:solidFill>
                <a:srgbClr val="FF0000"/>
              </a:solidFill>
              <a:latin typeface="Meiryo UI" panose="020B0604030504040204" pitchFamily="50" charset="-128"/>
              <a:ea typeface="Meiryo UI" panose="020B0604030504040204" pitchFamily="50" charset="-128"/>
            </a:rPr>
            <a:t>含んで</a:t>
          </a:r>
          <a:r>
            <a:rPr kumimoji="1" lang="ja-JP" altLang="en-US" sz="1100">
              <a:latin typeface="Meiryo UI" panose="020B0604030504040204" pitchFamily="50" charset="-128"/>
              <a:ea typeface="Meiryo UI" panose="020B0604030504040204" pitchFamily="50" charset="-128"/>
            </a:rPr>
            <a:t>計上する。</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0</a:t>
          </a:r>
          <a:r>
            <a:rPr kumimoji="1" lang="ja-JP" altLang="en-US" sz="1100">
              <a:latin typeface="Meiryo UI" panose="020B0604030504040204" pitchFamily="50" charset="-128"/>
              <a:ea typeface="Meiryo UI" panose="020B0604030504040204" pitchFamily="50" charset="-128"/>
            </a:rPr>
            <a:t>歳児人数</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市外児童のフラグ「１」がついている児童については</a:t>
          </a:r>
          <a:r>
            <a:rPr kumimoji="1" lang="ja-JP" altLang="en-US" sz="1100" b="1">
              <a:solidFill>
                <a:srgbClr val="FF0000"/>
              </a:solidFill>
              <a:latin typeface="Meiryo UI" panose="020B0604030504040204" pitchFamily="50" charset="-128"/>
              <a:ea typeface="Meiryo UI" panose="020B0604030504040204" pitchFamily="50" charset="-128"/>
            </a:rPr>
            <a:t>除外して</a:t>
          </a:r>
          <a:r>
            <a:rPr kumimoji="1" lang="ja-JP" altLang="en-US" sz="1100">
              <a:latin typeface="Meiryo UI" panose="020B0604030504040204" pitchFamily="50" charset="-128"/>
              <a:ea typeface="Meiryo UI" panose="020B0604030504040204" pitchFamily="50" charset="-128"/>
            </a:rPr>
            <a:t>計上する。</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安定運営加算対象条件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下記条件に全て該当すること</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・延べ利用人数が</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人以上</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a:t>
          </a:r>
          <a:r>
            <a:rPr kumimoji="1" lang="ja-JP" altLang="en-US" sz="1100">
              <a:latin typeface="Meiryo UI" panose="020B0604030504040204" pitchFamily="50" charset="-128"/>
              <a:ea typeface="Meiryo UI" panose="020B0604030504040204" pitchFamily="50" charset="-128"/>
            </a:rPr>
            <a:t>歳児の利用が１人以上</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時間実施施設であること</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・一般型であること</a:t>
          </a:r>
        </a:p>
      </xdr:txBody>
    </xdr:sp>
    <xdr:clientData/>
  </xdr:twoCellAnchor>
  <xdr:twoCellAnchor>
    <xdr:from>
      <xdr:col>38</xdr:col>
      <xdr:colOff>0</xdr:colOff>
      <xdr:row>50</xdr:row>
      <xdr:rowOff>0</xdr:rowOff>
    </xdr:from>
    <xdr:to>
      <xdr:col>44</xdr:col>
      <xdr:colOff>1092200</xdr:colOff>
      <xdr:row>56</xdr:row>
      <xdr:rowOff>28575</xdr:rowOff>
    </xdr:to>
    <xdr:sp macro="" textlink="">
      <xdr:nvSpPr>
        <xdr:cNvPr id="6" name="テキスト ボックス 5">
          <a:extLst>
            <a:ext uri="{FF2B5EF4-FFF2-40B4-BE49-F238E27FC236}">
              <a16:creationId xmlns:a16="http://schemas.microsoft.com/office/drawing/2014/main" id="{3B7CDCD8-1B72-47C0-BEDF-11EE575E7AB3}"/>
            </a:ext>
          </a:extLst>
        </xdr:cNvPr>
        <xdr:cNvSpPr txBox="1"/>
      </xdr:nvSpPr>
      <xdr:spPr>
        <a:xfrm>
          <a:off x="8667750" y="11106150"/>
          <a:ext cx="5826125" cy="134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eiryo UI" panose="020B0604030504040204" pitchFamily="50" charset="-128"/>
              <a:ea typeface="Meiryo UI" panose="020B0604030504040204" pitchFamily="50" charset="-128"/>
            </a:rPr>
            <a:t>４　利用児童加算助成の内訳</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延べ利用児童数：市外児童のフラグ「１」がついている児童については</a:t>
          </a:r>
          <a:r>
            <a:rPr kumimoji="1" lang="ja-JP" altLang="en-US" sz="1100" b="1">
              <a:solidFill>
                <a:srgbClr val="FF0000"/>
              </a:solidFill>
              <a:latin typeface="Meiryo UI" panose="020B0604030504040204" pitchFamily="50" charset="-128"/>
              <a:ea typeface="Meiryo UI" panose="020B0604030504040204" pitchFamily="50" charset="-128"/>
            </a:rPr>
            <a:t>除外して</a:t>
          </a:r>
          <a:r>
            <a:rPr kumimoji="1" lang="ja-JP" altLang="en-US" sz="1100">
              <a:latin typeface="Meiryo UI" panose="020B0604030504040204" pitchFamily="50" charset="-128"/>
              <a:ea typeface="Meiryo UI" panose="020B0604030504040204" pitchFamily="50" charset="-128"/>
            </a:rPr>
            <a:t>計上する。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20481" name="Text Box 1">
          <a:extLst>
            <a:ext uri="{FF2B5EF4-FFF2-40B4-BE49-F238E27FC236}">
              <a16:creationId xmlns:a16="http://schemas.microsoft.com/office/drawing/2014/main" id="{00000000-0008-0000-0B00-0000015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20482" name="Text Box 2">
          <a:extLst>
            <a:ext uri="{FF2B5EF4-FFF2-40B4-BE49-F238E27FC236}">
              <a16:creationId xmlns:a16="http://schemas.microsoft.com/office/drawing/2014/main" id="{00000000-0008-0000-0B00-00000250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0483" name="Text Box 3">
          <a:extLst>
            <a:ext uri="{FF2B5EF4-FFF2-40B4-BE49-F238E27FC236}">
              <a16:creationId xmlns:a16="http://schemas.microsoft.com/office/drawing/2014/main" id="{00000000-0008-0000-0B00-0000035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0484" name="Text Box 4">
          <a:extLst>
            <a:ext uri="{FF2B5EF4-FFF2-40B4-BE49-F238E27FC236}">
              <a16:creationId xmlns:a16="http://schemas.microsoft.com/office/drawing/2014/main" id="{00000000-0008-0000-0B00-0000045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0485" name="Text Box 5">
          <a:extLst>
            <a:ext uri="{FF2B5EF4-FFF2-40B4-BE49-F238E27FC236}">
              <a16:creationId xmlns:a16="http://schemas.microsoft.com/office/drawing/2014/main" id="{00000000-0008-0000-0B00-0000055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0487" name="AutoShape 6">
          <a:extLst>
            <a:ext uri="{FF2B5EF4-FFF2-40B4-BE49-F238E27FC236}">
              <a16:creationId xmlns:a16="http://schemas.microsoft.com/office/drawing/2014/main" id="{00000000-0008-0000-0B00-0000673A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161925</xdr:colOff>
      <xdr:row>26</xdr:row>
      <xdr:rowOff>123825</xdr:rowOff>
    </xdr:from>
    <xdr:to>
      <xdr:col>10</xdr:col>
      <xdr:colOff>0</xdr:colOff>
      <xdr:row>27</xdr:row>
      <xdr:rowOff>47625</xdr:rowOff>
    </xdr:to>
    <xdr:sp macro="" textlink="">
      <xdr:nvSpPr>
        <xdr:cNvPr id="80488" name="Oval 8">
          <a:extLst>
            <a:ext uri="{FF2B5EF4-FFF2-40B4-BE49-F238E27FC236}">
              <a16:creationId xmlns:a16="http://schemas.microsoft.com/office/drawing/2014/main" id="{00000000-0008-0000-0B00-0000683A0100}"/>
            </a:ext>
          </a:extLst>
        </xdr:cNvPr>
        <xdr:cNvSpPr>
          <a:spLocks noChangeArrowheads="1"/>
        </xdr:cNvSpPr>
      </xdr:nvSpPr>
      <xdr:spPr bwMode="auto">
        <a:xfrm>
          <a:off x="1362075" y="6200775"/>
          <a:ext cx="638175" cy="2286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123825</xdr:colOff>
      <xdr:row>26</xdr:row>
      <xdr:rowOff>133350</xdr:rowOff>
    </xdr:from>
    <xdr:to>
      <xdr:col>21</xdr:col>
      <xdr:colOff>76200</xdr:colOff>
      <xdr:row>27</xdr:row>
      <xdr:rowOff>38100</xdr:rowOff>
    </xdr:to>
    <xdr:sp macro="" textlink="">
      <xdr:nvSpPr>
        <xdr:cNvPr id="80489" name="Oval 9">
          <a:extLst>
            <a:ext uri="{FF2B5EF4-FFF2-40B4-BE49-F238E27FC236}">
              <a16:creationId xmlns:a16="http://schemas.microsoft.com/office/drawing/2014/main" id="{00000000-0008-0000-0B00-0000693A0100}"/>
            </a:ext>
          </a:extLst>
        </xdr:cNvPr>
        <xdr:cNvSpPr>
          <a:spLocks noChangeArrowheads="1"/>
        </xdr:cNvSpPr>
      </xdr:nvSpPr>
      <xdr:spPr bwMode="auto">
        <a:xfrm>
          <a:off x="3724275" y="6210300"/>
          <a:ext cx="552450" cy="2095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21505" name="Text Box 1">
          <a:extLst>
            <a:ext uri="{FF2B5EF4-FFF2-40B4-BE49-F238E27FC236}">
              <a16:creationId xmlns:a16="http://schemas.microsoft.com/office/drawing/2014/main" id="{00000000-0008-0000-0C00-0000015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21506" name="Text Box 2">
          <a:extLst>
            <a:ext uri="{FF2B5EF4-FFF2-40B4-BE49-F238E27FC236}">
              <a16:creationId xmlns:a16="http://schemas.microsoft.com/office/drawing/2014/main" id="{00000000-0008-0000-0C00-00000254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1507" name="Text Box 3">
          <a:extLst>
            <a:ext uri="{FF2B5EF4-FFF2-40B4-BE49-F238E27FC236}">
              <a16:creationId xmlns:a16="http://schemas.microsoft.com/office/drawing/2014/main" id="{00000000-0008-0000-0C00-0000035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1508" name="Text Box 4">
          <a:extLst>
            <a:ext uri="{FF2B5EF4-FFF2-40B4-BE49-F238E27FC236}">
              <a16:creationId xmlns:a16="http://schemas.microsoft.com/office/drawing/2014/main" id="{00000000-0008-0000-0C00-0000045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1509" name="Text Box 5">
          <a:extLst>
            <a:ext uri="{FF2B5EF4-FFF2-40B4-BE49-F238E27FC236}">
              <a16:creationId xmlns:a16="http://schemas.microsoft.com/office/drawing/2014/main" id="{00000000-0008-0000-0C00-0000055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1510" name="Text Box 6">
          <a:extLst>
            <a:ext uri="{FF2B5EF4-FFF2-40B4-BE49-F238E27FC236}">
              <a16:creationId xmlns:a16="http://schemas.microsoft.com/office/drawing/2014/main" id="{00000000-0008-0000-0C00-0000065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7295" name="AutoShape 7">
          <a:extLst>
            <a:ext uri="{FF2B5EF4-FFF2-40B4-BE49-F238E27FC236}">
              <a16:creationId xmlns:a16="http://schemas.microsoft.com/office/drawing/2014/main" id="{00000000-0008-0000-0C00-0000FF54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28575</xdr:colOff>
      <xdr:row>14</xdr:row>
      <xdr:rowOff>57150</xdr:rowOff>
    </xdr:from>
    <xdr:to>
      <xdr:col>8</xdr:col>
      <xdr:colOff>95250</xdr:colOff>
      <xdr:row>14</xdr:row>
      <xdr:rowOff>180975</xdr:rowOff>
    </xdr:to>
    <xdr:sp macro="" textlink="">
      <xdr:nvSpPr>
        <xdr:cNvPr id="87296" name="Line 8">
          <a:extLst>
            <a:ext uri="{FF2B5EF4-FFF2-40B4-BE49-F238E27FC236}">
              <a16:creationId xmlns:a16="http://schemas.microsoft.com/office/drawing/2014/main" id="{00000000-0008-0000-0C00-000000550100}"/>
            </a:ext>
          </a:extLst>
        </xdr:cNvPr>
        <xdr:cNvSpPr>
          <a:spLocks noChangeShapeType="1"/>
        </xdr:cNvSpPr>
      </xdr:nvSpPr>
      <xdr:spPr bwMode="auto">
        <a:xfrm>
          <a:off x="1628775" y="3409950"/>
          <a:ext cx="66675" cy="1238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14</xdr:row>
      <xdr:rowOff>95250</xdr:rowOff>
    </xdr:from>
    <xdr:to>
      <xdr:col>8</xdr:col>
      <xdr:colOff>161925</xdr:colOff>
      <xdr:row>14</xdr:row>
      <xdr:rowOff>200025</xdr:rowOff>
    </xdr:to>
    <xdr:sp macro="" textlink="">
      <xdr:nvSpPr>
        <xdr:cNvPr id="87297" name="Line 9">
          <a:extLst>
            <a:ext uri="{FF2B5EF4-FFF2-40B4-BE49-F238E27FC236}">
              <a16:creationId xmlns:a16="http://schemas.microsoft.com/office/drawing/2014/main" id="{00000000-0008-0000-0C00-000001550100}"/>
            </a:ext>
          </a:extLst>
        </xdr:cNvPr>
        <xdr:cNvSpPr>
          <a:spLocks noChangeShapeType="1"/>
        </xdr:cNvSpPr>
      </xdr:nvSpPr>
      <xdr:spPr bwMode="auto">
        <a:xfrm flipV="1">
          <a:off x="1695450" y="3448050"/>
          <a:ext cx="66675" cy="1047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43</xdr:row>
      <xdr:rowOff>0</xdr:rowOff>
    </xdr:from>
    <xdr:to>
      <xdr:col>8</xdr:col>
      <xdr:colOff>66675</xdr:colOff>
      <xdr:row>43</xdr:row>
      <xdr:rowOff>200025</xdr:rowOff>
    </xdr:to>
    <xdr:sp macro="" textlink="">
      <xdr:nvSpPr>
        <xdr:cNvPr id="87298" name="Oval 10">
          <a:extLst>
            <a:ext uri="{FF2B5EF4-FFF2-40B4-BE49-F238E27FC236}">
              <a16:creationId xmlns:a16="http://schemas.microsoft.com/office/drawing/2014/main" id="{00000000-0008-0000-0C00-000002550100}"/>
            </a:ext>
          </a:extLst>
        </xdr:cNvPr>
        <xdr:cNvSpPr>
          <a:spLocks noChangeArrowheads="1"/>
        </xdr:cNvSpPr>
      </xdr:nvSpPr>
      <xdr:spPr bwMode="auto">
        <a:xfrm>
          <a:off x="1485900" y="9163050"/>
          <a:ext cx="1809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152400</xdr:colOff>
      <xdr:row>7</xdr:row>
      <xdr:rowOff>0</xdr:rowOff>
    </xdr:from>
    <xdr:to>
      <xdr:col>8</xdr:col>
      <xdr:colOff>152400</xdr:colOff>
      <xdr:row>7</xdr:row>
      <xdr:rowOff>238125</xdr:rowOff>
    </xdr:to>
    <xdr:sp macro="" textlink="">
      <xdr:nvSpPr>
        <xdr:cNvPr id="33793" name="Text Box 2">
          <a:extLst>
            <a:ext uri="{FF2B5EF4-FFF2-40B4-BE49-F238E27FC236}">
              <a16:creationId xmlns:a16="http://schemas.microsoft.com/office/drawing/2014/main" id="{00000000-0008-0000-0D00-000001840000}"/>
            </a:ext>
          </a:extLst>
        </xdr:cNvPr>
        <xdr:cNvSpPr txBox="1">
          <a:spLocks noChangeArrowheads="1"/>
        </xdr:cNvSpPr>
      </xdr:nvSpPr>
      <xdr:spPr bwMode="auto">
        <a:xfrm>
          <a:off x="1457325" y="100965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700" b="0" i="0" u="none" strike="noStrike" baseline="30000">
              <a:solidFill>
                <a:srgbClr val="000000"/>
              </a:solidFill>
              <a:latin typeface="ＭＳ ゴシック"/>
              <a:ea typeface="ＭＳ ゴシック"/>
            </a:rPr>
            <a:t>※１</a:t>
          </a:r>
          <a:endParaRPr lang="ja-JP" altLang="en-US"/>
        </a:p>
      </xdr:txBody>
    </xdr:sp>
    <xdr:clientData/>
  </xdr:twoCellAnchor>
  <xdr:twoCellAnchor>
    <xdr:from>
      <xdr:col>27</xdr:col>
      <xdr:colOff>190500</xdr:colOff>
      <xdr:row>7</xdr:row>
      <xdr:rowOff>0</xdr:rowOff>
    </xdr:from>
    <xdr:to>
      <xdr:col>28</xdr:col>
      <xdr:colOff>190500</xdr:colOff>
      <xdr:row>8</xdr:row>
      <xdr:rowOff>0</xdr:rowOff>
    </xdr:to>
    <xdr:sp macro="" textlink="">
      <xdr:nvSpPr>
        <xdr:cNvPr id="7171" name="Text Box 3">
          <a:extLst>
            <a:ext uri="{FF2B5EF4-FFF2-40B4-BE49-F238E27FC236}">
              <a16:creationId xmlns:a16="http://schemas.microsoft.com/office/drawing/2014/main" id="{00000000-0008-0000-0D00-0000031C0000}"/>
            </a:ext>
          </a:extLst>
        </xdr:cNvPr>
        <xdr:cNvSpPr txBox="1">
          <a:spLocks noChangeArrowheads="1"/>
        </xdr:cNvSpPr>
      </xdr:nvSpPr>
      <xdr:spPr bwMode="auto">
        <a:xfrm>
          <a:off x="5610225" y="100965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※２</a:t>
          </a:r>
          <a:endParaRPr lang="ja-JP" altLang="en-US"/>
        </a:p>
      </xdr:txBody>
    </xdr:sp>
    <xdr:clientData/>
  </xdr:twoCellAnchor>
  <xdr:twoCellAnchor>
    <xdr:from>
      <xdr:col>43</xdr:col>
      <xdr:colOff>9525</xdr:colOff>
      <xdr:row>7</xdr:row>
      <xdr:rowOff>0</xdr:rowOff>
    </xdr:from>
    <xdr:to>
      <xdr:col>44</xdr:col>
      <xdr:colOff>4177</xdr:colOff>
      <xdr:row>8</xdr:row>
      <xdr:rowOff>0</xdr:rowOff>
    </xdr:to>
    <xdr:sp macro="" textlink="">
      <xdr:nvSpPr>
        <xdr:cNvPr id="7172" name="Text Box 4">
          <a:extLst>
            <a:ext uri="{FF2B5EF4-FFF2-40B4-BE49-F238E27FC236}">
              <a16:creationId xmlns:a16="http://schemas.microsoft.com/office/drawing/2014/main" id="{00000000-0008-0000-0D00-0000041C0000}"/>
            </a:ext>
          </a:extLst>
        </xdr:cNvPr>
        <xdr:cNvSpPr txBox="1">
          <a:spLocks noChangeArrowheads="1"/>
        </xdr:cNvSpPr>
      </xdr:nvSpPr>
      <xdr:spPr bwMode="auto">
        <a:xfrm>
          <a:off x="8686800" y="100965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※３</a:t>
          </a:r>
          <a:endParaRPr lang="ja-JP" altLang="en-US"/>
        </a:p>
      </xdr:txBody>
    </xdr:sp>
    <xdr:clientData/>
  </xdr:twoCellAnchor>
  <xdr:twoCellAnchor>
    <xdr:from>
      <xdr:col>45</xdr:col>
      <xdr:colOff>190500</xdr:colOff>
      <xdr:row>7</xdr:row>
      <xdr:rowOff>0</xdr:rowOff>
    </xdr:from>
    <xdr:to>
      <xdr:col>46</xdr:col>
      <xdr:colOff>190500</xdr:colOff>
      <xdr:row>8</xdr:row>
      <xdr:rowOff>0</xdr:rowOff>
    </xdr:to>
    <xdr:sp macro="" textlink="">
      <xdr:nvSpPr>
        <xdr:cNvPr id="7173" name="Text Box 5">
          <a:extLst>
            <a:ext uri="{FF2B5EF4-FFF2-40B4-BE49-F238E27FC236}">
              <a16:creationId xmlns:a16="http://schemas.microsoft.com/office/drawing/2014/main" id="{00000000-0008-0000-0D00-0000051C0000}"/>
            </a:ext>
          </a:extLst>
        </xdr:cNvPr>
        <xdr:cNvSpPr txBox="1">
          <a:spLocks noChangeArrowheads="1"/>
        </xdr:cNvSpPr>
      </xdr:nvSpPr>
      <xdr:spPr bwMode="auto">
        <a:xfrm>
          <a:off x="9286875" y="100965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※４</a:t>
          </a:r>
          <a:endParaRPr lang="ja-JP" altLang="en-US"/>
        </a:p>
      </xdr:txBody>
    </xdr:sp>
    <xdr:clientData/>
  </xdr:twoCellAnchor>
  <xdr:twoCellAnchor>
    <xdr:from>
      <xdr:col>48</xdr:col>
      <xdr:colOff>36195</xdr:colOff>
      <xdr:row>7</xdr:row>
      <xdr:rowOff>0</xdr:rowOff>
    </xdr:from>
    <xdr:to>
      <xdr:col>49</xdr:col>
      <xdr:colOff>5724</xdr:colOff>
      <xdr:row>8</xdr:row>
      <xdr:rowOff>0</xdr:rowOff>
    </xdr:to>
    <xdr:sp macro="" textlink="">
      <xdr:nvSpPr>
        <xdr:cNvPr id="7174" name="Text Box 6">
          <a:extLst>
            <a:ext uri="{FF2B5EF4-FFF2-40B4-BE49-F238E27FC236}">
              <a16:creationId xmlns:a16="http://schemas.microsoft.com/office/drawing/2014/main" id="{00000000-0008-0000-0D00-0000061C0000}"/>
            </a:ext>
          </a:extLst>
        </xdr:cNvPr>
        <xdr:cNvSpPr txBox="1">
          <a:spLocks noChangeArrowheads="1"/>
        </xdr:cNvSpPr>
      </xdr:nvSpPr>
      <xdr:spPr bwMode="auto">
        <a:xfrm>
          <a:off x="9763125" y="1009650"/>
          <a:ext cx="200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※５</a:t>
          </a:r>
          <a:endParaRPr lang="ja-JP" altLang="en-US"/>
        </a:p>
      </xdr:txBody>
    </xdr:sp>
    <xdr:clientData/>
  </xdr:twoCellAnchor>
  <xdr:twoCellAnchor>
    <xdr:from>
      <xdr:col>50</xdr:col>
      <xdr:colOff>0</xdr:colOff>
      <xdr:row>7</xdr:row>
      <xdr:rowOff>0</xdr:rowOff>
    </xdr:from>
    <xdr:to>
      <xdr:col>51</xdr:col>
      <xdr:colOff>0</xdr:colOff>
      <xdr:row>7</xdr:row>
      <xdr:rowOff>228600</xdr:rowOff>
    </xdr:to>
    <xdr:sp macro="" textlink="">
      <xdr:nvSpPr>
        <xdr:cNvPr id="33798" name="Text Box 3">
          <a:extLst>
            <a:ext uri="{FF2B5EF4-FFF2-40B4-BE49-F238E27FC236}">
              <a16:creationId xmlns:a16="http://schemas.microsoft.com/office/drawing/2014/main" id="{00000000-0008-0000-0D00-000006840000}"/>
            </a:ext>
          </a:extLst>
        </xdr:cNvPr>
        <xdr:cNvSpPr txBox="1">
          <a:spLocks noChangeArrowheads="1"/>
        </xdr:cNvSpPr>
      </xdr:nvSpPr>
      <xdr:spPr bwMode="auto">
        <a:xfrm>
          <a:off x="9782175" y="1009650"/>
          <a:ext cx="1714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※6</a:t>
          </a:r>
          <a:endParaRPr lang="ja-JP" altLang="en-US"/>
        </a:p>
      </xdr:txBody>
    </xdr:sp>
    <xdr:clientData/>
  </xdr:twoCellAnchor>
  <xdr:twoCellAnchor>
    <xdr:from>
      <xdr:col>52</xdr:col>
      <xdr:colOff>0</xdr:colOff>
      <xdr:row>7</xdr:row>
      <xdr:rowOff>0</xdr:rowOff>
    </xdr:from>
    <xdr:to>
      <xdr:col>53</xdr:col>
      <xdr:colOff>0</xdr:colOff>
      <xdr:row>8</xdr:row>
      <xdr:rowOff>0</xdr:rowOff>
    </xdr:to>
    <xdr:sp macro="" textlink="">
      <xdr:nvSpPr>
        <xdr:cNvPr id="9" name="Text Box 3">
          <a:extLst>
            <a:ext uri="{FF2B5EF4-FFF2-40B4-BE49-F238E27FC236}">
              <a16:creationId xmlns:a16="http://schemas.microsoft.com/office/drawing/2014/main" id="{00000000-0008-0000-0D00-000009000000}"/>
            </a:ext>
          </a:extLst>
        </xdr:cNvPr>
        <xdr:cNvSpPr txBox="1">
          <a:spLocks noChangeArrowheads="1"/>
        </xdr:cNvSpPr>
      </xdr:nvSpPr>
      <xdr:spPr bwMode="auto">
        <a:xfrm>
          <a:off x="1590675" y="1076325"/>
          <a:ext cx="2000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※7</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163830</xdr:colOff>
      <xdr:row>5</xdr:row>
      <xdr:rowOff>0</xdr:rowOff>
    </xdr:from>
    <xdr:to>
      <xdr:col>29</xdr:col>
      <xdr:colOff>163830</xdr:colOff>
      <xdr:row>5</xdr:row>
      <xdr:rowOff>0</xdr:rowOff>
    </xdr:to>
    <xdr:sp macro="" textlink="">
      <xdr:nvSpPr>
        <xdr:cNvPr id="25601" name="Text Box 1">
          <a:extLst>
            <a:ext uri="{FF2B5EF4-FFF2-40B4-BE49-F238E27FC236}">
              <a16:creationId xmlns:a16="http://schemas.microsoft.com/office/drawing/2014/main" id="{00000000-0008-0000-0E00-000001640000}"/>
            </a:ext>
          </a:extLst>
        </xdr:cNvPr>
        <xdr:cNvSpPr txBox="1">
          <a:spLocks noChangeArrowheads="1"/>
        </xdr:cNvSpPr>
      </xdr:nvSpPr>
      <xdr:spPr bwMode="auto">
        <a:xfrm>
          <a:off x="5772150" y="971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6</xdr:row>
      <xdr:rowOff>0</xdr:rowOff>
    </xdr:from>
    <xdr:to>
      <xdr:col>20</xdr:col>
      <xdr:colOff>9525</xdr:colOff>
      <xdr:row>7</xdr:row>
      <xdr:rowOff>0</xdr:rowOff>
    </xdr:to>
    <xdr:sp macro="" textlink="">
      <xdr:nvSpPr>
        <xdr:cNvPr id="26625" name="Text Box 1">
          <a:extLst>
            <a:ext uri="{FF2B5EF4-FFF2-40B4-BE49-F238E27FC236}">
              <a16:creationId xmlns:a16="http://schemas.microsoft.com/office/drawing/2014/main" id="{00000000-0008-0000-1100-000001680000}"/>
            </a:ext>
          </a:extLst>
        </xdr:cNvPr>
        <xdr:cNvSpPr txBox="1">
          <a:spLocks noChangeArrowheads="1"/>
        </xdr:cNvSpPr>
      </xdr:nvSpPr>
      <xdr:spPr bwMode="auto">
        <a:xfrm>
          <a:off x="2600325" y="16002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29</xdr:col>
      <xdr:colOff>0</xdr:colOff>
      <xdr:row>6</xdr:row>
      <xdr:rowOff>0</xdr:rowOff>
    </xdr:from>
    <xdr:to>
      <xdr:col>29</xdr:col>
      <xdr:colOff>190500</xdr:colOff>
      <xdr:row>6</xdr:row>
      <xdr:rowOff>333375</xdr:rowOff>
    </xdr:to>
    <xdr:sp macro="" textlink="">
      <xdr:nvSpPr>
        <xdr:cNvPr id="26626" name="Text Box 2">
          <a:extLst>
            <a:ext uri="{FF2B5EF4-FFF2-40B4-BE49-F238E27FC236}">
              <a16:creationId xmlns:a16="http://schemas.microsoft.com/office/drawing/2014/main" id="{00000000-0008-0000-1100-000002680000}"/>
            </a:ext>
          </a:extLst>
        </xdr:cNvPr>
        <xdr:cNvSpPr txBox="1">
          <a:spLocks noChangeArrowheads="1"/>
        </xdr:cNvSpPr>
      </xdr:nvSpPr>
      <xdr:spPr bwMode="auto">
        <a:xfrm>
          <a:off x="5800725" y="1600200"/>
          <a:ext cx="1905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6</xdr:row>
      <xdr:rowOff>0</xdr:rowOff>
    </xdr:from>
    <xdr:to>
      <xdr:col>29</xdr:col>
      <xdr:colOff>163830</xdr:colOff>
      <xdr:row>7</xdr:row>
      <xdr:rowOff>0</xdr:rowOff>
    </xdr:to>
    <xdr:sp macro="" textlink="">
      <xdr:nvSpPr>
        <xdr:cNvPr id="26627" name="Text Box 3">
          <a:extLst>
            <a:ext uri="{FF2B5EF4-FFF2-40B4-BE49-F238E27FC236}">
              <a16:creationId xmlns:a16="http://schemas.microsoft.com/office/drawing/2014/main" id="{00000000-0008-0000-1100-000003680000}"/>
            </a:ext>
          </a:extLst>
        </xdr:cNvPr>
        <xdr:cNvSpPr txBox="1">
          <a:spLocks noChangeArrowheads="1"/>
        </xdr:cNvSpPr>
      </xdr:nvSpPr>
      <xdr:spPr bwMode="auto">
        <a:xfrm>
          <a:off x="5772150" y="16002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6</xdr:row>
      <xdr:rowOff>0</xdr:rowOff>
    </xdr:from>
    <xdr:to>
      <xdr:col>29</xdr:col>
      <xdr:colOff>163830</xdr:colOff>
      <xdr:row>7</xdr:row>
      <xdr:rowOff>0</xdr:rowOff>
    </xdr:to>
    <xdr:sp macro="" textlink="">
      <xdr:nvSpPr>
        <xdr:cNvPr id="26628" name="Text Box 4">
          <a:extLst>
            <a:ext uri="{FF2B5EF4-FFF2-40B4-BE49-F238E27FC236}">
              <a16:creationId xmlns:a16="http://schemas.microsoft.com/office/drawing/2014/main" id="{00000000-0008-0000-1100-000004680000}"/>
            </a:ext>
          </a:extLst>
        </xdr:cNvPr>
        <xdr:cNvSpPr txBox="1">
          <a:spLocks noChangeArrowheads="1"/>
        </xdr:cNvSpPr>
      </xdr:nvSpPr>
      <xdr:spPr bwMode="auto">
        <a:xfrm>
          <a:off x="5772150" y="16002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29</xdr:col>
      <xdr:colOff>0</xdr:colOff>
      <xdr:row>6</xdr:row>
      <xdr:rowOff>0</xdr:rowOff>
    </xdr:from>
    <xdr:to>
      <xdr:col>29</xdr:col>
      <xdr:colOff>190500</xdr:colOff>
      <xdr:row>6</xdr:row>
      <xdr:rowOff>333375</xdr:rowOff>
    </xdr:to>
    <xdr:sp macro="" textlink="">
      <xdr:nvSpPr>
        <xdr:cNvPr id="26629" name="Text Box 5">
          <a:extLst>
            <a:ext uri="{FF2B5EF4-FFF2-40B4-BE49-F238E27FC236}">
              <a16:creationId xmlns:a16="http://schemas.microsoft.com/office/drawing/2014/main" id="{00000000-0008-0000-1100-000005680000}"/>
            </a:ext>
          </a:extLst>
        </xdr:cNvPr>
        <xdr:cNvSpPr txBox="1">
          <a:spLocks noChangeArrowheads="1"/>
        </xdr:cNvSpPr>
      </xdr:nvSpPr>
      <xdr:spPr bwMode="auto">
        <a:xfrm>
          <a:off x="5800725" y="1600200"/>
          <a:ext cx="1905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ゴシック"/>
              <a:ea typeface="ＭＳ ゴシック"/>
            </a:rPr>
            <a:t>印</a:t>
          </a:r>
          <a:endParaRPr lang="ja-JP" altLang="en-US"/>
        </a:p>
      </xdr:txBody>
    </xdr:sp>
    <xdr:clientData/>
  </xdr:twoCellAnchor>
  <xdr:twoCellAnchor>
    <xdr:from>
      <xdr:col>27</xdr:col>
      <xdr:colOff>142875</xdr:colOff>
      <xdr:row>6</xdr:row>
      <xdr:rowOff>9525</xdr:rowOff>
    </xdr:from>
    <xdr:to>
      <xdr:col>29</xdr:col>
      <xdr:colOff>57150</xdr:colOff>
      <xdr:row>6</xdr:row>
      <xdr:rowOff>323850</xdr:rowOff>
    </xdr:to>
    <xdr:sp macro="" textlink="">
      <xdr:nvSpPr>
        <xdr:cNvPr id="81793" name="AutoShape 6">
          <a:extLst>
            <a:ext uri="{FF2B5EF4-FFF2-40B4-BE49-F238E27FC236}">
              <a16:creationId xmlns:a16="http://schemas.microsoft.com/office/drawing/2014/main" id="{00000000-0008-0000-1100-0000813F0100}"/>
            </a:ext>
          </a:extLst>
        </xdr:cNvPr>
        <xdr:cNvSpPr>
          <a:spLocks noChangeArrowheads="1"/>
        </xdr:cNvSpPr>
      </xdr:nvSpPr>
      <xdr:spPr bwMode="auto">
        <a:xfrm>
          <a:off x="5543550" y="1609725"/>
          <a:ext cx="314325" cy="314325"/>
        </a:xfrm>
        <a:prstGeom prst="smileyFace">
          <a:avLst>
            <a:gd name="adj" fmla="val 4653"/>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57150</xdr:colOff>
      <xdr:row>24</xdr:row>
      <xdr:rowOff>9525</xdr:rowOff>
    </xdr:from>
    <xdr:to>
      <xdr:col>11</xdr:col>
      <xdr:colOff>66675</xdr:colOff>
      <xdr:row>24</xdr:row>
      <xdr:rowOff>219075</xdr:rowOff>
    </xdr:to>
    <xdr:sp macro="" textlink="">
      <xdr:nvSpPr>
        <xdr:cNvPr id="81794" name="Oval 7">
          <a:extLst>
            <a:ext uri="{FF2B5EF4-FFF2-40B4-BE49-F238E27FC236}">
              <a16:creationId xmlns:a16="http://schemas.microsoft.com/office/drawing/2014/main" id="{00000000-0008-0000-1100-0000823F0100}"/>
            </a:ext>
          </a:extLst>
        </xdr:cNvPr>
        <xdr:cNvSpPr>
          <a:spLocks noChangeArrowheads="1"/>
        </xdr:cNvSpPr>
      </xdr:nvSpPr>
      <xdr:spPr bwMode="auto">
        <a:xfrm>
          <a:off x="2057400"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142875</xdr:colOff>
      <xdr:row>24</xdr:row>
      <xdr:rowOff>9525</xdr:rowOff>
    </xdr:from>
    <xdr:to>
      <xdr:col>14</xdr:col>
      <xdr:colOff>152400</xdr:colOff>
      <xdr:row>24</xdr:row>
      <xdr:rowOff>219075</xdr:rowOff>
    </xdr:to>
    <xdr:sp macro="" textlink="">
      <xdr:nvSpPr>
        <xdr:cNvPr id="81795" name="Oval 8">
          <a:extLst>
            <a:ext uri="{FF2B5EF4-FFF2-40B4-BE49-F238E27FC236}">
              <a16:creationId xmlns:a16="http://schemas.microsoft.com/office/drawing/2014/main" id="{00000000-0008-0000-1100-0000833F0100}"/>
            </a:ext>
          </a:extLst>
        </xdr:cNvPr>
        <xdr:cNvSpPr>
          <a:spLocks noChangeArrowheads="1"/>
        </xdr:cNvSpPr>
      </xdr:nvSpPr>
      <xdr:spPr bwMode="auto">
        <a:xfrm>
          <a:off x="2743200"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47625</xdr:colOff>
      <xdr:row>24</xdr:row>
      <xdr:rowOff>9525</xdr:rowOff>
    </xdr:from>
    <xdr:to>
      <xdr:col>18</xdr:col>
      <xdr:colOff>57150</xdr:colOff>
      <xdr:row>24</xdr:row>
      <xdr:rowOff>219075</xdr:rowOff>
    </xdr:to>
    <xdr:sp macro="" textlink="">
      <xdr:nvSpPr>
        <xdr:cNvPr id="81796" name="Oval 9">
          <a:extLst>
            <a:ext uri="{FF2B5EF4-FFF2-40B4-BE49-F238E27FC236}">
              <a16:creationId xmlns:a16="http://schemas.microsoft.com/office/drawing/2014/main" id="{00000000-0008-0000-1100-0000843F0100}"/>
            </a:ext>
          </a:extLst>
        </xdr:cNvPr>
        <xdr:cNvSpPr>
          <a:spLocks noChangeArrowheads="1"/>
        </xdr:cNvSpPr>
      </xdr:nvSpPr>
      <xdr:spPr bwMode="auto">
        <a:xfrm>
          <a:off x="3448050"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142875</xdr:colOff>
      <xdr:row>24</xdr:row>
      <xdr:rowOff>9525</xdr:rowOff>
    </xdr:from>
    <xdr:to>
      <xdr:col>21</xdr:col>
      <xdr:colOff>152400</xdr:colOff>
      <xdr:row>24</xdr:row>
      <xdr:rowOff>219075</xdr:rowOff>
    </xdr:to>
    <xdr:sp macro="" textlink="">
      <xdr:nvSpPr>
        <xdr:cNvPr id="81797" name="Oval 10">
          <a:extLst>
            <a:ext uri="{FF2B5EF4-FFF2-40B4-BE49-F238E27FC236}">
              <a16:creationId xmlns:a16="http://schemas.microsoft.com/office/drawing/2014/main" id="{00000000-0008-0000-1100-0000853F0100}"/>
            </a:ext>
          </a:extLst>
        </xdr:cNvPr>
        <xdr:cNvSpPr>
          <a:spLocks noChangeArrowheads="1"/>
        </xdr:cNvSpPr>
      </xdr:nvSpPr>
      <xdr:spPr bwMode="auto">
        <a:xfrm>
          <a:off x="4143375"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38100</xdr:colOff>
      <xdr:row>24</xdr:row>
      <xdr:rowOff>9525</xdr:rowOff>
    </xdr:from>
    <xdr:to>
      <xdr:col>25</xdr:col>
      <xdr:colOff>47625</xdr:colOff>
      <xdr:row>24</xdr:row>
      <xdr:rowOff>219075</xdr:rowOff>
    </xdr:to>
    <xdr:sp macro="" textlink="">
      <xdr:nvSpPr>
        <xdr:cNvPr id="81798" name="Oval 11">
          <a:extLst>
            <a:ext uri="{FF2B5EF4-FFF2-40B4-BE49-F238E27FC236}">
              <a16:creationId xmlns:a16="http://schemas.microsoft.com/office/drawing/2014/main" id="{00000000-0008-0000-1100-0000863F0100}"/>
            </a:ext>
          </a:extLst>
        </xdr:cNvPr>
        <xdr:cNvSpPr>
          <a:spLocks noChangeArrowheads="1"/>
        </xdr:cNvSpPr>
      </xdr:nvSpPr>
      <xdr:spPr bwMode="auto">
        <a:xfrm>
          <a:off x="4838700"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152400</xdr:colOff>
      <xdr:row>24</xdr:row>
      <xdr:rowOff>9525</xdr:rowOff>
    </xdr:from>
    <xdr:to>
      <xdr:col>28</xdr:col>
      <xdr:colOff>161925</xdr:colOff>
      <xdr:row>24</xdr:row>
      <xdr:rowOff>219075</xdr:rowOff>
    </xdr:to>
    <xdr:sp macro="" textlink="">
      <xdr:nvSpPr>
        <xdr:cNvPr id="81799" name="Oval 12">
          <a:extLst>
            <a:ext uri="{FF2B5EF4-FFF2-40B4-BE49-F238E27FC236}">
              <a16:creationId xmlns:a16="http://schemas.microsoft.com/office/drawing/2014/main" id="{00000000-0008-0000-1100-0000873F0100}"/>
            </a:ext>
          </a:extLst>
        </xdr:cNvPr>
        <xdr:cNvSpPr>
          <a:spLocks noChangeArrowheads="1"/>
        </xdr:cNvSpPr>
      </xdr:nvSpPr>
      <xdr:spPr bwMode="auto">
        <a:xfrm>
          <a:off x="5553075" y="5495925"/>
          <a:ext cx="209550" cy="20955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27649" name="Text Box 1">
          <a:extLst>
            <a:ext uri="{FF2B5EF4-FFF2-40B4-BE49-F238E27FC236}">
              <a16:creationId xmlns:a16="http://schemas.microsoft.com/office/drawing/2014/main" id="{00000000-0008-0000-1200-0000016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27650" name="Text Box 2">
          <a:extLst>
            <a:ext uri="{FF2B5EF4-FFF2-40B4-BE49-F238E27FC236}">
              <a16:creationId xmlns:a16="http://schemas.microsoft.com/office/drawing/2014/main" id="{00000000-0008-0000-1200-0000026C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29</xdr:col>
      <xdr:colOff>0</xdr:colOff>
      <xdr:row>8</xdr:row>
      <xdr:rowOff>0</xdr:rowOff>
    </xdr:from>
    <xdr:to>
      <xdr:col>29</xdr:col>
      <xdr:colOff>190500</xdr:colOff>
      <xdr:row>8</xdr:row>
      <xdr:rowOff>333375</xdr:rowOff>
    </xdr:to>
    <xdr:sp macro="" textlink="">
      <xdr:nvSpPr>
        <xdr:cNvPr id="27651" name="Text Box 3">
          <a:extLst>
            <a:ext uri="{FF2B5EF4-FFF2-40B4-BE49-F238E27FC236}">
              <a16:creationId xmlns:a16="http://schemas.microsoft.com/office/drawing/2014/main" id="{00000000-0008-0000-1200-0000036C0000}"/>
            </a:ext>
          </a:extLst>
        </xdr:cNvPr>
        <xdr:cNvSpPr txBox="1">
          <a:spLocks noChangeArrowheads="1"/>
        </xdr:cNvSpPr>
      </xdr:nvSpPr>
      <xdr:spPr bwMode="auto">
        <a:xfrm>
          <a:off x="5800725" y="1714500"/>
          <a:ext cx="1905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7652" name="Text Box 4">
          <a:extLst>
            <a:ext uri="{FF2B5EF4-FFF2-40B4-BE49-F238E27FC236}">
              <a16:creationId xmlns:a16="http://schemas.microsoft.com/office/drawing/2014/main" id="{00000000-0008-0000-1200-0000046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27653" name="Text Box 5">
          <a:extLst>
            <a:ext uri="{FF2B5EF4-FFF2-40B4-BE49-F238E27FC236}">
              <a16:creationId xmlns:a16="http://schemas.microsoft.com/office/drawing/2014/main" id="{00000000-0008-0000-1200-0000056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29</xdr:col>
      <xdr:colOff>0</xdr:colOff>
      <xdr:row>8</xdr:row>
      <xdr:rowOff>0</xdr:rowOff>
    </xdr:from>
    <xdr:to>
      <xdr:col>29</xdr:col>
      <xdr:colOff>190500</xdr:colOff>
      <xdr:row>8</xdr:row>
      <xdr:rowOff>333375</xdr:rowOff>
    </xdr:to>
    <xdr:sp macro="" textlink="">
      <xdr:nvSpPr>
        <xdr:cNvPr id="27654" name="Text Box 6">
          <a:extLst>
            <a:ext uri="{FF2B5EF4-FFF2-40B4-BE49-F238E27FC236}">
              <a16:creationId xmlns:a16="http://schemas.microsoft.com/office/drawing/2014/main" id="{00000000-0008-0000-1200-0000066C0000}"/>
            </a:ext>
          </a:extLst>
        </xdr:cNvPr>
        <xdr:cNvSpPr txBox="1">
          <a:spLocks noChangeArrowheads="1"/>
        </xdr:cNvSpPr>
      </xdr:nvSpPr>
      <xdr:spPr bwMode="auto">
        <a:xfrm>
          <a:off x="5800725" y="1714500"/>
          <a:ext cx="1905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ゴシック"/>
              <a:ea typeface="ＭＳ ゴシック"/>
            </a:rPr>
            <a:t>印</a:t>
          </a:r>
          <a:endParaRPr lang="ja-JP" altLang="en-US"/>
        </a:p>
      </xdr:txBody>
    </xdr:sp>
    <xdr:clientData/>
  </xdr:twoCellAnchor>
  <xdr:twoCellAnchor>
    <xdr:from>
      <xdr:col>27</xdr:col>
      <xdr:colOff>142875</xdr:colOff>
      <xdr:row>8</xdr:row>
      <xdr:rowOff>9525</xdr:rowOff>
    </xdr:from>
    <xdr:to>
      <xdr:col>29</xdr:col>
      <xdr:colOff>57150</xdr:colOff>
      <xdr:row>8</xdr:row>
      <xdr:rowOff>323850</xdr:rowOff>
    </xdr:to>
    <xdr:sp macro="" textlink="">
      <xdr:nvSpPr>
        <xdr:cNvPr id="85275" name="AutoShape 7">
          <a:extLst>
            <a:ext uri="{FF2B5EF4-FFF2-40B4-BE49-F238E27FC236}">
              <a16:creationId xmlns:a16="http://schemas.microsoft.com/office/drawing/2014/main" id="{00000000-0008-0000-1200-00001B4D0100}"/>
            </a:ext>
          </a:extLst>
        </xdr:cNvPr>
        <xdr:cNvSpPr>
          <a:spLocks noChangeArrowheads="1"/>
        </xdr:cNvSpPr>
      </xdr:nvSpPr>
      <xdr:spPr bwMode="auto">
        <a:xfrm>
          <a:off x="5543550" y="1724025"/>
          <a:ext cx="314325" cy="314325"/>
        </a:xfrm>
        <a:prstGeom prst="smileyFace">
          <a:avLst>
            <a:gd name="adj" fmla="val 4653"/>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38100</xdr:colOff>
      <xdr:row>7</xdr:row>
      <xdr:rowOff>219075</xdr:rowOff>
    </xdr:from>
    <xdr:to>
      <xdr:col>30</xdr:col>
      <xdr:colOff>49577</xdr:colOff>
      <xdr:row>11</xdr:row>
      <xdr:rowOff>19050</xdr:rowOff>
    </xdr:to>
    <xdr:sp macro="" textlink="">
      <xdr:nvSpPr>
        <xdr:cNvPr id="28673" name="AutoShape 1">
          <a:extLst>
            <a:ext uri="{FF2B5EF4-FFF2-40B4-BE49-F238E27FC236}">
              <a16:creationId xmlns:a16="http://schemas.microsoft.com/office/drawing/2014/main" id="{00000000-0008-0000-1300-000001700000}"/>
            </a:ext>
          </a:extLst>
        </xdr:cNvPr>
        <xdr:cNvSpPr>
          <a:spLocks noChangeArrowheads="1"/>
        </xdr:cNvSpPr>
      </xdr:nvSpPr>
      <xdr:spPr bwMode="auto">
        <a:xfrm>
          <a:off x="5372100" y="1876425"/>
          <a:ext cx="619125" cy="6191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800" b="1" i="0" u="none" strike="noStrike" baseline="0">
              <a:solidFill>
                <a:srgbClr val="000000"/>
              </a:solidFill>
              <a:latin typeface="ＤＦ行書体"/>
            </a:rPr>
            <a:t>横浜市中央区福祉センター長の印</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30721" name="Text Box 1">
          <a:extLst>
            <a:ext uri="{FF2B5EF4-FFF2-40B4-BE49-F238E27FC236}">
              <a16:creationId xmlns:a16="http://schemas.microsoft.com/office/drawing/2014/main" id="{00000000-0008-0000-1400-0000017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30722" name="Text Box 2">
          <a:extLst>
            <a:ext uri="{FF2B5EF4-FFF2-40B4-BE49-F238E27FC236}">
              <a16:creationId xmlns:a16="http://schemas.microsoft.com/office/drawing/2014/main" id="{00000000-0008-0000-1400-00000278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30723" name="Text Box 3">
          <a:extLst>
            <a:ext uri="{FF2B5EF4-FFF2-40B4-BE49-F238E27FC236}">
              <a16:creationId xmlns:a16="http://schemas.microsoft.com/office/drawing/2014/main" id="{00000000-0008-0000-1400-0000037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30724" name="Text Box 4">
          <a:extLst>
            <a:ext uri="{FF2B5EF4-FFF2-40B4-BE49-F238E27FC236}">
              <a16:creationId xmlns:a16="http://schemas.microsoft.com/office/drawing/2014/main" id="{00000000-0008-0000-1400-00000478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30725" name="Text Box 5">
          <a:extLst>
            <a:ext uri="{FF2B5EF4-FFF2-40B4-BE49-F238E27FC236}">
              <a16:creationId xmlns:a16="http://schemas.microsoft.com/office/drawing/2014/main" id="{00000000-0008-0000-1400-0000057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30726" name="Text Box 6">
          <a:extLst>
            <a:ext uri="{FF2B5EF4-FFF2-40B4-BE49-F238E27FC236}">
              <a16:creationId xmlns:a16="http://schemas.microsoft.com/office/drawing/2014/main" id="{00000000-0008-0000-1400-0000067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30727" name="Text Box 7">
          <a:extLst>
            <a:ext uri="{FF2B5EF4-FFF2-40B4-BE49-F238E27FC236}">
              <a16:creationId xmlns:a16="http://schemas.microsoft.com/office/drawing/2014/main" id="{00000000-0008-0000-1400-0000077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8320" name="AutoShape 8">
          <a:extLst>
            <a:ext uri="{FF2B5EF4-FFF2-40B4-BE49-F238E27FC236}">
              <a16:creationId xmlns:a16="http://schemas.microsoft.com/office/drawing/2014/main" id="{00000000-0008-0000-1400-00000059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161925</xdr:colOff>
      <xdr:row>26</xdr:row>
      <xdr:rowOff>123825</xdr:rowOff>
    </xdr:from>
    <xdr:to>
      <xdr:col>10</xdr:col>
      <xdr:colOff>0</xdr:colOff>
      <xdr:row>27</xdr:row>
      <xdr:rowOff>47625</xdr:rowOff>
    </xdr:to>
    <xdr:sp macro="" textlink="">
      <xdr:nvSpPr>
        <xdr:cNvPr id="88321" name="Oval 9">
          <a:extLst>
            <a:ext uri="{FF2B5EF4-FFF2-40B4-BE49-F238E27FC236}">
              <a16:creationId xmlns:a16="http://schemas.microsoft.com/office/drawing/2014/main" id="{00000000-0008-0000-1400-000001590100}"/>
            </a:ext>
          </a:extLst>
        </xdr:cNvPr>
        <xdr:cNvSpPr>
          <a:spLocks noChangeArrowheads="1"/>
        </xdr:cNvSpPr>
      </xdr:nvSpPr>
      <xdr:spPr bwMode="auto">
        <a:xfrm>
          <a:off x="1362075" y="6200775"/>
          <a:ext cx="638175" cy="2286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123825</xdr:colOff>
      <xdr:row>26</xdr:row>
      <xdr:rowOff>133350</xdr:rowOff>
    </xdr:from>
    <xdr:to>
      <xdr:col>21</xdr:col>
      <xdr:colOff>76200</xdr:colOff>
      <xdr:row>27</xdr:row>
      <xdr:rowOff>38100</xdr:rowOff>
    </xdr:to>
    <xdr:sp macro="" textlink="">
      <xdr:nvSpPr>
        <xdr:cNvPr id="88322" name="Oval 10">
          <a:extLst>
            <a:ext uri="{FF2B5EF4-FFF2-40B4-BE49-F238E27FC236}">
              <a16:creationId xmlns:a16="http://schemas.microsoft.com/office/drawing/2014/main" id="{00000000-0008-0000-1400-000002590100}"/>
            </a:ext>
          </a:extLst>
        </xdr:cNvPr>
        <xdr:cNvSpPr>
          <a:spLocks noChangeArrowheads="1"/>
        </xdr:cNvSpPr>
      </xdr:nvSpPr>
      <xdr:spPr bwMode="auto">
        <a:xfrm>
          <a:off x="3724275" y="6210300"/>
          <a:ext cx="552450" cy="2095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182880</xdr:colOff>
      <xdr:row>8</xdr:row>
      <xdr:rowOff>0</xdr:rowOff>
    </xdr:from>
    <xdr:to>
      <xdr:col>31</xdr:col>
      <xdr:colOff>156934</xdr:colOff>
      <xdr:row>9</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383655" y="1628775"/>
          <a:ext cx="17407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000"/>
            </a:lnSpc>
            <a:defRPr sz="1000"/>
          </a:pPr>
          <a:endParaRPr lang="en-US" altLang="ja-JP" sz="900" b="0" i="0" u="none" strike="noStrike" baseline="0">
            <a:solidFill>
              <a:srgbClr val="000000"/>
            </a:solidFill>
            <a:latin typeface="ＭＳ ゴシック"/>
            <a:ea typeface="ＭＳ ゴシック"/>
          </a:endParaRPr>
        </a:p>
        <a:p>
          <a:pPr algn="r" rtl="0">
            <a:lnSpc>
              <a:spcPts val="1100"/>
            </a:lnSpc>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152400</xdr:colOff>
      <xdr:row>8</xdr:row>
      <xdr:rowOff>0</xdr:rowOff>
    </xdr:from>
    <xdr:to>
      <xdr:col>11</xdr:col>
      <xdr:colOff>152400</xdr:colOff>
      <xdr:row>8</xdr:row>
      <xdr:rowOff>255798</xdr:rowOff>
    </xdr:to>
    <xdr:sp macro="" textlink="">
      <xdr:nvSpPr>
        <xdr:cNvPr id="2" name="Text Box 2">
          <a:extLst>
            <a:ext uri="{FF2B5EF4-FFF2-40B4-BE49-F238E27FC236}">
              <a16:creationId xmlns:a16="http://schemas.microsoft.com/office/drawing/2014/main" id="{FD33BCC0-73EF-46BC-BBC9-81214DC865AF}"/>
            </a:ext>
          </a:extLst>
        </xdr:cNvPr>
        <xdr:cNvSpPr txBox="1">
          <a:spLocks noChangeArrowheads="1"/>
        </xdr:cNvSpPr>
      </xdr:nvSpPr>
      <xdr:spPr bwMode="auto">
        <a:xfrm>
          <a:off x="2247900" y="1790700"/>
          <a:ext cx="200025" cy="2557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700" b="0" i="0" u="none" strike="noStrike" baseline="30000">
              <a:solidFill>
                <a:srgbClr val="000000"/>
              </a:solidFill>
              <a:latin typeface="ＭＳ ゴシック"/>
              <a:ea typeface="ＭＳ ゴシック"/>
            </a:rPr>
            <a:t>※１</a:t>
          </a:r>
          <a:endParaRPr lang="ja-JP" altLang="en-US"/>
        </a:p>
      </xdr:txBody>
    </xdr:sp>
    <xdr:clientData/>
  </xdr:twoCellAnchor>
  <xdr:twoCellAnchor>
    <xdr:from>
      <xdr:col>49</xdr:col>
      <xdr:colOff>190500</xdr:colOff>
      <xdr:row>8</xdr:row>
      <xdr:rowOff>0</xdr:rowOff>
    </xdr:from>
    <xdr:to>
      <xdr:col>50</xdr:col>
      <xdr:colOff>190500</xdr:colOff>
      <xdr:row>9</xdr:row>
      <xdr:rowOff>0</xdr:rowOff>
    </xdr:to>
    <xdr:sp macro="" textlink="">
      <xdr:nvSpPr>
        <xdr:cNvPr id="3" name="Text Box 3">
          <a:extLst>
            <a:ext uri="{FF2B5EF4-FFF2-40B4-BE49-F238E27FC236}">
              <a16:creationId xmlns:a16="http://schemas.microsoft.com/office/drawing/2014/main" id="{C44AB4E9-8E6B-4986-AB07-9129A9ACCDBB}"/>
            </a:ext>
          </a:extLst>
        </xdr:cNvPr>
        <xdr:cNvSpPr txBox="1">
          <a:spLocks noChangeArrowheads="1"/>
        </xdr:cNvSpPr>
      </xdr:nvSpPr>
      <xdr:spPr bwMode="auto">
        <a:xfrm>
          <a:off x="11210925" y="1790700"/>
          <a:ext cx="2952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※２</a:t>
          </a:r>
          <a:endParaRPr lang="ja-JP" altLang="en-US"/>
        </a:p>
      </xdr:txBody>
    </xdr:sp>
    <xdr:clientData/>
  </xdr:twoCellAnchor>
  <xdr:twoCellAnchor>
    <xdr:from>
      <xdr:col>65</xdr:col>
      <xdr:colOff>36194</xdr:colOff>
      <xdr:row>8</xdr:row>
      <xdr:rowOff>47625</xdr:rowOff>
    </xdr:from>
    <xdr:to>
      <xdr:col>65</xdr:col>
      <xdr:colOff>190499</xdr:colOff>
      <xdr:row>9</xdr:row>
      <xdr:rowOff>0</xdr:rowOff>
    </xdr:to>
    <xdr:sp macro="" textlink="">
      <xdr:nvSpPr>
        <xdr:cNvPr id="4" name="Text Box 4">
          <a:extLst>
            <a:ext uri="{FF2B5EF4-FFF2-40B4-BE49-F238E27FC236}">
              <a16:creationId xmlns:a16="http://schemas.microsoft.com/office/drawing/2014/main" id="{E68C7667-760B-4794-ADFF-947D5C6FF2D9}"/>
            </a:ext>
          </a:extLst>
        </xdr:cNvPr>
        <xdr:cNvSpPr txBox="1">
          <a:spLocks noChangeArrowheads="1"/>
        </xdr:cNvSpPr>
      </xdr:nvSpPr>
      <xdr:spPr bwMode="auto">
        <a:xfrm>
          <a:off x="15704819" y="1838325"/>
          <a:ext cx="15430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※３</a:t>
          </a:r>
          <a:endParaRPr lang="ja-JP" altLang="en-US"/>
        </a:p>
      </xdr:txBody>
    </xdr:sp>
    <xdr:clientData/>
  </xdr:twoCellAnchor>
  <xdr:twoCellAnchor>
    <xdr:from>
      <xdr:col>74</xdr:col>
      <xdr:colOff>150495</xdr:colOff>
      <xdr:row>8</xdr:row>
      <xdr:rowOff>9525</xdr:rowOff>
    </xdr:from>
    <xdr:to>
      <xdr:col>75</xdr:col>
      <xdr:colOff>114300</xdr:colOff>
      <xdr:row>8</xdr:row>
      <xdr:rowOff>381000</xdr:rowOff>
    </xdr:to>
    <xdr:sp macro="" textlink="">
      <xdr:nvSpPr>
        <xdr:cNvPr id="5" name="Text Box 6">
          <a:extLst>
            <a:ext uri="{FF2B5EF4-FFF2-40B4-BE49-F238E27FC236}">
              <a16:creationId xmlns:a16="http://schemas.microsoft.com/office/drawing/2014/main" id="{EE1AA37F-0EDD-4896-BBD8-6A4214621361}"/>
            </a:ext>
          </a:extLst>
        </xdr:cNvPr>
        <xdr:cNvSpPr txBox="1">
          <a:spLocks noChangeArrowheads="1"/>
        </xdr:cNvSpPr>
      </xdr:nvSpPr>
      <xdr:spPr bwMode="auto">
        <a:xfrm>
          <a:off x="17886045" y="1800225"/>
          <a:ext cx="16383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a:t>
          </a:r>
          <a:r>
            <a:rPr lang="en-US" altLang="ja-JP" sz="700" b="0" i="0" u="none" strike="noStrike" baseline="30000">
              <a:solidFill>
                <a:srgbClr val="000000"/>
              </a:solidFill>
              <a:latin typeface="ＭＳ ゴシック"/>
              <a:ea typeface="ＭＳ ゴシック"/>
            </a:rPr>
            <a:t>5</a:t>
          </a:r>
          <a:endParaRPr lang="ja-JP" altLang="en-US"/>
        </a:p>
      </xdr:txBody>
    </xdr:sp>
    <xdr:clientData/>
  </xdr:twoCellAnchor>
  <xdr:twoCellAnchor>
    <xdr:from>
      <xdr:col>72</xdr:col>
      <xdr:colOff>104775</xdr:colOff>
      <xdr:row>8</xdr:row>
      <xdr:rowOff>9523</xdr:rowOff>
    </xdr:from>
    <xdr:to>
      <xdr:col>73</xdr:col>
      <xdr:colOff>180975</xdr:colOff>
      <xdr:row>8</xdr:row>
      <xdr:rowOff>171449</xdr:rowOff>
    </xdr:to>
    <xdr:sp macro="" textlink="">
      <xdr:nvSpPr>
        <xdr:cNvPr id="6" name="Text Box 3">
          <a:extLst>
            <a:ext uri="{FF2B5EF4-FFF2-40B4-BE49-F238E27FC236}">
              <a16:creationId xmlns:a16="http://schemas.microsoft.com/office/drawing/2014/main" id="{65FDFB20-B114-4BD9-B137-49FDDC48755B}"/>
            </a:ext>
          </a:extLst>
        </xdr:cNvPr>
        <xdr:cNvSpPr txBox="1">
          <a:spLocks noChangeArrowheads="1"/>
        </xdr:cNvSpPr>
      </xdr:nvSpPr>
      <xdr:spPr bwMode="auto">
        <a:xfrm flipV="1">
          <a:off x="17383125" y="1800223"/>
          <a:ext cx="276225" cy="161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a:t>
          </a:r>
          <a:r>
            <a:rPr lang="en-US" altLang="ja-JP" sz="700" b="0" i="0" u="none" strike="noStrike" baseline="30000">
              <a:solidFill>
                <a:srgbClr val="000000"/>
              </a:solidFill>
              <a:latin typeface="ＭＳ ゴシック"/>
              <a:ea typeface="ＭＳ ゴシック"/>
            </a:rPr>
            <a:t>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13313" name="Text Box 1">
          <a:extLst>
            <a:ext uri="{FF2B5EF4-FFF2-40B4-BE49-F238E27FC236}">
              <a16:creationId xmlns:a16="http://schemas.microsoft.com/office/drawing/2014/main" id="{00000000-0008-0000-0400-0000013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3314" name="Text Box 2">
          <a:extLst>
            <a:ext uri="{FF2B5EF4-FFF2-40B4-BE49-F238E27FC236}">
              <a16:creationId xmlns:a16="http://schemas.microsoft.com/office/drawing/2014/main" id="{00000000-0008-0000-0400-00000234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79461" name="AutoShape 3">
          <a:extLst>
            <a:ext uri="{FF2B5EF4-FFF2-40B4-BE49-F238E27FC236}">
              <a16:creationId xmlns:a16="http://schemas.microsoft.com/office/drawing/2014/main" id="{00000000-0008-0000-0400-00006536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66675</xdr:colOff>
      <xdr:row>25</xdr:row>
      <xdr:rowOff>76200</xdr:rowOff>
    </xdr:from>
    <xdr:to>
      <xdr:col>16</xdr:col>
      <xdr:colOff>95250</xdr:colOff>
      <xdr:row>25</xdr:row>
      <xdr:rowOff>152400</xdr:rowOff>
    </xdr:to>
    <xdr:sp macro="" textlink="">
      <xdr:nvSpPr>
        <xdr:cNvPr id="79462" name="Line 5">
          <a:extLst>
            <a:ext uri="{FF2B5EF4-FFF2-40B4-BE49-F238E27FC236}">
              <a16:creationId xmlns:a16="http://schemas.microsoft.com/office/drawing/2014/main" id="{00000000-0008-0000-0400-000066360100}"/>
            </a:ext>
          </a:extLst>
        </xdr:cNvPr>
        <xdr:cNvSpPr>
          <a:spLocks noChangeShapeType="1"/>
        </xdr:cNvSpPr>
      </xdr:nvSpPr>
      <xdr:spPr bwMode="auto">
        <a:xfrm>
          <a:off x="3267075" y="5543550"/>
          <a:ext cx="28575" cy="76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85725</xdr:colOff>
      <xdr:row>25</xdr:row>
      <xdr:rowOff>104775</xdr:rowOff>
    </xdr:from>
    <xdr:to>
      <xdr:col>16</xdr:col>
      <xdr:colOff>171450</xdr:colOff>
      <xdr:row>25</xdr:row>
      <xdr:rowOff>152400</xdr:rowOff>
    </xdr:to>
    <xdr:sp macro="" textlink="">
      <xdr:nvSpPr>
        <xdr:cNvPr id="79463" name="Line 6">
          <a:extLst>
            <a:ext uri="{FF2B5EF4-FFF2-40B4-BE49-F238E27FC236}">
              <a16:creationId xmlns:a16="http://schemas.microsoft.com/office/drawing/2014/main" id="{00000000-0008-0000-0400-000067360100}"/>
            </a:ext>
          </a:extLst>
        </xdr:cNvPr>
        <xdr:cNvSpPr>
          <a:spLocks noChangeShapeType="1"/>
        </xdr:cNvSpPr>
      </xdr:nvSpPr>
      <xdr:spPr bwMode="auto">
        <a:xfrm flipV="1">
          <a:off x="3286125" y="5572125"/>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37</xdr:row>
      <xdr:rowOff>95250</xdr:rowOff>
    </xdr:from>
    <xdr:to>
      <xdr:col>10</xdr:col>
      <xdr:colOff>28575</xdr:colOff>
      <xdr:row>38</xdr:row>
      <xdr:rowOff>57150</xdr:rowOff>
    </xdr:to>
    <xdr:sp macro="" textlink="">
      <xdr:nvSpPr>
        <xdr:cNvPr id="79464" name="Oval 7">
          <a:extLst>
            <a:ext uri="{FF2B5EF4-FFF2-40B4-BE49-F238E27FC236}">
              <a16:creationId xmlns:a16="http://schemas.microsoft.com/office/drawing/2014/main" id="{00000000-0008-0000-0400-000068360100}"/>
            </a:ext>
          </a:extLst>
        </xdr:cNvPr>
        <xdr:cNvSpPr>
          <a:spLocks noChangeArrowheads="1"/>
        </xdr:cNvSpPr>
      </xdr:nvSpPr>
      <xdr:spPr bwMode="auto">
        <a:xfrm>
          <a:off x="1362075" y="8115300"/>
          <a:ext cx="666750" cy="2667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171450</xdr:colOff>
      <xdr:row>37</xdr:row>
      <xdr:rowOff>133350</xdr:rowOff>
    </xdr:from>
    <xdr:to>
      <xdr:col>21</xdr:col>
      <xdr:colOff>47625</xdr:colOff>
      <xdr:row>38</xdr:row>
      <xdr:rowOff>85725</xdr:rowOff>
    </xdr:to>
    <xdr:sp macro="" textlink="">
      <xdr:nvSpPr>
        <xdr:cNvPr id="79465" name="Oval 8">
          <a:extLst>
            <a:ext uri="{FF2B5EF4-FFF2-40B4-BE49-F238E27FC236}">
              <a16:creationId xmlns:a16="http://schemas.microsoft.com/office/drawing/2014/main" id="{00000000-0008-0000-0400-000069360100}"/>
            </a:ext>
          </a:extLst>
        </xdr:cNvPr>
        <xdr:cNvSpPr>
          <a:spLocks noChangeArrowheads="1"/>
        </xdr:cNvSpPr>
      </xdr:nvSpPr>
      <xdr:spPr bwMode="auto">
        <a:xfrm>
          <a:off x="3771900" y="8153400"/>
          <a:ext cx="476250" cy="2571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152400</xdr:colOff>
      <xdr:row>23</xdr:row>
      <xdr:rowOff>95250</xdr:rowOff>
    </xdr:from>
    <xdr:to>
      <xdr:col>17</xdr:col>
      <xdr:colOff>180975</xdr:colOff>
      <xdr:row>25</xdr:row>
      <xdr:rowOff>28575</xdr:rowOff>
    </xdr:to>
    <xdr:sp macro="" textlink="">
      <xdr:nvSpPr>
        <xdr:cNvPr id="79466" name="Line 10">
          <a:extLst>
            <a:ext uri="{FF2B5EF4-FFF2-40B4-BE49-F238E27FC236}">
              <a16:creationId xmlns:a16="http://schemas.microsoft.com/office/drawing/2014/main" id="{00000000-0008-0000-0400-00006A360100}"/>
            </a:ext>
          </a:extLst>
        </xdr:cNvPr>
        <xdr:cNvSpPr>
          <a:spLocks noChangeShapeType="1"/>
        </xdr:cNvSpPr>
      </xdr:nvSpPr>
      <xdr:spPr bwMode="auto">
        <a:xfrm flipH="1">
          <a:off x="3352800" y="5276850"/>
          <a:ext cx="2286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44</xdr:row>
      <xdr:rowOff>0</xdr:rowOff>
    </xdr:from>
    <xdr:to>
      <xdr:col>14</xdr:col>
      <xdr:colOff>0</xdr:colOff>
      <xdr:row>48</xdr:row>
      <xdr:rowOff>0</xdr:rowOff>
    </xdr:to>
    <xdr:sp macro="" textlink="">
      <xdr:nvSpPr>
        <xdr:cNvPr id="90225" name="AutoShape 1">
          <a:extLst>
            <a:ext uri="{FF2B5EF4-FFF2-40B4-BE49-F238E27FC236}">
              <a16:creationId xmlns:a16="http://schemas.microsoft.com/office/drawing/2014/main" id="{00000000-0008-0000-0500-000071600100}"/>
            </a:ext>
          </a:extLst>
        </xdr:cNvPr>
        <xdr:cNvSpPr>
          <a:spLocks/>
        </xdr:cNvSpPr>
      </xdr:nvSpPr>
      <xdr:spPr bwMode="auto">
        <a:xfrm>
          <a:off x="2600325" y="8401050"/>
          <a:ext cx="200025" cy="762000"/>
        </a:xfrm>
        <a:prstGeom prst="rightBrace">
          <a:avLst>
            <a:gd name="adj1" fmla="val 31746"/>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0</xdr:rowOff>
    </xdr:from>
    <xdr:to>
      <xdr:col>18</xdr:col>
      <xdr:colOff>0</xdr:colOff>
      <xdr:row>55</xdr:row>
      <xdr:rowOff>0</xdr:rowOff>
    </xdr:to>
    <xdr:sp macro="" textlink="">
      <xdr:nvSpPr>
        <xdr:cNvPr id="90226" name="AutoShape 2">
          <a:extLst>
            <a:ext uri="{FF2B5EF4-FFF2-40B4-BE49-F238E27FC236}">
              <a16:creationId xmlns:a16="http://schemas.microsoft.com/office/drawing/2014/main" id="{00000000-0008-0000-0500-000072600100}"/>
            </a:ext>
          </a:extLst>
        </xdr:cNvPr>
        <xdr:cNvSpPr>
          <a:spLocks/>
        </xdr:cNvSpPr>
      </xdr:nvSpPr>
      <xdr:spPr bwMode="auto">
        <a:xfrm>
          <a:off x="3400425" y="9696450"/>
          <a:ext cx="200025" cy="571500"/>
        </a:xfrm>
        <a:prstGeom prst="rightBrace">
          <a:avLst>
            <a:gd name="adj1" fmla="val 2381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163830</xdr:colOff>
      <xdr:row>8</xdr:row>
      <xdr:rowOff>0</xdr:rowOff>
    </xdr:from>
    <xdr:to>
      <xdr:col>29</xdr:col>
      <xdr:colOff>163830</xdr:colOff>
      <xdr:row>9</xdr:row>
      <xdr:rowOff>0</xdr:rowOff>
    </xdr:to>
    <xdr:sp macro="" textlink="">
      <xdr:nvSpPr>
        <xdr:cNvPr id="14339" name="Text Box 3">
          <a:extLst>
            <a:ext uri="{FF2B5EF4-FFF2-40B4-BE49-F238E27FC236}">
              <a16:creationId xmlns:a16="http://schemas.microsoft.com/office/drawing/2014/main" id="{00000000-0008-0000-0500-0000033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4340" name="Text Box 4">
          <a:extLst>
            <a:ext uri="{FF2B5EF4-FFF2-40B4-BE49-F238E27FC236}">
              <a16:creationId xmlns:a16="http://schemas.microsoft.com/office/drawing/2014/main" id="{00000000-0008-0000-0500-00000438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4341" name="Text Box 5">
          <a:extLst>
            <a:ext uri="{FF2B5EF4-FFF2-40B4-BE49-F238E27FC236}">
              <a16:creationId xmlns:a16="http://schemas.microsoft.com/office/drawing/2014/main" id="{00000000-0008-0000-0500-0000053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90230" name="AutoShape 6">
          <a:extLst>
            <a:ext uri="{FF2B5EF4-FFF2-40B4-BE49-F238E27FC236}">
              <a16:creationId xmlns:a16="http://schemas.microsoft.com/office/drawing/2014/main" id="{00000000-0008-0000-0500-00007660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37</xdr:row>
      <xdr:rowOff>85725</xdr:rowOff>
    </xdr:from>
    <xdr:to>
      <xdr:col>2</xdr:col>
      <xdr:colOff>123825</xdr:colOff>
      <xdr:row>37</xdr:row>
      <xdr:rowOff>133350</xdr:rowOff>
    </xdr:to>
    <xdr:sp macro="" textlink="">
      <xdr:nvSpPr>
        <xdr:cNvPr id="90231" name="Line 7">
          <a:extLst>
            <a:ext uri="{FF2B5EF4-FFF2-40B4-BE49-F238E27FC236}">
              <a16:creationId xmlns:a16="http://schemas.microsoft.com/office/drawing/2014/main" id="{00000000-0008-0000-0500-000077600100}"/>
            </a:ext>
          </a:extLst>
        </xdr:cNvPr>
        <xdr:cNvSpPr>
          <a:spLocks noChangeShapeType="1"/>
        </xdr:cNvSpPr>
      </xdr:nvSpPr>
      <xdr:spPr bwMode="auto">
        <a:xfrm flipV="1">
          <a:off x="438150" y="7381875"/>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38100</xdr:rowOff>
    </xdr:from>
    <xdr:to>
      <xdr:col>2</xdr:col>
      <xdr:colOff>28575</xdr:colOff>
      <xdr:row>31</xdr:row>
      <xdr:rowOff>114300</xdr:rowOff>
    </xdr:to>
    <xdr:sp macro="" textlink="">
      <xdr:nvSpPr>
        <xdr:cNvPr id="90232" name="Line 8">
          <a:extLst>
            <a:ext uri="{FF2B5EF4-FFF2-40B4-BE49-F238E27FC236}">
              <a16:creationId xmlns:a16="http://schemas.microsoft.com/office/drawing/2014/main" id="{00000000-0008-0000-0500-000078600100}"/>
            </a:ext>
          </a:extLst>
        </xdr:cNvPr>
        <xdr:cNvSpPr>
          <a:spLocks noChangeShapeType="1"/>
        </xdr:cNvSpPr>
      </xdr:nvSpPr>
      <xdr:spPr bwMode="auto">
        <a:xfrm>
          <a:off x="400050" y="6419850"/>
          <a:ext cx="28575" cy="76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2</xdr:col>
      <xdr:colOff>47625</xdr:colOff>
      <xdr:row>37</xdr:row>
      <xdr:rowOff>142875</xdr:rowOff>
    </xdr:to>
    <xdr:sp macro="" textlink="">
      <xdr:nvSpPr>
        <xdr:cNvPr id="90233" name="Line 9">
          <a:extLst>
            <a:ext uri="{FF2B5EF4-FFF2-40B4-BE49-F238E27FC236}">
              <a16:creationId xmlns:a16="http://schemas.microsoft.com/office/drawing/2014/main" id="{00000000-0008-0000-0500-000079600100}"/>
            </a:ext>
          </a:extLst>
        </xdr:cNvPr>
        <xdr:cNvSpPr>
          <a:spLocks noChangeShapeType="1"/>
        </xdr:cNvSpPr>
      </xdr:nvSpPr>
      <xdr:spPr bwMode="auto">
        <a:xfrm>
          <a:off x="409575" y="7343775"/>
          <a:ext cx="38100" cy="952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31</xdr:row>
      <xdr:rowOff>76200</xdr:rowOff>
    </xdr:from>
    <xdr:to>
      <xdr:col>2</xdr:col>
      <xdr:colOff>104775</xdr:colOff>
      <xdr:row>31</xdr:row>
      <xdr:rowOff>123825</xdr:rowOff>
    </xdr:to>
    <xdr:sp macro="" textlink="">
      <xdr:nvSpPr>
        <xdr:cNvPr id="90234" name="Line 11">
          <a:extLst>
            <a:ext uri="{FF2B5EF4-FFF2-40B4-BE49-F238E27FC236}">
              <a16:creationId xmlns:a16="http://schemas.microsoft.com/office/drawing/2014/main" id="{00000000-0008-0000-0500-00007A600100}"/>
            </a:ext>
          </a:extLst>
        </xdr:cNvPr>
        <xdr:cNvSpPr>
          <a:spLocks noChangeShapeType="1"/>
        </xdr:cNvSpPr>
      </xdr:nvSpPr>
      <xdr:spPr bwMode="auto">
        <a:xfrm flipV="1">
          <a:off x="419100" y="6457950"/>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47</xdr:row>
      <xdr:rowOff>104775</xdr:rowOff>
    </xdr:from>
    <xdr:to>
      <xdr:col>11</xdr:col>
      <xdr:colOff>171450</xdr:colOff>
      <xdr:row>49</xdr:row>
      <xdr:rowOff>114300</xdr:rowOff>
    </xdr:to>
    <xdr:sp macro="" textlink="">
      <xdr:nvSpPr>
        <xdr:cNvPr id="90235" name="Line 13">
          <a:extLst>
            <a:ext uri="{FF2B5EF4-FFF2-40B4-BE49-F238E27FC236}">
              <a16:creationId xmlns:a16="http://schemas.microsoft.com/office/drawing/2014/main" id="{00000000-0008-0000-0500-00007B600100}"/>
            </a:ext>
          </a:extLst>
        </xdr:cNvPr>
        <xdr:cNvSpPr>
          <a:spLocks noChangeShapeType="1"/>
        </xdr:cNvSpPr>
      </xdr:nvSpPr>
      <xdr:spPr bwMode="auto">
        <a:xfrm>
          <a:off x="1209675" y="9077325"/>
          <a:ext cx="116205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xdr:colOff>
      <xdr:row>44</xdr:row>
      <xdr:rowOff>95250</xdr:rowOff>
    </xdr:from>
    <xdr:to>
      <xdr:col>14</xdr:col>
      <xdr:colOff>190500</xdr:colOff>
      <xdr:row>47</xdr:row>
      <xdr:rowOff>57150</xdr:rowOff>
    </xdr:to>
    <xdr:sp macro="" textlink="">
      <xdr:nvSpPr>
        <xdr:cNvPr id="90236" name="Line 15">
          <a:extLst>
            <a:ext uri="{FF2B5EF4-FFF2-40B4-BE49-F238E27FC236}">
              <a16:creationId xmlns:a16="http://schemas.microsoft.com/office/drawing/2014/main" id="{00000000-0008-0000-0500-00007C600100}"/>
            </a:ext>
          </a:extLst>
        </xdr:cNvPr>
        <xdr:cNvSpPr>
          <a:spLocks noChangeShapeType="1"/>
        </xdr:cNvSpPr>
      </xdr:nvSpPr>
      <xdr:spPr bwMode="auto">
        <a:xfrm>
          <a:off x="1219200" y="8496300"/>
          <a:ext cx="177165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0</xdr:rowOff>
    </xdr:from>
    <xdr:to>
      <xdr:col>30</xdr:col>
      <xdr:colOff>0</xdr:colOff>
      <xdr:row>48</xdr:row>
      <xdr:rowOff>0</xdr:rowOff>
    </xdr:to>
    <xdr:sp macro="" textlink="">
      <xdr:nvSpPr>
        <xdr:cNvPr id="90237" name="AutoShape 16">
          <a:extLst>
            <a:ext uri="{FF2B5EF4-FFF2-40B4-BE49-F238E27FC236}">
              <a16:creationId xmlns:a16="http://schemas.microsoft.com/office/drawing/2014/main" id="{00000000-0008-0000-0500-00007D600100}"/>
            </a:ext>
          </a:extLst>
        </xdr:cNvPr>
        <xdr:cNvSpPr>
          <a:spLocks/>
        </xdr:cNvSpPr>
      </xdr:nvSpPr>
      <xdr:spPr bwMode="auto">
        <a:xfrm>
          <a:off x="6000750" y="8401050"/>
          <a:ext cx="0" cy="762000"/>
        </a:xfrm>
        <a:prstGeom prst="rightBrace">
          <a:avLst>
            <a:gd name="adj1" fmla="val -2147483648"/>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44</xdr:row>
      <xdr:rowOff>0</xdr:rowOff>
    </xdr:from>
    <xdr:to>
      <xdr:col>14</xdr:col>
      <xdr:colOff>0</xdr:colOff>
      <xdr:row>48</xdr:row>
      <xdr:rowOff>0</xdr:rowOff>
    </xdr:to>
    <xdr:sp macro="" textlink="">
      <xdr:nvSpPr>
        <xdr:cNvPr id="82505" name="AutoShape 1">
          <a:extLst>
            <a:ext uri="{FF2B5EF4-FFF2-40B4-BE49-F238E27FC236}">
              <a16:creationId xmlns:a16="http://schemas.microsoft.com/office/drawing/2014/main" id="{00000000-0008-0000-0600-000049420100}"/>
            </a:ext>
          </a:extLst>
        </xdr:cNvPr>
        <xdr:cNvSpPr>
          <a:spLocks/>
        </xdr:cNvSpPr>
      </xdr:nvSpPr>
      <xdr:spPr bwMode="auto">
        <a:xfrm>
          <a:off x="2600325" y="8401050"/>
          <a:ext cx="200025" cy="762000"/>
        </a:xfrm>
        <a:prstGeom prst="rightBrace">
          <a:avLst>
            <a:gd name="adj1" fmla="val 31746"/>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0</xdr:rowOff>
    </xdr:from>
    <xdr:to>
      <xdr:col>18</xdr:col>
      <xdr:colOff>0</xdr:colOff>
      <xdr:row>55</xdr:row>
      <xdr:rowOff>0</xdr:rowOff>
    </xdr:to>
    <xdr:sp macro="" textlink="">
      <xdr:nvSpPr>
        <xdr:cNvPr id="82506" name="AutoShape 2">
          <a:extLst>
            <a:ext uri="{FF2B5EF4-FFF2-40B4-BE49-F238E27FC236}">
              <a16:creationId xmlns:a16="http://schemas.microsoft.com/office/drawing/2014/main" id="{00000000-0008-0000-0600-00004A420100}"/>
            </a:ext>
          </a:extLst>
        </xdr:cNvPr>
        <xdr:cNvSpPr>
          <a:spLocks/>
        </xdr:cNvSpPr>
      </xdr:nvSpPr>
      <xdr:spPr bwMode="auto">
        <a:xfrm>
          <a:off x="3400425" y="9696450"/>
          <a:ext cx="200025" cy="571500"/>
        </a:xfrm>
        <a:prstGeom prst="rightBrace">
          <a:avLst>
            <a:gd name="adj1" fmla="val 2381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163830</xdr:colOff>
      <xdr:row>8</xdr:row>
      <xdr:rowOff>0</xdr:rowOff>
    </xdr:from>
    <xdr:to>
      <xdr:col>29</xdr:col>
      <xdr:colOff>163830</xdr:colOff>
      <xdr:row>9</xdr:row>
      <xdr:rowOff>0</xdr:rowOff>
    </xdr:to>
    <xdr:sp macro="" textlink="">
      <xdr:nvSpPr>
        <xdr:cNvPr id="17411" name="Text Box 3">
          <a:extLst>
            <a:ext uri="{FF2B5EF4-FFF2-40B4-BE49-F238E27FC236}">
              <a16:creationId xmlns:a16="http://schemas.microsoft.com/office/drawing/2014/main" id="{00000000-0008-0000-0600-0000034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7412" name="Text Box 4">
          <a:extLst>
            <a:ext uri="{FF2B5EF4-FFF2-40B4-BE49-F238E27FC236}">
              <a16:creationId xmlns:a16="http://schemas.microsoft.com/office/drawing/2014/main" id="{00000000-0008-0000-0600-00000444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7413" name="Text Box 5">
          <a:extLst>
            <a:ext uri="{FF2B5EF4-FFF2-40B4-BE49-F238E27FC236}">
              <a16:creationId xmlns:a16="http://schemas.microsoft.com/office/drawing/2014/main" id="{00000000-0008-0000-0600-00000544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2510" name="AutoShape 6">
          <a:extLst>
            <a:ext uri="{FF2B5EF4-FFF2-40B4-BE49-F238E27FC236}">
              <a16:creationId xmlns:a16="http://schemas.microsoft.com/office/drawing/2014/main" id="{00000000-0008-0000-0600-00004E42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37</xdr:row>
      <xdr:rowOff>85725</xdr:rowOff>
    </xdr:from>
    <xdr:to>
      <xdr:col>2</xdr:col>
      <xdr:colOff>123825</xdr:colOff>
      <xdr:row>37</xdr:row>
      <xdr:rowOff>133350</xdr:rowOff>
    </xdr:to>
    <xdr:sp macro="" textlink="">
      <xdr:nvSpPr>
        <xdr:cNvPr id="82511" name="Line 7">
          <a:extLst>
            <a:ext uri="{FF2B5EF4-FFF2-40B4-BE49-F238E27FC236}">
              <a16:creationId xmlns:a16="http://schemas.microsoft.com/office/drawing/2014/main" id="{00000000-0008-0000-0600-00004F420100}"/>
            </a:ext>
          </a:extLst>
        </xdr:cNvPr>
        <xdr:cNvSpPr>
          <a:spLocks noChangeShapeType="1"/>
        </xdr:cNvSpPr>
      </xdr:nvSpPr>
      <xdr:spPr bwMode="auto">
        <a:xfrm flipV="1">
          <a:off x="438150" y="7381875"/>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38100</xdr:rowOff>
    </xdr:from>
    <xdr:to>
      <xdr:col>2</xdr:col>
      <xdr:colOff>28575</xdr:colOff>
      <xdr:row>31</xdr:row>
      <xdr:rowOff>114300</xdr:rowOff>
    </xdr:to>
    <xdr:sp macro="" textlink="">
      <xdr:nvSpPr>
        <xdr:cNvPr id="82512" name="Line 8">
          <a:extLst>
            <a:ext uri="{FF2B5EF4-FFF2-40B4-BE49-F238E27FC236}">
              <a16:creationId xmlns:a16="http://schemas.microsoft.com/office/drawing/2014/main" id="{00000000-0008-0000-0600-000050420100}"/>
            </a:ext>
          </a:extLst>
        </xdr:cNvPr>
        <xdr:cNvSpPr>
          <a:spLocks noChangeShapeType="1"/>
        </xdr:cNvSpPr>
      </xdr:nvSpPr>
      <xdr:spPr bwMode="auto">
        <a:xfrm>
          <a:off x="400050" y="6419850"/>
          <a:ext cx="28575" cy="76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2</xdr:col>
      <xdr:colOff>47625</xdr:colOff>
      <xdr:row>37</xdr:row>
      <xdr:rowOff>142875</xdr:rowOff>
    </xdr:to>
    <xdr:sp macro="" textlink="">
      <xdr:nvSpPr>
        <xdr:cNvPr id="82513" name="Line 9">
          <a:extLst>
            <a:ext uri="{FF2B5EF4-FFF2-40B4-BE49-F238E27FC236}">
              <a16:creationId xmlns:a16="http://schemas.microsoft.com/office/drawing/2014/main" id="{00000000-0008-0000-0600-000051420100}"/>
            </a:ext>
          </a:extLst>
        </xdr:cNvPr>
        <xdr:cNvSpPr>
          <a:spLocks noChangeShapeType="1"/>
        </xdr:cNvSpPr>
      </xdr:nvSpPr>
      <xdr:spPr bwMode="auto">
        <a:xfrm>
          <a:off x="409575" y="7343775"/>
          <a:ext cx="38100" cy="952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31</xdr:row>
      <xdr:rowOff>76200</xdr:rowOff>
    </xdr:from>
    <xdr:to>
      <xdr:col>2</xdr:col>
      <xdr:colOff>104775</xdr:colOff>
      <xdr:row>31</xdr:row>
      <xdr:rowOff>123825</xdr:rowOff>
    </xdr:to>
    <xdr:sp macro="" textlink="">
      <xdr:nvSpPr>
        <xdr:cNvPr id="82514" name="Line 10">
          <a:extLst>
            <a:ext uri="{FF2B5EF4-FFF2-40B4-BE49-F238E27FC236}">
              <a16:creationId xmlns:a16="http://schemas.microsoft.com/office/drawing/2014/main" id="{00000000-0008-0000-0600-000052420100}"/>
            </a:ext>
          </a:extLst>
        </xdr:cNvPr>
        <xdr:cNvSpPr>
          <a:spLocks noChangeShapeType="1"/>
        </xdr:cNvSpPr>
      </xdr:nvSpPr>
      <xdr:spPr bwMode="auto">
        <a:xfrm flipV="1">
          <a:off x="419100" y="6457950"/>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46</xdr:row>
      <xdr:rowOff>85725</xdr:rowOff>
    </xdr:from>
    <xdr:to>
      <xdr:col>21</xdr:col>
      <xdr:colOff>76200</xdr:colOff>
      <xdr:row>49</xdr:row>
      <xdr:rowOff>19050</xdr:rowOff>
    </xdr:to>
    <xdr:sp macro="" textlink="">
      <xdr:nvSpPr>
        <xdr:cNvPr id="82515" name="Line 15">
          <a:extLst>
            <a:ext uri="{FF2B5EF4-FFF2-40B4-BE49-F238E27FC236}">
              <a16:creationId xmlns:a16="http://schemas.microsoft.com/office/drawing/2014/main" id="{00000000-0008-0000-0600-000053420100}"/>
            </a:ext>
          </a:extLst>
        </xdr:cNvPr>
        <xdr:cNvSpPr>
          <a:spLocks noChangeShapeType="1"/>
        </xdr:cNvSpPr>
      </xdr:nvSpPr>
      <xdr:spPr bwMode="auto">
        <a:xfrm flipH="1">
          <a:off x="3571875" y="8867775"/>
          <a:ext cx="7048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44</xdr:row>
      <xdr:rowOff>0</xdr:rowOff>
    </xdr:from>
    <xdr:to>
      <xdr:col>14</xdr:col>
      <xdr:colOff>0</xdr:colOff>
      <xdr:row>48</xdr:row>
      <xdr:rowOff>0</xdr:rowOff>
    </xdr:to>
    <xdr:sp macro="" textlink="">
      <xdr:nvSpPr>
        <xdr:cNvPr id="86270" name="AutoShape 1">
          <a:extLst>
            <a:ext uri="{FF2B5EF4-FFF2-40B4-BE49-F238E27FC236}">
              <a16:creationId xmlns:a16="http://schemas.microsoft.com/office/drawing/2014/main" id="{00000000-0008-0000-0700-0000FE500100}"/>
            </a:ext>
          </a:extLst>
        </xdr:cNvPr>
        <xdr:cNvSpPr>
          <a:spLocks/>
        </xdr:cNvSpPr>
      </xdr:nvSpPr>
      <xdr:spPr bwMode="auto">
        <a:xfrm>
          <a:off x="2600325" y="8401050"/>
          <a:ext cx="200025" cy="762000"/>
        </a:xfrm>
        <a:prstGeom prst="rightBrace">
          <a:avLst>
            <a:gd name="adj1" fmla="val 31746"/>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0</xdr:rowOff>
    </xdr:from>
    <xdr:to>
      <xdr:col>18</xdr:col>
      <xdr:colOff>0</xdr:colOff>
      <xdr:row>55</xdr:row>
      <xdr:rowOff>0</xdr:rowOff>
    </xdr:to>
    <xdr:sp macro="" textlink="">
      <xdr:nvSpPr>
        <xdr:cNvPr id="86271" name="AutoShape 2">
          <a:extLst>
            <a:ext uri="{FF2B5EF4-FFF2-40B4-BE49-F238E27FC236}">
              <a16:creationId xmlns:a16="http://schemas.microsoft.com/office/drawing/2014/main" id="{00000000-0008-0000-0700-0000FF500100}"/>
            </a:ext>
          </a:extLst>
        </xdr:cNvPr>
        <xdr:cNvSpPr>
          <a:spLocks/>
        </xdr:cNvSpPr>
      </xdr:nvSpPr>
      <xdr:spPr bwMode="auto">
        <a:xfrm>
          <a:off x="3400425" y="9696450"/>
          <a:ext cx="200025" cy="571500"/>
        </a:xfrm>
        <a:prstGeom prst="rightBrace">
          <a:avLst>
            <a:gd name="adj1" fmla="val 2381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163830</xdr:colOff>
      <xdr:row>8</xdr:row>
      <xdr:rowOff>0</xdr:rowOff>
    </xdr:from>
    <xdr:to>
      <xdr:col>29</xdr:col>
      <xdr:colOff>163830</xdr:colOff>
      <xdr:row>9</xdr:row>
      <xdr:rowOff>0</xdr:rowOff>
    </xdr:to>
    <xdr:sp macro="" textlink="">
      <xdr:nvSpPr>
        <xdr:cNvPr id="16387" name="Text Box 3">
          <a:extLst>
            <a:ext uri="{FF2B5EF4-FFF2-40B4-BE49-F238E27FC236}">
              <a16:creationId xmlns:a16="http://schemas.microsoft.com/office/drawing/2014/main" id="{00000000-0008-0000-0700-0000034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6388" name="Text Box 4">
          <a:extLst>
            <a:ext uri="{FF2B5EF4-FFF2-40B4-BE49-F238E27FC236}">
              <a16:creationId xmlns:a16="http://schemas.microsoft.com/office/drawing/2014/main" id="{00000000-0008-0000-0700-00000440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6389" name="Text Box 5">
          <a:extLst>
            <a:ext uri="{FF2B5EF4-FFF2-40B4-BE49-F238E27FC236}">
              <a16:creationId xmlns:a16="http://schemas.microsoft.com/office/drawing/2014/main" id="{00000000-0008-0000-0700-00000540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6275" name="AutoShape 6">
          <a:extLst>
            <a:ext uri="{FF2B5EF4-FFF2-40B4-BE49-F238E27FC236}">
              <a16:creationId xmlns:a16="http://schemas.microsoft.com/office/drawing/2014/main" id="{00000000-0008-0000-0700-00000351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37</xdr:row>
      <xdr:rowOff>85725</xdr:rowOff>
    </xdr:from>
    <xdr:to>
      <xdr:col>2</xdr:col>
      <xdr:colOff>123825</xdr:colOff>
      <xdr:row>37</xdr:row>
      <xdr:rowOff>133350</xdr:rowOff>
    </xdr:to>
    <xdr:sp macro="" textlink="">
      <xdr:nvSpPr>
        <xdr:cNvPr id="86276" name="Line 7">
          <a:extLst>
            <a:ext uri="{FF2B5EF4-FFF2-40B4-BE49-F238E27FC236}">
              <a16:creationId xmlns:a16="http://schemas.microsoft.com/office/drawing/2014/main" id="{00000000-0008-0000-0700-000004510100}"/>
            </a:ext>
          </a:extLst>
        </xdr:cNvPr>
        <xdr:cNvSpPr>
          <a:spLocks noChangeShapeType="1"/>
        </xdr:cNvSpPr>
      </xdr:nvSpPr>
      <xdr:spPr bwMode="auto">
        <a:xfrm flipV="1">
          <a:off x="438150" y="7381875"/>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38100</xdr:rowOff>
    </xdr:from>
    <xdr:to>
      <xdr:col>2</xdr:col>
      <xdr:colOff>28575</xdr:colOff>
      <xdr:row>31</xdr:row>
      <xdr:rowOff>114300</xdr:rowOff>
    </xdr:to>
    <xdr:sp macro="" textlink="">
      <xdr:nvSpPr>
        <xdr:cNvPr id="86277" name="Line 8">
          <a:extLst>
            <a:ext uri="{FF2B5EF4-FFF2-40B4-BE49-F238E27FC236}">
              <a16:creationId xmlns:a16="http://schemas.microsoft.com/office/drawing/2014/main" id="{00000000-0008-0000-0700-000005510100}"/>
            </a:ext>
          </a:extLst>
        </xdr:cNvPr>
        <xdr:cNvSpPr>
          <a:spLocks noChangeShapeType="1"/>
        </xdr:cNvSpPr>
      </xdr:nvSpPr>
      <xdr:spPr bwMode="auto">
        <a:xfrm>
          <a:off x="400050" y="6419850"/>
          <a:ext cx="28575" cy="76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2</xdr:col>
      <xdr:colOff>47625</xdr:colOff>
      <xdr:row>37</xdr:row>
      <xdr:rowOff>142875</xdr:rowOff>
    </xdr:to>
    <xdr:sp macro="" textlink="">
      <xdr:nvSpPr>
        <xdr:cNvPr id="86278" name="Line 9">
          <a:extLst>
            <a:ext uri="{FF2B5EF4-FFF2-40B4-BE49-F238E27FC236}">
              <a16:creationId xmlns:a16="http://schemas.microsoft.com/office/drawing/2014/main" id="{00000000-0008-0000-0700-000006510100}"/>
            </a:ext>
          </a:extLst>
        </xdr:cNvPr>
        <xdr:cNvSpPr>
          <a:spLocks noChangeShapeType="1"/>
        </xdr:cNvSpPr>
      </xdr:nvSpPr>
      <xdr:spPr bwMode="auto">
        <a:xfrm>
          <a:off x="409575" y="7343775"/>
          <a:ext cx="38100" cy="952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31</xdr:row>
      <xdr:rowOff>76200</xdr:rowOff>
    </xdr:from>
    <xdr:to>
      <xdr:col>2</xdr:col>
      <xdr:colOff>104775</xdr:colOff>
      <xdr:row>31</xdr:row>
      <xdr:rowOff>123825</xdr:rowOff>
    </xdr:to>
    <xdr:sp macro="" textlink="">
      <xdr:nvSpPr>
        <xdr:cNvPr id="86279" name="Line 10">
          <a:extLst>
            <a:ext uri="{FF2B5EF4-FFF2-40B4-BE49-F238E27FC236}">
              <a16:creationId xmlns:a16="http://schemas.microsoft.com/office/drawing/2014/main" id="{00000000-0008-0000-0700-000007510100}"/>
            </a:ext>
          </a:extLst>
        </xdr:cNvPr>
        <xdr:cNvSpPr>
          <a:spLocks noChangeShapeType="1"/>
        </xdr:cNvSpPr>
      </xdr:nvSpPr>
      <xdr:spPr bwMode="auto">
        <a:xfrm flipV="1">
          <a:off x="419100" y="6457950"/>
          <a:ext cx="85725" cy="476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18433" name="Text Box 1">
          <a:extLst>
            <a:ext uri="{FF2B5EF4-FFF2-40B4-BE49-F238E27FC236}">
              <a16:creationId xmlns:a16="http://schemas.microsoft.com/office/drawing/2014/main" id="{00000000-0008-0000-0800-0000014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8434" name="Text Box 2">
          <a:extLst>
            <a:ext uri="{FF2B5EF4-FFF2-40B4-BE49-F238E27FC236}">
              <a16:creationId xmlns:a16="http://schemas.microsoft.com/office/drawing/2014/main" id="{00000000-0008-0000-0800-00000248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8435" name="Text Box 3">
          <a:extLst>
            <a:ext uri="{FF2B5EF4-FFF2-40B4-BE49-F238E27FC236}">
              <a16:creationId xmlns:a16="http://schemas.microsoft.com/office/drawing/2014/main" id="{00000000-0008-0000-0800-0000034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8436" name="Text Box 4">
          <a:extLst>
            <a:ext uri="{FF2B5EF4-FFF2-40B4-BE49-F238E27FC236}">
              <a16:creationId xmlns:a16="http://schemas.microsoft.com/office/drawing/2014/main" id="{00000000-0008-0000-0800-00000448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84249" name="AutoShape 5">
          <a:extLst>
            <a:ext uri="{FF2B5EF4-FFF2-40B4-BE49-F238E27FC236}">
              <a16:creationId xmlns:a16="http://schemas.microsoft.com/office/drawing/2014/main" id="{00000000-0008-0000-0800-00001949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38100</xdr:colOff>
      <xdr:row>23</xdr:row>
      <xdr:rowOff>57150</xdr:rowOff>
    </xdr:from>
    <xdr:to>
      <xdr:col>16</xdr:col>
      <xdr:colOff>95250</xdr:colOff>
      <xdr:row>23</xdr:row>
      <xdr:rowOff>161925</xdr:rowOff>
    </xdr:to>
    <xdr:sp macro="" textlink="">
      <xdr:nvSpPr>
        <xdr:cNvPr id="84250" name="Line 6">
          <a:extLst>
            <a:ext uri="{FF2B5EF4-FFF2-40B4-BE49-F238E27FC236}">
              <a16:creationId xmlns:a16="http://schemas.microsoft.com/office/drawing/2014/main" id="{00000000-0008-0000-0800-00001A490100}"/>
            </a:ext>
          </a:extLst>
        </xdr:cNvPr>
        <xdr:cNvSpPr>
          <a:spLocks noChangeShapeType="1"/>
        </xdr:cNvSpPr>
      </xdr:nvSpPr>
      <xdr:spPr bwMode="auto">
        <a:xfrm>
          <a:off x="3238500" y="5219700"/>
          <a:ext cx="57150" cy="1047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85725</xdr:colOff>
      <xdr:row>23</xdr:row>
      <xdr:rowOff>95250</xdr:rowOff>
    </xdr:from>
    <xdr:to>
      <xdr:col>16</xdr:col>
      <xdr:colOff>180975</xdr:colOff>
      <xdr:row>23</xdr:row>
      <xdr:rowOff>171450</xdr:rowOff>
    </xdr:to>
    <xdr:sp macro="" textlink="">
      <xdr:nvSpPr>
        <xdr:cNvPr id="84251" name="Line 7">
          <a:extLst>
            <a:ext uri="{FF2B5EF4-FFF2-40B4-BE49-F238E27FC236}">
              <a16:creationId xmlns:a16="http://schemas.microsoft.com/office/drawing/2014/main" id="{00000000-0008-0000-0800-00001B490100}"/>
            </a:ext>
          </a:extLst>
        </xdr:cNvPr>
        <xdr:cNvSpPr>
          <a:spLocks noChangeShapeType="1"/>
        </xdr:cNvSpPr>
      </xdr:nvSpPr>
      <xdr:spPr bwMode="auto">
        <a:xfrm flipV="1">
          <a:off x="3286125" y="5257800"/>
          <a:ext cx="95250" cy="76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163830</xdr:colOff>
      <xdr:row>8</xdr:row>
      <xdr:rowOff>0</xdr:rowOff>
    </xdr:from>
    <xdr:to>
      <xdr:col>29</xdr:col>
      <xdr:colOff>163830</xdr:colOff>
      <xdr:row>9</xdr:row>
      <xdr:rowOff>0</xdr:rowOff>
    </xdr:to>
    <xdr:sp macro="" textlink="">
      <xdr:nvSpPr>
        <xdr:cNvPr id="19457" name="Text Box 1">
          <a:extLst>
            <a:ext uri="{FF2B5EF4-FFF2-40B4-BE49-F238E27FC236}">
              <a16:creationId xmlns:a16="http://schemas.microsoft.com/office/drawing/2014/main" id="{00000000-0008-0000-0A00-0000014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13</xdr:col>
      <xdr:colOff>0</xdr:colOff>
      <xdr:row>8</xdr:row>
      <xdr:rowOff>0</xdr:rowOff>
    </xdr:from>
    <xdr:to>
      <xdr:col>20</xdr:col>
      <xdr:colOff>9525</xdr:colOff>
      <xdr:row>9</xdr:row>
      <xdr:rowOff>0</xdr:rowOff>
    </xdr:to>
    <xdr:sp macro="" textlink="">
      <xdr:nvSpPr>
        <xdr:cNvPr id="19458" name="Text Box 2">
          <a:extLst>
            <a:ext uri="{FF2B5EF4-FFF2-40B4-BE49-F238E27FC236}">
              <a16:creationId xmlns:a16="http://schemas.microsoft.com/office/drawing/2014/main" id="{00000000-0008-0000-0A00-0000024C0000}"/>
            </a:ext>
          </a:extLst>
        </xdr:cNvPr>
        <xdr:cNvSpPr txBox="1">
          <a:spLocks noChangeArrowheads="1"/>
        </xdr:cNvSpPr>
      </xdr:nvSpPr>
      <xdr:spPr bwMode="auto">
        <a:xfrm>
          <a:off x="2600325" y="1714500"/>
          <a:ext cx="14097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　　　　　（　　　）</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9459" name="Text Box 3">
          <a:extLst>
            <a:ext uri="{FF2B5EF4-FFF2-40B4-BE49-F238E27FC236}">
              <a16:creationId xmlns:a16="http://schemas.microsoft.com/office/drawing/2014/main" id="{00000000-0008-0000-0A00-0000034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9460" name="Text Box 4">
          <a:extLst>
            <a:ext uri="{FF2B5EF4-FFF2-40B4-BE49-F238E27FC236}">
              <a16:creationId xmlns:a16="http://schemas.microsoft.com/office/drawing/2014/main" id="{00000000-0008-0000-0A00-0000044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163830</xdr:colOff>
      <xdr:row>8</xdr:row>
      <xdr:rowOff>0</xdr:rowOff>
    </xdr:from>
    <xdr:to>
      <xdr:col>29</xdr:col>
      <xdr:colOff>163830</xdr:colOff>
      <xdr:row>9</xdr:row>
      <xdr:rowOff>0</xdr:rowOff>
    </xdr:to>
    <xdr:sp macro="" textlink="">
      <xdr:nvSpPr>
        <xdr:cNvPr id="19461" name="Text Box 5">
          <a:extLst>
            <a:ext uri="{FF2B5EF4-FFF2-40B4-BE49-F238E27FC236}">
              <a16:creationId xmlns:a16="http://schemas.microsoft.com/office/drawing/2014/main" id="{00000000-0008-0000-0A00-0000054C0000}"/>
            </a:ext>
          </a:extLst>
        </xdr:cNvPr>
        <xdr:cNvSpPr txBox="1">
          <a:spLocks noChangeArrowheads="1"/>
        </xdr:cNvSpPr>
      </xdr:nvSpPr>
      <xdr:spPr bwMode="auto">
        <a:xfrm>
          <a:off x="5772150" y="1714500"/>
          <a:ext cx="200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ゴシック"/>
              <a:ea typeface="ＭＳ ゴシック"/>
            </a:rPr>
            <a:t>印</a:t>
          </a:r>
          <a:endParaRPr lang="ja-JP" altLang="en-US"/>
        </a:p>
      </xdr:txBody>
    </xdr:sp>
    <xdr:clientData/>
  </xdr:twoCellAnchor>
  <xdr:twoCellAnchor>
    <xdr:from>
      <xdr:col>28</xdr:col>
      <xdr:colOff>28575</xdr:colOff>
      <xdr:row>8</xdr:row>
      <xdr:rowOff>57150</xdr:rowOff>
    </xdr:from>
    <xdr:to>
      <xdr:col>29</xdr:col>
      <xdr:colOff>114300</xdr:colOff>
      <xdr:row>8</xdr:row>
      <xdr:rowOff>323850</xdr:rowOff>
    </xdr:to>
    <xdr:sp macro="" textlink="">
      <xdr:nvSpPr>
        <xdr:cNvPr id="71630" name="AutoShape 6">
          <a:extLst>
            <a:ext uri="{FF2B5EF4-FFF2-40B4-BE49-F238E27FC236}">
              <a16:creationId xmlns:a16="http://schemas.microsoft.com/office/drawing/2014/main" id="{00000000-0008-0000-0A00-0000CE170100}"/>
            </a:ext>
          </a:extLst>
        </xdr:cNvPr>
        <xdr:cNvSpPr>
          <a:spLocks noChangeArrowheads="1"/>
        </xdr:cNvSpPr>
      </xdr:nvSpPr>
      <xdr:spPr bwMode="auto">
        <a:xfrm>
          <a:off x="5629275" y="1771650"/>
          <a:ext cx="285750" cy="266700"/>
        </a:xfrm>
        <a:prstGeom prst="smileyFace">
          <a:avLst>
            <a:gd name="adj" fmla="val 465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60_13&#20107;&#26989;/002_&#19968;&#26178;&#20445;&#32946;/2022(&#20196;&#21644;&#65300;)&#24230;/120_WEB&#20104;&#32004;&#12471;&#12473;&#12486;&#12512;/300_&#23455;&#32318;&#22577;&#21578;&#12398;&#26360;&#24335;/ID_&#26045;&#35373;&#21517;_YYYYMM_&#23455;&#32318;&#22577;&#21578;&#26360;_202303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60_13&#20107;&#26989;/002_&#19968;&#26178;&#20445;&#32946;/2022(&#20196;&#21644;&#65300;)&#24230;/120_WEB&#20104;&#32004;&#12471;&#12473;&#12486;&#12512;/300_&#23455;&#32318;&#22577;&#21578;&#12398;&#26360;&#24335;/ID_&#26045;&#35373;&#21517;_YYYYMM_&#23455;&#32318;&#22577;&#21578;&#26360;_20230308%20_&#36939;&#21942;&#35506;&#12513;&#125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60_13&#20107;&#26989;/002_&#19968;&#26178;&#20445;&#32946;/001_&#35201;&#32177;/R5.7_&#19968;&#26178;&#20445;&#32946;&#20107;&#26989;&#35201;&#32177;&#25913;&#27491;/050_02&#35036;&#21161;&#35201;&#32177;/04_&#35036;&#21161;&#37329;&#29366;&#27841;&#22577;&#21578;&#26360;_&#21033;&#29992;&#29366;&#27841;&#22577;&#21578;&#26360;&#20860;&#35531;&#27714;&#26360;_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号別表"/>
      <sheetName val="第３号"/>
      <sheetName val="第１号"/>
      <sheetName val="【R5～廃止】振込先登録"/>
      <sheetName val="設定"/>
      <sheetName val="助成内容"/>
      <sheetName val="予約システム出力情報"/>
    </sheetNames>
    <sheetDataSet>
      <sheetData sheetId="0"/>
      <sheetData sheetId="1"/>
      <sheetData sheetId="2"/>
      <sheetData sheetId="3"/>
      <sheetData sheetId="4">
        <row r="2">
          <cell r="B2" t="str">
            <v>第３号別表</v>
          </cell>
        </row>
        <row r="3">
          <cell r="B3" t="str">
            <v>第３号</v>
          </cell>
        </row>
      </sheetData>
      <sheetData sheetId="5">
        <row r="4">
          <cell r="D4">
            <v>4</v>
          </cell>
          <cell r="E4">
            <v>20</v>
          </cell>
          <cell r="F4" t="str">
            <v>A</v>
          </cell>
          <cell r="G4">
            <v>89100</v>
          </cell>
          <cell r="H4"/>
          <cell r="I4">
            <v>93410</v>
          </cell>
        </row>
        <row r="5">
          <cell r="D5">
            <v>21</v>
          </cell>
          <cell r="E5">
            <v>60</v>
          </cell>
          <cell r="F5" t="str">
            <v>B</v>
          </cell>
          <cell r="G5">
            <v>142560</v>
          </cell>
          <cell r="H5"/>
          <cell r="I5">
            <v>149450</v>
          </cell>
        </row>
        <row r="6">
          <cell r="D6">
            <v>61</v>
          </cell>
          <cell r="E6">
            <v>120</v>
          </cell>
          <cell r="F6" t="str">
            <v>C</v>
          </cell>
          <cell r="G6">
            <v>178200</v>
          </cell>
          <cell r="H6"/>
          <cell r="I6">
            <v>186810</v>
          </cell>
        </row>
        <row r="7">
          <cell r="D7">
            <v>121</v>
          </cell>
          <cell r="E7">
            <v>180</v>
          </cell>
          <cell r="F7" t="str">
            <v>D</v>
          </cell>
          <cell r="G7">
            <v>267300</v>
          </cell>
          <cell r="H7"/>
          <cell r="I7">
            <v>280210</v>
          </cell>
        </row>
        <row r="8">
          <cell r="D8">
            <v>181</v>
          </cell>
          <cell r="E8">
            <v>240</v>
          </cell>
          <cell r="F8" t="str">
            <v>E</v>
          </cell>
          <cell r="G8">
            <v>356400</v>
          </cell>
          <cell r="H8"/>
          <cell r="I8">
            <v>373610</v>
          </cell>
        </row>
        <row r="9">
          <cell r="D9">
            <v>241</v>
          </cell>
          <cell r="E9">
            <v>300</v>
          </cell>
          <cell r="F9" t="str">
            <v>F</v>
          </cell>
          <cell r="G9">
            <v>445500</v>
          </cell>
          <cell r="H9"/>
          <cell r="I9">
            <v>467020</v>
          </cell>
        </row>
        <row r="10">
          <cell r="D10">
            <v>301</v>
          </cell>
          <cell r="E10">
            <v>360</v>
          </cell>
          <cell r="F10" t="str">
            <v>G</v>
          </cell>
          <cell r="G10">
            <v>534600</v>
          </cell>
          <cell r="H10"/>
          <cell r="I10">
            <v>560420</v>
          </cell>
        </row>
        <row r="11">
          <cell r="D11">
            <v>361</v>
          </cell>
          <cell r="E11">
            <v>999</v>
          </cell>
          <cell r="F11" t="str">
            <v>H</v>
          </cell>
          <cell r="G11">
            <v>623700</v>
          </cell>
          <cell r="H11"/>
          <cell r="I11">
            <v>653820</v>
          </cell>
        </row>
        <row r="12">
          <cell r="D12">
            <v>4</v>
          </cell>
          <cell r="E12">
            <v>20</v>
          </cell>
          <cell r="F12" t="str">
            <v>A</v>
          </cell>
          <cell r="G12">
            <v>61970</v>
          </cell>
          <cell r="H12"/>
          <cell r="I12">
            <v>70610</v>
          </cell>
        </row>
        <row r="13">
          <cell r="D13">
            <v>21</v>
          </cell>
          <cell r="E13">
            <v>60</v>
          </cell>
          <cell r="F13" t="str">
            <v>B</v>
          </cell>
          <cell r="G13">
            <v>99160</v>
          </cell>
          <cell r="H13"/>
          <cell r="I13">
            <v>112970</v>
          </cell>
        </row>
        <row r="14">
          <cell r="D14">
            <v>61</v>
          </cell>
          <cell r="E14">
            <v>120</v>
          </cell>
          <cell r="F14" t="str">
            <v>C</v>
          </cell>
          <cell r="G14">
            <v>123940</v>
          </cell>
          <cell r="H14"/>
          <cell r="I14">
            <v>141210</v>
          </cell>
        </row>
        <row r="15">
          <cell r="D15">
            <v>121</v>
          </cell>
          <cell r="E15">
            <v>180</v>
          </cell>
          <cell r="F15" t="str">
            <v>D</v>
          </cell>
          <cell r="G15">
            <v>185910</v>
          </cell>
          <cell r="H15"/>
          <cell r="I15">
            <v>211810</v>
          </cell>
        </row>
        <row r="16">
          <cell r="D16">
            <v>181</v>
          </cell>
          <cell r="E16">
            <v>240</v>
          </cell>
          <cell r="F16" t="str">
            <v>E</v>
          </cell>
          <cell r="G16">
            <v>247880</v>
          </cell>
          <cell r="H16"/>
          <cell r="I16">
            <v>282410</v>
          </cell>
        </row>
        <row r="17">
          <cell r="D17">
            <v>241</v>
          </cell>
          <cell r="E17">
            <v>300</v>
          </cell>
          <cell r="F17" t="str">
            <v>F</v>
          </cell>
          <cell r="G17">
            <v>309850</v>
          </cell>
          <cell r="H17"/>
          <cell r="I17">
            <v>353020</v>
          </cell>
        </row>
        <row r="18">
          <cell r="D18">
            <v>301</v>
          </cell>
          <cell r="E18">
            <v>360</v>
          </cell>
          <cell r="F18" t="str">
            <v>G</v>
          </cell>
          <cell r="G18">
            <v>371820</v>
          </cell>
          <cell r="H18"/>
          <cell r="I18">
            <v>423620</v>
          </cell>
        </row>
        <row r="19">
          <cell r="D19">
            <v>361</v>
          </cell>
          <cell r="E19">
            <v>999</v>
          </cell>
          <cell r="F19" t="str">
            <v>H</v>
          </cell>
          <cell r="G19">
            <v>433790</v>
          </cell>
          <cell r="H19"/>
          <cell r="I19">
            <v>494220</v>
          </cell>
        </row>
        <row r="23">
          <cell r="J23">
            <v>16281</v>
          </cell>
        </row>
        <row r="24">
          <cell r="J24">
            <v>6940</v>
          </cell>
        </row>
        <row r="25">
          <cell r="J25">
            <v>3930</v>
          </cell>
        </row>
        <row r="26">
          <cell r="J26">
            <v>1920</v>
          </cell>
        </row>
        <row r="27">
          <cell r="J27">
            <v>11840</v>
          </cell>
        </row>
        <row r="28">
          <cell r="J28">
            <v>5047</v>
          </cell>
        </row>
        <row r="29">
          <cell r="J29">
            <v>2410</v>
          </cell>
        </row>
        <row r="30">
          <cell r="J30">
            <v>1160</v>
          </cell>
        </row>
        <row r="39">
          <cell r="J39">
            <v>120000</v>
          </cell>
        </row>
      </sheetData>
      <sheetData sheetId="6">
        <row r="5">
          <cell r="C5">
            <v>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号別表"/>
      <sheetName val="第３号"/>
      <sheetName val="第１号"/>
      <sheetName val="【R5～廃止】振込先登録"/>
      <sheetName val="設定"/>
      <sheetName val="助成内容"/>
      <sheetName val="予約システム出力情報"/>
    </sheetNames>
    <sheetDataSet>
      <sheetData sheetId="0"/>
      <sheetData sheetId="1"/>
      <sheetData sheetId="2"/>
      <sheetData sheetId="3"/>
      <sheetData sheetId="4">
        <row r="2">
          <cell r="B2" t="str">
            <v>第３号別表</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号別表"/>
      <sheetName val="第３号"/>
      <sheetName val="第１号"/>
      <sheetName val="【R5～廃止】振込先登録"/>
      <sheetName val="設定"/>
      <sheetName val="助成内容"/>
      <sheetName val="予約システム出力情報"/>
    </sheetNames>
    <sheetDataSet>
      <sheetData sheetId="0"/>
      <sheetData sheetId="1"/>
      <sheetData sheetId="2"/>
      <sheetData sheetId="3"/>
      <sheetData sheetId="4">
        <row r="2">
          <cell r="D2">
            <v>42827</v>
          </cell>
          <cell r="E2">
            <v>5</v>
          </cell>
        </row>
        <row r="3">
          <cell r="D3">
            <v>43192</v>
          </cell>
          <cell r="E3">
            <v>4</v>
          </cell>
        </row>
        <row r="4">
          <cell r="D4">
            <v>43557</v>
          </cell>
          <cell r="E4">
            <v>3</v>
          </cell>
        </row>
        <row r="5">
          <cell r="D5">
            <v>43923</v>
          </cell>
          <cell r="E5">
            <v>2</v>
          </cell>
        </row>
        <row r="6">
          <cell r="D6">
            <v>44288</v>
          </cell>
          <cell r="E6">
            <v>1</v>
          </cell>
        </row>
        <row r="7">
          <cell r="D7">
            <v>44653</v>
          </cell>
          <cell r="E7">
            <v>0</v>
          </cell>
        </row>
        <row r="13">
          <cell r="D13" t="str">
            <v>2023/4/1</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64"/>
  <sheetViews>
    <sheetView showGridLines="0" tabSelected="1" view="pageBreakPreview" zoomScaleNormal="100" zoomScaleSheetLayoutView="100" workbookViewId="0">
      <selection activeCell="J7" sqref="J7"/>
    </sheetView>
  </sheetViews>
  <sheetFormatPr defaultColWidth="2.625" defaultRowHeight="18" customHeight="1" x14ac:dyDescent="0.15"/>
  <cols>
    <col min="1" max="9" width="2.625" style="386"/>
    <col min="10" max="10" width="4.25" style="386" customWidth="1"/>
    <col min="11" max="11" width="3.625" style="386" customWidth="1"/>
    <col min="12" max="18" width="3.375" style="386" bestFit="1" customWidth="1"/>
    <col min="19" max="19" width="2.625" style="386"/>
    <col min="20" max="24" width="3.25" style="386" customWidth="1"/>
    <col min="25" max="26" width="3.375" style="386" bestFit="1" customWidth="1"/>
    <col min="27" max="27" width="2.625" style="386" customWidth="1"/>
    <col min="28" max="29" width="3.375" style="386" bestFit="1" customWidth="1"/>
    <col min="30" max="30" width="2.625" style="386" customWidth="1"/>
    <col min="31" max="39" width="2.625" style="386"/>
    <col min="40" max="40" width="14.125" style="386" bestFit="1" customWidth="1"/>
    <col min="41" max="41" width="8" style="386" bestFit="1" customWidth="1"/>
    <col min="42" max="42" width="25.625" style="386" bestFit="1" customWidth="1"/>
    <col min="43" max="43" width="9.125" style="386" bestFit="1" customWidth="1"/>
    <col min="44" max="44" width="2.625" style="386"/>
    <col min="45" max="45" width="14.5" style="386" bestFit="1" customWidth="1"/>
    <col min="46" max="46" width="8" style="386" bestFit="1" customWidth="1"/>
    <col min="47" max="47" width="25.625" style="386" bestFit="1" customWidth="1"/>
    <col min="48" max="48" width="9.125" style="386" bestFit="1" customWidth="1"/>
    <col min="49" max="49" width="2.625" style="386"/>
    <col min="50" max="50" width="14.375" style="386" bestFit="1" customWidth="1"/>
    <col min="51" max="51" width="8.625" style="386" bestFit="1" customWidth="1"/>
    <col min="52" max="52" width="26.25" style="386" bestFit="1" customWidth="1"/>
    <col min="53" max="53" width="9.75" style="386" bestFit="1" customWidth="1"/>
    <col min="54" max="16384" width="2.625" style="386"/>
  </cols>
  <sheetData>
    <row r="1" spans="1:30" ht="18" customHeight="1" x14ac:dyDescent="0.15">
      <c r="A1" s="304" t="s">
        <v>19</v>
      </c>
    </row>
    <row r="2" spans="1:30" ht="18" customHeight="1" x14ac:dyDescent="0.15">
      <c r="A2" s="656" t="s">
        <v>468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row>
    <row r="3" spans="1:30" ht="7.5" customHeight="1" x14ac:dyDescent="0.15">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row>
    <row r="4" spans="1:30" ht="18" customHeight="1" x14ac:dyDescent="0.15">
      <c r="Y4" s="657" t="str">
        <f ca="1">INDIRECT([1]設定!$B$3&amp;"!$AB$3")</f>
        <v>年　月　日</v>
      </c>
      <c r="Z4" s="657"/>
      <c r="AA4" s="657"/>
      <c r="AB4" s="657"/>
      <c r="AC4" s="657"/>
      <c r="AD4" s="657"/>
    </row>
    <row r="5" spans="1:30" ht="12" customHeight="1" x14ac:dyDescent="0.15"/>
    <row r="6" spans="1:30" ht="23.25" customHeight="1" x14ac:dyDescent="0.15">
      <c r="A6" s="402" t="s">
        <v>563</v>
      </c>
    </row>
    <row r="7" spans="1:30" ht="21.6" customHeight="1" x14ac:dyDescent="0.15">
      <c r="N7" s="501" t="s">
        <v>0</v>
      </c>
      <c r="O7" s="501"/>
      <c r="P7" s="501"/>
      <c r="Q7" s="501"/>
      <c r="R7" s="501"/>
      <c r="S7" s="501"/>
      <c r="T7" s="501"/>
      <c r="U7" s="658"/>
      <c r="V7" s="658"/>
      <c r="W7" s="658"/>
      <c r="X7" s="658"/>
      <c r="Y7" s="658"/>
      <c r="Z7" s="658"/>
      <c r="AA7" s="658"/>
      <c r="AB7" s="658"/>
      <c r="AC7" s="658"/>
      <c r="AD7" s="658"/>
    </row>
    <row r="8" spans="1:30" ht="21.6" customHeight="1" x14ac:dyDescent="0.15">
      <c r="N8" s="501" t="s">
        <v>564</v>
      </c>
      <c r="O8" s="447"/>
      <c r="P8" s="447"/>
      <c r="Q8" s="447"/>
      <c r="R8" s="447"/>
      <c r="S8" s="447"/>
      <c r="T8" s="447"/>
      <c r="U8" s="658"/>
      <c r="V8" s="658"/>
      <c r="W8" s="658"/>
      <c r="X8" s="658"/>
      <c r="Y8" s="658"/>
      <c r="Z8" s="658"/>
      <c r="AA8" s="658"/>
      <c r="AB8" s="658"/>
      <c r="AC8" s="658"/>
      <c r="AD8" s="658"/>
    </row>
    <row r="9" spans="1:30" ht="21.6" customHeight="1" x14ac:dyDescent="0.15">
      <c r="N9" s="501" t="s">
        <v>562</v>
      </c>
      <c r="O9" s="447"/>
      <c r="P9" s="447"/>
      <c r="Q9" s="447"/>
      <c r="R9" s="447"/>
      <c r="S9" s="447"/>
      <c r="T9" s="447"/>
      <c r="U9" s="658"/>
      <c r="V9" s="658"/>
      <c r="W9" s="658"/>
      <c r="X9" s="658"/>
      <c r="Y9" s="658"/>
      <c r="Z9" s="658"/>
      <c r="AA9" s="658"/>
      <c r="AB9" s="658"/>
      <c r="AC9" s="658"/>
      <c r="AD9" s="658"/>
    </row>
    <row r="10" spans="1:30" ht="21.6" customHeight="1" x14ac:dyDescent="0.15">
      <c r="N10" s="666" t="s">
        <v>565</v>
      </c>
      <c r="O10" s="447"/>
      <c r="P10" s="447"/>
      <c r="Q10" s="447"/>
      <c r="R10" s="447"/>
      <c r="S10" s="447"/>
      <c r="T10" s="447"/>
      <c r="U10" s="667"/>
      <c r="V10" s="667"/>
      <c r="W10" s="667"/>
      <c r="X10" s="667"/>
      <c r="Y10" s="667"/>
      <c r="Z10" s="667"/>
      <c r="AA10" s="667"/>
      <c r="AB10" s="667"/>
      <c r="AC10" s="667"/>
      <c r="AD10" s="667"/>
    </row>
    <row r="11" spans="1:30" ht="17.25" customHeight="1" x14ac:dyDescent="0.15"/>
    <row r="12" spans="1:30" ht="21" customHeight="1" x14ac:dyDescent="0.15">
      <c r="B12" s="386" t="s">
        <v>458</v>
      </c>
      <c r="Q12" s="450"/>
      <c r="R12" s="450"/>
      <c r="S12" s="450"/>
      <c r="T12" s="450"/>
      <c r="U12" s="447" t="s">
        <v>90</v>
      </c>
      <c r="V12" s="447"/>
      <c r="W12" s="447"/>
      <c r="X12" s="450"/>
      <c r="Y12" s="450"/>
      <c r="Z12" s="386" t="s">
        <v>461</v>
      </c>
    </row>
    <row r="13" spans="1:30" ht="21" customHeight="1" x14ac:dyDescent="0.15">
      <c r="B13" s="386" t="s">
        <v>462</v>
      </c>
    </row>
    <row r="14" spans="1:30" ht="9.75" customHeight="1" x14ac:dyDescent="0.15"/>
    <row r="15" spans="1:30" ht="57" customHeight="1" x14ac:dyDescent="0.15">
      <c r="A15" s="652" t="s">
        <v>676</v>
      </c>
      <c r="B15" s="653"/>
      <c r="C15" s="653"/>
      <c r="D15" s="653"/>
      <c r="E15" s="653"/>
      <c r="F15" s="653"/>
      <c r="G15" s="653"/>
      <c r="H15" s="654" t="s">
        <v>26</v>
      </c>
      <c r="I15" s="654"/>
      <c r="J15" s="654"/>
      <c r="K15" s="655"/>
      <c r="L15" s="655"/>
      <c r="M15" s="655"/>
      <c r="N15" s="655"/>
      <c r="O15" s="655"/>
      <c r="P15" s="655"/>
      <c r="Q15" s="655"/>
      <c r="R15" s="655"/>
      <c r="S15" s="655"/>
      <c r="T15" s="655"/>
      <c r="U15" s="655"/>
      <c r="V15" s="655"/>
      <c r="W15" s="655"/>
      <c r="X15" s="655"/>
      <c r="Y15" s="655"/>
      <c r="Z15" s="655"/>
      <c r="AA15" s="653" t="s">
        <v>27</v>
      </c>
      <c r="AB15" s="653"/>
      <c r="AC15" s="653"/>
      <c r="AD15" s="659"/>
    </row>
    <row r="16" spans="1:30" ht="20.25" customHeight="1" x14ac:dyDescent="0.15">
      <c r="A16" s="305"/>
      <c r="B16" s="305"/>
      <c r="C16" s="305"/>
      <c r="D16" s="305"/>
      <c r="E16" s="305"/>
      <c r="F16" s="305"/>
      <c r="G16" s="305"/>
      <c r="H16" s="305"/>
      <c r="I16" s="305"/>
      <c r="J16" s="305"/>
      <c r="K16" s="306"/>
      <c r="L16" s="306"/>
      <c r="M16" s="306"/>
      <c r="N16" s="306"/>
      <c r="O16" s="306"/>
      <c r="P16" s="306"/>
      <c r="Q16" s="306"/>
      <c r="R16" s="306"/>
      <c r="S16" s="306"/>
      <c r="T16" s="306"/>
      <c r="U16" s="306"/>
      <c r="V16" s="306"/>
      <c r="W16" s="306"/>
      <c r="X16" s="306"/>
      <c r="Y16" s="306"/>
      <c r="Z16" s="306"/>
      <c r="AA16" s="307"/>
      <c r="AB16" s="307"/>
      <c r="AC16" s="307"/>
      <c r="AD16" s="307"/>
    </row>
    <row r="17" spans="1:30" ht="18" customHeight="1" x14ac:dyDescent="0.15">
      <c r="A17" s="386" t="s">
        <v>447</v>
      </c>
    </row>
    <row r="18" spans="1:30" ht="4.5" customHeight="1" x14ac:dyDescent="0.15"/>
    <row r="19" spans="1:30" ht="31.5" customHeight="1" x14ac:dyDescent="0.15">
      <c r="B19" s="660" t="s">
        <v>445</v>
      </c>
      <c r="C19" s="661"/>
      <c r="D19" s="661"/>
      <c r="E19" s="661"/>
      <c r="F19" s="661"/>
      <c r="G19" s="661"/>
      <c r="H19" s="661"/>
      <c r="I19" s="662"/>
      <c r="J19" s="663" t="str">
        <f ca="1">IF(INDIRECT([1]設定!$B$3&amp;"!$H$14")="","",INDIRECT([1]設定!$B$3&amp;"!$H$14"))</f>
        <v/>
      </c>
      <c r="K19" s="664"/>
      <c r="L19" s="664"/>
      <c r="M19" s="664"/>
      <c r="N19" s="664"/>
      <c r="O19" s="664"/>
      <c r="P19" s="664"/>
      <c r="Q19" s="664"/>
      <c r="R19" s="664"/>
      <c r="S19" s="664"/>
      <c r="T19" s="664"/>
      <c r="U19" s="664"/>
      <c r="V19" s="664"/>
      <c r="W19" s="664"/>
      <c r="X19" s="664"/>
      <c r="Y19" s="664"/>
      <c r="Z19" s="664"/>
      <c r="AA19" s="664"/>
      <c r="AB19" s="664"/>
      <c r="AC19" s="664"/>
      <c r="AD19" s="665"/>
    </row>
    <row r="20" spans="1:30" ht="9.75" customHeight="1" x14ac:dyDescent="0.15"/>
    <row r="21" spans="1:30" ht="18" customHeight="1" x14ac:dyDescent="0.15">
      <c r="A21" s="386" t="s">
        <v>271</v>
      </c>
    </row>
    <row r="22" spans="1:30" ht="5.25" customHeight="1" x14ac:dyDescent="0.15"/>
    <row r="23" spans="1:30" ht="18.75" customHeight="1" x14ac:dyDescent="0.15">
      <c r="B23" s="617" t="s">
        <v>53</v>
      </c>
      <c r="C23" s="617"/>
      <c r="D23" s="617"/>
      <c r="E23" s="617"/>
      <c r="F23" s="617"/>
      <c r="G23" s="617"/>
      <c r="H23" s="617"/>
      <c r="I23" s="617"/>
      <c r="J23" s="617"/>
      <c r="K23" s="651"/>
      <c r="L23" s="651"/>
      <c r="M23" s="651"/>
      <c r="N23" s="651"/>
      <c r="O23" s="617" t="s">
        <v>54</v>
      </c>
      <c r="P23" s="617"/>
      <c r="Q23" s="617"/>
      <c r="R23" s="617"/>
      <c r="S23" s="617"/>
      <c r="T23" s="617"/>
      <c r="U23" s="617"/>
      <c r="V23" s="617"/>
      <c r="W23" s="617"/>
    </row>
    <row r="24" spans="1:30" ht="18.75" customHeight="1" x14ac:dyDescent="0.15">
      <c r="B24" s="467" t="s">
        <v>46</v>
      </c>
      <c r="C24" s="468"/>
      <c r="D24" s="468"/>
      <c r="E24" s="468"/>
      <c r="F24" s="468"/>
      <c r="G24" s="468"/>
      <c r="H24" s="468"/>
      <c r="I24" s="468"/>
      <c r="J24" s="468"/>
      <c r="K24" s="469"/>
      <c r="L24" s="469"/>
      <c r="M24" s="469"/>
      <c r="N24" s="470"/>
      <c r="O24" s="391" t="s">
        <v>440</v>
      </c>
      <c r="P24" s="471"/>
      <c r="Q24" s="471"/>
      <c r="R24" s="471"/>
      <c r="S24" s="471"/>
      <c r="T24" s="471"/>
      <c r="U24" s="471"/>
      <c r="V24" s="471"/>
      <c r="W24" s="364" t="s">
        <v>14</v>
      </c>
    </row>
    <row r="25" spans="1:30" ht="18.75" customHeight="1" x14ac:dyDescent="0.15">
      <c r="B25" s="373" t="s">
        <v>566</v>
      </c>
      <c r="C25" s="374"/>
      <c r="D25" s="374"/>
      <c r="E25" s="374"/>
      <c r="F25" s="374"/>
      <c r="G25" s="374"/>
      <c r="H25" s="374"/>
      <c r="I25" s="374"/>
      <c r="J25" s="374"/>
      <c r="K25" s="375"/>
      <c r="L25" s="375"/>
      <c r="M25" s="375"/>
      <c r="N25" s="376"/>
      <c r="O25" s="391" t="s">
        <v>567</v>
      </c>
      <c r="P25" s="643"/>
      <c r="Q25" s="643"/>
      <c r="R25" s="643"/>
      <c r="S25" s="643"/>
      <c r="T25" s="643"/>
      <c r="U25" s="643"/>
      <c r="V25" s="643"/>
      <c r="W25" s="364" t="s">
        <v>14</v>
      </c>
    </row>
    <row r="26" spans="1:30" ht="18.75" customHeight="1" x14ac:dyDescent="0.15">
      <c r="B26" s="467" t="s">
        <v>248</v>
      </c>
      <c r="C26" s="468"/>
      <c r="D26" s="468"/>
      <c r="E26" s="468"/>
      <c r="F26" s="468"/>
      <c r="G26" s="468"/>
      <c r="H26" s="468"/>
      <c r="I26" s="468"/>
      <c r="J26" s="468"/>
      <c r="K26" s="469"/>
      <c r="L26" s="469"/>
      <c r="M26" s="469"/>
      <c r="N26" s="470"/>
      <c r="O26" s="331" t="s">
        <v>568</v>
      </c>
      <c r="P26" s="471"/>
      <c r="Q26" s="471"/>
      <c r="R26" s="471"/>
      <c r="S26" s="471"/>
      <c r="T26" s="471"/>
      <c r="U26" s="471"/>
      <c r="V26" s="471"/>
      <c r="W26" s="377" t="s">
        <v>14</v>
      </c>
    </row>
    <row r="27" spans="1:30" ht="18.75" customHeight="1" x14ac:dyDescent="0.15">
      <c r="B27" s="467" t="s">
        <v>657</v>
      </c>
      <c r="C27" s="468"/>
      <c r="D27" s="468"/>
      <c r="E27" s="468"/>
      <c r="F27" s="468"/>
      <c r="G27" s="468"/>
      <c r="H27" s="468"/>
      <c r="I27" s="468"/>
      <c r="J27" s="468"/>
      <c r="K27" s="469"/>
      <c r="L27" s="469"/>
      <c r="M27" s="469"/>
      <c r="N27" s="470"/>
      <c r="O27" s="331" t="s">
        <v>570</v>
      </c>
      <c r="P27" s="471"/>
      <c r="Q27" s="471"/>
      <c r="R27" s="471"/>
      <c r="S27" s="471"/>
      <c r="T27" s="471"/>
      <c r="U27" s="471"/>
      <c r="V27" s="471"/>
      <c r="W27" s="377" t="s">
        <v>14</v>
      </c>
    </row>
    <row r="28" spans="1:30" ht="18.75" customHeight="1" x14ac:dyDescent="0.15">
      <c r="B28" s="467" t="s">
        <v>569</v>
      </c>
      <c r="C28" s="468"/>
      <c r="D28" s="468"/>
      <c r="E28" s="468"/>
      <c r="F28" s="468"/>
      <c r="G28" s="468"/>
      <c r="H28" s="468"/>
      <c r="I28" s="468"/>
      <c r="J28" s="468"/>
      <c r="K28" s="468"/>
      <c r="L28" s="468"/>
      <c r="M28" s="468"/>
      <c r="N28" s="472"/>
      <c r="O28" s="331" t="s">
        <v>486</v>
      </c>
      <c r="P28" s="471"/>
      <c r="Q28" s="471"/>
      <c r="R28" s="471"/>
      <c r="S28" s="471"/>
      <c r="T28" s="471"/>
      <c r="U28" s="471"/>
      <c r="V28" s="471"/>
      <c r="W28" s="364" t="s">
        <v>14</v>
      </c>
    </row>
    <row r="29" spans="1:30" ht="18.75" customHeight="1" x14ac:dyDescent="0.15">
      <c r="B29" s="644" t="s">
        <v>487</v>
      </c>
      <c r="C29" s="645"/>
      <c r="D29" s="645"/>
      <c r="E29" s="645"/>
      <c r="F29" s="645"/>
      <c r="G29" s="645"/>
      <c r="H29" s="645"/>
      <c r="I29" s="645"/>
      <c r="J29" s="645"/>
      <c r="K29" s="645"/>
      <c r="L29" s="645"/>
      <c r="M29" s="645"/>
      <c r="N29" s="646"/>
      <c r="O29" s="331" t="s">
        <v>548</v>
      </c>
      <c r="P29" s="471"/>
      <c r="Q29" s="471"/>
      <c r="R29" s="471"/>
      <c r="S29" s="471"/>
      <c r="T29" s="471"/>
      <c r="U29" s="471"/>
      <c r="V29" s="471"/>
      <c r="W29" s="377" t="s">
        <v>14</v>
      </c>
    </row>
    <row r="30" spans="1:30" ht="18.75" customHeight="1" x14ac:dyDescent="0.15">
      <c r="B30" s="647" t="s">
        <v>571</v>
      </c>
      <c r="C30" s="421"/>
      <c r="D30" s="421"/>
      <c r="E30" s="421"/>
      <c r="F30" s="421"/>
      <c r="G30" s="421"/>
      <c r="H30" s="421"/>
      <c r="I30" s="421"/>
      <c r="J30" s="421"/>
      <c r="K30" s="421"/>
      <c r="L30" s="421"/>
      <c r="M30" s="421"/>
      <c r="N30" s="422"/>
      <c r="O30" s="331" t="s">
        <v>484</v>
      </c>
      <c r="P30" s="643"/>
      <c r="Q30" s="643"/>
      <c r="R30" s="643"/>
      <c r="S30" s="643"/>
      <c r="T30" s="643"/>
      <c r="U30" s="643"/>
      <c r="V30" s="643"/>
      <c r="W30" s="377" t="s">
        <v>14</v>
      </c>
    </row>
    <row r="31" spans="1:30" ht="18.75" customHeight="1" x14ac:dyDescent="0.15">
      <c r="B31" s="644" t="s">
        <v>572</v>
      </c>
      <c r="C31" s="645"/>
      <c r="D31" s="645"/>
      <c r="E31" s="645"/>
      <c r="F31" s="645"/>
      <c r="G31" s="645"/>
      <c r="H31" s="645"/>
      <c r="I31" s="645"/>
      <c r="J31" s="645"/>
      <c r="K31" s="645"/>
      <c r="L31" s="645"/>
      <c r="M31" s="645"/>
      <c r="N31" s="646"/>
      <c r="O31" s="331" t="s">
        <v>658</v>
      </c>
      <c r="P31" s="643"/>
      <c r="Q31" s="643"/>
      <c r="R31" s="643"/>
      <c r="S31" s="643"/>
      <c r="T31" s="643"/>
      <c r="U31" s="643"/>
      <c r="V31" s="643"/>
      <c r="W31" s="377" t="s">
        <v>14</v>
      </c>
    </row>
    <row r="32" spans="1:30" ht="18.75" customHeight="1" x14ac:dyDescent="0.15">
      <c r="B32" s="648" t="s">
        <v>642</v>
      </c>
      <c r="C32" s="649"/>
      <c r="D32" s="649"/>
      <c r="E32" s="649"/>
      <c r="F32" s="649"/>
      <c r="G32" s="649"/>
      <c r="H32" s="649"/>
      <c r="I32" s="649"/>
      <c r="J32" s="649"/>
      <c r="K32" s="649"/>
      <c r="L32" s="649"/>
      <c r="M32" s="649"/>
      <c r="N32" s="650"/>
      <c r="O32" s="331" t="s">
        <v>549</v>
      </c>
      <c r="P32" s="643"/>
      <c r="Q32" s="643"/>
      <c r="R32" s="643"/>
      <c r="S32" s="643"/>
      <c r="T32" s="643"/>
      <c r="U32" s="643"/>
      <c r="V32" s="643"/>
      <c r="W32" s="377" t="s">
        <v>14</v>
      </c>
    </row>
    <row r="33" spans="1:46" ht="18.75" customHeight="1" x14ac:dyDescent="0.15">
      <c r="B33" s="644" t="s">
        <v>554</v>
      </c>
      <c r="C33" s="645"/>
      <c r="D33" s="645"/>
      <c r="E33" s="645"/>
      <c r="F33" s="645"/>
      <c r="G33" s="645"/>
      <c r="H33" s="645"/>
      <c r="I33" s="645"/>
      <c r="J33" s="645"/>
      <c r="K33" s="645"/>
      <c r="L33" s="645"/>
      <c r="M33" s="645"/>
      <c r="N33" s="646"/>
      <c r="O33" s="331" t="s">
        <v>573</v>
      </c>
      <c r="P33" s="643"/>
      <c r="Q33" s="643"/>
      <c r="R33" s="643"/>
      <c r="S33" s="643"/>
      <c r="T33" s="643"/>
      <c r="U33" s="643"/>
      <c r="V33" s="643"/>
      <c r="W33" s="364" t="s">
        <v>14</v>
      </c>
    </row>
    <row r="34" spans="1:46" ht="18.75" customHeight="1" x14ac:dyDescent="0.15">
      <c r="B34" s="467" t="s">
        <v>555</v>
      </c>
      <c r="C34" s="468"/>
      <c r="D34" s="468"/>
      <c r="E34" s="468"/>
      <c r="F34" s="468"/>
      <c r="G34" s="468"/>
      <c r="H34" s="468"/>
      <c r="I34" s="468"/>
      <c r="J34" s="468"/>
      <c r="K34" s="468"/>
      <c r="L34" s="468"/>
      <c r="M34" s="468"/>
      <c r="N34" s="472"/>
      <c r="O34" s="331" t="s">
        <v>575</v>
      </c>
      <c r="P34" s="471"/>
      <c r="Q34" s="471"/>
      <c r="R34" s="471"/>
      <c r="S34" s="471"/>
      <c r="T34" s="471"/>
      <c r="U34" s="471"/>
      <c r="V34" s="471"/>
      <c r="W34" s="380" t="s">
        <v>14</v>
      </c>
    </row>
    <row r="35" spans="1:46" ht="18.75" customHeight="1" x14ac:dyDescent="0.15">
      <c r="B35" s="640" t="s">
        <v>574</v>
      </c>
      <c r="C35" s="640"/>
      <c r="D35" s="640"/>
      <c r="E35" s="640"/>
      <c r="F35" s="640"/>
      <c r="G35" s="640"/>
      <c r="H35" s="640"/>
      <c r="I35" s="640"/>
      <c r="J35" s="640"/>
      <c r="K35" s="640"/>
      <c r="L35" s="640"/>
      <c r="M35" s="640"/>
      <c r="N35" s="640"/>
      <c r="O35" s="331" t="s">
        <v>577</v>
      </c>
      <c r="P35" s="471"/>
      <c r="Q35" s="471"/>
      <c r="R35" s="471"/>
      <c r="S35" s="471"/>
      <c r="T35" s="471"/>
      <c r="U35" s="471"/>
      <c r="V35" s="471"/>
      <c r="W35" s="377" t="s">
        <v>14</v>
      </c>
    </row>
    <row r="36" spans="1:46" ht="18.75" customHeight="1" x14ac:dyDescent="0.15">
      <c r="B36" s="641" t="s">
        <v>576</v>
      </c>
      <c r="C36" s="641"/>
      <c r="D36" s="641"/>
      <c r="E36" s="641"/>
      <c r="F36" s="641"/>
      <c r="G36" s="641"/>
      <c r="H36" s="641"/>
      <c r="I36" s="641"/>
      <c r="J36" s="641"/>
      <c r="K36" s="641"/>
      <c r="L36" s="641"/>
      <c r="M36" s="641"/>
      <c r="N36" s="641"/>
      <c r="O36" s="331" t="s">
        <v>578</v>
      </c>
      <c r="P36" s="471"/>
      <c r="Q36" s="471"/>
      <c r="R36" s="471"/>
      <c r="S36" s="471"/>
      <c r="T36" s="471"/>
      <c r="U36" s="471"/>
      <c r="V36" s="471"/>
      <c r="W36" s="377" t="s">
        <v>14</v>
      </c>
    </row>
    <row r="37" spans="1:46" ht="18.75" customHeight="1" thickBot="1" x14ac:dyDescent="0.2">
      <c r="B37" s="642" t="s">
        <v>707</v>
      </c>
      <c r="C37" s="642"/>
      <c r="D37" s="642"/>
      <c r="E37" s="642"/>
      <c r="F37" s="642"/>
      <c r="G37" s="642"/>
      <c r="H37" s="642"/>
      <c r="I37" s="642"/>
      <c r="J37" s="642"/>
      <c r="K37" s="642"/>
      <c r="L37" s="642"/>
      <c r="M37" s="642"/>
      <c r="N37" s="642"/>
      <c r="O37" s="391" t="s">
        <v>579</v>
      </c>
      <c r="P37" s="643"/>
      <c r="Q37" s="643"/>
      <c r="R37" s="643"/>
      <c r="S37" s="643"/>
      <c r="T37" s="643"/>
      <c r="U37" s="643"/>
      <c r="V37" s="643"/>
      <c r="W37" s="364" t="s">
        <v>14</v>
      </c>
    </row>
    <row r="38" spans="1:46" ht="18.75" customHeight="1" thickTop="1" thickBot="1" x14ac:dyDescent="0.2">
      <c r="B38" s="636" t="s">
        <v>706</v>
      </c>
      <c r="C38" s="637"/>
      <c r="D38" s="637"/>
      <c r="E38" s="637"/>
      <c r="F38" s="637"/>
      <c r="G38" s="637"/>
      <c r="H38" s="637"/>
      <c r="I38" s="637"/>
      <c r="J38" s="638"/>
      <c r="K38" s="597"/>
      <c r="L38" s="597"/>
      <c r="M38" s="597"/>
      <c r="N38" s="598"/>
      <c r="O38" s="332" t="s">
        <v>659</v>
      </c>
      <c r="P38" s="639"/>
      <c r="Q38" s="639"/>
      <c r="R38" s="639"/>
      <c r="S38" s="639"/>
      <c r="T38" s="639"/>
      <c r="U38" s="639"/>
      <c r="V38" s="639"/>
      <c r="W38" s="333" t="s">
        <v>14</v>
      </c>
    </row>
    <row r="39" spans="1:46" ht="6" customHeight="1" thickTop="1" x14ac:dyDescent="0.15"/>
    <row r="40" spans="1:46" ht="18" customHeight="1" x14ac:dyDescent="0.15">
      <c r="A40" s="386" t="s">
        <v>580</v>
      </c>
    </row>
    <row r="41" spans="1:46" ht="6" customHeight="1" x14ac:dyDescent="0.15"/>
    <row r="42" spans="1:46" ht="17.25" customHeight="1" x14ac:dyDescent="0.15">
      <c r="A42" s="309"/>
      <c r="B42" s="617" t="s">
        <v>28</v>
      </c>
      <c r="C42" s="617"/>
      <c r="D42" s="617"/>
      <c r="E42" s="617"/>
      <c r="F42" s="617"/>
      <c r="G42" s="617"/>
      <c r="H42" s="617"/>
      <c r="I42" s="431" t="s">
        <v>58</v>
      </c>
      <c r="J42" s="469"/>
      <c r="K42" s="469"/>
      <c r="L42" s="469"/>
      <c r="M42" s="469"/>
      <c r="N42" s="469"/>
      <c r="O42" s="470"/>
      <c r="P42" s="617" t="s">
        <v>59</v>
      </c>
      <c r="Q42" s="631"/>
      <c r="R42" s="631"/>
      <c r="S42" s="631"/>
      <c r="T42" s="431" t="s">
        <v>54</v>
      </c>
      <c r="U42" s="432"/>
      <c r="V42" s="432"/>
      <c r="W42" s="432"/>
      <c r="X42" s="432"/>
      <c r="Y42" s="432"/>
      <c r="Z42" s="432"/>
      <c r="AA42" s="432"/>
      <c r="AB42" s="432"/>
      <c r="AC42" s="432"/>
      <c r="AD42" s="433"/>
    </row>
    <row r="43" spans="1:46" ht="17.25" customHeight="1" x14ac:dyDescent="0.15">
      <c r="A43" s="309"/>
      <c r="B43" s="441"/>
      <c r="C43" s="442"/>
      <c r="D43" s="442"/>
      <c r="E43" s="442"/>
      <c r="F43" s="442"/>
      <c r="G43" s="442"/>
      <c r="H43" s="476"/>
      <c r="I43" s="625"/>
      <c r="J43" s="540"/>
      <c r="K43" s="540"/>
      <c r="L43" s="540"/>
      <c r="M43" s="540"/>
      <c r="N43" s="484" t="s">
        <v>32</v>
      </c>
      <c r="O43" s="628"/>
      <c r="P43" s="630" t="str">
        <f>IFERROR(VLOOKUP(I43,[1]助成内容!D4:F11,3,TRUE),"")</f>
        <v/>
      </c>
      <c r="Q43" s="631"/>
      <c r="R43" s="631"/>
      <c r="S43" s="631"/>
      <c r="T43" s="632" t="s">
        <v>440</v>
      </c>
      <c r="U43" s="634" t="str">
        <f>IF($B$43="11時間施設",IFERROR(VLOOKUP(I43,[1]助成内容!D4:I11,6,TRUE),""),IFERROR(VLOOKUP(I43,[1]助成内容!D12:I19,6,TRUE),""))</f>
        <v/>
      </c>
      <c r="V43" s="634"/>
      <c r="W43" s="634"/>
      <c r="X43" s="634"/>
      <c r="Y43" s="634"/>
      <c r="Z43" s="634"/>
      <c r="AA43" s="634"/>
      <c r="AB43" s="634"/>
      <c r="AC43" s="634"/>
      <c r="AD43" s="485" t="s">
        <v>14</v>
      </c>
    </row>
    <row r="44" spans="1:46" ht="17.25" customHeight="1" x14ac:dyDescent="0.15">
      <c r="A44" s="309"/>
      <c r="B44" s="423"/>
      <c r="C44" s="424"/>
      <c r="D44" s="424"/>
      <c r="E44" s="424"/>
      <c r="F44" s="424"/>
      <c r="G44" s="424"/>
      <c r="H44" s="425"/>
      <c r="I44" s="626"/>
      <c r="J44" s="627"/>
      <c r="K44" s="627"/>
      <c r="L44" s="627"/>
      <c r="M44" s="627"/>
      <c r="N44" s="627"/>
      <c r="O44" s="629"/>
      <c r="P44" s="631"/>
      <c r="Q44" s="631"/>
      <c r="R44" s="631"/>
      <c r="S44" s="631"/>
      <c r="T44" s="633"/>
      <c r="U44" s="635"/>
      <c r="V44" s="635"/>
      <c r="W44" s="635"/>
      <c r="X44" s="635"/>
      <c r="Y44" s="635"/>
      <c r="Z44" s="635"/>
      <c r="AA44" s="635"/>
      <c r="AB44" s="635"/>
      <c r="AC44" s="635"/>
      <c r="AD44" s="422"/>
      <c r="AT44" s="308"/>
    </row>
    <row r="45" spans="1:46" ht="17.25" customHeight="1" x14ac:dyDescent="0.15">
      <c r="A45" s="402"/>
      <c r="B45" s="617" t="s">
        <v>581</v>
      </c>
      <c r="C45" s="617"/>
      <c r="D45" s="617"/>
      <c r="E45" s="617"/>
      <c r="F45" s="617"/>
      <c r="G45" s="617"/>
      <c r="H45" s="617"/>
      <c r="I45" s="431" t="s">
        <v>582</v>
      </c>
      <c r="J45" s="432"/>
      <c r="K45" s="432"/>
      <c r="L45" s="433"/>
      <c r="M45" s="431"/>
      <c r="N45" s="433"/>
      <c r="O45" s="390" t="s">
        <v>561</v>
      </c>
      <c r="P45" s="617" t="str">
        <f>IF(AND(I43&gt;=10,M45&gt;=1,B43="11時間施設",B50="一般型"),"対象","対象外")</f>
        <v>対象外</v>
      </c>
      <c r="Q45" s="617"/>
      <c r="R45" s="617"/>
      <c r="S45" s="617"/>
      <c r="T45" s="391" t="s">
        <v>441</v>
      </c>
      <c r="U45" s="624">
        <f>IF(P45="対象",[1]助成内容!J39,0)</f>
        <v>0</v>
      </c>
      <c r="V45" s="624"/>
      <c r="W45" s="624"/>
      <c r="X45" s="624"/>
      <c r="Y45" s="624"/>
      <c r="Z45" s="624"/>
      <c r="AA45" s="624"/>
      <c r="AB45" s="624"/>
      <c r="AC45" s="624"/>
      <c r="AD45" s="334" t="s">
        <v>14</v>
      </c>
      <c r="AT45" s="308"/>
    </row>
    <row r="46" spans="1:46" ht="6" customHeight="1" x14ac:dyDescent="0.15"/>
    <row r="47" spans="1:46" ht="18" customHeight="1" x14ac:dyDescent="0.15">
      <c r="A47" s="386" t="s">
        <v>60</v>
      </c>
    </row>
    <row r="48" spans="1:46" ht="21.75" customHeight="1" x14ac:dyDescent="0.15">
      <c r="B48" s="617" t="s">
        <v>28</v>
      </c>
      <c r="C48" s="617"/>
      <c r="D48" s="617"/>
      <c r="E48" s="617"/>
      <c r="F48" s="617"/>
      <c r="G48" s="617"/>
      <c r="H48" s="617"/>
      <c r="I48" s="618">
        <f>B43</f>
        <v>0</v>
      </c>
      <c r="J48" s="619"/>
      <c r="K48" s="619"/>
      <c r="L48" s="619"/>
      <c r="M48" s="619"/>
      <c r="N48" s="619"/>
      <c r="O48" s="620"/>
    </row>
    <row r="49" spans="1:30" ht="17.25" customHeight="1" x14ac:dyDescent="0.15">
      <c r="A49" s="309"/>
      <c r="B49" s="617" t="s">
        <v>583</v>
      </c>
      <c r="C49" s="617"/>
      <c r="D49" s="617"/>
      <c r="E49" s="617"/>
      <c r="F49" s="617"/>
      <c r="G49" s="617"/>
      <c r="H49" s="617"/>
      <c r="I49" s="431" t="s">
        <v>62</v>
      </c>
      <c r="J49" s="438"/>
      <c r="K49" s="438"/>
      <c r="L49" s="439"/>
      <c r="M49" s="621" t="s">
        <v>58</v>
      </c>
      <c r="N49" s="622"/>
      <c r="O49" s="622"/>
      <c r="P49" s="622"/>
      <c r="Q49" s="622"/>
      <c r="R49" s="556" t="s">
        <v>65</v>
      </c>
      <c r="S49" s="432"/>
      <c r="T49" s="432"/>
      <c r="U49" s="432"/>
      <c r="V49" s="432"/>
      <c r="W49" s="623"/>
      <c r="X49" s="387"/>
      <c r="Y49" s="432" t="s">
        <v>269</v>
      </c>
      <c r="Z49" s="432"/>
      <c r="AA49" s="432"/>
      <c r="AB49" s="432"/>
      <c r="AC49" s="432"/>
      <c r="AD49" s="433"/>
    </row>
    <row r="50" spans="1:30" ht="17.25" customHeight="1" x14ac:dyDescent="0.15">
      <c r="A50" s="309"/>
      <c r="B50" s="593" t="s">
        <v>641</v>
      </c>
      <c r="C50" s="446"/>
      <c r="D50" s="446"/>
      <c r="E50" s="446"/>
      <c r="F50" s="446"/>
      <c r="G50" s="446"/>
      <c r="H50" s="448"/>
      <c r="I50" s="599" t="s">
        <v>584</v>
      </c>
      <c r="J50" s="600"/>
      <c r="K50" s="600"/>
      <c r="L50" s="601"/>
      <c r="M50" s="602"/>
      <c r="N50" s="603"/>
      <c r="O50" s="603"/>
      <c r="P50" s="603"/>
      <c r="Q50" s="335" t="s">
        <v>32</v>
      </c>
      <c r="R50" s="336" t="s">
        <v>63</v>
      </c>
      <c r="S50" s="604" t="str">
        <f>IF(AND(I48="11時間施設"),[1]助成内容!J23,IF(AND(I48="8時間施設"),[1]助成内容!J27,"0"))</f>
        <v>0</v>
      </c>
      <c r="T50" s="604"/>
      <c r="U50" s="604"/>
      <c r="V50" s="604"/>
      <c r="W50" s="335" t="s">
        <v>14</v>
      </c>
      <c r="X50" s="337" t="s">
        <v>64</v>
      </c>
      <c r="Y50" s="605">
        <f>M50*S50</f>
        <v>0</v>
      </c>
      <c r="Z50" s="605"/>
      <c r="AA50" s="605"/>
      <c r="AB50" s="605"/>
      <c r="AC50" s="605"/>
      <c r="AD50" s="383" t="s">
        <v>14</v>
      </c>
    </row>
    <row r="51" spans="1:30" ht="17.25" customHeight="1" x14ac:dyDescent="0.15">
      <c r="A51" s="309"/>
      <c r="B51" s="594"/>
      <c r="C51" s="447"/>
      <c r="D51" s="447"/>
      <c r="E51" s="447"/>
      <c r="F51" s="447"/>
      <c r="G51" s="447"/>
      <c r="H51" s="595"/>
      <c r="I51" s="606" t="s">
        <v>585</v>
      </c>
      <c r="J51" s="607"/>
      <c r="K51" s="607"/>
      <c r="L51" s="608"/>
      <c r="M51" s="582"/>
      <c r="N51" s="583"/>
      <c r="O51" s="583"/>
      <c r="P51" s="583"/>
      <c r="Q51" s="338" t="s">
        <v>32</v>
      </c>
      <c r="R51" s="339" t="s">
        <v>63</v>
      </c>
      <c r="S51" s="584" t="str">
        <f>IF(AND(I48="11時間施設"),[1]助成内容!J24,IF(AND(I48="8時間施設"),[1]助成内容!J28,"0"))</f>
        <v>0</v>
      </c>
      <c r="T51" s="584"/>
      <c r="U51" s="584"/>
      <c r="V51" s="584"/>
      <c r="W51" s="338" t="s">
        <v>14</v>
      </c>
      <c r="X51" s="340" t="s">
        <v>64</v>
      </c>
      <c r="Y51" s="585">
        <f>M51*S51</f>
        <v>0</v>
      </c>
      <c r="Z51" s="585"/>
      <c r="AA51" s="585"/>
      <c r="AB51" s="585"/>
      <c r="AC51" s="585"/>
      <c r="AD51" s="369" t="s">
        <v>14</v>
      </c>
    </row>
    <row r="52" spans="1:30" ht="17.25" customHeight="1" x14ac:dyDescent="0.15">
      <c r="A52" s="309"/>
      <c r="B52" s="594"/>
      <c r="C52" s="447"/>
      <c r="D52" s="447"/>
      <c r="E52" s="447"/>
      <c r="F52" s="447"/>
      <c r="G52" s="447"/>
      <c r="H52" s="595"/>
      <c r="I52" s="606" t="s">
        <v>586</v>
      </c>
      <c r="J52" s="607"/>
      <c r="K52" s="607"/>
      <c r="L52" s="608"/>
      <c r="M52" s="582"/>
      <c r="N52" s="583"/>
      <c r="O52" s="583"/>
      <c r="P52" s="583"/>
      <c r="Q52" s="338" t="s">
        <v>32</v>
      </c>
      <c r="R52" s="339" t="s">
        <v>63</v>
      </c>
      <c r="S52" s="584" t="str">
        <f>IF(AND(I48="11時間施設"),[1]助成内容!J25,IF(AND(I48="8時間施設"),[1]助成内容!J29,"0"))</f>
        <v>0</v>
      </c>
      <c r="T52" s="584"/>
      <c r="U52" s="584"/>
      <c r="V52" s="584"/>
      <c r="W52" s="338" t="s">
        <v>14</v>
      </c>
      <c r="X52" s="340" t="s">
        <v>64</v>
      </c>
      <c r="Y52" s="585">
        <f>M52*S52</f>
        <v>0</v>
      </c>
      <c r="Z52" s="585"/>
      <c r="AA52" s="585"/>
      <c r="AB52" s="585"/>
      <c r="AC52" s="585"/>
      <c r="AD52" s="369" t="s">
        <v>14</v>
      </c>
    </row>
    <row r="53" spans="1:30" ht="17.25" customHeight="1" x14ac:dyDescent="0.15">
      <c r="A53" s="309"/>
      <c r="B53" s="609"/>
      <c r="C53" s="450"/>
      <c r="D53" s="450"/>
      <c r="E53" s="450"/>
      <c r="F53" s="450"/>
      <c r="G53" s="450"/>
      <c r="H53" s="451"/>
      <c r="I53" s="610" t="s">
        <v>61</v>
      </c>
      <c r="J53" s="611"/>
      <c r="K53" s="611"/>
      <c r="L53" s="612"/>
      <c r="M53" s="613"/>
      <c r="N53" s="614"/>
      <c r="O53" s="614"/>
      <c r="P53" s="614"/>
      <c r="Q53" s="341" t="s">
        <v>32</v>
      </c>
      <c r="R53" s="342" t="s">
        <v>63</v>
      </c>
      <c r="S53" s="615" t="str">
        <f>IF(AND(I48="11時間施設"),[1]助成内容!J26,IF(AND(I48="8時間施設"),[1]助成内容!J30,"0"))</f>
        <v>0</v>
      </c>
      <c r="T53" s="615"/>
      <c r="U53" s="615"/>
      <c r="V53" s="615"/>
      <c r="W53" s="341" t="s">
        <v>14</v>
      </c>
      <c r="X53" s="343" t="s">
        <v>64</v>
      </c>
      <c r="Y53" s="616">
        <f>M53*S53</f>
        <v>0</v>
      </c>
      <c r="Z53" s="616"/>
      <c r="AA53" s="616"/>
      <c r="AB53" s="616"/>
      <c r="AC53" s="616"/>
      <c r="AD53" s="379" t="s">
        <v>14</v>
      </c>
    </row>
    <row r="54" spans="1:30" ht="17.25" customHeight="1" x14ac:dyDescent="0.15">
      <c r="A54" s="402"/>
      <c r="B54" s="593" t="s">
        <v>449</v>
      </c>
      <c r="C54" s="446"/>
      <c r="D54" s="446"/>
      <c r="E54" s="446"/>
      <c r="F54" s="446"/>
      <c r="G54" s="446"/>
      <c r="H54" s="448"/>
      <c r="I54" s="599" t="s">
        <v>584</v>
      </c>
      <c r="J54" s="600"/>
      <c r="K54" s="600"/>
      <c r="L54" s="601"/>
      <c r="M54" s="602"/>
      <c r="N54" s="603"/>
      <c r="O54" s="603"/>
      <c r="P54" s="603"/>
      <c r="Q54" s="335" t="s">
        <v>32</v>
      </c>
      <c r="R54" s="336" t="s">
        <v>63</v>
      </c>
      <c r="S54" s="604"/>
      <c r="T54" s="604"/>
      <c r="U54" s="604"/>
      <c r="V54" s="604"/>
      <c r="W54" s="335" t="s">
        <v>14</v>
      </c>
      <c r="X54" s="337" t="s">
        <v>64</v>
      </c>
      <c r="Y54" s="605">
        <f t="shared" ref="Y54:Y57" si="0">M54*S54</f>
        <v>0</v>
      </c>
      <c r="Z54" s="605"/>
      <c r="AA54" s="605"/>
      <c r="AB54" s="605"/>
      <c r="AC54" s="605"/>
      <c r="AD54" s="383" t="s">
        <v>14</v>
      </c>
    </row>
    <row r="55" spans="1:30" ht="17.25" customHeight="1" x14ac:dyDescent="0.15">
      <c r="A55" s="402"/>
      <c r="B55" s="594"/>
      <c r="C55" s="447"/>
      <c r="D55" s="447"/>
      <c r="E55" s="447"/>
      <c r="F55" s="447"/>
      <c r="G55" s="447"/>
      <c r="H55" s="595"/>
      <c r="I55" s="606" t="s">
        <v>585</v>
      </c>
      <c r="J55" s="607"/>
      <c r="K55" s="607"/>
      <c r="L55" s="608"/>
      <c r="M55" s="582"/>
      <c r="N55" s="583"/>
      <c r="O55" s="583"/>
      <c r="P55" s="583"/>
      <c r="Q55" s="338" t="s">
        <v>32</v>
      </c>
      <c r="R55" s="339" t="s">
        <v>63</v>
      </c>
      <c r="S55" s="584"/>
      <c r="T55" s="584"/>
      <c r="U55" s="584"/>
      <c r="V55" s="584"/>
      <c r="W55" s="338" t="s">
        <v>14</v>
      </c>
      <c r="X55" s="340" t="s">
        <v>64</v>
      </c>
      <c r="Y55" s="585">
        <f t="shared" si="0"/>
        <v>0</v>
      </c>
      <c r="Z55" s="585"/>
      <c r="AA55" s="585"/>
      <c r="AB55" s="585"/>
      <c r="AC55" s="585"/>
      <c r="AD55" s="369" t="s">
        <v>14</v>
      </c>
    </row>
    <row r="56" spans="1:30" ht="17.25" customHeight="1" x14ac:dyDescent="0.15">
      <c r="A56" s="402"/>
      <c r="B56" s="594"/>
      <c r="C56" s="447"/>
      <c r="D56" s="447"/>
      <c r="E56" s="447"/>
      <c r="F56" s="447"/>
      <c r="G56" s="447"/>
      <c r="H56" s="595"/>
      <c r="I56" s="606" t="s">
        <v>586</v>
      </c>
      <c r="J56" s="607"/>
      <c r="K56" s="607"/>
      <c r="L56" s="608"/>
      <c r="M56" s="582"/>
      <c r="N56" s="583"/>
      <c r="O56" s="583"/>
      <c r="P56" s="583"/>
      <c r="Q56" s="338" t="s">
        <v>32</v>
      </c>
      <c r="R56" s="339" t="s">
        <v>63</v>
      </c>
      <c r="S56" s="584"/>
      <c r="T56" s="584"/>
      <c r="U56" s="584"/>
      <c r="V56" s="584"/>
      <c r="W56" s="338" t="s">
        <v>14</v>
      </c>
      <c r="X56" s="340" t="s">
        <v>64</v>
      </c>
      <c r="Y56" s="585">
        <f t="shared" si="0"/>
        <v>0</v>
      </c>
      <c r="Z56" s="585"/>
      <c r="AA56" s="585"/>
      <c r="AB56" s="585"/>
      <c r="AC56" s="585"/>
      <c r="AD56" s="369" t="s">
        <v>14</v>
      </c>
    </row>
    <row r="57" spans="1:30" ht="17.25" customHeight="1" thickBot="1" x14ac:dyDescent="0.2">
      <c r="A57" s="402"/>
      <c r="B57" s="596"/>
      <c r="C57" s="597"/>
      <c r="D57" s="597"/>
      <c r="E57" s="597"/>
      <c r="F57" s="597"/>
      <c r="G57" s="597"/>
      <c r="H57" s="598"/>
      <c r="I57" s="586" t="s">
        <v>61</v>
      </c>
      <c r="J57" s="587"/>
      <c r="K57" s="587"/>
      <c r="L57" s="588"/>
      <c r="M57" s="589"/>
      <c r="N57" s="590"/>
      <c r="O57" s="590"/>
      <c r="P57" s="590"/>
      <c r="Q57" s="344" t="s">
        <v>32</v>
      </c>
      <c r="R57" s="345" t="s">
        <v>63</v>
      </c>
      <c r="S57" s="591"/>
      <c r="T57" s="591"/>
      <c r="U57" s="591"/>
      <c r="V57" s="591"/>
      <c r="W57" s="344" t="s">
        <v>14</v>
      </c>
      <c r="X57" s="346" t="s">
        <v>64</v>
      </c>
      <c r="Y57" s="592">
        <f t="shared" si="0"/>
        <v>0</v>
      </c>
      <c r="Z57" s="592"/>
      <c r="AA57" s="592"/>
      <c r="AB57" s="592"/>
      <c r="AC57" s="592"/>
      <c r="AD57" s="347" t="s">
        <v>14</v>
      </c>
    </row>
    <row r="58" spans="1:30" ht="17.25" customHeight="1" thickTop="1" x14ac:dyDescent="0.15">
      <c r="A58" s="402"/>
      <c r="B58" s="609" t="s">
        <v>157</v>
      </c>
      <c r="C58" s="450"/>
      <c r="D58" s="450"/>
      <c r="E58" s="450"/>
      <c r="F58" s="450"/>
      <c r="G58" s="450"/>
      <c r="H58" s="450"/>
      <c r="I58" s="450"/>
      <c r="J58" s="450"/>
      <c r="K58" s="450"/>
      <c r="L58" s="451"/>
      <c r="M58" s="563"/>
      <c r="N58" s="564"/>
      <c r="O58" s="564"/>
      <c r="P58" s="564"/>
      <c r="Q58" s="565"/>
      <c r="R58" s="566"/>
      <c r="S58" s="567"/>
      <c r="T58" s="567"/>
      <c r="U58" s="567"/>
      <c r="V58" s="567"/>
      <c r="W58" s="565"/>
      <c r="X58" s="348" t="s">
        <v>442</v>
      </c>
      <c r="Y58" s="581">
        <f>SUM(Y50:AC57)</f>
        <v>0</v>
      </c>
      <c r="Z58" s="581"/>
      <c r="AA58" s="581"/>
      <c r="AB58" s="581"/>
      <c r="AC58" s="581"/>
      <c r="AD58" s="364" t="s">
        <v>14</v>
      </c>
    </row>
    <row r="59" spans="1:30" ht="6" customHeight="1" x14ac:dyDescent="0.15"/>
    <row r="60" spans="1:30" ht="14.25" customHeight="1" x14ac:dyDescent="0.15">
      <c r="A60" s="402"/>
    </row>
    <row r="61" spans="1:30" ht="15" customHeight="1" x14ac:dyDescent="0.15">
      <c r="A61" s="386" t="s">
        <v>656</v>
      </c>
    </row>
    <row r="62" spans="1:30" ht="6" customHeight="1" x14ac:dyDescent="0.15"/>
    <row r="63" spans="1:30" s="327" customFormat="1" ht="18" customHeight="1" x14ac:dyDescent="0.15">
      <c r="B63" s="568" t="s">
        <v>6</v>
      </c>
      <c r="C63" s="569"/>
      <c r="D63" s="569"/>
      <c r="E63" s="569"/>
      <c r="F63" s="569"/>
      <c r="G63" s="570"/>
      <c r="H63" s="568" t="s">
        <v>670</v>
      </c>
      <c r="I63" s="569"/>
      <c r="J63" s="569"/>
      <c r="K63" s="569"/>
      <c r="L63" s="569"/>
      <c r="M63" s="569"/>
      <c r="N63" s="570"/>
      <c r="O63" s="568" t="s">
        <v>65</v>
      </c>
      <c r="P63" s="569"/>
      <c r="Q63" s="569"/>
      <c r="R63" s="569"/>
      <c r="S63" s="569"/>
      <c r="T63" s="570"/>
      <c r="U63" s="568" t="s">
        <v>673</v>
      </c>
      <c r="V63" s="569"/>
      <c r="W63" s="569"/>
      <c r="X63" s="569"/>
      <c r="Y63" s="569"/>
      <c r="Z63" s="570"/>
    </row>
    <row r="64" spans="1:30" s="327" customFormat="1" ht="18" customHeight="1" x14ac:dyDescent="0.15">
      <c r="B64" s="571" t="s">
        <v>649</v>
      </c>
      <c r="C64" s="572"/>
      <c r="D64" s="572"/>
      <c r="E64" s="572"/>
      <c r="F64" s="572"/>
      <c r="G64" s="573"/>
      <c r="H64" s="574" t="s">
        <v>633</v>
      </c>
      <c r="I64" s="574"/>
      <c r="J64" s="574"/>
      <c r="K64" s="575"/>
      <c r="L64" s="576"/>
      <c r="M64" s="577" t="s">
        <v>69</v>
      </c>
      <c r="N64" s="578"/>
      <c r="O64" s="579"/>
      <c r="P64" s="580"/>
      <c r="Q64" s="580"/>
      <c r="R64" s="580"/>
      <c r="S64" s="577" t="s">
        <v>14</v>
      </c>
      <c r="T64" s="578"/>
      <c r="U64" s="579">
        <f t="shared" ref="U64:U65" si="1">K64*O64</f>
        <v>0</v>
      </c>
      <c r="V64" s="580"/>
      <c r="W64" s="580"/>
      <c r="X64" s="580"/>
      <c r="Y64" s="577" t="s">
        <v>14</v>
      </c>
      <c r="Z64" s="578"/>
    </row>
    <row r="65" spans="1:30" s="327" customFormat="1" ht="18" customHeight="1" x14ac:dyDescent="0.15">
      <c r="B65" s="571" t="s">
        <v>627</v>
      </c>
      <c r="C65" s="572"/>
      <c r="D65" s="572"/>
      <c r="E65" s="572"/>
      <c r="F65" s="572"/>
      <c r="G65" s="573"/>
      <c r="H65" s="574" t="s">
        <v>633</v>
      </c>
      <c r="I65" s="574"/>
      <c r="J65" s="574"/>
      <c r="K65" s="575"/>
      <c r="L65" s="576"/>
      <c r="M65" s="577" t="s">
        <v>69</v>
      </c>
      <c r="N65" s="578"/>
      <c r="O65" s="579"/>
      <c r="P65" s="580"/>
      <c r="Q65" s="580"/>
      <c r="R65" s="580"/>
      <c r="S65" s="577" t="s">
        <v>14</v>
      </c>
      <c r="T65" s="578"/>
      <c r="U65" s="579">
        <f t="shared" si="1"/>
        <v>0</v>
      </c>
      <c r="V65" s="580"/>
      <c r="W65" s="580"/>
      <c r="X65" s="580"/>
      <c r="Y65" s="577" t="s">
        <v>14</v>
      </c>
      <c r="Z65" s="578"/>
    </row>
    <row r="66" spans="1:30" s="327" customFormat="1" ht="18" customHeight="1" x14ac:dyDescent="0.15">
      <c r="B66" s="568" t="s">
        <v>103</v>
      </c>
      <c r="C66" s="569"/>
      <c r="D66" s="569"/>
      <c r="E66" s="569"/>
      <c r="F66" s="569"/>
      <c r="G66" s="569"/>
      <c r="H66" s="569"/>
      <c r="I66" s="569"/>
      <c r="J66" s="569"/>
      <c r="K66" s="569"/>
      <c r="L66" s="569"/>
      <c r="M66" s="569"/>
      <c r="N66" s="570"/>
      <c r="O66" s="403"/>
      <c r="P66" s="404"/>
      <c r="Q66" s="404"/>
      <c r="R66" s="404"/>
      <c r="S66" s="349"/>
      <c r="T66" s="262"/>
      <c r="U66" s="668">
        <f>SUM(U64:X65)</f>
        <v>0</v>
      </c>
      <c r="V66" s="669"/>
      <c r="W66" s="669"/>
      <c r="X66" s="669"/>
      <c r="Y66" s="349" t="s">
        <v>14</v>
      </c>
      <c r="Z66" s="262"/>
    </row>
    <row r="67" spans="1:30" ht="17.25" customHeight="1" x14ac:dyDescent="0.15">
      <c r="A67" s="402"/>
    </row>
    <row r="68" spans="1:30" ht="15" customHeight="1" x14ac:dyDescent="0.15">
      <c r="A68" s="386" t="s">
        <v>677</v>
      </c>
    </row>
    <row r="69" spans="1:30" ht="6" customHeight="1" x14ac:dyDescent="0.15"/>
    <row r="70" spans="1:30" ht="15" customHeight="1" x14ac:dyDescent="0.15">
      <c r="A70" s="309"/>
      <c r="B70" s="431" t="s">
        <v>587</v>
      </c>
      <c r="C70" s="432"/>
      <c r="D70" s="432"/>
      <c r="E70" s="470"/>
      <c r="F70" s="431" t="s">
        <v>70</v>
      </c>
      <c r="G70" s="469"/>
      <c r="H70" s="469"/>
      <c r="I70" s="469"/>
      <c r="J70" s="469"/>
      <c r="K70" s="555"/>
      <c r="L70" s="556" t="s">
        <v>65</v>
      </c>
      <c r="M70" s="469"/>
      <c r="N70" s="469"/>
      <c r="O70" s="469"/>
      <c r="P70" s="469"/>
      <c r="Q70" s="469"/>
      <c r="R70" s="431" t="s">
        <v>678</v>
      </c>
      <c r="S70" s="469"/>
      <c r="T70" s="469"/>
      <c r="U70" s="469"/>
      <c r="V70" s="469"/>
      <c r="W70" s="469"/>
      <c r="X70" s="470"/>
    </row>
    <row r="71" spans="1:30" ht="18" customHeight="1" x14ac:dyDescent="0.15">
      <c r="A71" s="309"/>
      <c r="B71" s="539" t="s">
        <v>588</v>
      </c>
      <c r="C71" s="508"/>
      <c r="D71" s="508"/>
      <c r="E71" s="513"/>
      <c r="F71" s="561" t="str">
        <f ca="1">INDIRECT([1]設定!$B$3&amp;"!$H$41")</f>
        <v>通常</v>
      </c>
      <c r="G71" s="562"/>
      <c r="H71" s="562"/>
      <c r="I71" s="562"/>
      <c r="J71" s="508" t="s">
        <v>68</v>
      </c>
      <c r="K71" s="541"/>
      <c r="L71" s="382" t="s">
        <v>63</v>
      </c>
      <c r="M71" s="511"/>
      <c r="N71" s="542"/>
      <c r="O71" s="542"/>
      <c r="P71" s="542"/>
      <c r="Q71" s="382" t="s">
        <v>14</v>
      </c>
      <c r="R71" s="670" t="s">
        <v>76</v>
      </c>
      <c r="S71" s="562"/>
      <c r="T71" s="562"/>
      <c r="U71" s="562"/>
      <c r="V71" s="562"/>
      <c r="W71" s="562"/>
      <c r="X71" s="671"/>
    </row>
    <row r="72" spans="1:30" ht="18" customHeight="1" x14ac:dyDescent="0.15">
      <c r="A72" s="309"/>
      <c r="B72" s="557" t="s">
        <v>589</v>
      </c>
      <c r="C72" s="457"/>
      <c r="D72" s="457"/>
      <c r="E72" s="462"/>
      <c r="F72" s="463" t="str">
        <f ca="1">INDIRECT([1]設定!$B$3&amp;"!$H$42")</f>
        <v>通常</v>
      </c>
      <c r="G72" s="558"/>
      <c r="H72" s="558"/>
      <c r="I72" s="558"/>
      <c r="J72" s="457" t="s">
        <v>68</v>
      </c>
      <c r="K72" s="559"/>
      <c r="L72" s="368" t="s">
        <v>63</v>
      </c>
      <c r="M72" s="497"/>
      <c r="N72" s="560"/>
      <c r="O72" s="560"/>
      <c r="P72" s="560"/>
      <c r="Q72" s="368" t="s">
        <v>14</v>
      </c>
      <c r="R72" s="310"/>
      <c r="S72" s="497"/>
      <c r="T72" s="560"/>
      <c r="U72" s="560"/>
      <c r="V72" s="560"/>
      <c r="W72" s="560"/>
      <c r="X72" s="369" t="s">
        <v>14</v>
      </c>
    </row>
    <row r="73" spans="1:30" ht="18" customHeight="1" x14ac:dyDescent="0.15">
      <c r="A73" s="309"/>
      <c r="B73" s="557" t="s">
        <v>590</v>
      </c>
      <c r="C73" s="457"/>
      <c r="D73" s="457"/>
      <c r="E73" s="462"/>
      <c r="F73" s="463">
        <f ca="1">INDIRECT([1]設定!$B$3&amp;"!$H$43")</f>
        <v>0</v>
      </c>
      <c r="G73" s="558"/>
      <c r="H73" s="558"/>
      <c r="I73" s="558"/>
      <c r="J73" s="457" t="s">
        <v>68</v>
      </c>
      <c r="K73" s="559"/>
      <c r="L73" s="368" t="s">
        <v>63</v>
      </c>
      <c r="M73" s="497"/>
      <c r="N73" s="560"/>
      <c r="O73" s="560"/>
      <c r="P73" s="560"/>
      <c r="Q73" s="368" t="s">
        <v>14</v>
      </c>
      <c r="R73" s="310"/>
      <c r="S73" s="370"/>
      <c r="T73" s="388"/>
      <c r="U73" s="388"/>
      <c r="V73" s="388"/>
      <c r="W73" s="388"/>
      <c r="X73" s="369"/>
    </row>
    <row r="74" spans="1:30" ht="18" customHeight="1" x14ac:dyDescent="0.15">
      <c r="A74" s="309"/>
      <c r="B74" s="557" t="s">
        <v>591</v>
      </c>
      <c r="C74" s="457"/>
      <c r="D74" s="457"/>
      <c r="E74" s="462"/>
      <c r="F74" s="463">
        <f ca="1">INDIRECT([1]設定!$B$3&amp;"!$H$44")</f>
        <v>0</v>
      </c>
      <c r="G74" s="558"/>
      <c r="H74" s="558"/>
      <c r="I74" s="558"/>
      <c r="J74" s="457" t="s">
        <v>68</v>
      </c>
      <c r="K74" s="559"/>
      <c r="L74" s="368" t="s">
        <v>63</v>
      </c>
      <c r="M74" s="497"/>
      <c r="N74" s="560"/>
      <c r="O74" s="560"/>
      <c r="P74" s="560"/>
      <c r="Q74" s="368" t="s">
        <v>14</v>
      </c>
      <c r="R74" s="310"/>
      <c r="S74" s="370"/>
      <c r="T74" s="388"/>
      <c r="U74" s="388"/>
      <c r="V74" s="388"/>
      <c r="W74" s="388"/>
      <c r="X74" s="369"/>
    </row>
    <row r="75" spans="1:30" ht="18" customHeight="1" x14ac:dyDescent="0.15">
      <c r="A75" s="309"/>
      <c r="B75" s="545" t="s">
        <v>592</v>
      </c>
      <c r="C75" s="523"/>
      <c r="D75" s="523"/>
      <c r="E75" s="475"/>
      <c r="F75" s="546">
        <f ca="1">INDIRECT([1]設定!$B$3&amp;"!$H$45")</f>
        <v>0</v>
      </c>
      <c r="G75" s="547"/>
      <c r="H75" s="547"/>
      <c r="I75" s="547"/>
      <c r="J75" s="523" t="s">
        <v>68</v>
      </c>
      <c r="K75" s="548"/>
      <c r="L75" s="378" t="s">
        <v>63</v>
      </c>
      <c r="M75" s="499"/>
      <c r="N75" s="549"/>
      <c r="O75" s="549"/>
      <c r="P75" s="549"/>
      <c r="Q75" s="378" t="s">
        <v>14</v>
      </c>
      <c r="R75" s="552"/>
      <c r="S75" s="553"/>
      <c r="T75" s="553"/>
      <c r="U75" s="553"/>
      <c r="V75" s="553"/>
      <c r="W75" s="553"/>
      <c r="X75" s="554"/>
    </row>
    <row r="76" spans="1:30" ht="6" customHeight="1" x14ac:dyDescent="0.15">
      <c r="B76" s="311"/>
      <c r="C76" s="311"/>
      <c r="D76" s="311"/>
      <c r="E76" s="263"/>
      <c r="F76" s="263"/>
      <c r="G76" s="381"/>
      <c r="H76" s="381"/>
      <c r="I76" s="402"/>
      <c r="J76" s="263"/>
      <c r="K76" s="265"/>
      <c r="L76" s="265"/>
      <c r="M76" s="381"/>
      <c r="N76" s="381"/>
      <c r="O76" s="381"/>
      <c r="P76" s="381"/>
      <c r="Q76" s="381"/>
      <c r="R76" s="381"/>
      <c r="S76" s="381"/>
      <c r="T76" s="367"/>
      <c r="U76" s="367"/>
      <c r="V76" s="367"/>
      <c r="W76" s="367"/>
      <c r="X76" s="367"/>
      <c r="Y76" s="367"/>
      <c r="Z76" s="367"/>
      <c r="AA76" s="367"/>
      <c r="AB76" s="367"/>
      <c r="AC76" s="367"/>
      <c r="AD76" s="367"/>
    </row>
    <row r="77" spans="1:30" ht="15" customHeight="1" x14ac:dyDescent="0.15">
      <c r="A77" s="386" t="s">
        <v>679</v>
      </c>
    </row>
    <row r="78" spans="1:30" ht="6" customHeight="1" x14ac:dyDescent="0.15"/>
    <row r="79" spans="1:30" ht="15" customHeight="1" x14ac:dyDescent="0.15">
      <c r="A79" s="309"/>
      <c r="B79" s="431" t="s">
        <v>59</v>
      </c>
      <c r="C79" s="432"/>
      <c r="D79" s="432"/>
      <c r="E79" s="470"/>
      <c r="F79" s="431" t="s">
        <v>70</v>
      </c>
      <c r="G79" s="469"/>
      <c r="H79" s="469"/>
      <c r="I79" s="469"/>
      <c r="J79" s="469"/>
      <c r="K79" s="555"/>
      <c r="L79" s="556" t="s">
        <v>65</v>
      </c>
      <c r="M79" s="469"/>
      <c r="N79" s="469"/>
      <c r="O79" s="469"/>
      <c r="P79" s="469"/>
      <c r="Q79" s="469"/>
      <c r="R79" s="431" t="s">
        <v>680</v>
      </c>
      <c r="S79" s="469"/>
      <c r="T79" s="469"/>
      <c r="U79" s="469"/>
      <c r="V79" s="469"/>
      <c r="W79" s="469"/>
      <c r="X79" s="470"/>
    </row>
    <row r="80" spans="1:30" ht="18" customHeight="1" x14ac:dyDescent="0.15">
      <c r="A80" s="309"/>
      <c r="B80" s="539" t="s">
        <v>593</v>
      </c>
      <c r="C80" s="508"/>
      <c r="D80" s="508"/>
      <c r="E80" s="513"/>
      <c r="F80" s="488">
        <f ca="1">INDIRECT([1]設定!$B$3&amp;"!$H$50")</f>
        <v>0</v>
      </c>
      <c r="G80" s="540"/>
      <c r="H80" s="540"/>
      <c r="I80" s="540"/>
      <c r="J80" s="508" t="s">
        <v>68</v>
      </c>
      <c r="K80" s="541"/>
      <c r="L80" s="312" t="s">
        <v>63</v>
      </c>
      <c r="M80" s="511"/>
      <c r="N80" s="542"/>
      <c r="O80" s="542"/>
      <c r="P80" s="542"/>
      <c r="Q80" s="312" t="s">
        <v>14</v>
      </c>
      <c r="R80" s="543" t="s">
        <v>76</v>
      </c>
      <c r="S80" s="527"/>
      <c r="T80" s="527"/>
      <c r="U80" s="527"/>
      <c r="V80" s="527"/>
      <c r="W80" s="527"/>
      <c r="X80" s="544"/>
    </row>
    <row r="81" spans="1:31" ht="18" customHeight="1" x14ac:dyDescent="0.15">
      <c r="A81" s="309"/>
      <c r="B81" s="545" t="s">
        <v>594</v>
      </c>
      <c r="C81" s="523"/>
      <c r="D81" s="523"/>
      <c r="E81" s="475"/>
      <c r="F81" s="546">
        <f ca="1">INDIRECT([1]設定!$B$3&amp;"!$H$51")</f>
        <v>0</v>
      </c>
      <c r="G81" s="547"/>
      <c r="H81" s="547"/>
      <c r="I81" s="547"/>
      <c r="J81" s="523" t="s">
        <v>68</v>
      </c>
      <c r="K81" s="548"/>
      <c r="L81" s="378" t="s">
        <v>63</v>
      </c>
      <c r="M81" s="499"/>
      <c r="N81" s="549"/>
      <c r="O81" s="549"/>
      <c r="P81" s="549"/>
      <c r="Q81" s="378" t="s">
        <v>14</v>
      </c>
      <c r="R81" s="389"/>
      <c r="S81" s="550"/>
      <c r="T81" s="551"/>
      <c r="U81" s="551"/>
      <c r="V81" s="551"/>
      <c r="W81" s="551"/>
      <c r="X81" s="364" t="s">
        <v>14</v>
      </c>
    </row>
    <row r="82" spans="1:31" ht="10.5" customHeight="1" x14ac:dyDescent="0.15">
      <c r="A82" s="402"/>
      <c r="B82" s="313"/>
      <c r="C82" s="367"/>
      <c r="D82" s="367"/>
      <c r="F82" s="266"/>
      <c r="J82" s="381"/>
      <c r="K82" s="381"/>
      <c r="L82" s="402"/>
      <c r="M82" s="266"/>
      <c r="N82" s="267"/>
      <c r="O82" s="267"/>
      <c r="P82" s="267"/>
      <c r="Q82" s="402"/>
      <c r="S82" s="266"/>
      <c r="T82" s="267"/>
      <c r="U82" s="267"/>
      <c r="V82" s="267"/>
      <c r="W82" s="267"/>
      <c r="X82" s="402"/>
    </row>
    <row r="83" spans="1:31" ht="18" customHeight="1" x14ac:dyDescent="0.2">
      <c r="A83" s="386" t="s">
        <v>681</v>
      </c>
      <c r="Q83" s="314"/>
      <c r="R83" s="528"/>
      <c r="S83" s="528"/>
      <c r="T83" s="528"/>
      <c r="U83" s="528"/>
      <c r="V83" s="528"/>
      <c r="W83" s="528"/>
      <c r="X83" s="528"/>
      <c r="Y83" s="528"/>
      <c r="Z83" s="528"/>
      <c r="AA83" s="528"/>
      <c r="AB83" s="528"/>
      <c r="AC83" s="528"/>
      <c r="AD83" s="528"/>
    </row>
    <row r="84" spans="1:31" ht="4.5" customHeight="1" x14ac:dyDescent="0.15">
      <c r="Q84" s="314"/>
      <c r="R84" s="314"/>
      <c r="S84" s="314"/>
      <c r="T84" s="314"/>
      <c r="U84" s="314"/>
      <c r="V84" s="314"/>
      <c r="W84" s="314"/>
      <c r="X84" s="314"/>
      <c r="Y84" s="314"/>
      <c r="Z84" s="314"/>
      <c r="AA84" s="314"/>
      <c r="AB84" s="314"/>
      <c r="AC84" s="314"/>
      <c r="AD84" s="314"/>
    </row>
    <row r="85" spans="1:31" ht="17.25" customHeight="1" x14ac:dyDescent="0.15">
      <c r="B85" s="431" t="s">
        <v>6</v>
      </c>
      <c r="C85" s="432"/>
      <c r="D85" s="432"/>
      <c r="E85" s="432"/>
      <c r="F85" s="433"/>
      <c r="G85" s="431" t="s">
        <v>70</v>
      </c>
      <c r="H85" s="432"/>
      <c r="I85" s="432"/>
      <c r="J85" s="432"/>
      <c r="K85" s="432"/>
      <c r="L85" s="432"/>
      <c r="M85" s="433"/>
      <c r="N85" s="431" t="s">
        <v>65</v>
      </c>
      <c r="O85" s="432"/>
      <c r="P85" s="432"/>
      <c r="Q85" s="432"/>
      <c r="R85" s="432"/>
      <c r="S85" s="433"/>
      <c r="T85" s="431" t="s">
        <v>467</v>
      </c>
      <c r="U85" s="432"/>
      <c r="V85" s="432"/>
      <c r="W85" s="432"/>
      <c r="X85" s="432"/>
      <c r="Y85" s="433"/>
    </row>
    <row r="86" spans="1:31" ht="17.25" customHeight="1" x14ac:dyDescent="0.15">
      <c r="B86" s="441" t="s">
        <v>649</v>
      </c>
      <c r="C86" s="442"/>
      <c r="D86" s="442"/>
      <c r="E86" s="442"/>
      <c r="F86" s="476"/>
      <c r="G86" s="503" t="s">
        <v>465</v>
      </c>
      <c r="H86" s="504"/>
      <c r="I86" s="505"/>
      <c r="J86" s="506"/>
      <c r="K86" s="507"/>
      <c r="L86" s="508" t="s">
        <v>69</v>
      </c>
      <c r="M86" s="509"/>
      <c r="N86" s="510"/>
      <c r="O86" s="511"/>
      <c r="P86" s="511"/>
      <c r="Q86" s="511"/>
      <c r="R86" s="512" t="s">
        <v>14</v>
      </c>
      <c r="S86" s="513"/>
      <c r="T86" s="510"/>
      <c r="U86" s="511"/>
      <c r="V86" s="511"/>
      <c r="W86" s="511"/>
      <c r="X86" s="512" t="s">
        <v>14</v>
      </c>
      <c r="Y86" s="513"/>
    </row>
    <row r="87" spans="1:31" ht="17.25" customHeight="1" x14ac:dyDescent="0.15">
      <c r="A87" s="402"/>
      <c r="B87" s="423"/>
      <c r="C87" s="424"/>
      <c r="D87" s="424"/>
      <c r="E87" s="424"/>
      <c r="F87" s="425"/>
      <c r="G87" s="529" t="s">
        <v>466</v>
      </c>
      <c r="H87" s="530"/>
      <c r="I87" s="531"/>
      <c r="J87" s="532"/>
      <c r="K87" s="532"/>
      <c r="L87" s="533" t="s">
        <v>69</v>
      </c>
      <c r="M87" s="534"/>
      <c r="N87" s="535"/>
      <c r="O87" s="536"/>
      <c r="P87" s="536"/>
      <c r="Q87" s="536"/>
      <c r="R87" s="537" t="s">
        <v>14</v>
      </c>
      <c r="S87" s="538"/>
      <c r="T87" s="535"/>
      <c r="U87" s="536"/>
      <c r="V87" s="536"/>
      <c r="W87" s="536"/>
      <c r="X87" s="537" t="s">
        <v>14</v>
      </c>
      <c r="Y87" s="538"/>
    </row>
    <row r="88" spans="1:31" ht="17.25" customHeight="1" x14ac:dyDescent="0.15">
      <c r="B88" s="441" t="s">
        <v>627</v>
      </c>
      <c r="C88" s="442"/>
      <c r="D88" s="442"/>
      <c r="E88" s="442"/>
      <c r="F88" s="476"/>
      <c r="G88" s="503" t="s">
        <v>465</v>
      </c>
      <c r="H88" s="504"/>
      <c r="I88" s="505"/>
      <c r="J88" s="506"/>
      <c r="K88" s="507"/>
      <c r="L88" s="508" t="s">
        <v>69</v>
      </c>
      <c r="M88" s="509"/>
      <c r="N88" s="510"/>
      <c r="O88" s="511"/>
      <c r="P88" s="511"/>
      <c r="Q88" s="511"/>
      <c r="R88" s="512" t="s">
        <v>14</v>
      </c>
      <c r="S88" s="513"/>
      <c r="T88" s="510"/>
      <c r="U88" s="511"/>
      <c r="V88" s="511"/>
      <c r="W88" s="511"/>
      <c r="X88" s="512" t="s">
        <v>14</v>
      </c>
      <c r="Y88" s="513"/>
    </row>
    <row r="89" spans="1:31" ht="17.25" customHeight="1" x14ac:dyDescent="0.15">
      <c r="A89" s="402"/>
      <c r="B89" s="423"/>
      <c r="C89" s="424"/>
      <c r="D89" s="424"/>
      <c r="E89" s="424"/>
      <c r="F89" s="425"/>
      <c r="G89" s="514" t="s">
        <v>466</v>
      </c>
      <c r="H89" s="515"/>
      <c r="I89" s="516"/>
      <c r="J89" s="522"/>
      <c r="K89" s="522"/>
      <c r="L89" s="523" t="s">
        <v>69</v>
      </c>
      <c r="M89" s="524"/>
      <c r="N89" s="498"/>
      <c r="O89" s="499"/>
      <c r="P89" s="499"/>
      <c r="Q89" s="499"/>
      <c r="R89" s="474" t="s">
        <v>14</v>
      </c>
      <c r="S89" s="475"/>
      <c r="T89" s="498"/>
      <c r="U89" s="499"/>
      <c r="V89" s="499"/>
      <c r="W89" s="499"/>
      <c r="X89" s="474" t="s">
        <v>14</v>
      </c>
      <c r="Y89" s="475"/>
    </row>
    <row r="90" spans="1:31" ht="17.25" customHeight="1" x14ac:dyDescent="0.15">
      <c r="B90" s="431" t="s">
        <v>103</v>
      </c>
      <c r="C90" s="432"/>
      <c r="D90" s="432"/>
      <c r="E90" s="432"/>
      <c r="F90" s="432"/>
      <c r="G90" s="432"/>
      <c r="H90" s="432"/>
      <c r="I90" s="432"/>
      <c r="J90" s="432"/>
      <c r="K90" s="432"/>
      <c r="L90" s="432"/>
      <c r="M90" s="433"/>
      <c r="N90" s="517"/>
      <c r="O90" s="518"/>
      <c r="P90" s="518"/>
      <c r="Q90" s="518"/>
      <c r="R90" s="519"/>
      <c r="S90" s="520"/>
      <c r="T90" s="350" t="s">
        <v>484</v>
      </c>
      <c r="U90" s="525">
        <f>SUM(T86:W89)</f>
        <v>0</v>
      </c>
      <c r="V90" s="525"/>
      <c r="W90" s="525"/>
      <c r="X90" s="519" t="s">
        <v>14</v>
      </c>
      <c r="Y90" s="520"/>
    </row>
    <row r="91" spans="1:31" ht="6" customHeight="1" x14ac:dyDescent="0.15">
      <c r="A91" s="381"/>
      <c r="B91" s="381"/>
      <c r="C91" s="381"/>
      <c r="D91" s="381"/>
      <c r="E91" s="381"/>
      <c r="F91" s="381"/>
      <c r="G91" s="381"/>
      <c r="H91" s="381"/>
      <c r="I91" s="381"/>
      <c r="J91" s="381"/>
      <c r="K91" s="381"/>
      <c r="L91" s="381"/>
      <c r="M91" s="381"/>
      <c r="N91" s="263"/>
      <c r="O91" s="263"/>
      <c r="P91" s="263"/>
      <c r="Q91" s="263"/>
      <c r="R91" s="402"/>
      <c r="S91" s="402"/>
      <c r="T91" s="263"/>
      <c r="U91" s="263"/>
      <c r="V91" s="263"/>
      <c r="W91" s="263"/>
      <c r="X91" s="402"/>
      <c r="Y91" s="402"/>
      <c r="Z91" s="263"/>
      <c r="AA91" s="263"/>
      <c r="AB91" s="263"/>
      <c r="AC91" s="263"/>
      <c r="AD91" s="402"/>
      <c r="AE91" s="402"/>
    </row>
    <row r="92" spans="1:31" ht="18" customHeight="1" x14ac:dyDescent="0.2">
      <c r="A92" s="386" t="s">
        <v>653</v>
      </c>
      <c r="Q92" s="314"/>
      <c r="R92" s="528"/>
      <c r="S92" s="528"/>
      <c r="T92" s="528"/>
      <c r="U92" s="528"/>
      <c r="V92" s="528"/>
      <c r="W92" s="528"/>
      <c r="X92" s="528"/>
      <c r="Y92" s="528"/>
      <c r="Z92" s="528"/>
      <c r="AA92" s="528"/>
      <c r="AB92" s="528"/>
      <c r="AC92" s="528"/>
      <c r="AD92" s="528"/>
    </row>
    <row r="93" spans="1:31" ht="4.5" customHeight="1" x14ac:dyDescent="0.15">
      <c r="Q93" s="314"/>
      <c r="R93" s="314"/>
      <c r="S93" s="314"/>
      <c r="T93" s="314"/>
      <c r="U93" s="314"/>
      <c r="V93" s="314"/>
      <c r="W93" s="314"/>
      <c r="X93" s="314"/>
      <c r="Y93" s="314"/>
      <c r="Z93" s="314"/>
      <c r="AA93" s="314"/>
      <c r="AB93" s="314"/>
      <c r="AC93" s="314"/>
      <c r="AD93" s="314"/>
    </row>
    <row r="94" spans="1:31" ht="17.25" customHeight="1" x14ac:dyDescent="0.15">
      <c r="B94" s="431" t="s">
        <v>6</v>
      </c>
      <c r="C94" s="432"/>
      <c r="D94" s="432"/>
      <c r="E94" s="432"/>
      <c r="F94" s="433"/>
      <c r="G94" s="431" t="s">
        <v>70</v>
      </c>
      <c r="H94" s="432"/>
      <c r="I94" s="432"/>
      <c r="J94" s="432"/>
      <c r="K94" s="432"/>
      <c r="L94" s="432"/>
      <c r="M94" s="433"/>
      <c r="N94" s="431" t="s">
        <v>65</v>
      </c>
      <c r="O94" s="432"/>
      <c r="P94" s="432"/>
      <c r="Q94" s="432"/>
      <c r="R94" s="432"/>
      <c r="S94" s="433"/>
      <c r="T94" s="431" t="s">
        <v>467</v>
      </c>
      <c r="U94" s="432"/>
      <c r="V94" s="432"/>
      <c r="W94" s="432"/>
      <c r="X94" s="432"/>
      <c r="Y94" s="433"/>
    </row>
    <row r="95" spans="1:31" ht="17.25" customHeight="1" x14ac:dyDescent="0.15">
      <c r="B95" s="441" t="s">
        <v>649</v>
      </c>
      <c r="C95" s="442"/>
      <c r="D95" s="442"/>
      <c r="E95" s="442"/>
      <c r="F95" s="476"/>
      <c r="G95" s="503" t="s">
        <v>465</v>
      </c>
      <c r="H95" s="504"/>
      <c r="I95" s="505"/>
      <c r="J95" s="506"/>
      <c r="K95" s="507"/>
      <c r="L95" s="508" t="s">
        <v>69</v>
      </c>
      <c r="M95" s="509"/>
      <c r="N95" s="510"/>
      <c r="O95" s="511"/>
      <c r="P95" s="511"/>
      <c r="Q95" s="511"/>
      <c r="R95" s="512" t="s">
        <v>14</v>
      </c>
      <c r="S95" s="513"/>
      <c r="T95" s="510"/>
      <c r="U95" s="511"/>
      <c r="V95" s="511"/>
      <c r="W95" s="511"/>
      <c r="X95" s="512" t="s">
        <v>14</v>
      </c>
      <c r="Y95" s="513"/>
    </row>
    <row r="96" spans="1:31" ht="17.25" customHeight="1" x14ac:dyDescent="0.15">
      <c r="A96" s="402"/>
      <c r="B96" s="423"/>
      <c r="C96" s="424"/>
      <c r="D96" s="424"/>
      <c r="E96" s="424"/>
      <c r="F96" s="425"/>
      <c r="G96" s="514" t="s">
        <v>466</v>
      </c>
      <c r="H96" s="515"/>
      <c r="I96" s="516"/>
      <c r="J96" s="522"/>
      <c r="K96" s="522"/>
      <c r="L96" s="523" t="s">
        <v>69</v>
      </c>
      <c r="M96" s="524"/>
      <c r="N96" s="498"/>
      <c r="O96" s="499"/>
      <c r="P96" s="499"/>
      <c r="Q96" s="499"/>
      <c r="R96" s="474" t="s">
        <v>14</v>
      </c>
      <c r="S96" s="475"/>
      <c r="T96" s="498"/>
      <c r="U96" s="499"/>
      <c r="V96" s="499"/>
      <c r="W96" s="499"/>
      <c r="X96" s="474" t="s">
        <v>14</v>
      </c>
      <c r="Y96" s="475"/>
    </row>
    <row r="97" spans="1:31" ht="17.25" customHeight="1" x14ac:dyDescent="0.15">
      <c r="B97" s="441" t="s">
        <v>627</v>
      </c>
      <c r="C97" s="442"/>
      <c r="D97" s="442"/>
      <c r="E97" s="442"/>
      <c r="F97" s="476"/>
      <c r="G97" s="503" t="s">
        <v>465</v>
      </c>
      <c r="H97" s="504"/>
      <c r="I97" s="505"/>
      <c r="J97" s="506"/>
      <c r="K97" s="507"/>
      <c r="L97" s="508" t="s">
        <v>69</v>
      </c>
      <c r="M97" s="509"/>
      <c r="N97" s="510"/>
      <c r="O97" s="511"/>
      <c r="P97" s="511"/>
      <c r="Q97" s="511"/>
      <c r="R97" s="512" t="s">
        <v>14</v>
      </c>
      <c r="S97" s="513"/>
      <c r="T97" s="510"/>
      <c r="U97" s="511"/>
      <c r="V97" s="511"/>
      <c r="W97" s="511"/>
      <c r="X97" s="512" t="s">
        <v>14</v>
      </c>
      <c r="Y97" s="513"/>
    </row>
    <row r="98" spans="1:31" ht="17.25" customHeight="1" x14ac:dyDescent="0.15">
      <c r="A98" s="402"/>
      <c r="B98" s="423"/>
      <c r="C98" s="424"/>
      <c r="D98" s="424"/>
      <c r="E98" s="424"/>
      <c r="F98" s="425"/>
      <c r="G98" s="514" t="s">
        <v>466</v>
      </c>
      <c r="H98" s="515"/>
      <c r="I98" s="516"/>
      <c r="J98" s="522"/>
      <c r="K98" s="522"/>
      <c r="L98" s="523" t="s">
        <v>69</v>
      </c>
      <c r="M98" s="524"/>
      <c r="N98" s="498"/>
      <c r="O98" s="499"/>
      <c r="P98" s="499"/>
      <c r="Q98" s="499"/>
      <c r="R98" s="474" t="s">
        <v>14</v>
      </c>
      <c r="S98" s="475"/>
      <c r="T98" s="498"/>
      <c r="U98" s="499"/>
      <c r="V98" s="499"/>
      <c r="W98" s="499"/>
      <c r="X98" s="474" t="s">
        <v>14</v>
      </c>
      <c r="Y98" s="475"/>
    </row>
    <row r="99" spans="1:31" ht="17.25" customHeight="1" x14ac:dyDescent="0.15">
      <c r="B99" s="431" t="s">
        <v>103</v>
      </c>
      <c r="C99" s="432"/>
      <c r="D99" s="432"/>
      <c r="E99" s="432"/>
      <c r="F99" s="432"/>
      <c r="G99" s="432"/>
      <c r="H99" s="432"/>
      <c r="I99" s="432"/>
      <c r="J99" s="432"/>
      <c r="K99" s="432"/>
      <c r="L99" s="432"/>
      <c r="M99" s="433"/>
      <c r="N99" s="517"/>
      <c r="O99" s="518"/>
      <c r="P99" s="518"/>
      <c r="Q99" s="518"/>
      <c r="R99" s="519"/>
      <c r="S99" s="520"/>
      <c r="T99" s="350" t="s">
        <v>485</v>
      </c>
      <c r="U99" s="525">
        <f>SUM(T95:W98)</f>
        <v>0</v>
      </c>
      <c r="V99" s="525"/>
      <c r="W99" s="525"/>
      <c r="X99" s="519" t="s">
        <v>14</v>
      </c>
      <c r="Y99" s="520"/>
    </row>
    <row r="100" spans="1:31" ht="6" customHeight="1" x14ac:dyDescent="0.15">
      <c r="A100" s="381"/>
      <c r="B100" s="381"/>
      <c r="C100" s="381"/>
      <c r="D100" s="381"/>
      <c r="E100" s="381"/>
      <c r="F100" s="381"/>
      <c r="G100" s="381"/>
      <c r="H100" s="381"/>
      <c r="I100" s="381"/>
      <c r="J100" s="381"/>
      <c r="K100" s="381"/>
      <c r="L100" s="381"/>
      <c r="M100" s="381"/>
      <c r="N100" s="263"/>
      <c r="O100" s="263"/>
      <c r="P100" s="263"/>
      <c r="Q100" s="263"/>
      <c r="R100" s="402"/>
      <c r="S100" s="402"/>
      <c r="T100" s="263"/>
      <c r="U100" s="263"/>
      <c r="V100" s="263"/>
      <c r="W100" s="263"/>
      <c r="X100" s="402"/>
      <c r="Y100" s="402"/>
      <c r="AE100" s="402"/>
    </row>
    <row r="101" spans="1:31" ht="18" customHeight="1" x14ac:dyDescent="0.2">
      <c r="A101" s="386" t="s">
        <v>654</v>
      </c>
      <c r="Q101" s="314"/>
      <c r="R101" s="528"/>
      <c r="S101" s="528"/>
      <c r="T101" s="528"/>
      <c r="U101" s="528"/>
      <c r="V101" s="528"/>
      <c r="W101" s="528"/>
      <c r="X101" s="528"/>
      <c r="Y101" s="528"/>
      <c r="Z101" s="528"/>
      <c r="AA101" s="528"/>
      <c r="AB101" s="528"/>
      <c r="AC101" s="528"/>
      <c r="AD101" s="528"/>
    </row>
    <row r="102" spans="1:31" ht="4.5" customHeight="1" x14ac:dyDescent="0.15">
      <c r="Q102" s="314"/>
      <c r="R102" s="314"/>
      <c r="S102" s="314"/>
      <c r="T102" s="314"/>
      <c r="U102" s="314"/>
      <c r="V102" s="314"/>
      <c r="W102" s="314"/>
      <c r="X102" s="314"/>
      <c r="Y102" s="314"/>
      <c r="Z102" s="314"/>
      <c r="AA102" s="314"/>
      <c r="AB102" s="314"/>
      <c r="AC102" s="314"/>
      <c r="AD102" s="314"/>
    </row>
    <row r="103" spans="1:31" ht="17.25" customHeight="1" x14ac:dyDescent="0.15">
      <c r="B103" s="431" t="s">
        <v>6</v>
      </c>
      <c r="C103" s="432"/>
      <c r="D103" s="432"/>
      <c r="E103" s="432"/>
      <c r="F103" s="433"/>
      <c r="G103" s="431" t="s">
        <v>70</v>
      </c>
      <c r="H103" s="432"/>
      <c r="I103" s="432"/>
      <c r="J103" s="432"/>
      <c r="K103" s="432"/>
      <c r="L103" s="432"/>
      <c r="M103" s="433"/>
      <c r="N103" s="431" t="s">
        <v>65</v>
      </c>
      <c r="O103" s="432"/>
      <c r="P103" s="432"/>
      <c r="Q103" s="432"/>
      <c r="R103" s="432"/>
      <c r="S103" s="433"/>
      <c r="T103" s="431" t="s">
        <v>467</v>
      </c>
      <c r="U103" s="432"/>
      <c r="V103" s="432"/>
      <c r="W103" s="432"/>
      <c r="X103" s="432"/>
      <c r="Y103" s="433"/>
    </row>
    <row r="104" spans="1:31" ht="17.25" customHeight="1" x14ac:dyDescent="0.15">
      <c r="B104" s="441" t="s">
        <v>649</v>
      </c>
      <c r="C104" s="442"/>
      <c r="D104" s="442"/>
      <c r="E104" s="442"/>
      <c r="F104" s="476"/>
      <c r="G104" s="503" t="s">
        <v>465</v>
      </c>
      <c r="H104" s="504"/>
      <c r="I104" s="505"/>
      <c r="J104" s="506"/>
      <c r="K104" s="507"/>
      <c r="L104" s="508" t="s">
        <v>69</v>
      </c>
      <c r="M104" s="509"/>
      <c r="N104" s="510"/>
      <c r="O104" s="511"/>
      <c r="P104" s="511"/>
      <c r="Q104" s="511"/>
      <c r="R104" s="512" t="s">
        <v>14</v>
      </c>
      <c r="S104" s="513"/>
      <c r="T104" s="510"/>
      <c r="U104" s="511"/>
      <c r="V104" s="511"/>
      <c r="W104" s="511"/>
      <c r="X104" s="512" t="s">
        <v>14</v>
      </c>
      <c r="Y104" s="513"/>
    </row>
    <row r="105" spans="1:31" ht="17.25" customHeight="1" x14ac:dyDescent="0.15">
      <c r="A105" s="402"/>
      <c r="B105" s="423"/>
      <c r="C105" s="424"/>
      <c r="D105" s="424"/>
      <c r="E105" s="424"/>
      <c r="F105" s="425"/>
      <c r="G105" s="514" t="s">
        <v>466</v>
      </c>
      <c r="H105" s="515"/>
      <c r="I105" s="516"/>
      <c r="J105" s="522"/>
      <c r="K105" s="522"/>
      <c r="L105" s="523" t="s">
        <v>69</v>
      </c>
      <c r="M105" s="524"/>
      <c r="N105" s="498"/>
      <c r="O105" s="499"/>
      <c r="P105" s="499"/>
      <c r="Q105" s="499"/>
      <c r="R105" s="474" t="s">
        <v>14</v>
      </c>
      <c r="S105" s="475"/>
      <c r="T105" s="498"/>
      <c r="U105" s="499"/>
      <c r="V105" s="499"/>
      <c r="W105" s="499"/>
      <c r="X105" s="474" t="s">
        <v>14</v>
      </c>
      <c r="Y105" s="475"/>
    </row>
    <row r="106" spans="1:31" ht="17.25" customHeight="1" x14ac:dyDescent="0.15">
      <c r="B106" s="441" t="s">
        <v>627</v>
      </c>
      <c r="C106" s="442"/>
      <c r="D106" s="442"/>
      <c r="E106" s="442"/>
      <c r="F106" s="476"/>
      <c r="G106" s="503" t="s">
        <v>465</v>
      </c>
      <c r="H106" s="504"/>
      <c r="I106" s="505"/>
      <c r="J106" s="506"/>
      <c r="K106" s="507"/>
      <c r="L106" s="508" t="s">
        <v>69</v>
      </c>
      <c r="M106" s="509"/>
      <c r="N106" s="510"/>
      <c r="O106" s="511"/>
      <c r="P106" s="511"/>
      <c r="Q106" s="511"/>
      <c r="R106" s="512" t="s">
        <v>14</v>
      </c>
      <c r="S106" s="513"/>
      <c r="T106" s="510"/>
      <c r="U106" s="511"/>
      <c r="V106" s="511"/>
      <c r="W106" s="511"/>
      <c r="X106" s="512" t="s">
        <v>14</v>
      </c>
      <c r="Y106" s="513"/>
    </row>
    <row r="107" spans="1:31" ht="17.25" customHeight="1" x14ac:dyDescent="0.15">
      <c r="A107" s="402"/>
      <c r="B107" s="423"/>
      <c r="C107" s="424"/>
      <c r="D107" s="424"/>
      <c r="E107" s="424"/>
      <c r="F107" s="425"/>
      <c r="G107" s="514" t="s">
        <v>466</v>
      </c>
      <c r="H107" s="515"/>
      <c r="I107" s="516"/>
      <c r="J107" s="522"/>
      <c r="K107" s="522"/>
      <c r="L107" s="523" t="s">
        <v>69</v>
      </c>
      <c r="M107" s="524"/>
      <c r="N107" s="498"/>
      <c r="O107" s="499"/>
      <c r="P107" s="499"/>
      <c r="Q107" s="499"/>
      <c r="R107" s="474" t="s">
        <v>14</v>
      </c>
      <c r="S107" s="475"/>
      <c r="T107" s="498"/>
      <c r="U107" s="499"/>
      <c r="V107" s="499"/>
      <c r="W107" s="499"/>
      <c r="X107" s="474" t="s">
        <v>14</v>
      </c>
      <c r="Y107" s="475"/>
    </row>
    <row r="108" spans="1:31" ht="17.25" customHeight="1" x14ac:dyDescent="0.15">
      <c r="B108" s="431" t="s">
        <v>103</v>
      </c>
      <c r="C108" s="432"/>
      <c r="D108" s="432"/>
      <c r="E108" s="432"/>
      <c r="F108" s="432"/>
      <c r="G108" s="432"/>
      <c r="H108" s="432"/>
      <c r="I108" s="432"/>
      <c r="J108" s="432"/>
      <c r="K108" s="432"/>
      <c r="L108" s="432"/>
      <c r="M108" s="433"/>
      <c r="N108" s="517"/>
      <c r="O108" s="518"/>
      <c r="P108" s="518"/>
      <c r="Q108" s="518"/>
      <c r="R108" s="519"/>
      <c r="S108" s="520"/>
      <c r="T108" s="350" t="s">
        <v>549</v>
      </c>
      <c r="U108" s="525">
        <f>SUM(T104:W107)</f>
        <v>0</v>
      </c>
      <c r="V108" s="525"/>
      <c r="W108" s="525"/>
      <c r="X108" s="519" t="s">
        <v>14</v>
      </c>
      <c r="Y108" s="520"/>
    </row>
    <row r="109" spans="1:31" ht="6" customHeight="1" x14ac:dyDescent="0.15">
      <c r="A109" s="381"/>
      <c r="B109" s="381"/>
      <c r="C109" s="381"/>
      <c r="D109" s="381"/>
      <c r="E109" s="381"/>
      <c r="F109" s="381"/>
      <c r="G109" s="381"/>
      <c r="H109" s="381"/>
      <c r="I109" s="381"/>
      <c r="J109" s="381"/>
      <c r="K109" s="381"/>
      <c r="L109" s="381"/>
      <c r="M109" s="381"/>
      <c r="N109" s="263"/>
      <c r="O109" s="263"/>
      <c r="P109" s="263"/>
      <c r="Q109" s="263"/>
      <c r="R109" s="402"/>
      <c r="S109" s="402"/>
      <c r="T109" s="263"/>
      <c r="U109" s="263"/>
      <c r="V109" s="263"/>
      <c r="W109" s="263"/>
      <c r="X109" s="402"/>
      <c r="Y109" s="402"/>
      <c r="Z109" s="263"/>
      <c r="AA109" s="263"/>
      <c r="AB109" s="263"/>
      <c r="AC109" s="263"/>
      <c r="AD109" s="402"/>
      <c r="AE109" s="402"/>
    </row>
    <row r="110" spans="1:31" ht="18" customHeight="1" x14ac:dyDescent="0.15">
      <c r="A110" s="386" t="s">
        <v>682</v>
      </c>
    </row>
    <row r="111" spans="1:31" ht="3.95" customHeight="1" x14ac:dyDescent="0.15"/>
    <row r="112" spans="1:31" ht="15" customHeight="1" x14ac:dyDescent="0.15">
      <c r="B112" s="431" t="s">
        <v>6</v>
      </c>
      <c r="C112" s="432"/>
      <c r="D112" s="432"/>
      <c r="E112" s="432"/>
      <c r="F112" s="433"/>
      <c r="G112" s="431" t="s">
        <v>70</v>
      </c>
      <c r="H112" s="432"/>
      <c r="I112" s="432"/>
      <c r="J112" s="432"/>
      <c r="K112" s="432"/>
      <c r="L112" s="432"/>
      <c r="M112" s="433"/>
      <c r="N112" s="431" t="s">
        <v>65</v>
      </c>
      <c r="O112" s="432"/>
      <c r="P112" s="432"/>
      <c r="Q112" s="432"/>
      <c r="R112" s="432"/>
      <c r="S112" s="433"/>
      <c r="T112" s="431" t="s">
        <v>467</v>
      </c>
      <c r="U112" s="432"/>
      <c r="V112" s="432"/>
      <c r="W112" s="432"/>
      <c r="X112" s="432"/>
      <c r="Y112" s="433"/>
    </row>
    <row r="113" spans="1:31" ht="15" customHeight="1" x14ac:dyDescent="0.15">
      <c r="B113" s="441" t="s">
        <v>649</v>
      </c>
      <c r="C113" s="442"/>
      <c r="D113" s="442"/>
      <c r="E113" s="442"/>
      <c r="F113" s="476"/>
      <c r="G113" s="503" t="s">
        <v>465</v>
      </c>
      <c r="H113" s="504"/>
      <c r="I113" s="505"/>
      <c r="J113" s="506"/>
      <c r="K113" s="507"/>
      <c r="L113" s="508" t="s">
        <v>69</v>
      </c>
      <c r="M113" s="509"/>
      <c r="N113" s="510"/>
      <c r="O113" s="511"/>
      <c r="P113" s="511"/>
      <c r="Q113" s="511"/>
      <c r="R113" s="512" t="s">
        <v>14</v>
      </c>
      <c r="S113" s="513"/>
      <c r="T113" s="510"/>
      <c r="U113" s="511"/>
      <c r="V113" s="511"/>
      <c r="W113" s="511"/>
      <c r="X113" s="512" t="s">
        <v>14</v>
      </c>
      <c r="Y113" s="513"/>
    </row>
    <row r="114" spans="1:31" ht="15" customHeight="1" x14ac:dyDescent="0.15">
      <c r="A114" s="402"/>
      <c r="B114" s="423"/>
      <c r="C114" s="424"/>
      <c r="D114" s="424"/>
      <c r="E114" s="424"/>
      <c r="F114" s="425"/>
      <c r="G114" s="514" t="s">
        <v>466</v>
      </c>
      <c r="H114" s="515"/>
      <c r="I114" s="516"/>
      <c r="J114" s="522"/>
      <c r="K114" s="522"/>
      <c r="L114" s="523" t="s">
        <v>69</v>
      </c>
      <c r="M114" s="524"/>
      <c r="N114" s="498"/>
      <c r="O114" s="499"/>
      <c r="P114" s="499"/>
      <c r="Q114" s="499"/>
      <c r="R114" s="474" t="s">
        <v>14</v>
      </c>
      <c r="S114" s="475"/>
      <c r="T114" s="498"/>
      <c r="U114" s="499"/>
      <c r="V114" s="499"/>
      <c r="W114" s="499"/>
      <c r="X114" s="474" t="s">
        <v>14</v>
      </c>
      <c r="Y114" s="475"/>
    </row>
    <row r="115" spans="1:31" ht="15" customHeight="1" x14ac:dyDescent="0.15">
      <c r="B115" s="441" t="s">
        <v>627</v>
      </c>
      <c r="C115" s="442"/>
      <c r="D115" s="442"/>
      <c r="E115" s="442"/>
      <c r="F115" s="476"/>
      <c r="G115" s="503" t="s">
        <v>465</v>
      </c>
      <c r="H115" s="504"/>
      <c r="I115" s="505"/>
      <c r="J115" s="506"/>
      <c r="K115" s="507"/>
      <c r="L115" s="508" t="s">
        <v>69</v>
      </c>
      <c r="M115" s="509"/>
      <c r="N115" s="510"/>
      <c r="O115" s="511"/>
      <c r="P115" s="511"/>
      <c r="Q115" s="511"/>
      <c r="R115" s="512" t="s">
        <v>14</v>
      </c>
      <c r="S115" s="513"/>
      <c r="T115" s="510"/>
      <c r="U115" s="511"/>
      <c r="V115" s="511"/>
      <c r="W115" s="511"/>
      <c r="X115" s="512" t="s">
        <v>14</v>
      </c>
      <c r="Y115" s="513"/>
    </row>
    <row r="116" spans="1:31" ht="15" customHeight="1" x14ac:dyDescent="0.15">
      <c r="A116" s="402"/>
      <c r="B116" s="423"/>
      <c r="C116" s="424"/>
      <c r="D116" s="424"/>
      <c r="E116" s="424"/>
      <c r="F116" s="425"/>
      <c r="G116" s="514" t="s">
        <v>466</v>
      </c>
      <c r="H116" s="515"/>
      <c r="I116" s="516"/>
      <c r="J116" s="522"/>
      <c r="K116" s="522"/>
      <c r="L116" s="523" t="s">
        <v>69</v>
      </c>
      <c r="M116" s="524"/>
      <c r="N116" s="498"/>
      <c r="O116" s="499"/>
      <c r="P116" s="499"/>
      <c r="Q116" s="499"/>
      <c r="R116" s="474" t="s">
        <v>14</v>
      </c>
      <c r="S116" s="475"/>
      <c r="T116" s="498"/>
      <c r="U116" s="499"/>
      <c r="V116" s="499"/>
      <c r="W116" s="499"/>
      <c r="X116" s="474" t="s">
        <v>14</v>
      </c>
      <c r="Y116" s="475"/>
    </row>
    <row r="117" spans="1:31" ht="15" customHeight="1" x14ac:dyDescent="0.15">
      <c r="B117" s="431" t="s">
        <v>103</v>
      </c>
      <c r="C117" s="432"/>
      <c r="D117" s="432"/>
      <c r="E117" s="432"/>
      <c r="F117" s="432"/>
      <c r="G117" s="432"/>
      <c r="H117" s="432"/>
      <c r="I117" s="432"/>
      <c r="J117" s="432"/>
      <c r="K117" s="432"/>
      <c r="L117" s="432"/>
      <c r="M117" s="433"/>
      <c r="N117" s="384"/>
      <c r="O117" s="385"/>
      <c r="P117" s="385"/>
      <c r="Q117" s="385"/>
      <c r="R117" s="468"/>
      <c r="S117" s="472"/>
      <c r="T117" s="350" t="s">
        <v>573</v>
      </c>
      <c r="U117" s="525">
        <f>SUM(T113:W116)</f>
        <v>0</v>
      </c>
      <c r="V117" s="525"/>
      <c r="W117" s="525"/>
      <c r="X117" s="468" t="s">
        <v>14</v>
      </c>
      <c r="Y117" s="472"/>
    </row>
    <row r="118" spans="1:31" ht="6.75" customHeight="1" x14ac:dyDescent="0.15">
      <c r="A118" s="381"/>
      <c r="B118" s="381"/>
      <c r="C118" s="381"/>
      <c r="D118" s="381"/>
      <c r="E118" s="381"/>
      <c r="F118" s="381"/>
      <c r="G118" s="381"/>
      <c r="H118" s="381"/>
      <c r="I118" s="381"/>
      <c r="J118" s="381"/>
      <c r="K118" s="381"/>
      <c r="L118" s="381"/>
      <c r="M118" s="381"/>
      <c r="N118" s="263"/>
      <c r="O118" s="263"/>
      <c r="P118" s="263"/>
      <c r="Q118" s="263"/>
      <c r="R118" s="402"/>
      <c r="S118" s="402"/>
      <c r="T118" s="263"/>
      <c r="U118" s="263"/>
      <c r="V118" s="263"/>
      <c r="W118" s="263"/>
      <c r="X118" s="402"/>
      <c r="Y118" s="402"/>
      <c r="Z118" s="263"/>
      <c r="AA118" s="263"/>
      <c r="AB118" s="263"/>
      <c r="AC118" s="263"/>
      <c r="AD118" s="402"/>
      <c r="AE118" s="402"/>
    </row>
    <row r="119" spans="1:31" ht="18" customHeight="1" x14ac:dyDescent="0.15">
      <c r="A119" s="527" t="s">
        <v>683</v>
      </c>
      <c r="B119" s="527"/>
      <c r="C119" s="527"/>
      <c r="D119" s="527"/>
      <c r="E119" s="527"/>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row>
    <row r="120" spans="1:31" ht="5.0999999999999996" customHeight="1" x14ac:dyDescent="0.15"/>
    <row r="121" spans="1:31" ht="17.25" customHeight="1" x14ac:dyDescent="0.15">
      <c r="B121" s="431" t="s">
        <v>6</v>
      </c>
      <c r="C121" s="432"/>
      <c r="D121" s="432"/>
      <c r="E121" s="432"/>
      <c r="F121" s="433"/>
      <c r="G121" s="431" t="s">
        <v>70</v>
      </c>
      <c r="H121" s="432"/>
      <c r="I121" s="432"/>
      <c r="J121" s="432"/>
      <c r="K121" s="432"/>
      <c r="L121" s="432"/>
      <c r="M121" s="433"/>
      <c r="N121" s="431" t="s">
        <v>65</v>
      </c>
      <c r="O121" s="432"/>
      <c r="P121" s="432"/>
      <c r="Q121" s="432"/>
      <c r="R121" s="432"/>
      <c r="S121" s="433"/>
      <c r="T121" s="431" t="s">
        <v>467</v>
      </c>
      <c r="U121" s="432"/>
      <c r="V121" s="432"/>
      <c r="W121" s="432"/>
      <c r="X121" s="432"/>
      <c r="Y121" s="433"/>
    </row>
    <row r="122" spans="1:31" ht="17.25" customHeight="1" x14ac:dyDescent="0.15">
      <c r="B122" s="441" t="s">
        <v>649</v>
      </c>
      <c r="C122" s="442"/>
      <c r="D122" s="442"/>
      <c r="E122" s="442"/>
      <c r="F122" s="476"/>
      <c r="G122" s="503" t="s">
        <v>465</v>
      </c>
      <c r="H122" s="504"/>
      <c r="I122" s="505"/>
      <c r="J122" s="506"/>
      <c r="K122" s="507"/>
      <c r="L122" s="508" t="s">
        <v>69</v>
      </c>
      <c r="M122" s="509"/>
      <c r="N122" s="510"/>
      <c r="O122" s="511"/>
      <c r="P122" s="511"/>
      <c r="Q122" s="511"/>
      <c r="R122" s="512" t="s">
        <v>14</v>
      </c>
      <c r="S122" s="513"/>
      <c r="T122" s="510"/>
      <c r="U122" s="511"/>
      <c r="V122" s="511"/>
      <c r="W122" s="511"/>
      <c r="X122" s="512" t="s">
        <v>14</v>
      </c>
      <c r="Y122" s="513"/>
    </row>
    <row r="123" spans="1:31" ht="17.25" customHeight="1" x14ac:dyDescent="0.15">
      <c r="A123" s="402"/>
      <c r="B123" s="423"/>
      <c r="C123" s="424"/>
      <c r="D123" s="424"/>
      <c r="E123" s="424"/>
      <c r="F123" s="425"/>
      <c r="G123" s="514" t="s">
        <v>466</v>
      </c>
      <c r="H123" s="515"/>
      <c r="I123" s="516"/>
      <c r="J123" s="522"/>
      <c r="K123" s="522"/>
      <c r="L123" s="523" t="s">
        <v>69</v>
      </c>
      <c r="M123" s="524"/>
      <c r="N123" s="498"/>
      <c r="O123" s="499"/>
      <c r="P123" s="499"/>
      <c r="Q123" s="499"/>
      <c r="R123" s="474" t="s">
        <v>14</v>
      </c>
      <c r="S123" s="475"/>
      <c r="T123" s="498"/>
      <c r="U123" s="499"/>
      <c r="V123" s="499"/>
      <c r="W123" s="499"/>
      <c r="X123" s="474" t="s">
        <v>14</v>
      </c>
      <c r="Y123" s="475"/>
    </row>
    <row r="124" spans="1:31" ht="17.25" customHeight="1" x14ac:dyDescent="0.15">
      <c r="B124" s="441" t="s">
        <v>627</v>
      </c>
      <c r="C124" s="442"/>
      <c r="D124" s="442"/>
      <c r="E124" s="442"/>
      <c r="F124" s="476"/>
      <c r="G124" s="503" t="s">
        <v>465</v>
      </c>
      <c r="H124" s="504"/>
      <c r="I124" s="505"/>
      <c r="J124" s="506"/>
      <c r="K124" s="507"/>
      <c r="L124" s="508" t="s">
        <v>69</v>
      </c>
      <c r="M124" s="509"/>
      <c r="N124" s="510"/>
      <c r="O124" s="511"/>
      <c r="P124" s="511"/>
      <c r="Q124" s="511"/>
      <c r="R124" s="512" t="s">
        <v>14</v>
      </c>
      <c r="S124" s="513"/>
      <c r="T124" s="510"/>
      <c r="U124" s="511"/>
      <c r="V124" s="511"/>
      <c r="W124" s="511"/>
      <c r="X124" s="512" t="s">
        <v>14</v>
      </c>
      <c r="Y124" s="513"/>
    </row>
    <row r="125" spans="1:31" ht="17.25" customHeight="1" x14ac:dyDescent="0.15">
      <c r="A125" s="402"/>
      <c r="B125" s="423"/>
      <c r="C125" s="424"/>
      <c r="D125" s="424"/>
      <c r="E125" s="424"/>
      <c r="F125" s="425"/>
      <c r="G125" s="514" t="s">
        <v>466</v>
      </c>
      <c r="H125" s="515"/>
      <c r="I125" s="516"/>
      <c r="J125" s="522"/>
      <c r="K125" s="522"/>
      <c r="L125" s="523" t="s">
        <v>69</v>
      </c>
      <c r="M125" s="524"/>
      <c r="N125" s="498"/>
      <c r="O125" s="499"/>
      <c r="P125" s="499"/>
      <c r="Q125" s="499"/>
      <c r="R125" s="474" t="s">
        <v>14</v>
      </c>
      <c r="S125" s="475"/>
      <c r="T125" s="498"/>
      <c r="U125" s="499"/>
      <c r="V125" s="499"/>
      <c r="W125" s="499"/>
      <c r="X125" s="474" t="s">
        <v>14</v>
      </c>
      <c r="Y125" s="475"/>
    </row>
    <row r="126" spans="1:31" ht="17.25" customHeight="1" x14ac:dyDescent="0.15">
      <c r="B126" s="431" t="s">
        <v>103</v>
      </c>
      <c r="C126" s="432"/>
      <c r="D126" s="432"/>
      <c r="E126" s="432"/>
      <c r="F126" s="432"/>
      <c r="G126" s="432"/>
      <c r="H126" s="432"/>
      <c r="I126" s="432"/>
      <c r="J126" s="432"/>
      <c r="K126" s="432"/>
      <c r="L126" s="432"/>
      <c r="M126" s="433"/>
      <c r="N126" s="517"/>
      <c r="O126" s="518"/>
      <c r="P126" s="518"/>
      <c r="Q126" s="518"/>
      <c r="R126" s="519"/>
      <c r="S126" s="520"/>
      <c r="T126" s="350" t="s">
        <v>575</v>
      </c>
      <c r="U126" s="525">
        <f>SUM(T122:W125)</f>
        <v>0</v>
      </c>
      <c r="V126" s="526"/>
      <c r="W126" s="526"/>
      <c r="X126" s="519" t="s">
        <v>14</v>
      </c>
      <c r="Y126" s="520"/>
    </row>
    <row r="127" spans="1:31" ht="6" customHeight="1" x14ac:dyDescent="0.15">
      <c r="B127" s="381"/>
      <c r="C127" s="381"/>
      <c r="D127" s="381"/>
      <c r="E127" s="381"/>
      <c r="F127" s="381"/>
      <c r="G127" s="381"/>
      <c r="H127" s="381"/>
      <c r="I127" s="381"/>
      <c r="J127" s="381"/>
      <c r="K127" s="381"/>
      <c r="L127" s="381"/>
      <c r="M127" s="381"/>
      <c r="N127" s="266"/>
      <c r="O127" s="266"/>
      <c r="P127" s="266"/>
      <c r="Q127" s="266"/>
      <c r="R127" s="402"/>
      <c r="S127" s="402"/>
      <c r="T127" s="268"/>
      <c r="U127" s="269"/>
      <c r="V127" s="315"/>
      <c r="W127" s="315"/>
      <c r="X127" s="402"/>
      <c r="Y127" s="402"/>
      <c r="Z127" s="268"/>
      <c r="AA127" s="268"/>
      <c r="AB127" s="268"/>
      <c r="AC127" s="268"/>
      <c r="AD127" s="268"/>
    </row>
    <row r="128" spans="1:31" ht="18" customHeight="1" x14ac:dyDescent="0.15">
      <c r="A128" s="386" t="s">
        <v>684</v>
      </c>
      <c r="Q128" s="314"/>
      <c r="R128" s="314"/>
      <c r="S128" s="314"/>
      <c r="T128" s="314"/>
      <c r="U128" s="314"/>
      <c r="V128" s="314"/>
      <c r="W128" s="314"/>
      <c r="X128" s="314"/>
      <c r="Y128" s="314"/>
      <c r="Z128" s="314"/>
      <c r="AA128" s="314"/>
      <c r="AB128" s="314"/>
      <c r="AC128" s="314"/>
      <c r="AD128" s="314"/>
      <c r="AE128" s="314"/>
    </row>
    <row r="129" spans="1:31" ht="5.0999999999999996" customHeight="1" x14ac:dyDescent="0.15">
      <c r="Q129" s="316"/>
      <c r="R129" s="316"/>
      <c r="S129" s="316"/>
      <c r="T129" s="316"/>
      <c r="U129" s="316"/>
      <c r="V129" s="316"/>
      <c r="W129" s="316"/>
      <c r="X129" s="316"/>
      <c r="Y129" s="316"/>
      <c r="Z129" s="314"/>
      <c r="AA129" s="314"/>
      <c r="AB129" s="314"/>
      <c r="AC129" s="314"/>
      <c r="AD129" s="314"/>
      <c r="AE129" s="314"/>
    </row>
    <row r="130" spans="1:31" ht="18.75" customHeight="1" x14ac:dyDescent="0.15">
      <c r="B130" s="431" t="s">
        <v>6</v>
      </c>
      <c r="C130" s="432"/>
      <c r="D130" s="432"/>
      <c r="E130" s="432"/>
      <c r="F130" s="433"/>
      <c r="G130" s="431" t="s">
        <v>70</v>
      </c>
      <c r="H130" s="432"/>
      <c r="I130" s="432"/>
      <c r="J130" s="432"/>
      <c r="K130" s="432"/>
      <c r="L130" s="432"/>
      <c r="M130" s="433"/>
      <c r="N130" s="431" t="s">
        <v>65</v>
      </c>
      <c r="O130" s="432"/>
      <c r="P130" s="432"/>
      <c r="Q130" s="432"/>
      <c r="R130" s="432"/>
      <c r="S130" s="433"/>
      <c r="T130" s="431" t="s">
        <v>467</v>
      </c>
      <c r="U130" s="432"/>
      <c r="V130" s="432"/>
      <c r="W130" s="432"/>
      <c r="X130" s="432"/>
      <c r="Y130" s="433"/>
      <c r="Z130" s="314"/>
      <c r="AA130" s="314"/>
      <c r="AB130" s="314"/>
      <c r="AC130" s="314"/>
      <c r="AD130" s="314"/>
      <c r="AE130" s="314"/>
    </row>
    <row r="131" spans="1:31" ht="18.75" customHeight="1" x14ac:dyDescent="0.15">
      <c r="B131" s="441" t="s">
        <v>650</v>
      </c>
      <c r="C131" s="442"/>
      <c r="D131" s="442"/>
      <c r="E131" s="442"/>
      <c r="F131" s="476"/>
      <c r="G131" s="503" t="s">
        <v>465</v>
      </c>
      <c r="H131" s="504"/>
      <c r="I131" s="505"/>
      <c r="J131" s="506"/>
      <c r="K131" s="507"/>
      <c r="L131" s="508" t="s">
        <v>69</v>
      </c>
      <c r="M131" s="509"/>
      <c r="N131" s="510"/>
      <c r="O131" s="511"/>
      <c r="P131" s="511"/>
      <c r="Q131" s="511"/>
      <c r="R131" s="512" t="s">
        <v>14</v>
      </c>
      <c r="S131" s="513"/>
      <c r="T131" s="510"/>
      <c r="U131" s="511"/>
      <c r="V131" s="511"/>
      <c r="W131" s="511"/>
      <c r="X131" s="512" t="s">
        <v>14</v>
      </c>
      <c r="Y131" s="513"/>
    </row>
    <row r="132" spans="1:31" ht="18.75" customHeight="1" x14ac:dyDescent="0.15">
      <c r="B132" s="500"/>
      <c r="C132" s="521"/>
      <c r="D132" s="521"/>
      <c r="E132" s="521"/>
      <c r="F132" s="502"/>
      <c r="G132" s="491" t="s">
        <v>595</v>
      </c>
      <c r="H132" s="492"/>
      <c r="I132" s="493"/>
      <c r="J132" s="494"/>
      <c r="K132" s="495"/>
      <c r="L132" s="457" t="s">
        <v>69</v>
      </c>
      <c r="M132" s="458"/>
      <c r="N132" s="496"/>
      <c r="O132" s="497"/>
      <c r="P132" s="497"/>
      <c r="Q132" s="497"/>
      <c r="R132" s="461" t="s">
        <v>14</v>
      </c>
      <c r="S132" s="462"/>
      <c r="T132" s="496"/>
      <c r="U132" s="497"/>
      <c r="V132" s="497"/>
      <c r="W132" s="497"/>
      <c r="X132" s="461" t="s">
        <v>14</v>
      </c>
      <c r="Y132" s="462"/>
    </row>
    <row r="133" spans="1:31" ht="18.75" customHeight="1" x14ac:dyDescent="0.15">
      <c r="B133" s="423"/>
      <c r="C133" s="424"/>
      <c r="D133" s="424"/>
      <c r="E133" s="424"/>
      <c r="F133" s="425"/>
      <c r="G133" s="514" t="s">
        <v>596</v>
      </c>
      <c r="H133" s="515"/>
      <c r="I133" s="515"/>
      <c r="J133" s="515"/>
      <c r="K133" s="515"/>
      <c r="L133" s="515"/>
      <c r="M133" s="516"/>
      <c r="N133" s="496"/>
      <c r="O133" s="497"/>
      <c r="P133" s="497"/>
      <c r="Q133" s="497"/>
      <c r="R133" s="474" t="s">
        <v>14</v>
      </c>
      <c r="S133" s="475"/>
      <c r="T133" s="498"/>
      <c r="U133" s="499"/>
      <c r="V133" s="499"/>
      <c r="W133" s="499"/>
      <c r="X133" s="474" t="s">
        <v>14</v>
      </c>
      <c r="Y133" s="475"/>
    </row>
    <row r="134" spans="1:31" ht="18.75" customHeight="1" x14ac:dyDescent="0.15">
      <c r="B134" s="431" t="s">
        <v>103</v>
      </c>
      <c r="C134" s="432"/>
      <c r="D134" s="432"/>
      <c r="E134" s="432"/>
      <c r="F134" s="432"/>
      <c r="G134" s="432"/>
      <c r="H134" s="432"/>
      <c r="I134" s="432"/>
      <c r="J134" s="432"/>
      <c r="K134" s="432"/>
      <c r="L134" s="432"/>
      <c r="M134" s="433"/>
      <c r="N134" s="517"/>
      <c r="O134" s="518"/>
      <c r="P134" s="518"/>
      <c r="Q134" s="518"/>
      <c r="R134" s="519"/>
      <c r="S134" s="520"/>
      <c r="T134" s="366" t="s">
        <v>577</v>
      </c>
      <c r="U134" s="473">
        <f>SUM(T131:W133)</f>
        <v>0</v>
      </c>
      <c r="V134" s="473"/>
      <c r="W134" s="473"/>
      <c r="X134" s="474" t="s">
        <v>14</v>
      </c>
      <c r="Y134" s="475"/>
    </row>
    <row r="135" spans="1:31" ht="6" customHeight="1" x14ac:dyDescent="0.15">
      <c r="B135" s="381"/>
      <c r="C135" s="381"/>
      <c r="D135" s="381"/>
      <c r="E135" s="381"/>
      <c r="F135" s="381"/>
      <c r="G135" s="381"/>
      <c r="H135" s="381"/>
      <c r="I135" s="381"/>
      <c r="J135" s="381"/>
      <c r="K135" s="381"/>
      <c r="L135" s="381"/>
      <c r="M135" s="381"/>
      <c r="N135" s="266"/>
      <c r="O135" s="266"/>
      <c r="P135" s="266"/>
      <c r="Q135" s="266"/>
      <c r="R135" s="402"/>
      <c r="S135" s="402"/>
      <c r="T135" s="268"/>
      <c r="U135" s="269"/>
      <c r="V135" s="315"/>
      <c r="W135" s="315"/>
      <c r="X135" s="402"/>
      <c r="Y135" s="402"/>
      <c r="Z135" s="268"/>
      <c r="AA135" s="268"/>
      <c r="AB135" s="268"/>
      <c r="AC135" s="268"/>
      <c r="AD135" s="268"/>
    </row>
    <row r="136" spans="1:31" ht="18" customHeight="1" x14ac:dyDescent="0.15">
      <c r="A136" s="386" t="s">
        <v>685</v>
      </c>
      <c r="Q136" s="314"/>
      <c r="R136" s="314"/>
      <c r="S136" s="314"/>
      <c r="T136" s="314"/>
      <c r="U136" s="314"/>
      <c r="V136" s="314"/>
      <c r="W136" s="314"/>
      <c r="X136" s="314"/>
      <c r="Y136" s="314"/>
      <c r="Z136" s="314"/>
      <c r="AA136" s="314"/>
      <c r="AB136" s="314"/>
      <c r="AC136" s="314"/>
      <c r="AD136" s="314"/>
    </row>
    <row r="137" spans="1:31" ht="6" customHeight="1" x14ac:dyDescent="0.15">
      <c r="Q137" s="316"/>
      <c r="R137" s="316"/>
      <c r="S137" s="316"/>
      <c r="T137" s="316"/>
      <c r="U137" s="316"/>
      <c r="V137" s="316"/>
      <c r="W137" s="316"/>
      <c r="X137" s="316"/>
      <c r="Y137" s="316"/>
      <c r="Z137" s="367"/>
      <c r="AA137" s="314"/>
      <c r="AB137" s="314"/>
      <c r="AC137" s="314"/>
      <c r="AD137" s="314"/>
    </row>
    <row r="138" spans="1:31" ht="18.75" customHeight="1" x14ac:dyDescent="0.15">
      <c r="B138" s="431" t="s">
        <v>6</v>
      </c>
      <c r="C138" s="432"/>
      <c r="D138" s="432"/>
      <c r="E138" s="432"/>
      <c r="F138" s="433"/>
      <c r="G138" s="431" t="s">
        <v>70</v>
      </c>
      <c r="H138" s="432"/>
      <c r="I138" s="432"/>
      <c r="J138" s="432"/>
      <c r="K138" s="432"/>
      <c r="L138" s="432"/>
      <c r="M138" s="433"/>
      <c r="N138" s="431" t="s">
        <v>65</v>
      </c>
      <c r="O138" s="432"/>
      <c r="P138" s="432"/>
      <c r="Q138" s="432"/>
      <c r="R138" s="432"/>
      <c r="S138" s="433"/>
      <c r="T138" s="431" t="s">
        <v>467</v>
      </c>
      <c r="U138" s="432"/>
      <c r="V138" s="432"/>
      <c r="W138" s="432"/>
      <c r="X138" s="432"/>
      <c r="Y138" s="433"/>
      <c r="Z138" s="314"/>
      <c r="AA138" s="367"/>
      <c r="AB138" s="367"/>
      <c r="AC138" s="367"/>
      <c r="AD138" s="367"/>
    </row>
    <row r="139" spans="1:31" ht="18.75" customHeight="1" x14ac:dyDescent="0.15">
      <c r="B139" s="441" t="s">
        <v>650</v>
      </c>
      <c r="C139" s="442"/>
      <c r="D139" s="442"/>
      <c r="E139" s="442"/>
      <c r="F139" s="476"/>
      <c r="G139" s="503" t="s">
        <v>465</v>
      </c>
      <c r="H139" s="504"/>
      <c r="I139" s="505"/>
      <c r="J139" s="506"/>
      <c r="K139" s="507"/>
      <c r="L139" s="508" t="s">
        <v>69</v>
      </c>
      <c r="M139" s="509"/>
      <c r="N139" s="510"/>
      <c r="O139" s="511"/>
      <c r="P139" s="511"/>
      <c r="Q139" s="511"/>
      <c r="R139" s="512" t="s">
        <v>14</v>
      </c>
      <c r="S139" s="513"/>
      <c r="T139" s="510"/>
      <c r="U139" s="511"/>
      <c r="V139" s="511"/>
      <c r="W139" s="511"/>
      <c r="X139" s="512" t="s">
        <v>14</v>
      </c>
      <c r="Y139" s="513"/>
      <c r="Z139" s="314"/>
      <c r="AA139" s="314"/>
      <c r="AB139" s="314"/>
      <c r="AC139" s="314"/>
      <c r="AD139" s="314"/>
    </row>
    <row r="140" spans="1:31" ht="18.75" customHeight="1" x14ac:dyDescent="0.15">
      <c r="B140" s="500"/>
      <c r="C140" s="521"/>
      <c r="D140" s="521"/>
      <c r="E140" s="521"/>
      <c r="F140" s="502"/>
      <c r="G140" s="491" t="s">
        <v>595</v>
      </c>
      <c r="H140" s="492"/>
      <c r="I140" s="493"/>
      <c r="J140" s="494"/>
      <c r="K140" s="495"/>
      <c r="L140" s="457" t="s">
        <v>69</v>
      </c>
      <c r="M140" s="458"/>
      <c r="N140" s="496"/>
      <c r="O140" s="497"/>
      <c r="P140" s="497"/>
      <c r="Q140" s="497"/>
      <c r="R140" s="368" t="s">
        <v>14</v>
      </c>
      <c r="S140" s="369"/>
      <c r="T140" s="496"/>
      <c r="U140" s="497"/>
      <c r="V140" s="497"/>
      <c r="W140" s="497"/>
      <c r="X140" s="461" t="s">
        <v>14</v>
      </c>
      <c r="Y140" s="462"/>
      <c r="Z140" s="314"/>
      <c r="AA140" s="314"/>
      <c r="AB140" s="314"/>
      <c r="AC140" s="314"/>
      <c r="AD140" s="314"/>
    </row>
    <row r="141" spans="1:31" ht="18.75" customHeight="1" x14ac:dyDescent="0.15">
      <c r="B141" s="423"/>
      <c r="C141" s="424"/>
      <c r="D141" s="424"/>
      <c r="E141" s="424"/>
      <c r="F141" s="425"/>
      <c r="G141" s="514" t="s">
        <v>596</v>
      </c>
      <c r="H141" s="515"/>
      <c r="I141" s="515"/>
      <c r="J141" s="515"/>
      <c r="K141" s="515"/>
      <c r="L141" s="515"/>
      <c r="M141" s="516"/>
      <c r="N141" s="496"/>
      <c r="O141" s="497"/>
      <c r="P141" s="497"/>
      <c r="Q141" s="497"/>
      <c r="R141" s="474" t="s">
        <v>14</v>
      </c>
      <c r="S141" s="475"/>
      <c r="T141" s="498"/>
      <c r="U141" s="499"/>
      <c r="V141" s="499"/>
      <c r="W141" s="499"/>
      <c r="X141" s="474" t="s">
        <v>14</v>
      </c>
      <c r="Y141" s="475"/>
      <c r="Z141" s="314"/>
      <c r="AA141" s="314"/>
      <c r="AB141" s="314"/>
      <c r="AC141" s="314"/>
      <c r="AD141" s="314"/>
    </row>
    <row r="142" spans="1:31" ht="18.75" customHeight="1" x14ac:dyDescent="0.15">
      <c r="B142" s="441" t="s">
        <v>651</v>
      </c>
      <c r="C142" s="442"/>
      <c r="D142" s="442"/>
      <c r="E142" s="442"/>
      <c r="F142" s="476"/>
      <c r="G142" s="503" t="s">
        <v>465</v>
      </c>
      <c r="H142" s="504"/>
      <c r="I142" s="505"/>
      <c r="J142" s="506"/>
      <c r="K142" s="507"/>
      <c r="L142" s="508" t="s">
        <v>69</v>
      </c>
      <c r="M142" s="509"/>
      <c r="N142" s="510"/>
      <c r="O142" s="511"/>
      <c r="P142" s="511"/>
      <c r="Q142" s="511"/>
      <c r="R142" s="512" t="s">
        <v>14</v>
      </c>
      <c r="S142" s="513"/>
      <c r="T142" s="510"/>
      <c r="U142" s="511"/>
      <c r="V142" s="511"/>
      <c r="W142" s="511"/>
      <c r="X142" s="512" t="s">
        <v>14</v>
      </c>
      <c r="Y142" s="513"/>
      <c r="Z142" s="314"/>
      <c r="AA142" s="314"/>
      <c r="AB142" s="314"/>
      <c r="AC142" s="314"/>
      <c r="AD142" s="314"/>
    </row>
    <row r="143" spans="1:31" ht="18.75" customHeight="1" x14ac:dyDescent="0.15">
      <c r="B143" s="500"/>
      <c r="C143" s="501"/>
      <c r="D143" s="501"/>
      <c r="E143" s="501"/>
      <c r="F143" s="502"/>
      <c r="G143" s="491" t="s">
        <v>595</v>
      </c>
      <c r="H143" s="492"/>
      <c r="I143" s="493"/>
      <c r="J143" s="494"/>
      <c r="K143" s="495"/>
      <c r="L143" s="457" t="s">
        <v>69</v>
      </c>
      <c r="M143" s="458"/>
      <c r="N143" s="496"/>
      <c r="O143" s="497"/>
      <c r="P143" s="497"/>
      <c r="Q143" s="497"/>
      <c r="R143" s="368" t="s">
        <v>14</v>
      </c>
      <c r="S143" s="369"/>
      <c r="T143" s="496"/>
      <c r="U143" s="497"/>
      <c r="V143" s="497"/>
      <c r="W143" s="497"/>
      <c r="X143" s="461" t="s">
        <v>14</v>
      </c>
      <c r="Y143" s="462"/>
      <c r="Z143" s="314"/>
      <c r="AA143" s="314"/>
      <c r="AB143" s="314"/>
      <c r="AC143" s="314"/>
      <c r="AD143" s="314"/>
    </row>
    <row r="144" spans="1:31" ht="18.75" customHeight="1" x14ac:dyDescent="0.15">
      <c r="B144" s="423"/>
      <c r="C144" s="424"/>
      <c r="D144" s="424"/>
      <c r="E144" s="424"/>
      <c r="F144" s="425"/>
      <c r="G144" s="514" t="s">
        <v>596</v>
      </c>
      <c r="H144" s="515"/>
      <c r="I144" s="515"/>
      <c r="J144" s="515"/>
      <c r="K144" s="515"/>
      <c r="L144" s="515"/>
      <c r="M144" s="516"/>
      <c r="N144" s="498"/>
      <c r="O144" s="499"/>
      <c r="P144" s="499"/>
      <c r="Q144" s="499"/>
      <c r="R144" s="474" t="s">
        <v>14</v>
      </c>
      <c r="S144" s="475"/>
      <c r="T144" s="498"/>
      <c r="U144" s="499"/>
      <c r="V144" s="499"/>
      <c r="W144" s="499"/>
      <c r="X144" s="474" t="s">
        <v>14</v>
      </c>
      <c r="Y144" s="475"/>
      <c r="Z144" s="314"/>
      <c r="AA144" s="314"/>
      <c r="AB144" s="314"/>
      <c r="AC144" s="314"/>
      <c r="AD144" s="314"/>
    </row>
    <row r="145" spans="1:32" ht="18.75" customHeight="1" x14ac:dyDescent="0.15">
      <c r="B145" s="431" t="s">
        <v>103</v>
      </c>
      <c r="C145" s="432"/>
      <c r="D145" s="432"/>
      <c r="E145" s="432"/>
      <c r="F145" s="432"/>
      <c r="G145" s="424"/>
      <c r="H145" s="424"/>
      <c r="I145" s="424"/>
      <c r="J145" s="424"/>
      <c r="K145" s="424"/>
      <c r="L145" s="424"/>
      <c r="M145" s="425"/>
      <c r="N145" s="384"/>
      <c r="O145" s="385"/>
      <c r="P145" s="385"/>
      <c r="Q145" s="385"/>
      <c r="R145" s="468"/>
      <c r="S145" s="472"/>
      <c r="T145" s="365" t="s">
        <v>578</v>
      </c>
      <c r="U145" s="473">
        <f>SUM(T139:W144)</f>
        <v>0</v>
      </c>
      <c r="V145" s="473"/>
      <c r="W145" s="473"/>
      <c r="X145" s="474" t="s">
        <v>14</v>
      </c>
      <c r="Y145" s="475"/>
      <c r="Z145" s="314"/>
      <c r="AA145" s="314"/>
      <c r="AB145" s="314"/>
      <c r="AC145" s="314"/>
      <c r="AD145" s="314"/>
    </row>
    <row r="146" spans="1:32" ht="6" customHeight="1" x14ac:dyDescent="0.15">
      <c r="A146" s="402"/>
      <c r="B146" s="313"/>
      <c r="C146" s="367"/>
      <c r="D146" s="367"/>
      <c r="F146" s="266"/>
      <c r="J146" s="381"/>
      <c r="K146" s="381"/>
      <c r="L146" s="402"/>
      <c r="M146" s="266"/>
      <c r="N146" s="267"/>
      <c r="O146" s="267"/>
      <c r="P146" s="267"/>
      <c r="Q146" s="402"/>
      <c r="R146" s="367"/>
      <c r="S146" s="367"/>
      <c r="T146" s="367"/>
      <c r="U146" s="367"/>
      <c r="V146" s="367"/>
      <c r="W146" s="367"/>
      <c r="X146" s="367"/>
      <c r="Y146" s="367"/>
      <c r="Z146" s="308"/>
      <c r="AA146" s="308"/>
      <c r="AB146" s="308"/>
      <c r="AC146" s="308"/>
      <c r="AD146" s="308"/>
    </row>
    <row r="147" spans="1:32" ht="18.75" customHeight="1" x14ac:dyDescent="0.15">
      <c r="A147" s="386" t="s">
        <v>708</v>
      </c>
      <c r="Q147" s="314"/>
      <c r="R147" s="314"/>
      <c r="S147" s="314"/>
      <c r="T147" s="314"/>
      <c r="U147" s="314"/>
      <c r="V147" s="314"/>
      <c r="W147" s="314"/>
      <c r="X147" s="314"/>
      <c r="Y147" s="314"/>
      <c r="Z147" s="308"/>
      <c r="AA147" s="308"/>
      <c r="AB147" s="308"/>
      <c r="AC147" s="308"/>
      <c r="AD147" s="308"/>
    </row>
    <row r="148" spans="1:32" ht="6" customHeight="1" x14ac:dyDescent="0.15">
      <c r="Q148" s="316"/>
      <c r="R148" s="316"/>
      <c r="S148" s="316"/>
      <c r="T148" s="316"/>
      <c r="U148" s="316"/>
      <c r="V148" s="316"/>
      <c r="W148" s="316"/>
      <c r="X148" s="316"/>
      <c r="Y148" s="316"/>
      <c r="Z148" s="308"/>
      <c r="AA148" s="308"/>
      <c r="AB148" s="308"/>
      <c r="AC148" s="308"/>
      <c r="AD148" s="308"/>
    </row>
    <row r="149" spans="1:32" ht="18.75" customHeight="1" x14ac:dyDescent="0.15">
      <c r="B149" s="431" t="s">
        <v>6</v>
      </c>
      <c r="C149" s="432"/>
      <c r="D149" s="432"/>
      <c r="E149" s="432"/>
      <c r="F149" s="433"/>
      <c r="G149" s="431" t="s">
        <v>70</v>
      </c>
      <c r="H149" s="432"/>
      <c r="I149" s="432"/>
      <c r="J149" s="432"/>
      <c r="K149" s="432"/>
      <c r="L149" s="432"/>
      <c r="M149" s="433"/>
      <c r="N149" s="431" t="s">
        <v>65</v>
      </c>
      <c r="O149" s="432"/>
      <c r="P149" s="432"/>
      <c r="Q149" s="432"/>
      <c r="R149" s="432"/>
      <c r="S149" s="433"/>
      <c r="T149" s="431" t="s">
        <v>269</v>
      </c>
      <c r="U149" s="432"/>
      <c r="V149" s="432"/>
      <c r="W149" s="432"/>
      <c r="X149" s="432"/>
      <c r="Y149" s="433"/>
      <c r="Z149" s="308"/>
      <c r="AA149" s="308"/>
      <c r="AB149" s="308"/>
      <c r="AC149" s="308"/>
      <c r="AD149" s="308"/>
    </row>
    <row r="150" spans="1:32" ht="18.75" customHeight="1" x14ac:dyDescent="0.15">
      <c r="B150" s="441" t="s">
        <v>597</v>
      </c>
      <c r="C150" s="442"/>
      <c r="D150" s="442"/>
      <c r="E150" s="442"/>
      <c r="F150" s="476"/>
      <c r="G150" s="477" t="s">
        <v>465</v>
      </c>
      <c r="H150" s="478"/>
      <c r="I150" s="479"/>
      <c r="J150" s="480"/>
      <c r="K150" s="481"/>
      <c r="L150" s="442" t="s">
        <v>69</v>
      </c>
      <c r="M150" s="476"/>
      <c r="N150" s="482"/>
      <c r="O150" s="483"/>
      <c r="P150" s="483"/>
      <c r="Q150" s="483"/>
      <c r="R150" s="484" t="s">
        <v>14</v>
      </c>
      <c r="S150" s="485"/>
      <c r="T150" s="488"/>
      <c r="U150" s="489"/>
      <c r="V150" s="489"/>
      <c r="W150" s="489"/>
      <c r="X150" s="484" t="s">
        <v>14</v>
      </c>
      <c r="Y150" s="485"/>
      <c r="Z150" s="308"/>
      <c r="AA150" s="308"/>
      <c r="AB150" s="308"/>
      <c r="AC150" s="308"/>
      <c r="AD150" s="308"/>
    </row>
    <row r="151" spans="1:32" ht="18.75" customHeight="1" x14ac:dyDescent="0.15">
      <c r="B151" s="490" t="s">
        <v>598</v>
      </c>
      <c r="C151" s="457"/>
      <c r="D151" s="457"/>
      <c r="E151" s="457"/>
      <c r="F151" s="458"/>
      <c r="G151" s="491" t="s">
        <v>465</v>
      </c>
      <c r="H151" s="492"/>
      <c r="I151" s="493"/>
      <c r="J151" s="494"/>
      <c r="K151" s="495"/>
      <c r="L151" s="457" t="s">
        <v>69</v>
      </c>
      <c r="M151" s="458"/>
      <c r="N151" s="459"/>
      <c r="O151" s="460"/>
      <c r="P151" s="460"/>
      <c r="Q151" s="460"/>
      <c r="R151" s="461" t="s">
        <v>14</v>
      </c>
      <c r="S151" s="462"/>
      <c r="T151" s="463"/>
      <c r="U151" s="464"/>
      <c r="V151" s="464"/>
      <c r="W151" s="464"/>
      <c r="X151" s="461" t="s">
        <v>14</v>
      </c>
      <c r="Y151" s="462"/>
      <c r="Z151" s="308"/>
      <c r="AA151" s="308"/>
      <c r="AB151" s="308"/>
      <c r="AC151" s="308"/>
      <c r="AD151" s="308"/>
    </row>
    <row r="152" spans="1:32" ht="18.75" customHeight="1" x14ac:dyDescent="0.15">
      <c r="B152" s="490" t="s">
        <v>675</v>
      </c>
      <c r="C152" s="457"/>
      <c r="D152" s="457"/>
      <c r="E152" s="457"/>
      <c r="F152" s="458"/>
      <c r="G152" s="491" t="s">
        <v>465</v>
      </c>
      <c r="H152" s="492"/>
      <c r="I152" s="493"/>
      <c r="J152" s="494"/>
      <c r="K152" s="495"/>
      <c r="L152" s="457" t="s">
        <v>69</v>
      </c>
      <c r="M152" s="458"/>
      <c r="N152" s="459"/>
      <c r="O152" s="460"/>
      <c r="P152" s="460"/>
      <c r="Q152" s="460"/>
      <c r="R152" s="461" t="s">
        <v>14</v>
      </c>
      <c r="S152" s="462"/>
      <c r="T152" s="463"/>
      <c r="U152" s="464"/>
      <c r="V152" s="464"/>
      <c r="W152" s="464"/>
      <c r="X152" s="461" t="s">
        <v>14</v>
      </c>
      <c r="Y152" s="462"/>
      <c r="Z152" s="308"/>
      <c r="AA152" s="308"/>
      <c r="AB152" s="308"/>
      <c r="AC152" s="308"/>
      <c r="AD152" s="308"/>
    </row>
    <row r="153" spans="1:32" ht="18.75" customHeight="1" x14ac:dyDescent="0.15">
      <c r="B153" s="423" t="s">
        <v>652</v>
      </c>
      <c r="C153" s="424"/>
      <c r="D153" s="424"/>
      <c r="E153" s="424"/>
      <c r="F153" s="425"/>
      <c r="G153" s="426" t="s">
        <v>465</v>
      </c>
      <c r="H153" s="427"/>
      <c r="I153" s="428"/>
      <c r="J153" s="429"/>
      <c r="K153" s="430"/>
      <c r="L153" s="424" t="s">
        <v>69</v>
      </c>
      <c r="M153" s="425"/>
      <c r="N153" s="486"/>
      <c r="O153" s="487"/>
      <c r="P153" s="487"/>
      <c r="Q153" s="487"/>
      <c r="R153" s="421" t="s">
        <v>14</v>
      </c>
      <c r="S153" s="422"/>
      <c r="T153" s="465"/>
      <c r="U153" s="466"/>
      <c r="V153" s="466"/>
      <c r="W153" s="466"/>
      <c r="X153" s="421" t="s">
        <v>14</v>
      </c>
      <c r="Y153" s="422"/>
      <c r="Z153" s="308"/>
      <c r="AA153" s="308"/>
      <c r="AB153" s="308"/>
      <c r="AC153" s="308"/>
      <c r="AD153" s="308"/>
    </row>
    <row r="154" spans="1:32" ht="18.75" customHeight="1" x14ac:dyDescent="0.15">
      <c r="B154" s="423" t="s">
        <v>103</v>
      </c>
      <c r="C154" s="424"/>
      <c r="D154" s="424"/>
      <c r="E154" s="424"/>
      <c r="F154" s="424"/>
      <c r="G154" s="424"/>
      <c r="H154" s="424"/>
      <c r="I154" s="424"/>
      <c r="J154" s="424"/>
      <c r="K154" s="424"/>
      <c r="L154" s="424"/>
      <c r="M154" s="425"/>
      <c r="N154" s="371"/>
      <c r="O154" s="372"/>
      <c r="P154" s="372"/>
      <c r="Q154" s="372"/>
      <c r="R154" s="421"/>
      <c r="S154" s="422"/>
      <c r="T154" s="365" t="s">
        <v>579</v>
      </c>
      <c r="U154" s="440">
        <f>SUM(T150:W153)</f>
        <v>0</v>
      </c>
      <c r="V154" s="440"/>
      <c r="W154" s="440"/>
      <c r="X154" s="421" t="s">
        <v>14</v>
      </c>
      <c r="Y154" s="422"/>
      <c r="Z154" s="308"/>
      <c r="AA154" s="308"/>
      <c r="AB154" s="308"/>
      <c r="AC154" s="308"/>
      <c r="AD154" s="308"/>
    </row>
    <row r="155" spans="1:32" ht="18.75" customHeight="1" x14ac:dyDescent="0.15">
      <c r="A155" s="402"/>
      <c r="B155" s="313"/>
      <c r="C155" s="367"/>
      <c r="D155" s="367"/>
      <c r="F155" s="266"/>
      <c r="J155" s="381"/>
      <c r="K155" s="381"/>
      <c r="L155" s="402"/>
      <c r="M155" s="266"/>
      <c r="N155" s="267"/>
      <c r="O155" s="267"/>
      <c r="P155" s="267"/>
      <c r="Q155" s="402"/>
      <c r="R155" s="367"/>
      <c r="S155" s="367"/>
      <c r="T155" s="367"/>
      <c r="U155" s="367"/>
      <c r="V155" s="367"/>
      <c r="W155" s="367"/>
      <c r="X155" s="367"/>
      <c r="Y155" s="367"/>
      <c r="Z155" s="308"/>
      <c r="AA155" s="308"/>
      <c r="AB155" s="308"/>
      <c r="AC155" s="308"/>
      <c r="AD155" s="308"/>
    </row>
    <row r="156" spans="1:32" ht="18" customHeight="1" x14ac:dyDescent="0.15">
      <c r="A156" s="386" t="s">
        <v>655</v>
      </c>
      <c r="F156" s="351" t="s">
        <v>599</v>
      </c>
      <c r="S156" s="447"/>
      <c r="T156" s="447"/>
      <c r="U156" s="447"/>
      <c r="V156" s="447"/>
      <c r="W156" s="447"/>
      <c r="X156" s="447"/>
      <c r="Y156" s="447"/>
      <c r="Z156" s="447"/>
      <c r="AA156" s="447"/>
      <c r="AB156" s="447"/>
      <c r="AC156" s="447"/>
      <c r="AD156" s="447"/>
    </row>
    <row r="157" spans="1:32" ht="4.5" customHeight="1" x14ac:dyDescent="0.15"/>
    <row r="158" spans="1:32" ht="39.950000000000003" customHeight="1" x14ac:dyDescent="0.15">
      <c r="A158" s="352"/>
      <c r="B158" s="452" t="s">
        <v>37</v>
      </c>
      <c r="C158" s="453"/>
      <c r="D158" s="454"/>
      <c r="E158" s="455"/>
      <c r="F158" s="455"/>
      <c r="G158" s="455"/>
      <c r="H158" s="455"/>
      <c r="I158" s="432" t="s">
        <v>483</v>
      </c>
      <c r="J158" s="432"/>
      <c r="K158" s="433"/>
      <c r="L158" s="434" t="s">
        <v>474</v>
      </c>
      <c r="M158" s="435"/>
      <c r="N158" s="435"/>
      <c r="O158" s="437"/>
      <c r="P158" s="438"/>
      <c r="Q158" s="438"/>
      <c r="R158" s="439"/>
      <c r="S158" s="456"/>
      <c r="T158" s="455"/>
      <c r="U158" s="455"/>
      <c r="V158" s="455"/>
      <c r="W158" s="432" t="s">
        <v>41</v>
      </c>
      <c r="X158" s="433"/>
      <c r="Y158" s="434" t="s">
        <v>473</v>
      </c>
      <c r="Z158" s="435"/>
      <c r="AA158" s="435"/>
      <c r="AB158" s="437"/>
      <c r="AC158" s="438"/>
      <c r="AD158" s="439"/>
    </row>
    <row r="159" spans="1:32" ht="39.75" customHeight="1" x14ac:dyDescent="0.15">
      <c r="A159" s="402"/>
      <c r="B159" s="431" t="s">
        <v>44</v>
      </c>
      <c r="C159" s="432"/>
      <c r="D159" s="433"/>
      <c r="E159" s="431"/>
      <c r="F159" s="432"/>
      <c r="G159" s="433"/>
      <c r="H159" s="434" t="s">
        <v>40</v>
      </c>
      <c r="I159" s="435"/>
      <c r="J159" s="435"/>
      <c r="K159" s="436"/>
      <c r="L159" s="437"/>
      <c r="M159" s="438"/>
      <c r="N159" s="438"/>
      <c r="O159" s="438"/>
      <c r="P159" s="438"/>
      <c r="Q159" s="438"/>
      <c r="R159" s="439"/>
      <c r="S159" s="431"/>
      <c r="T159" s="432"/>
      <c r="U159" s="432"/>
      <c r="V159" s="432"/>
      <c r="W159" s="432"/>
      <c r="X159" s="432"/>
      <c r="Y159" s="432"/>
      <c r="Z159" s="432"/>
      <c r="AA159" s="432"/>
      <c r="AB159" s="432"/>
      <c r="AC159" s="432"/>
      <c r="AD159" s="433"/>
    </row>
    <row r="160" spans="1:32" ht="20.25" customHeight="1" x14ac:dyDescent="0.15">
      <c r="B160" s="441" t="s">
        <v>471</v>
      </c>
      <c r="C160" s="442"/>
      <c r="D160" s="442"/>
      <c r="E160" s="443"/>
      <c r="F160" s="445"/>
      <c r="G160" s="446"/>
      <c r="H160" s="446"/>
      <c r="I160" s="446"/>
      <c r="J160" s="446"/>
      <c r="K160" s="446"/>
      <c r="L160" s="446"/>
      <c r="M160" s="446"/>
      <c r="N160" s="446"/>
      <c r="O160" s="446"/>
      <c r="P160" s="446"/>
      <c r="Q160" s="446"/>
      <c r="R160" s="446"/>
      <c r="S160" s="447"/>
      <c r="T160" s="447"/>
      <c r="U160" s="447"/>
      <c r="V160" s="447"/>
      <c r="W160" s="447"/>
      <c r="X160" s="447"/>
      <c r="Y160" s="446"/>
      <c r="Z160" s="446"/>
      <c r="AA160" s="446"/>
      <c r="AB160" s="446"/>
      <c r="AC160" s="446"/>
      <c r="AD160" s="448"/>
      <c r="AF160" s="308"/>
    </row>
    <row r="161" spans="2:35" ht="20.25" customHeight="1" x14ac:dyDescent="0.15">
      <c r="B161" s="423"/>
      <c r="C161" s="424"/>
      <c r="D161" s="424"/>
      <c r="E161" s="444"/>
      <c r="F161" s="449"/>
      <c r="G161" s="450"/>
      <c r="H161" s="450"/>
      <c r="I161" s="450"/>
      <c r="J161" s="450"/>
      <c r="K161" s="450"/>
      <c r="L161" s="450"/>
      <c r="M161" s="450"/>
      <c r="N161" s="450"/>
      <c r="O161" s="450"/>
      <c r="P161" s="450"/>
      <c r="Q161" s="450"/>
      <c r="R161" s="450"/>
      <c r="S161" s="450"/>
      <c r="T161" s="450"/>
      <c r="U161" s="450"/>
      <c r="V161" s="450"/>
      <c r="W161" s="450"/>
      <c r="X161" s="450"/>
      <c r="Y161" s="450"/>
      <c r="Z161" s="450"/>
      <c r="AA161" s="450"/>
      <c r="AB161" s="450"/>
      <c r="AC161" s="450"/>
      <c r="AD161" s="451"/>
    </row>
    <row r="162" spans="2:35" ht="18" customHeight="1" x14ac:dyDescent="0.15">
      <c r="B162" s="386" t="s">
        <v>686</v>
      </c>
    </row>
    <row r="164" spans="2:35" ht="18" customHeight="1" x14ac:dyDescent="0.15">
      <c r="AI164" s="367"/>
    </row>
  </sheetData>
  <sheetProtection selectLockedCells="1"/>
  <protectedRanges>
    <protectedRange sqref="O64:R65" name="範囲3_2_1"/>
  </protectedRanges>
  <mergeCells count="505">
    <mergeCell ref="B152:F152"/>
    <mergeCell ref="G152:I152"/>
    <mergeCell ref="J152:K152"/>
    <mergeCell ref="L152:M152"/>
    <mergeCell ref="N152:Q152"/>
    <mergeCell ref="R152:S152"/>
    <mergeCell ref="T152:W152"/>
    <mergeCell ref="X152:Y152"/>
    <mergeCell ref="S65:T65"/>
    <mergeCell ref="U65:X65"/>
    <mergeCell ref="Y65:Z65"/>
    <mergeCell ref="B66:N66"/>
    <mergeCell ref="U66:X66"/>
    <mergeCell ref="R71:X71"/>
    <mergeCell ref="B72:E72"/>
    <mergeCell ref="F72:I72"/>
    <mergeCell ref="J72:K72"/>
    <mergeCell ref="M72:P72"/>
    <mergeCell ref="S72:W72"/>
    <mergeCell ref="B65:G65"/>
    <mergeCell ref="H65:J65"/>
    <mergeCell ref="K65:L65"/>
    <mergeCell ref="M65:N65"/>
    <mergeCell ref="O65:R65"/>
    <mergeCell ref="A2:AD2"/>
    <mergeCell ref="Y4:AD4"/>
    <mergeCell ref="N7:T7"/>
    <mergeCell ref="U7:AD7"/>
    <mergeCell ref="N8:T8"/>
    <mergeCell ref="U8:AD8"/>
    <mergeCell ref="AA15:AD15"/>
    <mergeCell ref="B19:I19"/>
    <mergeCell ref="J19:AD19"/>
    <mergeCell ref="N9:T9"/>
    <mergeCell ref="U9:AD9"/>
    <mergeCell ref="N10:T10"/>
    <mergeCell ref="U10:AD10"/>
    <mergeCell ref="Q12:T12"/>
    <mergeCell ref="U12:W12"/>
    <mergeCell ref="X12:Y12"/>
    <mergeCell ref="B23:N23"/>
    <mergeCell ref="O23:W23"/>
    <mergeCell ref="B24:N24"/>
    <mergeCell ref="P24:V24"/>
    <mergeCell ref="P25:V25"/>
    <mergeCell ref="B26:N26"/>
    <mergeCell ref="P26:V26"/>
    <mergeCell ref="A15:G15"/>
    <mergeCell ref="H15:J15"/>
    <mergeCell ref="K15:Z15"/>
    <mergeCell ref="P31:V31"/>
    <mergeCell ref="P32:V32"/>
    <mergeCell ref="B33:N33"/>
    <mergeCell ref="P33:V33"/>
    <mergeCell ref="B34:N34"/>
    <mergeCell ref="P34:V34"/>
    <mergeCell ref="B28:N28"/>
    <mergeCell ref="P28:V28"/>
    <mergeCell ref="B29:N29"/>
    <mergeCell ref="P29:V29"/>
    <mergeCell ref="B30:N30"/>
    <mergeCell ref="P30:V30"/>
    <mergeCell ref="B31:N31"/>
    <mergeCell ref="B32:N32"/>
    <mergeCell ref="B38:J38"/>
    <mergeCell ref="K38:N38"/>
    <mergeCell ref="P38:V38"/>
    <mergeCell ref="B42:H42"/>
    <mergeCell ref="I42:O42"/>
    <mergeCell ref="P42:S42"/>
    <mergeCell ref="T42:AD42"/>
    <mergeCell ref="B35:N35"/>
    <mergeCell ref="P35:V35"/>
    <mergeCell ref="B36:N36"/>
    <mergeCell ref="P36:V36"/>
    <mergeCell ref="B37:N37"/>
    <mergeCell ref="P37:V37"/>
    <mergeCell ref="B48:H48"/>
    <mergeCell ref="I48:O48"/>
    <mergeCell ref="B49:H49"/>
    <mergeCell ref="I49:L49"/>
    <mergeCell ref="M49:Q49"/>
    <mergeCell ref="R49:W49"/>
    <mergeCell ref="AD43:AD44"/>
    <mergeCell ref="B45:H45"/>
    <mergeCell ref="I45:L45"/>
    <mergeCell ref="M45:N45"/>
    <mergeCell ref="P45:S45"/>
    <mergeCell ref="U45:AC45"/>
    <mergeCell ref="B43:H44"/>
    <mergeCell ref="I43:M44"/>
    <mergeCell ref="N43:O44"/>
    <mergeCell ref="P43:S44"/>
    <mergeCell ref="T43:T44"/>
    <mergeCell ref="U43:AC44"/>
    <mergeCell ref="Y49:AD49"/>
    <mergeCell ref="B50:H53"/>
    <mergeCell ref="I50:L50"/>
    <mergeCell ref="M50:P50"/>
    <mergeCell ref="S50:V50"/>
    <mergeCell ref="Y50:AC50"/>
    <mergeCell ref="I51:L51"/>
    <mergeCell ref="M51:P51"/>
    <mergeCell ref="S51:V51"/>
    <mergeCell ref="Y51:AC51"/>
    <mergeCell ref="I52:L52"/>
    <mergeCell ref="M52:P52"/>
    <mergeCell ref="S52:V52"/>
    <mergeCell ref="Y52:AC52"/>
    <mergeCell ref="I53:L53"/>
    <mergeCell ref="M53:P53"/>
    <mergeCell ref="S53:V53"/>
    <mergeCell ref="Y53:AC53"/>
    <mergeCell ref="B70:E70"/>
    <mergeCell ref="F70:K70"/>
    <mergeCell ref="L70:Q70"/>
    <mergeCell ref="R70:X70"/>
    <mergeCell ref="M56:P56"/>
    <mergeCell ref="S56:V56"/>
    <mergeCell ref="Y56:AC56"/>
    <mergeCell ref="I57:L57"/>
    <mergeCell ref="M57:P57"/>
    <mergeCell ref="S57:V57"/>
    <mergeCell ref="Y57:AC57"/>
    <mergeCell ref="B54:H57"/>
    <mergeCell ref="I54:L54"/>
    <mergeCell ref="M54:P54"/>
    <mergeCell ref="S54:V54"/>
    <mergeCell ref="Y54:AC54"/>
    <mergeCell ref="I55:L55"/>
    <mergeCell ref="M55:P55"/>
    <mergeCell ref="S55:V55"/>
    <mergeCell ref="Y55:AC55"/>
    <mergeCell ref="I56:L56"/>
    <mergeCell ref="B63:G63"/>
    <mergeCell ref="H63:N63"/>
    <mergeCell ref="B58:L58"/>
    <mergeCell ref="M58:Q58"/>
    <mergeCell ref="R58:W58"/>
    <mergeCell ref="O63:T63"/>
    <mergeCell ref="U63:Z63"/>
    <mergeCell ref="B64:G64"/>
    <mergeCell ref="H64:J64"/>
    <mergeCell ref="K64:L64"/>
    <mergeCell ref="M64:N64"/>
    <mergeCell ref="O64:R64"/>
    <mergeCell ref="S64:T64"/>
    <mergeCell ref="U64:X64"/>
    <mergeCell ref="Y64:Z64"/>
    <mergeCell ref="Y58:AC58"/>
    <mergeCell ref="B73:E73"/>
    <mergeCell ref="F73:I73"/>
    <mergeCell ref="J73:K73"/>
    <mergeCell ref="M73:P73"/>
    <mergeCell ref="B74:E74"/>
    <mergeCell ref="F74:I74"/>
    <mergeCell ref="J74:K74"/>
    <mergeCell ref="M74:P74"/>
    <mergeCell ref="B71:E71"/>
    <mergeCell ref="F71:I71"/>
    <mergeCell ref="J71:K71"/>
    <mergeCell ref="M71:P71"/>
    <mergeCell ref="B75:E75"/>
    <mergeCell ref="F75:I75"/>
    <mergeCell ref="J75:K75"/>
    <mergeCell ref="M75:P75"/>
    <mergeCell ref="R75:X75"/>
    <mergeCell ref="B79:E79"/>
    <mergeCell ref="F79:K79"/>
    <mergeCell ref="L79:Q79"/>
    <mergeCell ref="R79:X79"/>
    <mergeCell ref="B80:E80"/>
    <mergeCell ref="F80:I80"/>
    <mergeCell ref="J80:K80"/>
    <mergeCell ref="M80:P80"/>
    <mergeCell ref="R80:X80"/>
    <mergeCell ref="B81:E81"/>
    <mergeCell ref="F81:I81"/>
    <mergeCell ref="J81:K81"/>
    <mergeCell ref="M81:P81"/>
    <mergeCell ref="S81:W81"/>
    <mergeCell ref="R83:AD83"/>
    <mergeCell ref="B85:F85"/>
    <mergeCell ref="G85:M85"/>
    <mergeCell ref="N85:S85"/>
    <mergeCell ref="T85:Y85"/>
    <mergeCell ref="B86:F87"/>
    <mergeCell ref="G86:I86"/>
    <mergeCell ref="J86:K86"/>
    <mergeCell ref="L86:M86"/>
    <mergeCell ref="N86:Q86"/>
    <mergeCell ref="R86:S86"/>
    <mergeCell ref="T86:W86"/>
    <mergeCell ref="X86:Y86"/>
    <mergeCell ref="G87:I87"/>
    <mergeCell ref="J87:K87"/>
    <mergeCell ref="L87:M87"/>
    <mergeCell ref="N87:Q87"/>
    <mergeCell ref="R87:S87"/>
    <mergeCell ref="T87:W87"/>
    <mergeCell ref="X87:Y87"/>
    <mergeCell ref="B90:M90"/>
    <mergeCell ref="N90:Q90"/>
    <mergeCell ref="R90:S90"/>
    <mergeCell ref="U90:W90"/>
    <mergeCell ref="X90:Y90"/>
    <mergeCell ref="R92:AD92"/>
    <mergeCell ref="T88:W88"/>
    <mergeCell ref="X88:Y88"/>
    <mergeCell ref="G89:I89"/>
    <mergeCell ref="J89:K89"/>
    <mergeCell ref="L89:M89"/>
    <mergeCell ref="N89:Q89"/>
    <mergeCell ref="R89:S89"/>
    <mergeCell ref="T89:W89"/>
    <mergeCell ref="X89:Y89"/>
    <mergeCell ref="B88:F89"/>
    <mergeCell ref="G88:I88"/>
    <mergeCell ref="J88:K88"/>
    <mergeCell ref="L88:M88"/>
    <mergeCell ref="N88:Q88"/>
    <mergeCell ref="R88:S88"/>
    <mergeCell ref="B94:F94"/>
    <mergeCell ref="G94:M94"/>
    <mergeCell ref="N94:S94"/>
    <mergeCell ref="T94:Y94"/>
    <mergeCell ref="B95:F96"/>
    <mergeCell ref="G95:I95"/>
    <mergeCell ref="J95:K95"/>
    <mergeCell ref="L95:M95"/>
    <mergeCell ref="N95:Q95"/>
    <mergeCell ref="R95:S95"/>
    <mergeCell ref="T95:W95"/>
    <mergeCell ref="X95:Y95"/>
    <mergeCell ref="G96:I96"/>
    <mergeCell ref="J96:K96"/>
    <mergeCell ref="L96:M96"/>
    <mergeCell ref="N96:Q96"/>
    <mergeCell ref="R96:S96"/>
    <mergeCell ref="T96:W96"/>
    <mergeCell ref="X96:Y96"/>
    <mergeCell ref="B99:M99"/>
    <mergeCell ref="N99:Q99"/>
    <mergeCell ref="R99:S99"/>
    <mergeCell ref="U99:W99"/>
    <mergeCell ref="X99:Y99"/>
    <mergeCell ref="R101:AD101"/>
    <mergeCell ref="T97:W97"/>
    <mergeCell ref="X97:Y97"/>
    <mergeCell ref="G98:I98"/>
    <mergeCell ref="J98:K98"/>
    <mergeCell ref="L98:M98"/>
    <mergeCell ref="N98:Q98"/>
    <mergeCell ref="R98:S98"/>
    <mergeCell ref="T98:W98"/>
    <mergeCell ref="X98:Y98"/>
    <mergeCell ref="B97:F98"/>
    <mergeCell ref="G97:I97"/>
    <mergeCell ref="J97:K97"/>
    <mergeCell ref="L97:M97"/>
    <mergeCell ref="N97:Q97"/>
    <mergeCell ref="R97:S97"/>
    <mergeCell ref="T103:Y103"/>
    <mergeCell ref="B104:F105"/>
    <mergeCell ref="G104:I104"/>
    <mergeCell ref="J104:K104"/>
    <mergeCell ref="L104:M104"/>
    <mergeCell ref="N104:Q104"/>
    <mergeCell ref="R104:S104"/>
    <mergeCell ref="T104:W104"/>
    <mergeCell ref="X104:Y104"/>
    <mergeCell ref="G105:I105"/>
    <mergeCell ref="J105:K105"/>
    <mergeCell ref="L105:M105"/>
    <mergeCell ref="N105:Q105"/>
    <mergeCell ref="R105:S105"/>
    <mergeCell ref="T105:W105"/>
    <mergeCell ref="X105:Y105"/>
    <mergeCell ref="B106:F107"/>
    <mergeCell ref="G106:I106"/>
    <mergeCell ref="J106:K106"/>
    <mergeCell ref="L106:M106"/>
    <mergeCell ref="N106:Q106"/>
    <mergeCell ref="R106:S106"/>
    <mergeCell ref="B103:F103"/>
    <mergeCell ref="G103:M103"/>
    <mergeCell ref="N103:S103"/>
    <mergeCell ref="T106:W106"/>
    <mergeCell ref="X106:Y106"/>
    <mergeCell ref="G107:I107"/>
    <mergeCell ref="J107:K107"/>
    <mergeCell ref="L107:M107"/>
    <mergeCell ref="N107:Q107"/>
    <mergeCell ref="R107:S107"/>
    <mergeCell ref="T107:W107"/>
    <mergeCell ref="X107:Y107"/>
    <mergeCell ref="B108:M108"/>
    <mergeCell ref="N108:Q108"/>
    <mergeCell ref="R108:S108"/>
    <mergeCell ref="U108:W108"/>
    <mergeCell ref="X108:Y108"/>
    <mergeCell ref="B112:F112"/>
    <mergeCell ref="G112:M112"/>
    <mergeCell ref="N112:S112"/>
    <mergeCell ref="T112:Y112"/>
    <mergeCell ref="T115:W115"/>
    <mergeCell ref="X115:Y115"/>
    <mergeCell ref="G116:I116"/>
    <mergeCell ref="T113:W113"/>
    <mergeCell ref="X113:Y113"/>
    <mergeCell ref="G114:I114"/>
    <mergeCell ref="J114:K114"/>
    <mergeCell ref="L114:M114"/>
    <mergeCell ref="N114:Q114"/>
    <mergeCell ref="R114:S114"/>
    <mergeCell ref="T114:W114"/>
    <mergeCell ref="X114:Y114"/>
    <mergeCell ref="J116:K116"/>
    <mergeCell ref="L116:M116"/>
    <mergeCell ref="N116:Q116"/>
    <mergeCell ref="R116:S116"/>
    <mergeCell ref="T116:W116"/>
    <mergeCell ref="X116:Y116"/>
    <mergeCell ref="B115:F116"/>
    <mergeCell ref="G115:I115"/>
    <mergeCell ref="J115:K115"/>
    <mergeCell ref="L115:M115"/>
    <mergeCell ref="N115:Q115"/>
    <mergeCell ref="R115:S115"/>
    <mergeCell ref="B113:F114"/>
    <mergeCell ref="G113:I113"/>
    <mergeCell ref="J113:K113"/>
    <mergeCell ref="L113:M113"/>
    <mergeCell ref="N113:Q113"/>
    <mergeCell ref="R113:S113"/>
    <mergeCell ref="T123:W123"/>
    <mergeCell ref="X123:Y123"/>
    <mergeCell ref="B122:F123"/>
    <mergeCell ref="G122:I122"/>
    <mergeCell ref="J122:K122"/>
    <mergeCell ref="L122:M122"/>
    <mergeCell ref="B117:M117"/>
    <mergeCell ref="R117:S117"/>
    <mergeCell ref="U117:W117"/>
    <mergeCell ref="R126:S126"/>
    <mergeCell ref="B130:F130"/>
    <mergeCell ref="G130:M130"/>
    <mergeCell ref="N130:S130"/>
    <mergeCell ref="X131:Y131"/>
    <mergeCell ref="G132:I132"/>
    <mergeCell ref="X117:Y117"/>
    <mergeCell ref="A119:AE119"/>
    <mergeCell ref="B121:F121"/>
    <mergeCell ref="G121:M121"/>
    <mergeCell ref="N121:S121"/>
    <mergeCell ref="T121:Y121"/>
    <mergeCell ref="B124:F125"/>
    <mergeCell ref="G124:I124"/>
    <mergeCell ref="J124:K124"/>
    <mergeCell ref="L124:M124"/>
    <mergeCell ref="N124:Q124"/>
    <mergeCell ref="R124:S124"/>
    <mergeCell ref="X122:Y122"/>
    <mergeCell ref="G123:I123"/>
    <mergeCell ref="J123:K123"/>
    <mergeCell ref="L123:M123"/>
    <mergeCell ref="N123:Q123"/>
    <mergeCell ref="R123:S123"/>
    <mergeCell ref="X132:Y132"/>
    <mergeCell ref="G131:I131"/>
    <mergeCell ref="J131:K131"/>
    <mergeCell ref="L131:M131"/>
    <mergeCell ref="N131:Q131"/>
    <mergeCell ref="R131:S131"/>
    <mergeCell ref="X133:Y133"/>
    <mergeCell ref="N122:Q122"/>
    <mergeCell ref="R122:S122"/>
    <mergeCell ref="T130:Y130"/>
    <mergeCell ref="T124:W124"/>
    <mergeCell ref="X124:Y124"/>
    <mergeCell ref="G125:I125"/>
    <mergeCell ref="J125:K125"/>
    <mergeCell ref="L125:M125"/>
    <mergeCell ref="N125:Q125"/>
    <mergeCell ref="R125:S125"/>
    <mergeCell ref="T125:W125"/>
    <mergeCell ref="X125:Y125"/>
    <mergeCell ref="U126:W126"/>
    <mergeCell ref="X126:Y126"/>
    <mergeCell ref="T122:W122"/>
    <mergeCell ref="B126:M126"/>
    <mergeCell ref="N126:Q126"/>
    <mergeCell ref="L139:M139"/>
    <mergeCell ref="N139:Q139"/>
    <mergeCell ref="R139:S139"/>
    <mergeCell ref="G141:M141"/>
    <mergeCell ref="B131:F133"/>
    <mergeCell ref="G133:M133"/>
    <mergeCell ref="N133:Q133"/>
    <mergeCell ref="R133:S133"/>
    <mergeCell ref="T131:W131"/>
    <mergeCell ref="T133:W133"/>
    <mergeCell ref="J132:K132"/>
    <mergeCell ref="L132:M132"/>
    <mergeCell ref="N132:Q132"/>
    <mergeCell ref="R132:S132"/>
    <mergeCell ref="T132:W132"/>
    <mergeCell ref="N144:Q144"/>
    <mergeCell ref="R144:S144"/>
    <mergeCell ref="T144:W144"/>
    <mergeCell ref="X144:Y144"/>
    <mergeCell ref="B134:M134"/>
    <mergeCell ref="N134:Q134"/>
    <mergeCell ref="R134:S134"/>
    <mergeCell ref="U134:W134"/>
    <mergeCell ref="X134:Y134"/>
    <mergeCell ref="T139:W139"/>
    <mergeCell ref="X139:Y139"/>
    <mergeCell ref="G140:I140"/>
    <mergeCell ref="J140:K140"/>
    <mergeCell ref="L140:M140"/>
    <mergeCell ref="N140:Q140"/>
    <mergeCell ref="T140:W140"/>
    <mergeCell ref="X140:Y140"/>
    <mergeCell ref="B138:F138"/>
    <mergeCell ref="G138:M138"/>
    <mergeCell ref="N138:S138"/>
    <mergeCell ref="T138:Y138"/>
    <mergeCell ref="B139:F141"/>
    <mergeCell ref="G139:I139"/>
    <mergeCell ref="J139:K139"/>
    <mergeCell ref="T150:W150"/>
    <mergeCell ref="X150:Y150"/>
    <mergeCell ref="B151:F151"/>
    <mergeCell ref="G151:I151"/>
    <mergeCell ref="J151:K151"/>
    <mergeCell ref="N141:Q141"/>
    <mergeCell ref="R141:S141"/>
    <mergeCell ref="T141:W141"/>
    <mergeCell ref="X141:Y141"/>
    <mergeCell ref="B142:F144"/>
    <mergeCell ref="G142:I142"/>
    <mergeCell ref="J142:K142"/>
    <mergeCell ref="L142:M142"/>
    <mergeCell ref="N142:Q142"/>
    <mergeCell ref="R142:S142"/>
    <mergeCell ref="T142:W142"/>
    <mergeCell ref="X142:Y142"/>
    <mergeCell ref="G143:I143"/>
    <mergeCell ref="J143:K143"/>
    <mergeCell ref="L143:M143"/>
    <mergeCell ref="N143:Q143"/>
    <mergeCell ref="T143:W143"/>
    <mergeCell ref="X143:Y143"/>
    <mergeCell ref="G144:M144"/>
    <mergeCell ref="L151:M151"/>
    <mergeCell ref="N151:Q151"/>
    <mergeCell ref="R151:S151"/>
    <mergeCell ref="T151:W151"/>
    <mergeCell ref="X151:Y151"/>
    <mergeCell ref="T153:W153"/>
    <mergeCell ref="X153:Y153"/>
    <mergeCell ref="B27:N27"/>
    <mergeCell ref="P27:V27"/>
    <mergeCell ref="B145:M145"/>
    <mergeCell ref="R145:S145"/>
    <mergeCell ref="U145:W145"/>
    <mergeCell ref="X145:Y145"/>
    <mergeCell ref="B149:F149"/>
    <mergeCell ref="G149:M149"/>
    <mergeCell ref="N149:S149"/>
    <mergeCell ref="T149:Y149"/>
    <mergeCell ref="B150:F150"/>
    <mergeCell ref="G150:I150"/>
    <mergeCell ref="J150:K150"/>
    <mergeCell ref="L150:M150"/>
    <mergeCell ref="N150:Q150"/>
    <mergeCell ref="R150:S150"/>
    <mergeCell ref="N153:Q153"/>
    <mergeCell ref="B160:E161"/>
    <mergeCell ref="F160:AD161"/>
    <mergeCell ref="S156:AD156"/>
    <mergeCell ref="B158:C158"/>
    <mergeCell ref="D158:H158"/>
    <mergeCell ref="I158:K158"/>
    <mergeCell ref="L158:N158"/>
    <mergeCell ref="O158:R158"/>
    <mergeCell ref="S158:V158"/>
    <mergeCell ref="W158:X158"/>
    <mergeCell ref="Y158:AA158"/>
    <mergeCell ref="AB158:AD158"/>
    <mergeCell ref="X154:Y154"/>
    <mergeCell ref="B153:F153"/>
    <mergeCell ref="G153:I153"/>
    <mergeCell ref="J153:K153"/>
    <mergeCell ref="L153:M153"/>
    <mergeCell ref="B159:D159"/>
    <mergeCell ref="E159:G159"/>
    <mergeCell ref="H159:K159"/>
    <mergeCell ref="L159:R159"/>
    <mergeCell ref="S159:AD159"/>
    <mergeCell ref="B154:M154"/>
    <mergeCell ref="R154:S154"/>
    <mergeCell ref="U154:W154"/>
    <mergeCell ref="R153:S153"/>
  </mergeCells>
  <phoneticPr fontId="3"/>
  <dataValidations count="1">
    <dataValidation showInputMessage="1" showErrorMessage="1" sqref="E159:G159" xr:uid="{00000000-0002-0000-0000-000000000000}"/>
  </dataValidations>
  <printOptions horizontalCentered="1"/>
  <pageMargins left="0.59055118110236227" right="0.59055118110236227" top="0.59055118110236227" bottom="0.39370078740157483" header="0.39370078740157483" footer="0.39370078740157483"/>
  <pageSetup paperSize="9" scale="86" fitToHeight="0" orientation="portrait" r:id="rId1"/>
  <headerFooter alignWithMargins="0"/>
  <rowBreaks count="2" manualBreakCount="2">
    <brk id="46" max="31" man="1"/>
    <brk id="109"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'\\fs\こども青少年局\03保育・教育運営課\運営課共有（h30～）\300_施設・事業運営\060_13事業\002_一時保育\2022(令和４)度\120_WEB予約システム\300_実績報告の書式\[ID_施設名_YYYYMM_実績報告書_20230308.xlsx]設定'!#REF!</xm:f>
          </x14:formula1>
          <xm:sqref>B43:H44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J12"/>
  <sheetViews>
    <sheetView showGridLines="0" workbookViewId="0">
      <selection activeCell="D10" sqref="D10"/>
    </sheetView>
  </sheetViews>
  <sheetFormatPr defaultRowHeight="14.25" x14ac:dyDescent="0.15"/>
  <cols>
    <col min="2" max="2" width="12.125" customWidth="1"/>
    <col min="4" max="4" width="13.75" bestFit="1" customWidth="1"/>
    <col min="6" max="6" width="13.75" bestFit="1" customWidth="1"/>
    <col min="8" max="8" width="7.5" hidden="1" customWidth="1"/>
    <col min="9" max="10" width="8.75" hidden="1" customWidth="1"/>
  </cols>
  <sheetData>
    <row r="1" spans="1:10" ht="15.75" thickTop="1" thickBot="1" x14ac:dyDescent="0.2">
      <c r="B1" s="180" t="s">
        <v>478</v>
      </c>
      <c r="D1" s="181" t="s">
        <v>491</v>
      </c>
      <c r="E1" s="181" t="s">
        <v>490</v>
      </c>
    </row>
    <row r="2" spans="1:10" ht="15.75" thickTop="1" thickBot="1" x14ac:dyDescent="0.2">
      <c r="A2" s="177" t="s">
        <v>475</v>
      </c>
      <c r="B2" s="187" t="s">
        <v>492</v>
      </c>
      <c r="D2" s="184" t="e">
        <f>DATE($H2,$I2,$J2)</f>
        <v>#REF!</v>
      </c>
      <c r="E2" s="182">
        <v>5</v>
      </c>
      <c r="H2" s="185" t="e">
        <f>$D$10-6</f>
        <v>#REF!</v>
      </c>
      <c r="I2">
        <v>4</v>
      </c>
      <c r="J2">
        <v>2</v>
      </c>
    </row>
    <row r="3" spans="1:10" ht="15.75" thickTop="1" thickBot="1" x14ac:dyDescent="0.2">
      <c r="A3" s="178" t="s">
        <v>476</v>
      </c>
      <c r="B3" s="188" t="s">
        <v>493</v>
      </c>
      <c r="D3" s="184" t="e">
        <f t="shared" ref="D3:D7" si="0">DATE($H3,$I3,$J3)</f>
        <v>#REF!</v>
      </c>
      <c r="E3" s="182">
        <v>4</v>
      </c>
      <c r="H3" s="185" t="e">
        <f>$D$10-5</f>
        <v>#REF!</v>
      </c>
      <c r="I3">
        <v>4</v>
      </c>
      <c r="J3">
        <v>2</v>
      </c>
    </row>
    <row r="4" spans="1:10" ht="15.75" thickTop="1" thickBot="1" x14ac:dyDescent="0.2">
      <c r="A4" s="179" t="s">
        <v>477</v>
      </c>
      <c r="B4" s="189" t="s">
        <v>479</v>
      </c>
      <c r="D4" s="184" t="e">
        <f t="shared" si="0"/>
        <v>#REF!</v>
      </c>
      <c r="E4" s="182">
        <v>3</v>
      </c>
      <c r="H4" s="185" t="e">
        <f>$D$10-4</f>
        <v>#REF!</v>
      </c>
      <c r="I4">
        <v>4</v>
      </c>
      <c r="J4">
        <v>2</v>
      </c>
    </row>
    <row r="5" spans="1:10" ht="15.75" thickTop="1" thickBot="1" x14ac:dyDescent="0.2">
      <c r="A5" s="179" t="s">
        <v>488</v>
      </c>
      <c r="B5" s="189" t="s">
        <v>489</v>
      </c>
      <c r="D5" s="184" t="e">
        <f t="shared" si="0"/>
        <v>#REF!</v>
      </c>
      <c r="E5" s="182">
        <v>2</v>
      </c>
      <c r="H5" s="185" t="e">
        <f>$D$10-3</f>
        <v>#REF!</v>
      </c>
      <c r="I5">
        <v>4</v>
      </c>
      <c r="J5">
        <v>2</v>
      </c>
    </row>
    <row r="6" spans="1:10" ht="15.75" thickTop="1" thickBot="1" x14ac:dyDescent="0.2">
      <c r="D6" s="184" t="e">
        <f t="shared" si="0"/>
        <v>#REF!</v>
      </c>
      <c r="E6" s="182">
        <v>1</v>
      </c>
      <c r="H6" s="185" t="e">
        <f>$D$10-2</f>
        <v>#REF!</v>
      </c>
      <c r="I6">
        <v>4</v>
      </c>
      <c r="J6">
        <v>2</v>
      </c>
    </row>
    <row r="7" spans="1:10" ht="15.75" thickTop="1" thickBot="1" x14ac:dyDescent="0.2">
      <c r="D7" s="184" t="e">
        <f t="shared" si="0"/>
        <v>#REF!</v>
      </c>
      <c r="E7" s="182">
        <v>0</v>
      </c>
      <c r="H7" s="185" t="e">
        <f>$D$10-1</f>
        <v>#REF!</v>
      </c>
      <c r="I7">
        <v>4</v>
      </c>
      <c r="J7">
        <v>2</v>
      </c>
    </row>
    <row r="8" spans="1:10" ht="15" thickTop="1" x14ac:dyDescent="0.15">
      <c r="D8" s="183"/>
    </row>
    <row r="9" spans="1:10" ht="15" thickBot="1" x14ac:dyDescent="0.2">
      <c r="D9" t="s">
        <v>497</v>
      </c>
    </row>
    <row r="10" spans="1:10" ht="15.75" thickTop="1" thickBot="1" x14ac:dyDescent="0.2">
      <c r="D10" s="186" t="e">
        <f>#REF!</f>
        <v>#REF!</v>
      </c>
    </row>
    <row r="11" spans="1:10" ht="15" thickTop="1" x14ac:dyDescent="0.15"/>
    <row r="12" spans="1:10" x14ac:dyDescent="0.15">
      <c r="D12" s="183"/>
    </row>
  </sheetData>
  <sheetProtection algorithmName="SHA-512" hashValue="eGa8Jq0xks1gfMmHVX7UQkDyJA9mD5TpgkqPX6zzWAimRd5jzZJaQxm00Fq092F714H8g5//FXLkVJOrevOeUQ==" saltValue="9TQUtHT+3AzgWDyr2Mxajw==" spinCount="100000" sheet="1" objects="1" scenarios="1" formatCells="0" selectLockedCells="1"/>
  <protectedRanges>
    <protectedRange sqref="D10" name="範囲1"/>
  </protectedRange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AD45"/>
  <sheetViews>
    <sheetView view="pageBreakPreview"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19</v>
      </c>
    </row>
    <row r="2" spans="1:30" ht="18" customHeight="1" x14ac:dyDescent="0.15">
      <c r="A2" s="1288" t="s">
        <v>20</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422</v>
      </c>
    </row>
    <row r="4" spans="1:30" ht="4.5" customHeight="1" x14ac:dyDescent="0.15"/>
    <row r="5" spans="1:30" ht="18" customHeight="1" x14ac:dyDescent="0.15">
      <c r="A5" s="11" t="s">
        <v>290</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8"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287" t="s">
        <v>22</v>
      </c>
      <c r="U11" s="1287"/>
      <c r="V11" s="1287"/>
      <c r="W11" s="1366">
        <v>1</v>
      </c>
      <c r="X11" s="1366"/>
      <c r="Y11" s="1401" t="s">
        <v>23</v>
      </c>
      <c r="Z11" s="1401"/>
      <c r="AA11" s="1401"/>
      <c r="AB11" s="1401"/>
      <c r="AC11" s="1401"/>
      <c r="AD11" s="1401"/>
    </row>
    <row r="12" spans="1:30" ht="18" customHeight="1" x14ac:dyDescent="0.15">
      <c r="A12" s="2" t="s">
        <v>24</v>
      </c>
    </row>
    <row r="13" spans="1:30" ht="15" customHeight="1" x14ac:dyDescent="0.15"/>
    <row r="14" spans="1:30" ht="54" customHeight="1" x14ac:dyDescent="0.15">
      <c r="A14" s="1280" t="s">
        <v>25</v>
      </c>
      <c r="B14" s="1281"/>
      <c r="C14" s="1281"/>
      <c r="D14" s="1281"/>
      <c r="E14" s="1281"/>
      <c r="F14" s="1281"/>
      <c r="G14" s="1281"/>
      <c r="H14" s="1281" t="s">
        <v>279</v>
      </c>
      <c r="I14" s="1281"/>
      <c r="J14" s="1281"/>
      <c r="K14" s="1389">
        <v>227220</v>
      </c>
      <c r="L14" s="1389"/>
      <c r="M14" s="1389"/>
      <c r="N14" s="1389"/>
      <c r="O14" s="1389"/>
      <c r="P14" s="1389"/>
      <c r="Q14" s="1389"/>
      <c r="R14" s="1389"/>
      <c r="S14" s="1389"/>
      <c r="T14" s="1389"/>
      <c r="U14" s="1389"/>
      <c r="V14" s="1389"/>
      <c r="W14" s="1389"/>
      <c r="X14" s="1389"/>
      <c r="Y14" s="1389"/>
      <c r="Z14" s="1389"/>
      <c r="AA14" s="1283" t="s">
        <v>280</v>
      </c>
      <c r="AB14" s="1283"/>
      <c r="AC14" s="1283"/>
      <c r="AD14" s="1284"/>
    </row>
    <row r="15" spans="1:30" ht="15" customHeight="1" x14ac:dyDescent="0.15"/>
    <row r="16" spans="1:30" ht="12" customHeight="1" x14ac:dyDescent="0.15"/>
    <row r="17" spans="1:30" ht="18" customHeight="1" x14ac:dyDescent="0.15">
      <c r="A17" s="2" t="s">
        <v>79</v>
      </c>
    </row>
    <row r="18" spans="1:30" ht="4.5" customHeight="1" x14ac:dyDescent="0.15"/>
    <row r="19" spans="1:30" ht="24" customHeight="1" x14ac:dyDescent="0.15">
      <c r="B19" s="1376" t="s">
        <v>4</v>
      </c>
      <c r="C19" s="1376"/>
      <c r="D19" s="1376"/>
      <c r="E19" s="1376"/>
      <c r="F19" s="1376"/>
      <c r="G19" s="1376"/>
      <c r="H19" s="1376"/>
      <c r="I19" s="1376"/>
      <c r="J19" s="1392" t="s">
        <v>292</v>
      </c>
      <c r="K19" s="1392"/>
      <c r="L19" s="1392"/>
      <c r="M19" s="1392"/>
      <c r="N19" s="1392"/>
      <c r="O19" s="1392"/>
      <c r="P19" s="1392"/>
      <c r="Q19" s="1392"/>
      <c r="R19" s="1392"/>
      <c r="S19" s="1392"/>
      <c r="T19" s="1392"/>
      <c r="U19" s="1392"/>
      <c r="V19" s="1392"/>
      <c r="W19" s="1392"/>
      <c r="X19" s="1392"/>
      <c r="Y19" s="1392"/>
      <c r="Z19" s="1392"/>
      <c r="AA19" s="1392"/>
      <c r="AB19" s="1392"/>
      <c r="AC19" s="1392"/>
      <c r="AD19" s="1392"/>
    </row>
    <row r="20" spans="1:30" ht="18" customHeight="1" x14ac:dyDescent="0.15">
      <c r="B20" s="1289" t="s">
        <v>5</v>
      </c>
      <c r="C20" s="1290"/>
      <c r="D20" s="1290"/>
      <c r="E20" s="1290"/>
      <c r="F20" s="1290"/>
      <c r="G20" s="1290"/>
      <c r="H20" s="1290"/>
      <c r="I20" s="1398"/>
      <c r="J20" s="4" t="s">
        <v>291</v>
      </c>
      <c r="K20" s="1400" t="s">
        <v>295</v>
      </c>
      <c r="L20" s="1400"/>
      <c r="M20" s="1400"/>
      <c r="N20" s="1400"/>
      <c r="O20" s="5"/>
      <c r="P20" s="5"/>
      <c r="Q20" s="5"/>
      <c r="R20" s="5"/>
      <c r="S20" s="5"/>
      <c r="T20" s="5"/>
      <c r="U20" s="5"/>
      <c r="V20" s="5"/>
      <c r="W20" s="5"/>
      <c r="X20" s="5"/>
      <c r="Y20" s="5"/>
      <c r="Z20" s="5"/>
      <c r="AA20" s="5"/>
      <c r="AB20" s="5"/>
      <c r="AC20" s="5"/>
      <c r="AD20" s="6"/>
    </row>
    <row r="21" spans="1:30" ht="18" customHeight="1" x14ac:dyDescent="0.15">
      <c r="B21" s="1393"/>
      <c r="C21" s="1394"/>
      <c r="D21" s="1394"/>
      <c r="E21" s="1394"/>
      <c r="F21" s="1394"/>
      <c r="G21" s="1394"/>
      <c r="H21" s="1394"/>
      <c r="I21" s="1399"/>
      <c r="J21" s="1393" t="s">
        <v>12</v>
      </c>
      <c r="K21" s="1394"/>
      <c r="L21" s="1394"/>
      <c r="M21" s="1395" t="s">
        <v>293</v>
      </c>
      <c r="N21" s="1395"/>
      <c r="O21" s="1395"/>
      <c r="P21" s="1395"/>
      <c r="Q21" s="7" t="s">
        <v>13</v>
      </c>
      <c r="R21" s="1396" t="s">
        <v>294</v>
      </c>
      <c r="S21" s="1396"/>
      <c r="T21" s="1396"/>
      <c r="U21" s="1396"/>
      <c r="V21" s="1396"/>
      <c r="W21" s="1396"/>
      <c r="X21" s="1396"/>
      <c r="Y21" s="1396"/>
      <c r="Z21" s="1396"/>
      <c r="AA21" s="1396"/>
      <c r="AB21" s="1396"/>
      <c r="AC21" s="1396"/>
      <c r="AD21" s="1397"/>
    </row>
    <row r="22" spans="1:30" ht="4.5" customHeight="1" x14ac:dyDescent="0.15"/>
    <row r="23" spans="1:30" ht="12" customHeight="1" x14ac:dyDescent="0.15"/>
    <row r="24" spans="1:30" ht="18" customHeight="1" x14ac:dyDescent="0.15">
      <c r="A24" s="2" t="s">
        <v>77</v>
      </c>
      <c r="S24" s="148" t="s">
        <v>357</v>
      </c>
    </row>
    <row r="25" spans="1:30" ht="4.5" customHeight="1" x14ac:dyDescent="0.15"/>
    <row r="26" spans="1:30" ht="18" customHeight="1" x14ac:dyDescent="0.15">
      <c r="B26" s="1369" t="s">
        <v>28</v>
      </c>
      <c r="C26" s="1370"/>
      <c r="D26" s="1370"/>
      <c r="E26" s="1370"/>
      <c r="F26" s="1370"/>
      <c r="G26" s="1370"/>
      <c r="H26" s="1370"/>
      <c r="I26" s="1370"/>
      <c r="J26" s="1370"/>
      <c r="K26" s="1370"/>
      <c r="L26" s="1370"/>
      <c r="M26" s="1370"/>
      <c r="N26" s="1370"/>
      <c r="O26" s="22" t="s">
        <v>281</v>
      </c>
      <c r="P26" s="23"/>
      <c r="Q26" s="1390" t="s">
        <v>33</v>
      </c>
      <c r="R26" s="1390"/>
      <c r="S26" s="1390"/>
      <c r="T26" s="1390"/>
      <c r="U26" s="1390"/>
      <c r="V26" s="1390"/>
      <c r="W26" s="1390"/>
      <c r="X26" s="1390" t="s">
        <v>34</v>
      </c>
      <c r="Y26" s="1390"/>
      <c r="Z26" s="1390"/>
      <c r="AA26" s="1390"/>
      <c r="AB26" s="1390"/>
      <c r="AC26" s="1390"/>
      <c r="AD26" s="1391"/>
    </row>
    <row r="27" spans="1:30" ht="18" customHeight="1" x14ac:dyDescent="0.15">
      <c r="B27" s="1369" t="s">
        <v>29</v>
      </c>
      <c r="C27" s="1370"/>
      <c r="D27" s="1370"/>
      <c r="E27" s="1370"/>
      <c r="F27" s="1370"/>
      <c r="G27" s="1370"/>
      <c r="H27" s="1370"/>
      <c r="I27" s="1370"/>
      <c r="J27" s="1370"/>
      <c r="K27" s="1370"/>
      <c r="L27" s="1370"/>
      <c r="M27" s="1370"/>
      <c r="N27" s="1370"/>
      <c r="O27" s="22" t="s">
        <v>282</v>
      </c>
      <c r="P27" s="23"/>
      <c r="Q27" s="21"/>
      <c r="R27" s="21"/>
      <c r="S27" s="1354"/>
      <c r="T27" s="1354"/>
      <c r="U27" s="1354"/>
      <c r="V27" s="1354"/>
      <c r="W27" s="1354"/>
      <c r="X27" s="1354"/>
      <c r="Y27" s="1354"/>
      <c r="Z27" s="21" t="s">
        <v>32</v>
      </c>
      <c r="AA27" s="21"/>
      <c r="AB27" s="21"/>
      <c r="AC27" s="21"/>
      <c r="AD27" s="22"/>
    </row>
    <row r="28" spans="1:30" ht="18" customHeight="1" x14ac:dyDescent="0.15">
      <c r="B28" s="1369" t="s">
        <v>30</v>
      </c>
      <c r="C28" s="1370"/>
      <c r="D28" s="1370"/>
      <c r="E28" s="1370"/>
      <c r="F28" s="1370"/>
      <c r="G28" s="1370"/>
      <c r="H28" s="1370"/>
      <c r="I28" s="1370"/>
      <c r="J28" s="1370"/>
      <c r="K28" s="1370"/>
      <c r="L28" s="1370"/>
      <c r="M28" s="1370"/>
      <c r="N28" s="1370"/>
      <c r="O28" s="22" t="s">
        <v>283</v>
      </c>
      <c r="P28" s="23"/>
      <c r="Q28" s="21"/>
      <c r="R28" s="21"/>
      <c r="S28" s="1354"/>
      <c r="T28" s="1354"/>
      <c r="U28" s="1354"/>
      <c r="V28" s="1354"/>
      <c r="W28" s="1354"/>
      <c r="X28" s="1354"/>
      <c r="Y28" s="1354"/>
      <c r="Z28" s="21" t="s">
        <v>14</v>
      </c>
      <c r="AA28" s="21"/>
      <c r="AB28" s="21"/>
      <c r="AC28" s="21"/>
      <c r="AD28" s="22"/>
    </row>
    <row r="29" spans="1:30" ht="18" customHeight="1" x14ac:dyDescent="0.15">
      <c r="B29" s="1369" t="s">
        <v>31</v>
      </c>
      <c r="C29" s="1370"/>
      <c r="D29" s="1370"/>
      <c r="E29" s="1370"/>
      <c r="F29" s="1370"/>
      <c r="G29" s="1370"/>
      <c r="H29" s="1370"/>
      <c r="I29" s="1370"/>
      <c r="J29" s="1370"/>
      <c r="K29" s="1370"/>
      <c r="L29" s="1370"/>
      <c r="M29" s="1370"/>
      <c r="N29" s="1370"/>
      <c r="O29" s="22" t="s">
        <v>284</v>
      </c>
      <c r="P29" s="23"/>
      <c r="Q29" s="21"/>
      <c r="R29" s="21"/>
      <c r="S29" s="1387">
        <v>75740</v>
      </c>
      <c r="T29" s="1387"/>
      <c r="U29" s="1387"/>
      <c r="V29" s="1387"/>
      <c r="W29" s="1387"/>
      <c r="X29" s="1387"/>
      <c r="Y29" s="1387"/>
      <c r="Z29" s="21" t="s">
        <v>14</v>
      </c>
      <c r="AA29" s="21"/>
      <c r="AB29" s="21"/>
      <c r="AC29" s="21"/>
      <c r="AD29" s="22"/>
    </row>
    <row r="30" spans="1:30" ht="18" customHeight="1" x14ac:dyDescent="0.15">
      <c r="B30" s="1381" t="s">
        <v>166</v>
      </c>
      <c r="C30" s="1382"/>
      <c r="D30" s="1382"/>
      <c r="E30" s="1382"/>
      <c r="F30" s="1382"/>
      <c r="G30" s="1382"/>
      <c r="H30" s="1382"/>
      <c r="I30" s="1382"/>
      <c r="J30" s="1382"/>
      <c r="K30" s="1382"/>
      <c r="L30" s="1382"/>
      <c r="M30" s="1382"/>
      <c r="N30" s="1382"/>
      <c r="O30" s="14" t="s">
        <v>285</v>
      </c>
      <c r="P30" s="12"/>
      <c r="Q30" s="13"/>
      <c r="R30" s="13"/>
      <c r="S30" s="1388">
        <v>227220</v>
      </c>
      <c r="T30" s="1388"/>
      <c r="U30" s="1388"/>
      <c r="V30" s="1388"/>
      <c r="W30" s="1388"/>
      <c r="X30" s="1388"/>
      <c r="Y30" s="1388"/>
      <c r="Z30" s="13" t="s">
        <v>14</v>
      </c>
      <c r="AA30" s="13"/>
      <c r="AB30" s="13"/>
      <c r="AC30" s="13"/>
      <c r="AD30" s="14"/>
    </row>
    <row r="31" spans="1:30" ht="18" customHeight="1" thickBot="1" x14ac:dyDescent="0.2">
      <c r="B31" s="1381" t="s">
        <v>168</v>
      </c>
      <c r="C31" s="1382"/>
      <c r="D31" s="1382"/>
      <c r="E31" s="1382"/>
      <c r="F31" s="1382"/>
      <c r="G31" s="1382"/>
      <c r="H31" s="1382"/>
      <c r="I31" s="1382"/>
      <c r="J31" s="1382"/>
      <c r="K31" s="1382"/>
      <c r="L31" s="1382"/>
      <c r="M31" s="1382"/>
      <c r="N31" s="1382"/>
      <c r="O31" s="14" t="s">
        <v>286</v>
      </c>
      <c r="P31" s="12"/>
      <c r="Q31" s="13"/>
      <c r="R31" s="13"/>
      <c r="S31" s="1386"/>
      <c r="T31" s="1386"/>
      <c r="U31" s="1386"/>
      <c r="V31" s="1386"/>
      <c r="W31" s="1386"/>
      <c r="X31" s="1386"/>
      <c r="Y31" s="1386"/>
      <c r="Z31" s="13" t="s">
        <v>14</v>
      </c>
      <c r="AA31" s="13"/>
      <c r="AB31" s="13"/>
      <c r="AC31" s="13"/>
      <c r="AD31" s="14"/>
    </row>
    <row r="32" spans="1:30" ht="18" customHeight="1" thickTop="1" thickBot="1" x14ac:dyDescent="0.2">
      <c r="B32" s="1383" t="s">
        <v>167</v>
      </c>
      <c r="C32" s="1384"/>
      <c r="D32" s="1384"/>
      <c r="E32" s="1384"/>
      <c r="F32" s="1384"/>
      <c r="G32" s="1384"/>
      <c r="H32" s="1384"/>
      <c r="I32" s="1384"/>
      <c r="J32" s="1384"/>
      <c r="K32" s="1384"/>
      <c r="L32" s="1384"/>
      <c r="M32" s="1384"/>
      <c r="N32" s="1384"/>
      <c r="O32" s="26" t="s">
        <v>287</v>
      </c>
      <c r="P32" s="27"/>
      <c r="Q32" s="28"/>
      <c r="R32" s="28"/>
      <c r="S32" s="1385">
        <v>227220</v>
      </c>
      <c r="T32" s="1385"/>
      <c r="U32" s="1385"/>
      <c r="V32" s="1385"/>
      <c r="W32" s="1385"/>
      <c r="X32" s="1385"/>
      <c r="Y32" s="1385"/>
      <c r="Z32" s="28" t="s">
        <v>14</v>
      </c>
      <c r="AA32" s="28"/>
      <c r="AB32" s="28"/>
      <c r="AC32" s="28"/>
      <c r="AD32" s="29"/>
    </row>
    <row r="33" spans="1:30" ht="4.5" customHeight="1" thickTop="1" x14ac:dyDescent="0.15"/>
    <row r="34" spans="1:30" ht="12" customHeight="1" x14ac:dyDescent="0.15"/>
    <row r="35" spans="1:30" ht="18" customHeight="1" x14ac:dyDescent="0.15">
      <c r="A35" s="2" t="s">
        <v>78</v>
      </c>
    </row>
    <row r="36" spans="1:30" ht="4.5" customHeight="1" x14ac:dyDescent="0.15"/>
    <row r="37" spans="1:30" ht="36" customHeight="1" x14ac:dyDescent="0.15">
      <c r="A37" s="35"/>
      <c r="B37" s="1322" t="s">
        <v>35</v>
      </c>
      <c r="C37" s="1323"/>
      <c r="D37" s="1323"/>
      <c r="E37" s="1323"/>
      <c r="F37" s="1323"/>
      <c r="G37" s="1323"/>
      <c r="H37" s="1323"/>
      <c r="I37" s="150">
        <v>1</v>
      </c>
      <c r="J37" s="133">
        <v>2</v>
      </c>
      <c r="K37" s="134">
        <v>3</v>
      </c>
      <c r="L37" s="134">
        <v>4</v>
      </c>
      <c r="M37" s="134">
        <v>5</v>
      </c>
      <c r="N37" s="149" t="s">
        <v>359</v>
      </c>
      <c r="O37" s="135">
        <v>6</v>
      </c>
      <c r="P37" s="1376" t="s">
        <v>36</v>
      </c>
      <c r="Q37" s="1376"/>
      <c r="R37" s="1376"/>
      <c r="S37" s="1376"/>
      <c r="T37" s="1376"/>
      <c r="U37" s="1376"/>
      <c r="V37" s="1376"/>
      <c r="W37" s="1376"/>
      <c r="X37" s="1377"/>
      <c r="Y37" s="25"/>
      <c r="Z37" s="24"/>
      <c r="AA37" s="24"/>
      <c r="AB37" s="24"/>
      <c r="AC37" s="24"/>
      <c r="AD37" s="135">
        <v>1</v>
      </c>
    </row>
    <row r="38" spans="1:30" ht="24" customHeight="1" x14ac:dyDescent="0.15">
      <c r="A38" s="36"/>
      <c r="B38" s="1309" t="s">
        <v>37</v>
      </c>
      <c r="C38" s="1371"/>
      <c r="D38" s="1363" t="s">
        <v>360</v>
      </c>
      <c r="E38" s="1364"/>
      <c r="F38" s="1364"/>
      <c r="G38" s="1364"/>
      <c r="H38" s="1321" t="s">
        <v>43</v>
      </c>
      <c r="I38" s="1321"/>
      <c r="J38" s="1321"/>
      <c r="K38" s="1364" t="s">
        <v>296</v>
      </c>
      <c r="L38" s="1364"/>
      <c r="M38" s="1364"/>
      <c r="N38" s="1364"/>
      <c r="O38" s="1364"/>
      <c r="P38" s="13"/>
      <c r="Q38" s="14"/>
      <c r="R38" s="1309" t="s">
        <v>44</v>
      </c>
      <c r="S38" s="1329"/>
      <c r="T38" s="1321" t="s">
        <v>38</v>
      </c>
      <c r="U38" s="1328"/>
      <c r="V38" s="1309" t="s">
        <v>40</v>
      </c>
      <c r="W38" s="1329"/>
      <c r="X38" s="1378">
        <v>9</v>
      </c>
      <c r="Y38" s="1351">
        <v>8</v>
      </c>
      <c r="Z38" s="1351">
        <v>7</v>
      </c>
      <c r="AA38" s="1351">
        <v>6</v>
      </c>
      <c r="AB38" s="1351">
        <v>5</v>
      </c>
      <c r="AC38" s="1351">
        <v>4</v>
      </c>
      <c r="AD38" s="1360">
        <v>3</v>
      </c>
    </row>
    <row r="39" spans="1:30" ht="24" customHeight="1" x14ac:dyDescent="0.15">
      <c r="A39" s="37"/>
      <c r="B39" s="1372"/>
      <c r="C39" s="1373"/>
      <c r="D39" s="1365"/>
      <c r="E39" s="1366"/>
      <c r="F39" s="1366"/>
      <c r="G39" s="1366"/>
      <c r="H39" s="1359" t="s">
        <v>288</v>
      </c>
      <c r="I39" s="1359"/>
      <c r="J39" s="1359"/>
      <c r="K39" s="1366"/>
      <c r="L39" s="1366"/>
      <c r="M39" s="1366"/>
      <c r="N39" s="1366"/>
      <c r="O39" s="1366"/>
      <c r="P39" s="1359" t="s">
        <v>41</v>
      </c>
      <c r="Q39" s="1297"/>
      <c r="R39" s="1330"/>
      <c r="S39" s="1331"/>
      <c r="T39" s="1359" t="s">
        <v>289</v>
      </c>
      <c r="U39" s="1297"/>
      <c r="V39" s="1330"/>
      <c r="W39" s="1331"/>
      <c r="X39" s="1379"/>
      <c r="Y39" s="1352"/>
      <c r="Z39" s="1352"/>
      <c r="AA39" s="1352"/>
      <c r="AB39" s="1352"/>
      <c r="AC39" s="1352"/>
      <c r="AD39" s="1361"/>
    </row>
    <row r="40" spans="1:30" ht="24" customHeight="1" x14ac:dyDescent="0.15">
      <c r="A40" s="37"/>
      <c r="B40" s="1374"/>
      <c r="C40" s="1375"/>
      <c r="D40" s="1367"/>
      <c r="E40" s="1368"/>
      <c r="F40" s="1368"/>
      <c r="G40" s="1368"/>
      <c r="H40" s="1298" t="s">
        <v>42</v>
      </c>
      <c r="I40" s="1298"/>
      <c r="J40" s="1298"/>
      <c r="K40" s="1368"/>
      <c r="L40" s="1368"/>
      <c r="M40" s="1368"/>
      <c r="N40" s="1368"/>
      <c r="O40" s="1368"/>
      <c r="P40" s="18"/>
      <c r="Q40" s="19"/>
      <c r="R40" s="1332"/>
      <c r="S40" s="1333"/>
      <c r="T40" s="1298" t="s">
        <v>39</v>
      </c>
      <c r="U40" s="1299"/>
      <c r="V40" s="1332"/>
      <c r="W40" s="1333"/>
      <c r="X40" s="1380"/>
      <c r="Y40" s="1353"/>
      <c r="Z40" s="1353"/>
      <c r="AA40" s="1353"/>
      <c r="AB40" s="1353"/>
      <c r="AC40" s="1353"/>
      <c r="AD40" s="1362"/>
    </row>
    <row r="41" spans="1:30" ht="4.5" customHeight="1" x14ac:dyDescent="0.15"/>
    <row r="42" spans="1:30" ht="12" customHeight="1" x14ac:dyDescent="0.15"/>
    <row r="43" spans="1:30" ht="18" customHeight="1" x14ac:dyDescent="0.15">
      <c r="A43" s="2" t="s">
        <v>80</v>
      </c>
    </row>
    <row r="44" spans="1:30" ht="72" customHeight="1" x14ac:dyDescent="0.15">
      <c r="B44" s="1356" t="s">
        <v>423</v>
      </c>
      <c r="C44" s="1357"/>
      <c r="D44" s="1357"/>
      <c r="E44" s="1357"/>
      <c r="F44" s="1357"/>
      <c r="G44" s="1357"/>
      <c r="H44" s="1357"/>
      <c r="I44" s="1357"/>
      <c r="J44" s="1357"/>
      <c r="K44" s="1357"/>
      <c r="L44" s="1357"/>
      <c r="M44" s="1357"/>
      <c r="N44" s="1357"/>
      <c r="O44" s="1357"/>
      <c r="P44" s="1357"/>
      <c r="Q44" s="1357"/>
      <c r="R44" s="1357"/>
      <c r="S44" s="1357"/>
      <c r="T44" s="1357"/>
      <c r="U44" s="1357"/>
      <c r="V44" s="1357"/>
      <c r="W44" s="1357"/>
      <c r="X44" s="1357"/>
      <c r="Y44" s="1357"/>
      <c r="Z44" s="1357"/>
      <c r="AA44" s="1357"/>
      <c r="AB44" s="1357"/>
      <c r="AC44" s="1357"/>
      <c r="AD44" s="1358"/>
    </row>
    <row r="45" spans="1:30" ht="18" customHeight="1" x14ac:dyDescent="0.15">
      <c r="A45" s="1355" t="s">
        <v>358</v>
      </c>
      <c r="B45" s="1355"/>
      <c r="C45" s="1355"/>
      <c r="D45" s="1355"/>
      <c r="E45" s="1355"/>
      <c r="F45" s="1355"/>
      <c r="G45" s="1355"/>
      <c r="H45" s="1355"/>
      <c r="I45" s="1355"/>
      <c r="J45" s="1355"/>
      <c r="K45" s="1355"/>
      <c r="L45" s="1355"/>
      <c r="M45" s="1355"/>
      <c r="N45" s="1355"/>
      <c r="O45" s="1355"/>
      <c r="P45" s="1355"/>
      <c r="Q45" s="1355"/>
      <c r="R45" s="1355"/>
      <c r="S45" s="1355"/>
      <c r="T45" s="1355"/>
      <c r="U45" s="1355"/>
      <c r="V45" s="1355"/>
      <c r="W45" s="1355"/>
      <c r="X45" s="1355"/>
      <c r="Y45" s="1355"/>
      <c r="Z45" s="1355"/>
      <c r="AA45" s="1355"/>
      <c r="AB45" s="1355"/>
      <c r="AC45" s="1355"/>
      <c r="AD45" s="1355"/>
    </row>
  </sheetData>
  <mergeCells count="61">
    <mergeCell ref="Y11:AD11"/>
    <mergeCell ref="A11:Q11"/>
    <mergeCell ref="R11:S11"/>
    <mergeCell ref="T11:V11"/>
    <mergeCell ref="W11:X11"/>
    <mergeCell ref="A14:G14"/>
    <mergeCell ref="H14:J14"/>
    <mergeCell ref="B27:N27"/>
    <mergeCell ref="B26:N26"/>
    <mergeCell ref="B19:I19"/>
    <mergeCell ref="J19:AD19"/>
    <mergeCell ref="Q26:W26"/>
    <mergeCell ref="J21:L21"/>
    <mergeCell ref="M21:P21"/>
    <mergeCell ref="R21:AD21"/>
    <mergeCell ref="B20:I21"/>
    <mergeCell ref="K20:N20"/>
    <mergeCell ref="S30:Y30"/>
    <mergeCell ref="AA14:AD14"/>
    <mergeCell ref="K14:Z14"/>
    <mergeCell ref="X26:AD26"/>
    <mergeCell ref="S27:Y27"/>
    <mergeCell ref="R38:S40"/>
    <mergeCell ref="K38:O40"/>
    <mergeCell ref="V38:W40"/>
    <mergeCell ref="P39:Q39"/>
    <mergeCell ref="B28:N28"/>
    <mergeCell ref="B38:C40"/>
    <mergeCell ref="P37:X37"/>
    <mergeCell ref="H38:J38"/>
    <mergeCell ref="X38:X40"/>
    <mergeCell ref="B30:N30"/>
    <mergeCell ref="B29:N29"/>
    <mergeCell ref="B32:N32"/>
    <mergeCell ref="S32:Y32"/>
    <mergeCell ref="B31:N31"/>
    <mergeCell ref="S31:Y31"/>
    <mergeCell ref="S29:Y29"/>
    <mergeCell ref="Z38:Z40"/>
    <mergeCell ref="AA38:AA40"/>
    <mergeCell ref="AB38:AB40"/>
    <mergeCell ref="S28:Y28"/>
    <mergeCell ref="A45:AD45"/>
    <mergeCell ref="B37:H37"/>
    <mergeCell ref="B44:AD44"/>
    <mergeCell ref="AC38:AC40"/>
    <mergeCell ref="H40:J40"/>
    <mergeCell ref="H39:J39"/>
    <mergeCell ref="AD38:AD40"/>
    <mergeCell ref="Y38:Y40"/>
    <mergeCell ref="D38:G40"/>
    <mergeCell ref="T40:U40"/>
    <mergeCell ref="T39:U39"/>
    <mergeCell ref="T38:U38"/>
    <mergeCell ref="A2:AD2"/>
    <mergeCell ref="U7:AD7"/>
    <mergeCell ref="U8:AD8"/>
    <mergeCell ref="U9:AD9"/>
    <mergeCell ref="N7:T7"/>
    <mergeCell ref="N8:T8"/>
    <mergeCell ref="N9:T9"/>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AD56"/>
  <sheetViews>
    <sheetView view="pageBreakPreview" topLeftCell="C22"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15</v>
      </c>
    </row>
    <row r="2" spans="1:30" ht="18" customHeight="1" x14ac:dyDescent="0.15">
      <c r="A2" s="1288" t="s">
        <v>270</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424</v>
      </c>
    </row>
    <row r="4" spans="1:30" ht="4.5" customHeight="1" x14ac:dyDescent="0.15"/>
    <row r="5" spans="1:30" ht="18" customHeight="1" x14ac:dyDescent="0.15">
      <c r="A5" s="11" t="s">
        <v>304</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5"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287" t="s">
        <v>22</v>
      </c>
      <c r="U11" s="1287"/>
      <c r="V11" s="1287"/>
      <c r="W11" s="1366">
        <v>1</v>
      </c>
      <c r="X11" s="1366"/>
      <c r="Y11" s="1287" t="s">
        <v>267</v>
      </c>
      <c r="Z11" s="1287"/>
      <c r="AA11" s="1287"/>
      <c r="AB11" s="1366">
        <v>4</v>
      </c>
      <c r="AC11" s="1366"/>
      <c r="AD11" s="2" t="s">
        <v>9</v>
      </c>
    </row>
    <row r="12" spans="1:30" ht="18" customHeight="1" x14ac:dyDescent="0.15">
      <c r="A12" s="2" t="s">
        <v>268</v>
      </c>
    </row>
    <row r="14" spans="1:30" ht="54" customHeight="1" x14ac:dyDescent="0.15">
      <c r="A14" s="1280" t="s">
        <v>269</v>
      </c>
      <c r="B14" s="1281"/>
      <c r="C14" s="1281"/>
      <c r="D14" s="1281"/>
      <c r="E14" s="1281"/>
      <c r="F14" s="1281"/>
      <c r="G14" s="1281"/>
      <c r="H14" s="1281" t="s">
        <v>26</v>
      </c>
      <c r="I14" s="1281"/>
      <c r="J14" s="1281"/>
      <c r="K14" s="1389">
        <v>255010</v>
      </c>
      <c r="L14" s="1389"/>
      <c r="M14" s="1389"/>
      <c r="N14" s="1389"/>
      <c r="O14" s="1389"/>
      <c r="P14" s="1389"/>
      <c r="Q14" s="1389"/>
      <c r="R14" s="1389"/>
      <c r="S14" s="1389"/>
      <c r="T14" s="1389"/>
      <c r="U14" s="1389"/>
      <c r="V14" s="1389"/>
      <c r="W14" s="1389"/>
      <c r="X14" s="1389"/>
      <c r="Y14" s="1389"/>
      <c r="Z14" s="1389"/>
      <c r="AA14" s="1283" t="s">
        <v>27</v>
      </c>
      <c r="AB14" s="1283"/>
      <c r="AC14" s="1283"/>
      <c r="AD14" s="1284"/>
    </row>
    <row r="15" spans="1:30" ht="15" customHeight="1" x14ac:dyDescent="0.15">
      <c r="A15" s="30"/>
      <c r="B15" s="30"/>
      <c r="C15" s="30"/>
      <c r="D15" s="30"/>
      <c r="E15" s="30"/>
      <c r="F15" s="30"/>
      <c r="G15" s="30"/>
      <c r="H15" s="30"/>
      <c r="I15" s="30"/>
      <c r="J15" s="30"/>
      <c r="K15" s="31"/>
      <c r="L15" s="31"/>
      <c r="M15" s="31"/>
      <c r="N15" s="31"/>
      <c r="O15" s="31"/>
      <c r="P15" s="31"/>
      <c r="Q15" s="31"/>
      <c r="R15" s="31"/>
      <c r="S15" s="31"/>
      <c r="T15" s="31"/>
      <c r="U15" s="31"/>
      <c r="V15" s="31"/>
      <c r="W15" s="31"/>
      <c r="X15" s="31"/>
      <c r="Y15" s="31"/>
      <c r="Z15" s="31"/>
      <c r="AA15" s="32"/>
      <c r="AB15" s="32"/>
      <c r="AC15" s="32"/>
      <c r="AD15" s="32"/>
    </row>
    <row r="16" spans="1:30" ht="18" customHeight="1" x14ac:dyDescent="0.15">
      <c r="A16" s="2" t="s">
        <v>3</v>
      </c>
    </row>
    <row r="17" spans="1:30" ht="4.5" customHeight="1" x14ac:dyDescent="0.15"/>
    <row r="18" spans="1:30" ht="24" customHeight="1" x14ac:dyDescent="0.15">
      <c r="B18" s="1376" t="s">
        <v>4</v>
      </c>
      <c r="C18" s="1376"/>
      <c r="D18" s="1376"/>
      <c r="E18" s="1376"/>
      <c r="F18" s="1376"/>
      <c r="G18" s="1376"/>
      <c r="H18" s="1376"/>
      <c r="I18" s="1376"/>
      <c r="J18" s="1392" t="s">
        <v>317</v>
      </c>
      <c r="K18" s="1392"/>
      <c r="L18" s="1392"/>
      <c r="M18" s="1392"/>
      <c r="N18" s="1392"/>
      <c r="O18" s="1392"/>
      <c r="P18" s="1392"/>
      <c r="Q18" s="1392"/>
      <c r="R18" s="1392"/>
      <c r="S18" s="1392"/>
      <c r="T18" s="1392"/>
      <c r="U18" s="1392"/>
      <c r="V18" s="1392"/>
      <c r="W18" s="1392"/>
      <c r="X18" s="1392"/>
      <c r="Y18" s="1392"/>
      <c r="Z18" s="1392"/>
      <c r="AA18" s="1392"/>
      <c r="AB18" s="1392"/>
      <c r="AC18" s="1392"/>
      <c r="AD18" s="1392"/>
    </row>
    <row r="19" spans="1:30" ht="4.5" customHeight="1" x14ac:dyDescent="0.15"/>
    <row r="20" spans="1:30" ht="18" customHeight="1" x14ac:dyDescent="0.15">
      <c r="A20" s="2" t="s">
        <v>271</v>
      </c>
    </row>
    <row r="21" spans="1:30" ht="4.5" customHeight="1" x14ac:dyDescent="0.15"/>
    <row r="22" spans="1:30" ht="15" customHeight="1" x14ac:dyDescent="0.15">
      <c r="B22" s="1376" t="s">
        <v>53</v>
      </c>
      <c r="C22" s="1376"/>
      <c r="D22" s="1376"/>
      <c r="E22" s="1376"/>
      <c r="F22" s="1376"/>
      <c r="G22" s="1376"/>
      <c r="H22" s="1376"/>
      <c r="I22" s="1376"/>
      <c r="J22" s="1376"/>
      <c r="K22" s="1512"/>
      <c r="L22" s="1512"/>
      <c r="M22" s="1512"/>
      <c r="N22" s="1512"/>
      <c r="O22" s="1512" t="s">
        <v>54</v>
      </c>
      <c r="P22" s="1512"/>
      <c r="Q22" s="1512"/>
      <c r="R22" s="1512"/>
      <c r="S22" s="1512"/>
      <c r="T22" s="1512"/>
      <c r="U22" s="1512"/>
      <c r="V22" s="1512"/>
      <c r="W22" s="1512"/>
      <c r="X22" s="1376" t="s">
        <v>55</v>
      </c>
      <c r="Y22" s="1376"/>
      <c r="Z22" s="1376"/>
      <c r="AA22" s="1376"/>
      <c r="AB22" s="1376"/>
      <c r="AC22" s="1376"/>
      <c r="AD22" s="1376"/>
    </row>
    <row r="23" spans="1:30" ht="15" customHeight="1" x14ac:dyDescent="0.15">
      <c r="B23" s="1369" t="s">
        <v>46</v>
      </c>
      <c r="C23" s="1370"/>
      <c r="D23" s="1370"/>
      <c r="E23" s="1370"/>
      <c r="F23" s="1370"/>
      <c r="G23" s="1370"/>
      <c r="H23" s="1370"/>
      <c r="I23" s="1370"/>
      <c r="J23" s="1370"/>
      <c r="K23" s="1434"/>
      <c r="L23" s="1434"/>
      <c r="M23" s="1434"/>
      <c r="N23" s="1435"/>
      <c r="O23" s="1500">
        <v>121190</v>
      </c>
      <c r="P23" s="1501"/>
      <c r="Q23" s="1501"/>
      <c r="R23" s="1501"/>
      <c r="S23" s="1501"/>
      <c r="T23" s="1501"/>
      <c r="U23" s="1501"/>
      <c r="V23" s="1501"/>
      <c r="W23" s="8" t="s">
        <v>14</v>
      </c>
      <c r="X23" s="1499"/>
      <c r="Y23" s="1499"/>
      <c r="Z23" s="1499"/>
      <c r="AA23" s="1499"/>
      <c r="AB23" s="1499"/>
      <c r="AC23" s="1499"/>
      <c r="AD23" s="1499"/>
    </row>
    <row r="24" spans="1:30" ht="15" customHeight="1" x14ac:dyDescent="0.15">
      <c r="B24" s="1369" t="s">
        <v>48</v>
      </c>
      <c r="C24" s="1370"/>
      <c r="D24" s="1370"/>
      <c r="E24" s="1370"/>
      <c r="F24" s="1370"/>
      <c r="G24" s="1370"/>
      <c r="H24" s="1370"/>
      <c r="I24" s="1370"/>
      <c r="J24" s="1370"/>
      <c r="K24" s="1434"/>
      <c r="L24" s="1434"/>
      <c r="M24" s="1434"/>
      <c r="N24" s="1435"/>
      <c r="O24" s="1500">
        <v>118540</v>
      </c>
      <c r="P24" s="1501"/>
      <c r="Q24" s="1501"/>
      <c r="R24" s="1501"/>
      <c r="S24" s="1501"/>
      <c r="T24" s="1501"/>
      <c r="U24" s="1501"/>
      <c r="V24" s="1501"/>
      <c r="W24" s="8" t="s">
        <v>14</v>
      </c>
      <c r="X24" s="1499"/>
      <c r="Y24" s="1499"/>
      <c r="Z24" s="1499"/>
      <c r="AA24" s="1499"/>
      <c r="AB24" s="1499"/>
      <c r="AC24" s="1499"/>
      <c r="AD24" s="1499"/>
    </row>
    <row r="25" spans="1:30" ht="15" customHeight="1" x14ac:dyDescent="0.15">
      <c r="B25" s="1369" t="s">
        <v>49</v>
      </c>
      <c r="C25" s="1370"/>
      <c r="D25" s="1370"/>
      <c r="E25" s="1370"/>
      <c r="F25" s="1370"/>
      <c r="G25" s="1370"/>
      <c r="H25" s="1370"/>
      <c r="I25" s="1370"/>
      <c r="J25" s="1370"/>
      <c r="K25" s="1434"/>
      <c r="L25" s="1434"/>
      <c r="M25" s="1434"/>
      <c r="N25" s="1435"/>
      <c r="O25" s="1500">
        <v>3920</v>
      </c>
      <c r="P25" s="1501"/>
      <c r="Q25" s="1501"/>
      <c r="R25" s="1501"/>
      <c r="S25" s="1501"/>
      <c r="T25" s="1501"/>
      <c r="U25" s="1501"/>
      <c r="V25" s="1501"/>
      <c r="W25" s="8" t="s">
        <v>14</v>
      </c>
      <c r="X25" s="1499"/>
      <c r="Y25" s="1499"/>
      <c r="Z25" s="1499"/>
      <c r="AA25" s="1499"/>
      <c r="AB25" s="1499"/>
      <c r="AC25" s="1499"/>
      <c r="AD25" s="1499"/>
    </row>
    <row r="26" spans="1:30" ht="15" customHeight="1" thickBot="1" x14ac:dyDescent="0.2">
      <c r="B26" s="1490" t="s">
        <v>50</v>
      </c>
      <c r="C26" s="1491"/>
      <c r="D26" s="1491"/>
      <c r="E26" s="1491"/>
      <c r="F26" s="1491"/>
      <c r="G26" s="1491"/>
      <c r="H26" s="1491"/>
      <c r="I26" s="1491"/>
      <c r="J26" s="1491"/>
      <c r="K26" s="1492"/>
      <c r="L26" s="1492"/>
      <c r="M26" s="1492"/>
      <c r="N26" s="1493"/>
      <c r="O26" s="1500">
        <v>11360</v>
      </c>
      <c r="P26" s="1501"/>
      <c r="Q26" s="1501"/>
      <c r="R26" s="1501"/>
      <c r="S26" s="1501"/>
      <c r="T26" s="1501"/>
      <c r="U26" s="1501"/>
      <c r="V26" s="1501"/>
      <c r="W26" s="8" t="s">
        <v>14</v>
      </c>
      <c r="X26" s="1499"/>
      <c r="Y26" s="1499"/>
      <c r="Z26" s="1499"/>
      <c r="AA26" s="1499"/>
      <c r="AB26" s="1499"/>
      <c r="AC26" s="1499"/>
      <c r="AD26" s="1499"/>
    </row>
    <row r="27" spans="1:30" ht="15" customHeight="1" thickTop="1" thickBot="1" x14ac:dyDescent="0.2">
      <c r="B27" s="1496" t="s">
        <v>51</v>
      </c>
      <c r="C27" s="1497"/>
      <c r="D27" s="1497"/>
      <c r="E27" s="1497"/>
      <c r="F27" s="1497"/>
      <c r="G27" s="1497"/>
      <c r="H27" s="1497"/>
      <c r="I27" s="1497"/>
      <c r="J27" s="1498"/>
      <c r="K27" s="1494"/>
      <c r="L27" s="1494"/>
      <c r="M27" s="1494"/>
      <c r="N27" s="1495"/>
      <c r="O27" s="1530">
        <v>255010</v>
      </c>
      <c r="P27" s="1531"/>
      <c r="Q27" s="1531"/>
      <c r="R27" s="1531"/>
      <c r="S27" s="1531"/>
      <c r="T27" s="1531"/>
      <c r="U27" s="1531"/>
      <c r="V27" s="1531"/>
      <c r="W27" s="33" t="s">
        <v>14</v>
      </c>
      <c r="X27" s="1513"/>
      <c r="Y27" s="1513"/>
      <c r="Z27" s="1513"/>
      <c r="AA27" s="1513"/>
      <c r="AB27" s="1513"/>
      <c r="AC27" s="1513"/>
      <c r="AD27" s="1514"/>
    </row>
    <row r="28" spans="1:30" ht="4.5" customHeight="1" thickTop="1" x14ac:dyDescent="0.15"/>
    <row r="29" spans="1:30" ht="18" customHeight="1" x14ac:dyDescent="0.15">
      <c r="A29" s="2" t="s">
        <v>56</v>
      </c>
    </row>
    <row r="30" spans="1:30" ht="4.5" customHeight="1" x14ac:dyDescent="0.15"/>
    <row r="31" spans="1:30" ht="15" customHeight="1" x14ac:dyDescent="0.15">
      <c r="A31" s="35"/>
      <c r="B31" s="1376" t="s">
        <v>28</v>
      </c>
      <c r="C31" s="1376"/>
      <c r="D31" s="1376"/>
      <c r="E31" s="1376"/>
      <c r="F31" s="1376"/>
      <c r="G31" s="1376"/>
      <c r="H31" s="1376"/>
      <c r="I31" s="1322" t="s">
        <v>58</v>
      </c>
      <c r="J31" s="1434"/>
      <c r="K31" s="1434"/>
      <c r="L31" s="1434"/>
      <c r="M31" s="1434"/>
      <c r="N31" s="1434"/>
      <c r="O31" s="1435"/>
      <c r="P31" s="1376" t="s">
        <v>59</v>
      </c>
      <c r="Q31" s="1502"/>
      <c r="R31" s="1502"/>
      <c r="S31" s="1502"/>
      <c r="T31" s="1322" t="s">
        <v>54</v>
      </c>
      <c r="U31" s="1323"/>
      <c r="V31" s="1323"/>
      <c r="W31" s="1323"/>
      <c r="X31" s="1323"/>
      <c r="Y31" s="1323"/>
      <c r="Z31" s="1323"/>
      <c r="AA31" s="1323"/>
      <c r="AB31" s="1323"/>
      <c r="AC31" s="1323"/>
      <c r="AD31" s="1324"/>
    </row>
    <row r="32" spans="1:30" ht="15" customHeight="1" x14ac:dyDescent="0.15">
      <c r="A32" s="35"/>
      <c r="B32" s="1424" t="s">
        <v>33</v>
      </c>
      <c r="C32" s="1424"/>
      <c r="D32" s="1424"/>
      <c r="E32" s="1424"/>
      <c r="F32" s="1424"/>
      <c r="G32" s="1424"/>
      <c r="H32" s="1424"/>
      <c r="I32" s="1453">
        <v>50</v>
      </c>
      <c r="J32" s="1454"/>
      <c r="K32" s="1454"/>
      <c r="L32" s="1454"/>
      <c r="M32" s="1454"/>
      <c r="N32" s="1382" t="s">
        <v>32</v>
      </c>
      <c r="O32" s="1438"/>
      <c r="P32" s="1518" t="s">
        <v>305</v>
      </c>
      <c r="Q32" s="1392"/>
      <c r="R32" s="1392"/>
      <c r="S32" s="1392"/>
      <c r="T32" s="1508">
        <v>121190</v>
      </c>
      <c r="U32" s="1454"/>
      <c r="V32" s="1454"/>
      <c r="W32" s="1454"/>
      <c r="X32" s="1454"/>
      <c r="Y32" s="1454"/>
      <c r="Z32" s="1454"/>
      <c r="AA32" s="1454"/>
      <c r="AB32" s="1454"/>
      <c r="AC32" s="1454"/>
      <c r="AD32" s="1507" t="s">
        <v>14</v>
      </c>
    </row>
    <row r="33" spans="1:30" ht="15" customHeight="1" x14ac:dyDescent="0.15">
      <c r="A33" s="35"/>
      <c r="B33" s="1436" t="s">
        <v>34</v>
      </c>
      <c r="C33" s="1436"/>
      <c r="D33" s="1436"/>
      <c r="E33" s="1436"/>
      <c r="F33" s="1436"/>
      <c r="G33" s="1436"/>
      <c r="H33" s="1436"/>
      <c r="I33" s="1455"/>
      <c r="J33" s="1456"/>
      <c r="K33" s="1456"/>
      <c r="L33" s="1456"/>
      <c r="M33" s="1456"/>
      <c r="N33" s="1439"/>
      <c r="O33" s="1440"/>
      <c r="P33" s="1392"/>
      <c r="Q33" s="1392"/>
      <c r="R33" s="1392"/>
      <c r="S33" s="1392"/>
      <c r="T33" s="1455"/>
      <c r="U33" s="1456"/>
      <c r="V33" s="1456"/>
      <c r="W33" s="1456"/>
      <c r="X33" s="1456"/>
      <c r="Y33" s="1456"/>
      <c r="Z33" s="1456"/>
      <c r="AA33" s="1456"/>
      <c r="AB33" s="1456"/>
      <c r="AC33" s="1456"/>
      <c r="AD33" s="1440"/>
    </row>
    <row r="34" spans="1:30" ht="4.5" customHeight="1" x14ac:dyDescent="0.15"/>
    <row r="35" spans="1:30" ht="18" customHeight="1" x14ac:dyDescent="0.15">
      <c r="A35" s="2" t="s">
        <v>60</v>
      </c>
    </row>
    <row r="36" spans="1:30" ht="4.5" customHeight="1" x14ac:dyDescent="0.15"/>
    <row r="37" spans="1:30" ht="15" customHeight="1" x14ac:dyDescent="0.15">
      <c r="A37" s="35"/>
      <c r="B37" s="1376" t="s">
        <v>28</v>
      </c>
      <c r="C37" s="1376"/>
      <c r="D37" s="1376"/>
      <c r="E37" s="1376"/>
      <c r="F37" s="1376"/>
      <c r="G37" s="1376"/>
      <c r="H37" s="1376"/>
      <c r="I37" s="1322" t="s">
        <v>62</v>
      </c>
      <c r="J37" s="1429"/>
      <c r="K37" s="1429"/>
      <c r="L37" s="1430"/>
      <c r="M37" s="1447" t="s">
        <v>58</v>
      </c>
      <c r="N37" s="1416"/>
      <c r="O37" s="1416"/>
      <c r="P37" s="1416"/>
      <c r="Q37" s="1416"/>
      <c r="R37" s="1452" t="s">
        <v>65</v>
      </c>
      <c r="S37" s="1323"/>
      <c r="T37" s="1323"/>
      <c r="U37" s="1323"/>
      <c r="V37" s="1323"/>
      <c r="W37" s="1503"/>
      <c r="X37" s="109"/>
      <c r="Y37" s="1323" t="s">
        <v>272</v>
      </c>
      <c r="Z37" s="1323"/>
      <c r="AA37" s="1323"/>
      <c r="AB37" s="1323"/>
      <c r="AC37" s="1323"/>
      <c r="AD37" s="1324"/>
    </row>
    <row r="38" spans="1:30" ht="15" customHeight="1" x14ac:dyDescent="0.15">
      <c r="A38" s="35"/>
      <c r="B38" s="1424" t="s">
        <v>33</v>
      </c>
      <c r="C38" s="1424"/>
      <c r="D38" s="1424"/>
      <c r="E38" s="1424"/>
      <c r="F38" s="1424"/>
      <c r="G38" s="1424"/>
      <c r="H38" s="1424"/>
      <c r="I38" s="1431" t="s">
        <v>7</v>
      </c>
      <c r="J38" s="1432"/>
      <c r="K38" s="1432"/>
      <c r="L38" s="1433"/>
      <c r="M38" s="1522">
        <v>37</v>
      </c>
      <c r="N38" s="1504"/>
      <c r="O38" s="1504"/>
      <c r="P38" s="1504"/>
      <c r="Q38" s="113" t="s">
        <v>32</v>
      </c>
      <c r="R38" s="114" t="s">
        <v>297</v>
      </c>
      <c r="S38" s="1504">
        <v>2740</v>
      </c>
      <c r="T38" s="1504"/>
      <c r="U38" s="1504"/>
      <c r="V38" s="1504"/>
      <c r="W38" s="113" t="s">
        <v>14</v>
      </c>
      <c r="X38" s="110" t="s">
        <v>298</v>
      </c>
      <c r="Y38" s="1517">
        <v>101380</v>
      </c>
      <c r="Z38" s="1501"/>
      <c r="AA38" s="1501"/>
      <c r="AB38" s="1501"/>
      <c r="AC38" s="1501"/>
      <c r="AD38" s="8" t="s">
        <v>14</v>
      </c>
    </row>
    <row r="39" spans="1:30" ht="15" customHeight="1" thickBot="1" x14ac:dyDescent="0.2">
      <c r="A39" s="35"/>
      <c r="B39" s="1437" t="s">
        <v>34</v>
      </c>
      <c r="C39" s="1437"/>
      <c r="D39" s="1437"/>
      <c r="E39" s="1437"/>
      <c r="F39" s="1437"/>
      <c r="G39" s="1437"/>
      <c r="H39" s="1437"/>
      <c r="I39" s="1487" t="s">
        <v>61</v>
      </c>
      <c r="J39" s="1488"/>
      <c r="K39" s="1488"/>
      <c r="L39" s="1489"/>
      <c r="M39" s="1523">
        <v>13</v>
      </c>
      <c r="N39" s="1519"/>
      <c r="O39" s="1519"/>
      <c r="P39" s="1519"/>
      <c r="Q39" s="115" t="s">
        <v>32</v>
      </c>
      <c r="R39" s="116" t="s">
        <v>297</v>
      </c>
      <c r="S39" s="1519">
        <v>1320</v>
      </c>
      <c r="T39" s="1519"/>
      <c r="U39" s="1519"/>
      <c r="V39" s="1519"/>
      <c r="W39" s="115" t="s">
        <v>14</v>
      </c>
      <c r="X39" s="111" t="s">
        <v>298</v>
      </c>
      <c r="Y39" s="1505">
        <v>17160</v>
      </c>
      <c r="Z39" s="1506"/>
      <c r="AA39" s="1506"/>
      <c r="AB39" s="1506"/>
      <c r="AC39" s="1506"/>
      <c r="AD39" s="99" t="s">
        <v>14</v>
      </c>
    </row>
    <row r="40" spans="1:30" ht="15" customHeight="1" thickTop="1" x14ac:dyDescent="0.15">
      <c r="A40" s="11"/>
      <c r="B40" s="1421" t="s">
        <v>157</v>
      </c>
      <c r="C40" s="1422"/>
      <c r="D40" s="1422"/>
      <c r="E40" s="1422"/>
      <c r="F40" s="1422"/>
      <c r="G40" s="1422"/>
      <c r="H40" s="1422"/>
      <c r="I40" s="1422"/>
      <c r="J40" s="1422"/>
      <c r="K40" s="1422"/>
      <c r="L40" s="1423"/>
      <c r="M40" s="1509"/>
      <c r="N40" s="1510"/>
      <c r="O40" s="1510"/>
      <c r="P40" s="1510"/>
      <c r="Q40" s="1511"/>
      <c r="R40" s="1520"/>
      <c r="S40" s="1521"/>
      <c r="T40" s="1521"/>
      <c r="U40" s="1521"/>
      <c r="V40" s="1521"/>
      <c r="W40" s="1511"/>
      <c r="X40" s="127"/>
      <c r="Y40" s="1515">
        <v>118540</v>
      </c>
      <c r="Z40" s="1516"/>
      <c r="AA40" s="1516"/>
      <c r="AB40" s="1516"/>
      <c r="AC40" s="1516"/>
      <c r="AD40" s="80" t="s">
        <v>14</v>
      </c>
    </row>
    <row r="41" spans="1:30" ht="4.5" customHeight="1" x14ac:dyDescent="0.15"/>
    <row r="42" spans="1:30" ht="18" customHeight="1" x14ac:dyDescent="0.15">
      <c r="A42" s="2" t="s">
        <v>66</v>
      </c>
      <c r="Q42" s="1528" t="s">
        <v>410</v>
      </c>
      <c r="R42" s="1528"/>
      <c r="S42" s="1528"/>
      <c r="T42" s="1528"/>
      <c r="U42" s="1528"/>
      <c r="V42" s="1528"/>
      <c r="W42" s="1528"/>
      <c r="X42" s="1528"/>
      <c r="Y42" s="1528"/>
      <c r="Z42" s="1528"/>
      <c r="AA42" s="1528"/>
      <c r="AB42" s="1528"/>
      <c r="AC42" s="1528"/>
      <c r="AD42" s="1528"/>
    </row>
    <row r="43" spans="1:30" ht="4.5" customHeight="1" x14ac:dyDescent="0.15">
      <c r="Q43" s="1529"/>
      <c r="R43" s="1529"/>
      <c r="S43" s="1529"/>
      <c r="T43" s="1529"/>
      <c r="U43" s="1529"/>
      <c r="V43" s="1529"/>
      <c r="W43" s="1529"/>
      <c r="X43" s="1529"/>
      <c r="Y43" s="1529"/>
      <c r="Z43" s="1529"/>
      <c r="AA43" s="1529"/>
      <c r="AB43" s="1529"/>
      <c r="AC43" s="1529"/>
      <c r="AD43" s="1529"/>
    </row>
    <row r="44" spans="1:30" ht="15" customHeight="1" x14ac:dyDescent="0.15">
      <c r="B44" s="1447" t="s">
        <v>62</v>
      </c>
      <c r="C44" s="1416"/>
      <c r="D44" s="1416"/>
      <c r="E44" s="1416" t="s">
        <v>70</v>
      </c>
      <c r="F44" s="1416"/>
      <c r="G44" s="1416"/>
      <c r="H44" s="1416"/>
      <c r="I44" s="1452" t="s">
        <v>65</v>
      </c>
      <c r="J44" s="1434"/>
      <c r="K44" s="1434"/>
      <c r="L44" s="1434"/>
      <c r="M44" s="1451"/>
      <c r="N44" s="1452" t="s">
        <v>73</v>
      </c>
      <c r="O44" s="1323"/>
      <c r="P44" s="1323"/>
      <c r="Q44" s="1323"/>
      <c r="R44" s="1323"/>
      <c r="S44" s="1324"/>
      <c r="T44" s="1322" t="s">
        <v>411</v>
      </c>
      <c r="U44" s="1323"/>
      <c r="V44" s="1323"/>
      <c r="W44" s="1323"/>
      <c r="X44" s="1324"/>
      <c r="Y44" s="1322" t="s">
        <v>54</v>
      </c>
      <c r="Z44" s="1323"/>
      <c r="AA44" s="1323"/>
      <c r="AB44" s="1323"/>
      <c r="AC44" s="1323"/>
      <c r="AD44" s="1324"/>
    </row>
    <row r="45" spans="1:30" ht="15" customHeight="1" x14ac:dyDescent="0.15">
      <c r="B45" s="1441" t="s">
        <v>67</v>
      </c>
      <c r="C45" s="1442"/>
      <c r="D45" s="1443"/>
      <c r="E45" s="1406">
        <v>3</v>
      </c>
      <c r="F45" s="1406"/>
      <c r="G45" s="1404" t="s">
        <v>68</v>
      </c>
      <c r="H45" s="1405"/>
      <c r="I45" s="118" t="s">
        <v>299</v>
      </c>
      <c r="J45" s="1406">
        <v>1200</v>
      </c>
      <c r="K45" s="1403"/>
      <c r="L45" s="1403"/>
      <c r="M45" s="117" t="s">
        <v>14</v>
      </c>
      <c r="N45" s="1426" t="s">
        <v>71</v>
      </c>
      <c r="O45" s="1427"/>
      <c r="P45" s="1427"/>
      <c r="Q45" s="1427"/>
      <c r="R45" s="1427"/>
      <c r="S45" s="1428"/>
      <c r="T45" s="15"/>
      <c r="V45" s="11"/>
      <c r="X45" s="16"/>
      <c r="Y45" s="1527" t="s">
        <v>89</v>
      </c>
      <c r="Z45" s="1427"/>
      <c r="AA45" s="1427"/>
      <c r="AB45" s="1427"/>
      <c r="AC45" s="1427"/>
      <c r="AD45" s="1428"/>
    </row>
    <row r="46" spans="1:30" ht="15" customHeight="1" x14ac:dyDescent="0.15">
      <c r="B46" s="1444"/>
      <c r="C46" s="1445"/>
      <c r="D46" s="1446"/>
      <c r="E46" s="1415"/>
      <c r="F46" s="1415"/>
      <c r="G46" s="1419" t="s">
        <v>69</v>
      </c>
      <c r="H46" s="1420"/>
      <c r="I46" s="120" t="s">
        <v>300</v>
      </c>
      <c r="J46" s="1410"/>
      <c r="K46" s="1411"/>
      <c r="L46" s="1411"/>
      <c r="M46" s="119" t="s">
        <v>14</v>
      </c>
      <c r="N46" s="20"/>
      <c r="O46" s="1477">
        <v>3920</v>
      </c>
      <c r="P46" s="1478"/>
      <c r="Q46" s="1478"/>
      <c r="R46" s="1478"/>
      <c r="S46" s="1526" t="s">
        <v>14</v>
      </c>
      <c r="T46" s="1482">
        <v>3920</v>
      </c>
      <c r="U46" s="1478"/>
      <c r="V46" s="1478"/>
      <c r="W46" s="1478"/>
      <c r="X46" s="1526" t="s">
        <v>14</v>
      </c>
      <c r="Y46" s="1524">
        <v>3920</v>
      </c>
      <c r="Z46" s="1525"/>
      <c r="AA46" s="1525"/>
      <c r="AB46" s="1525"/>
      <c r="AC46" s="1525"/>
      <c r="AD46" s="1526" t="s">
        <v>14</v>
      </c>
    </row>
    <row r="47" spans="1:30" ht="15" customHeight="1" x14ac:dyDescent="0.15">
      <c r="B47" s="1457" t="s">
        <v>61</v>
      </c>
      <c r="C47" s="1458"/>
      <c r="D47" s="1459"/>
      <c r="E47" s="1480"/>
      <c r="F47" s="1480"/>
      <c r="G47" s="1417" t="s">
        <v>68</v>
      </c>
      <c r="H47" s="1418"/>
      <c r="I47" s="122" t="s">
        <v>299</v>
      </c>
      <c r="J47" s="1480"/>
      <c r="K47" s="1481"/>
      <c r="L47" s="1481"/>
      <c r="M47" s="121" t="s">
        <v>14</v>
      </c>
      <c r="N47" s="20"/>
      <c r="O47" s="1478"/>
      <c r="P47" s="1478"/>
      <c r="Q47" s="1478"/>
      <c r="R47" s="1478"/>
      <c r="S47" s="1526"/>
      <c r="T47" s="1483"/>
      <c r="U47" s="1478"/>
      <c r="V47" s="1478"/>
      <c r="W47" s="1478"/>
      <c r="X47" s="1526"/>
      <c r="Y47" s="1524"/>
      <c r="Z47" s="1525"/>
      <c r="AA47" s="1525"/>
      <c r="AB47" s="1525"/>
      <c r="AC47" s="1525"/>
      <c r="AD47" s="1526"/>
    </row>
    <row r="48" spans="1:30" ht="15" customHeight="1" x14ac:dyDescent="0.15">
      <c r="B48" s="1460"/>
      <c r="C48" s="1461"/>
      <c r="D48" s="1462"/>
      <c r="E48" s="1425">
        <v>4</v>
      </c>
      <c r="F48" s="1425"/>
      <c r="G48" s="1449" t="s">
        <v>69</v>
      </c>
      <c r="H48" s="1450"/>
      <c r="I48" s="124" t="s">
        <v>300</v>
      </c>
      <c r="J48" s="1425">
        <v>80</v>
      </c>
      <c r="K48" s="1448"/>
      <c r="L48" s="1448"/>
      <c r="M48" s="123" t="s">
        <v>14</v>
      </c>
      <c r="N48" s="112"/>
      <c r="O48" s="129"/>
      <c r="P48" s="151" t="s">
        <v>376</v>
      </c>
      <c r="Q48" s="18"/>
      <c r="R48" s="129"/>
      <c r="S48" s="125"/>
      <c r="T48" s="17"/>
      <c r="U48" s="18"/>
      <c r="V48" s="107"/>
      <c r="W48" s="18"/>
      <c r="X48" s="19"/>
      <c r="Y48" s="17"/>
      <c r="Z48" s="18"/>
      <c r="AA48" s="18"/>
      <c r="AB48" s="18"/>
      <c r="AC48" s="18"/>
      <c r="AD48" s="19"/>
    </row>
    <row r="49" spans="1:30" ht="4.5" customHeight="1" x14ac:dyDescent="0.15"/>
    <row r="50" spans="1:30" ht="18" customHeight="1" x14ac:dyDescent="0.15">
      <c r="A50" s="2" t="s">
        <v>74</v>
      </c>
      <c r="M50" s="131" t="s">
        <v>308</v>
      </c>
      <c r="N50" s="132"/>
      <c r="O50" s="132"/>
      <c r="P50" s="132"/>
      <c r="Q50" s="132"/>
      <c r="R50" s="132"/>
      <c r="S50" s="132"/>
      <c r="T50" s="132"/>
      <c r="U50" s="132"/>
      <c r="V50" s="132"/>
      <c r="W50" s="132"/>
    </row>
    <row r="51" spans="1:30" ht="4.5" customHeight="1" x14ac:dyDescent="0.15"/>
    <row r="52" spans="1:30" ht="15" customHeight="1" x14ac:dyDescent="0.15">
      <c r="A52" s="35"/>
      <c r="B52" s="1322" t="s">
        <v>75</v>
      </c>
      <c r="C52" s="1323"/>
      <c r="D52" s="1323"/>
      <c r="E52" s="1435"/>
      <c r="F52" s="1322" t="s">
        <v>70</v>
      </c>
      <c r="G52" s="1434"/>
      <c r="H52" s="1434"/>
      <c r="I52" s="1434"/>
      <c r="J52" s="1434"/>
      <c r="K52" s="1451"/>
      <c r="L52" s="1452" t="s">
        <v>65</v>
      </c>
      <c r="M52" s="1434"/>
      <c r="N52" s="1434"/>
      <c r="O52" s="1434"/>
      <c r="P52" s="1434"/>
      <c r="Q52" s="1451"/>
      <c r="R52" s="1452" t="s">
        <v>54</v>
      </c>
      <c r="S52" s="1434"/>
      <c r="T52" s="1434"/>
      <c r="U52" s="1434"/>
      <c r="V52" s="1434"/>
      <c r="W52" s="1434"/>
      <c r="X52" s="1435"/>
      <c r="Y52" s="1322" t="s">
        <v>55</v>
      </c>
      <c r="Z52" s="1323"/>
      <c r="AA52" s="1323"/>
      <c r="AB52" s="1323"/>
      <c r="AC52" s="1323"/>
      <c r="AD52" s="1324"/>
    </row>
    <row r="53" spans="1:30" ht="15" customHeight="1" x14ac:dyDescent="0.15">
      <c r="A53" s="35"/>
      <c r="B53" s="1407" t="s">
        <v>301</v>
      </c>
      <c r="C53" s="1408"/>
      <c r="D53" s="1408"/>
      <c r="E53" s="1409"/>
      <c r="F53" s="1402">
        <v>4</v>
      </c>
      <c r="G53" s="1403"/>
      <c r="H53" s="1403"/>
      <c r="I53" s="1403"/>
      <c r="J53" s="1404" t="s">
        <v>68</v>
      </c>
      <c r="K53" s="1405"/>
      <c r="L53" s="122" t="s">
        <v>299</v>
      </c>
      <c r="M53" s="1406">
        <v>2840</v>
      </c>
      <c r="N53" s="1403"/>
      <c r="O53" s="1403"/>
      <c r="P53" s="1403"/>
      <c r="Q53" s="122" t="s">
        <v>14</v>
      </c>
      <c r="R53" s="1463" t="s">
        <v>76</v>
      </c>
      <c r="S53" s="1349"/>
      <c r="T53" s="1349"/>
      <c r="U53" s="1349"/>
      <c r="V53" s="1349"/>
      <c r="W53" s="1349"/>
      <c r="X53" s="1464"/>
      <c r="Y53" s="1465" t="s">
        <v>362</v>
      </c>
      <c r="Z53" s="1466"/>
      <c r="AA53" s="1466"/>
      <c r="AB53" s="1466"/>
      <c r="AC53" s="1466"/>
      <c r="AD53" s="1467"/>
    </row>
    <row r="54" spans="1:30" ht="15" customHeight="1" x14ac:dyDescent="0.15">
      <c r="A54" s="35"/>
      <c r="B54" s="1484" t="s">
        <v>302</v>
      </c>
      <c r="C54" s="1485"/>
      <c r="D54" s="1485"/>
      <c r="E54" s="1486"/>
      <c r="F54" s="1479"/>
      <c r="G54" s="1476"/>
      <c r="H54" s="1476"/>
      <c r="I54" s="1476"/>
      <c r="J54" s="1473" t="s">
        <v>68</v>
      </c>
      <c r="K54" s="1474"/>
      <c r="L54" s="126" t="s">
        <v>299</v>
      </c>
      <c r="M54" s="1475"/>
      <c r="N54" s="1476"/>
      <c r="O54" s="1476"/>
      <c r="P54" s="1476"/>
      <c r="Q54" s="126" t="s">
        <v>14</v>
      </c>
      <c r="R54" s="15"/>
      <c r="S54" s="1477">
        <v>11360</v>
      </c>
      <c r="T54" s="1478"/>
      <c r="U54" s="1478"/>
      <c r="V54" s="1478"/>
      <c r="W54" s="1478"/>
      <c r="X54" s="11" t="s">
        <v>14</v>
      </c>
      <c r="Y54" s="1468"/>
      <c r="Z54" s="1469"/>
      <c r="AA54" s="1469"/>
      <c r="AB54" s="1469"/>
      <c r="AC54" s="1469"/>
      <c r="AD54" s="1470"/>
    </row>
    <row r="55" spans="1:30" ht="15" customHeight="1" x14ac:dyDescent="0.15">
      <c r="A55" s="35"/>
      <c r="B55" s="1412" t="s">
        <v>303</v>
      </c>
      <c r="C55" s="1413"/>
      <c r="D55" s="1413"/>
      <c r="E55" s="1414"/>
      <c r="F55" s="1472"/>
      <c r="G55" s="1448"/>
      <c r="H55" s="1448"/>
      <c r="I55" s="1448"/>
      <c r="J55" s="1449" t="s">
        <v>68</v>
      </c>
      <c r="K55" s="1450"/>
      <c r="L55" s="124" t="s">
        <v>299</v>
      </c>
      <c r="M55" s="1425"/>
      <c r="N55" s="1448"/>
      <c r="O55" s="1448"/>
      <c r="P55" s="1448"/>
      <c r="Q55" s="124" t="s">
        <v>14</v>
      </c>
      <c r="R55" s="17"/>
      <c r="S55" s="18"/>
      <c r="T55" s="18"/>
      <c r="U55" s="18"/>
      <c r="V55" s="18"/>
      <c r="W55" s="18"/>
      <c r="X55" s="18"/>
      <c r="Y55" s="1471"/>
      <c r="Z55" s="1396"/>
      <c r="AA55" s="1396"/>
      <c r="AB55" s="1396"/>
      <c r="AC55" s="1396"/>
      <c r="AD55" s="1397"/>
    </row>
    <row r="56" spans="1:30" ht="18" customHeight="1" x14ac:dyDescent="0.15">
      <c r="A56" s="1355" t="s">
        <v>361</v>
      </c>
      <c r="B56" s="1355"/>
      <c r="C56" s="1355"/>
      <c r="D56" s="1355"/>
      <c r="E56" s="1355"/>
      <c r="F56" s="1355"/>
      <c r="G56" s="1355"/>
      <c r="H56" s="1355"/>
      <c r="I56" s="1355"/>
      <c r="J56" s="1355"/>
      <c r="K56" s="1355"/>
      <c r="L56" s="1355"/>
      <c r="M56" s="1355"/>
      <c r="N56" s="1355"/>
      <c r="O56" s="1355"/>
      <c r="P56" s="1355"/>
      <c r="Q56" s="1355"/>
      <c r="R56" s="1355"/>
      <c r="S56" s="1355"/>
      <c r="T56" s="1355"/>
      <c r="U56" s="1355"/>
      <c r="V56" s="1355"/>
      <c r="W56" s="1355"/>
      <c r="X56" s="1355"/>
      <c r="Y56" s="1355"/>
      <c r="Z56" s="1355"/>
      <c r="AA56" s="1355"/>
      <c r="AB56" s="1355"/>
      <c r="AC56" s="1355"/>
      <c r="AD56" s="1355"/>
    </row>
  </sheetData>
  <mergeCells count="118">
    <mergeCell ref="Y46:AC47"/>
    <mergeCell ref="X46:X47"/>
    <mergeCell ref="Y45:AD45"/>
    <mergeCell ref="AD46:AD47"/>
    <mergeCell ref="Q42:AD43"/>
    <mergeCell ref="Y44:AD44"/>
    <mergeCell ref="S46:S47"/>
    <mergeCell ref="O46:R47"/>
    <mergeCell ref="O27:V27"/>
    <mergeCell ref="AB11:AC11"/>
    <mergeCell ref="M40:Q40"/>
    <mergeCell ref="W11:X11"/>
    <mergeCell ref="B22:N22"/>
    <mergeCell ref="O22:W22"/>
    <mergeCell ref="O24:V24"/>
    <mergeCell ref="Y11:AA11"/>
    <mergeCell ref="B23:N23"/>
    <mergeCell ref="Y37:AD37"/>
    <mergeCell ref="M37:Q37"/>
    <mergeCell ref="X27:AD27"/>
    <mergeCell ref="Y40:AC40"/>
    <mergeCell ref="Y38:AC38"/>
    <mergeCell ref="X23:AD23"/>
    <mergeCell ref="O23:V23"/>
    <mergeCell ref="P32:S33"/>
    <mergeCell ref="O25:V25"/>
    <mergeCell ref="S39:V39"/>
    <mergeCell ref="R40:W40"/>
    <mergeCell ref="M38:P38"/>
    <mergeCell ref="M39:P39"/>
    <mergeCell ref="B24:N24"/>
    <mergeCell ref="H14:J14"/>
    <mergeCell ref="N8:T8"/>
    <mergeCell ref="U8:AD8"/>
    <mergeCell ref="N9:T9"/>
    <mergeCell ref="U9:AD9"/>
    <mergeCell ref="A14:G14"/>
    <mergeCell ref="K14:Z14"/>
    <mergeCell ref="I39:L39"/>
    <mergeCell ref="B25:N25"/>
    <mergeCell ref="B26:N26"/>
    <mergeCell ref="K27:N27"/>
    <mergeCell ref="B27:J27"/>
    <mergeCell ref="X25:AD25"/>
    <mergeCell ref="X24:AD24"/>
    <mergeCell ref="T31:AD31"/>
    <mergeCell ref="X26:AD26"/>
    <mergeCell ref="O26:V26"/>
    <mergeCell ref="AA14:AD14"/>
    <mergeCell ref="X22:AD22"/>
    <mergeCell ref="P31:S31"/>
    <mergeCell ref="R37:W37"/>
    <mergeCell ref="S38:V38"/>
    <mergeCell ref="Y39:AC39"/>
    <mergeCell ref="AD32:AD33"/>
    <mergeCell ref="T32:AC33"/>
    <mergeCell ref="F52:K52"/>
    <mergeCell ref="L52:Q52"/>
    <mergeCell ref="R52:X52"/>
    <mergeCell ref="I32:M33"/>
    <mergeCell ref="B52:E52"/>
    <mergeCell ref="B47:D48"/>
    <mergeCell ref="R53:X53"/>
    <mergeCell ref="Y52:AD52"/>
    <mergeCell ref="Y53:AD55"/>
    <mergeCell ref="F55:I55"/>
    <mergeCell ref="J54:K54"/>
    <mergeCell ref="J55:K55"/>
    <mergeCell ref="M54:P54"/>
    <mergeCell ref="M55:P55"/>
    <mergeCell ref="S54:W54"/>
    <mergeCell ref="I44:M44"/>
    <mergeCell ref="F54:I54"/>
    <mergeCell ref="J47:L47"/>
    <mergeCell ref="J45:L45"/>
    <mergeCell ref="T44:X44"/>
    <mergeCell ref="N44:S44"/>
    <mergeCell ref="T46:W47"/>
    <mergeCell ref="E47:F47"/>
    <mergeCell ref="B54:E54"/>
    <mergeCell ref="E48:F48"/>
    <mergeCell ref="N45:S45"/>
    <mergeCell ref="I37:L37"/>
    <mergeCell ref="I38:L38"/>
    <mergeCell ref="B31:H31"/>
    <mergeCell ref="I31:O31"/>
    <mergeCell ref="B32:H32"/>
    <mergeCell ref="B33:H33"/>
    <mergeCell ref="B39:H39"/>
    <mergeCell ref="N32:O33"/>
    <mergeCell ref="B45:D46"/>
    <mergeCell ref="B44:D44"/>
    <mergeCell ref="J48:L48"/>
    <mergeCell ref="G48:H48"/>
    <mergeCell ref="F53:I53"/>
    <mergeCell ref="J53:K53"/>
    <mergeCell ref="M53:P53"/>
    <mergeCell ref="B53:E53"/>
    <mergeCell ref="A56:AD56"/>
    <mergeCell ref="A2:AD2"/>
    <mergeCell ref="N7:T7"/>
    <mergeCell ref="U7:AD7"/>
    <mergeCell ref="J46:L46"/>
    <mergeCell ref="B18:I18"/>
    <mergeCell ref="J18:AD18"/>
    <mergeCell ref="A11:Q11"/>
    <mergeCell ref="R11:S11"/>
    <mergeCell ref="T11:V11"/>
    <mergeCell ref="B55:E55"/>
    <mergeCell ref="E45:F45"/>
    <mergeCell ref="E46:F46"/>
    <mergeCell ref="B37:H37"/>
    <mergeCell ref="E44:H44"/>
    <mergeCell ref="G47:H47"/>
    <mergeCell ref="G46:H46"/>
    <mergeCell ref="B40:L40"/>
    <mergeCell ref="G45:H45"/>
    <mergeCell ref="B38:H38"/>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AD56"/>
  <sheetViews>
    <sheetView view="pageBreakPreview" topLeftCell="A34"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15</v>
      </c>
    </row>
    <row r="2" spans="1:30" ht="18" customHeight="1" x14ac:dyDescent="0.15">
      <c r="A2" s="1288" t="s">
        <v>270</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425</v>
      </c>
    </row>
    <row r="4" spans="1:30" ht="4.5" customHeight="1" x14ac:dyDescent="0.15"/>
    <row r="5" spans="1:30" ht="18" customHeight="1" x14ac:dyDescent="0.15">
      <c r="A5" s="11" t="s">
        <v>304</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5"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287" t="s">
        <v>22</v>
      </c>
      <c r="U11" s="1287"/>
      <c r="V11" s="1287"/>
      <c r="W11" s="1366">
        <v>1</v>
      </c>
      <c r="X11" s="1366"/>
      <c r="Y11" s="1287" t="s">
        <v>267</v>
      </c>
      <c r="Z11" s="1287"/>
      <c r="AA11" s="1287"/>
      <c r="AB11" s="1366">
        <v>5</v>
      </c>
      <c r="AC11" s="1366"/>
      <c r="AD11" s="2" t="s">
        <v>9</v>
      </c>
    </row>
    <row r="12" spans="1:30" ht="18" customHeight="1" x14ac:dyDescent="0.15">
      <c r="A12" s="2" t="s">
        <v>268</v>
      </c>
    </row>
    <row r="14" spans="1:30" ht="54" customHeight="1" x14ac:dyDescent="0.15">
      <c r="A14" s="1280" t="s">
        <v>269</v>
      </c>
      <c r="B14" s="1281"/>
      <c r="C14" s="1281"/>
      <c r="D14" s="1281"/>
      <c r="E14" s="1281"/>
      <c r="F14" s="1281"/>
      <c r="G14" s="1281"/>
      <c r="H14" s="1281" t="s">
        <v>26</v>
      </c>
      <c r="I14" s="1281"/>
      <c r="J14" s="1281"/>
      <c r="K14" s="1389">
        <v>359030</v>
      </c>
      <c r="L14" s="1389"/>
      <c r="M14" s="1389"/>
      <c r="N14" s="1389"/>
      <c r="O14" s="1389"/>
      <c r="P14" s="1389"/>
      <c r="Q14" s="1389"/>
      <c r="R14" s="1389"/>
      <c r="S14" s="1389"/>
      <c r="T14" s="1389"/>
      <c r="U14" s="1389"/>
      <c r="V14" s="1389"/>
      <c r="W14" s="1389"/>
      <c r="X14" s="1389"/>
      <c r="Y14" s="1389"/>
      <c r="Z14" s="1389"/>
      <c r="AA14" s="1283" t="s">
        <v>27</v>
      </c>
      <c r="AB14" s="1283"/>
      <c r="AC14" s="1283"/>
      <c r="AD14" s="1284"/>
    </row>
    <row r="15" spans="1:30" ht="15" customHeight="1" x14ac:dyDescent="0.15">
      <c r="A15" s="30"/>
      <c r="B15" s="30"/>
      <c r="C15" s="30"/>
      <c r="D15" s="30"/>
      <c r="E15" s="30"/>
      <c r="F15" s="30"/>
      <c r="G15" s="30"/>
      <c r="H15" s="30"/>
      <c r="I15" s="30"/>
      <c r="J15" s="30"/>
      <c r="K15" s="31"/>
      <c r="L15" s="31"/>
      <c r="M15" s="31"/>
      <c r="N15" s="31"/>
      <c r="O15" s="31"/>
      <c r="P15" s="31"/>
      <c r="Q15" s="31"/>
      <c r="R15" s="31"/>
      <c r="S15" s="31"/>
      <c r="T15" s="31"/>
      <c r="U15" s="31"/>
      <c r="V15" s="31"/>
      <c r="W15" s="31"/>
      <c r="X15" s="31"/>
      <c r="Y15" s="31"/>
      <c r="Z15" s="31"/>
      <c r="AA15" s="32"/>
      <c r="AB15" s="32"/>
      <c r="AC15" s="32"/>
      <c r="AD15" s="32"/>
    </row>
    <row r="16" spans="1:30" ht="18" customHeight="1" x14ac:dyDescent="0.15">
      <c r="A16" s="2" t="s">
        <v>3</v>
      </c>
    </row>
    <row r="17" spans="1:30" ht="4.5" customHeight="1" x14ac:dyDescent="0.15"/>
    <row r="18" spans="1:30" ht="24" customHeight="1" x14ac:dyDescent="0.15">
      <c r="B18" s="1376" t="s">
        <v>4</v>
      </c>
      <c r="C18" s="1376"/>
      <c r="D18" s="1376"/>
      <c r="E18" s="1376"/>
      <c r="F18" s="1376"/>
      <c r="G18" s="1376"/>
      <c r="H18" s="1376"/>
      <c r="I18" s="1376"/>
      <c r="J18" s="1392" t="s">
        <v>330</v>
      </c>
      <c r="K18" s="1392"/>
      <c r="L18" s="1392"/>
      <c r="M18" s="1392"/>
      <c r="N18" s="1392"/>
      <c r="O18" s="1392"/>
      <c r="P18" s="1392"/>
      <c r="Q18" s="1392"/>
      <c r="R18" s="1392"/>
      <c r="S18" s="1392"/>
      <c r="T18" s="1392"/>
      <c r="U18" s="1392"/>
      <c r="V18" s="1392"/>
      <c r="W18" s="1392"/>
      <c r="X18" s="1392"/>
      <c r="Y18" s="1392"/>
      <c r="Z18" s="1392"/>
      <c r="AA18" s="1392"/>
      <c r="AB18" s="1392"/>
      <c r="AC18" s="1392"/>
      <c r="AD18" s="1392"/>
    </row>
    <row r="19" spans="1:30" ht="4.5" customHeight="1" x14ac:dyDescent="0.15"/>
    <row r="20" spans="1:30" ht="18" customHeight="1" x14ac:dyDescent="0.15">
      <c r="A20" s="2" t="s">
        <v>271</v>
      </c>
    </row>
    <row r="21" spans="1:30" ht="4.5" customHeight="1" x14ac:dyDescent="0.15"/>
    <row r="22" spans="1:30" ht="15" customHeight="1" x14ac:dyDescent="0.15">
      <c r="B22" s="1376" t="s">
        <v>53</v>
      </c>
      <c r="C22" s="1376"/>
      <c r="D22" s="1376"/>
      <c r="E22" s="1376"/>
      <c r="F22" s="1376"/>
      <c r="G22" s="1376"/>
      <c r="H22" s="1376"/>
      <c r="I22" s="1376"/>
      <c r="J22" s="1376"/>
      <c r="K22" s="1512"/>
      <c r="L22" s="1512"/>
      <c r="M22" s="1512"/>
      <c r="N22" s="1512"/>
      <c r="O22" s="1512" t="s">
        <v>54</v>
      </c>
      <c r="P22" s="1512"/>
      <c r="Q22" s="1512"/>
      <c r="R22" s="1512"/>
      <c r="S22" s="1512"/>
      <c r="T22" s="1512"/>
      <c r="U22" s="1512"/>
      <c r="V22" s="1512"/>
      <c r="W22" s="1512"/>
      <c r="X22" s="1376" t="s">
        <v>55</v>
      </c>
      <c r="Y22" s="1376"/>
      <c r="Z22" s="1376"/>
      <c r="AA22" s="1376"/>
      <c r="AB22" s="1376"/>
      <c r="AC22" s="1376"/>
      <c r="AD22" s="1376"/>
    </row>
    <row r="23" spans="1:30" ht="15" customHeight="1" x14ac:dyDescent="0.15">
      <c r="B23" s="1369" t="s">
        <v>46</v>
      </c>
      <c r="C23" s="1370"/>
      <c r="D23" s="1370"/>
      <c r="E23" s="1370"/>
      <c r="F23" s="1370"/>
      <c r="G23" s="1370"/>
      <c r="H23" s="1370"/>
      <c r="I23" s="1370"/>
      <c r="J23" s="1370"/>
      <c r="K23" s="1434"/>
      <c r="L23" s="1434"/>
      <c r="M23" s="1434"/>
      <c r="N23" s="1435"/>
      <c r="O23" s="1500">
        <v>151480</v>
      </c>
      <c r="P23" s="1501"/>
      <c r="Q23" s="1501"/>
      <c r="R23" s="1501"/>
      <c r="S23" s="1501"/>
      <c r="T23" s="1501"/>
      <c r="U23" s="1501"/>
      <c r="V23" s="1501"/>
      <c r="W23" s="8" t="s">
        <v>14</v>
      </c>
      <c r="X23" s="1499"/>
      <c r="Y23" s="1499"/>
      <c r="Z23" s="1499"/>
      <c r="AA23" s="1499"/>
      <c r="AB23" s="1499"/>
      <c r="AC23" s="1499"/>
      <c r="AD23" s="1499"/>
    </row>
    <row r="24" spans="1:30" ht="15" customHeight="1" x14ac:dyDescent="0.15">
      <c r="B24" s="1369" t="s">
        <v>48</v>
      </c>
      <c r="C24" s="1370"/>
      <c r="D24" s="1370"/>
      <c r="E24" s="1370"/>
      <c r="F24" s="1370"/>
      <c r="G24" s="1370"/>
      <c r="H24" s="1370"/>
      <c r="I24" s="1370"/>
      <c r="J24" s="1370"/>
      <c r="K24" s="1434"/>
      <c r="L24" s="1434"/>
      <c r="M24" s="1434"/>
      <c r="N24" s="1435"/>
      <c r="O24" s="1500">
        <v>191220</v>
      </c>
      <c r="P24" s="1501"/>
      <c r="Q24" s="1501"/>
      <c r="R24" s="1501"/>
      <c r="S24" s="1501"/>
      <c r="T24" s="1501"/>
      <c r="U24" s="1501"/>
      <c r="V24" s="1501"/>
      <c r="W24" s="8" t="s">
        <v>14</v>
      </c>
      <c r="X24" s="1499"/>
      <c r="Y24" s="1499"/>
      <c r="Z24" s="1499"/>
      <c r="AA24" s="1499"/>
      <c r="AB24" s="1499"/>
      <c r="AC24" s="1499"/>
      <c r="AD24" s="1499"/>
    </row>
    <row r="25" spans="1:30" ht="15" customHeight="1" x14ac:dyDescent="0.15">
      <c r="B25" s="1369" t="s">
        <v>49</v>
      </c>
      <c r="C25" s="1370"/>
      <c r="D25" s="1370"/>
      <c r="E25" s="1370"/>
      <c r="F25" s="1370"/>
      <c r="G25" s="1370"/>
      <c r="H25" s="1370"/>
      <c r="I25" s="1370"/>
      <c r="J25" s="1370"/>
      <c r="K25" s="1434"/>
      <c r="L25" s="1434"/>
      <c r="M25" s="1434"/>
      <c r="N25" s="1435"/>
      <c r="O25" s="1500">
        <v>7810</v>
      </c>
      <c r="P25" s="1501"/>
      <c r="Q25" s="1501"/>
      <c r="R25" s="1501"/>
      <c r="S25" s="1501"/>
      <c r="T25" s="1501"/>
      <c r="U25" s="1501"/>
      <c r="V25" s="1501"/>
      <c r="W25" s="8" t="s">
        <v>14</v>
      </c>
      <c r="X25" s="1499"/>
      <c r="Y25" s="1499"/>
      <c r="Z25" s="1499"/>
      <c r="AA25" s="1499"/>
      <c r="AB25" s="1499"/>
      <c r="AC25" s="1499"/>
      <c r="AD25" s="1499"/>
    </row>
    <row r="26" spans="1:30" ht="15" customHeight="1" thickBot="1" x14ac:dyDescent="0.2">
      <c r="B26" s="1490" t="s">
        <v>50</v>
      </c>
      <c r="C26" s="1491"/>
      <c r="D26" s="1491"/>
      <c r="E26" s="1491"/>
      <c r="F26" s="1491"/>
      <c r="G26" s="1491"/>
      <c r="H26" s="1491"/>
      <c r="I26" s="1491"/>
      <c r="J26" s="1491"/>
      <c r="K26" s="1492"/>
      <c r="L26" s="1492"/>
      <c r="M26" s="1492"/>
      <c r="N26" s="1493"/>
      <c r="O26" s="1500">
        <v>8520</v>
      </c>
      <c r="P26" s="1501"/>
      <c r="Q26" s="1501"/>
      <c r="R26" s="1501"/>
      <c r="S26" s="1501"/>
      <c r="T26" s="1501"/>
      <c r="U26" s="1501"/>
      <c r="V26" s="1501"/>
      <c r="W26" s="8" t="s">
        <v>14</v>
      </c>
      <c r="X26" s="1499"/>
      <c r="Y26" s="1499"/>
      <c r="Z26" s="1499"/>
      <c r="AA26" s="1499"/>
      <c r="AB26" s="1499"/>
      <c r="AC26" s="1499"/>
      <c r="AD26" s="1499"/>
    </row>
    <row r="27" spans="1:30" ht="15" customHeight="1" thickTop="1" thickBot="1" x14ac:dyDescent="0.2">
      <c r="B27" s="1496" t="s">
        <v>51</v>
      </c>
      <c r="C27" s="1497"/>
      <c r="D27" s="1497"/>
      <c r="E27" s="1497"/>
      <c r="F27" s="1497"/>
      <c r="G27" s="1497"/>
      <c r="H27" s="1497"/>
      <c r="I27" s="1497"/>
      <c r="J27" s="1498"/>
      <c r="K27" s="1494"/>
      <c r="L27" s="1494"/>
      <c r="M27" s="1494"/>
      <c r="N27" s="1495"/>
      <c r="O27" s="1530">
        <v>359030</v>
      </c>
      <c r="P27" s="1531"/>
      <c r="Q27" s="1531"/>
      <c r="R27" s="1531"/>
      <c r="S27" s="1531"/>
      <c r="T27" s="1531"/>
      <c r="U27" s="1531"/>
      <c r="V27" s="1531"/>
      <c r="W27" s="33" t="s">
        <v>14</v>
      </c>
      <c r="X27" s="1513"/>
      <c r="Y27" s="1513"/>
      <c r="Z27" s="1513"/>
      <c r="AA27" s="1513"/>
      <c r="AB27" s="1513"/>
      <c r="AC27" s="1513"/>
      <c r="AD27" s="1514"/>
    </row>
    <row r="28" spans="1:30" ht="4.5" customHeight="1" thickTop="1" x14ac:dyDescent="0.15"/>
    <row r="29" spans="1:30" ht="18" customHeight="1" x14ac:dyDescent="0.15">
      <c r="A29" s="2" t="s">
        <v>56</v>
      </c>
    </row>
    <row r="30" spans="1:30" ht="4.5" customHeight="1" x14ac:dyDescent="0.15"/>
    <row r="31" spans="1:30" ht="15" customHeight="1" x14ac:dyDescent="0.15">
      <c r="A31" s="35"/>
      <c r="B31" s="1376" t="s">
        <v>28</v>
      </c>
      <c r="C31" s="1376"/>
      <c r="D31" s="1376"/>
      <c r="E31" s="1376"/>
      <c r="F31" s="1376"/>
      <c r="G31" s="1376"/>
      <c r="H31" s="1376"/>
      <c r="I31" s="1322" t="s">
        <v>58</v>
      </c>
      <c r="J31" s="1434"/>
      <c r="K31" s="1434"/>
      <c r="L31" s="1434"/>
      <c r="M31" s="1434"/>
      <c r="N31" s="1434"/>
      <c r="O31" s="1435"/>
      <c r="P31" s="1376" t="s">
        <v>59</v>
      </c>
      <c r="Q31" s="1502"/>
      <c r="R31" s="1502"/>
      <c r="S31" s="1502"/>
      <c r="T31" s="1322" t="s">
        <v>54</v>
      </c>
      <c r="U31" s="1323"/>
      <c r="V31" s="1323"/>
      <c r="W31" s="1323"/>
      <c r="X31" s="1323"/>
      <c r="Y31" s="1323"/>
      <c r="Z31" s="1323"/>
      <c r="AA31" s="1323"/>
      <c r="AB31" s="1323"/>
      <c r="AC31" s="1323"/>
      <c r="AD31" s="1324"/>
    </row>
    <row r="32" spans="1:30" ht="15" customHeight="1" x14ac:dyDescent="0.15">
      <c r="A32" s="35"/>
      <c r="B32" s="1424" t="s">
        <v>33</v>
      </c>
      <c r="C32" s="1424"/>
      <c r="D32" s="1424"/>
      <c r="E32" s="1424"/>
      <c r="F32" s="1424"/>
      <c r="G32" s="1424"/>
      <c r="H32" s="1424"/>
      <c r="I32" s="1453">
        <v>90</v>
      </c>
      <c r="J32" s="1454"/>
      <c r="K32" s="1454"/>
      <c r="L32" s="1454"/>
      <c r="M32" s="1454"/>
      <c r="N32" s="1382" t="s">
        <v>32</v>
      </c>
      <c r="O32" s="1438"/>
      <c r="P32" s="1518" t="s">
        <v>309</v>
      </c>
      <c r="Q32" s="1392"/>
      <c r="R32" s="1392"/>
      <c r="S32" s="1392"/>
      <c r="T32" s="1508">
        <v>151480</v>
      </c>
      <c r="U32" s="1454"/>
      <c r="V32" s="1454"/>
      <c r="W32" s="1454"/>
      <c r="X32" s="1454"/>
      <c r="Y32" s="1454"/>
      <c r="Z32" s="1454"/>
      <c r="AA32" s="1454"/>
      <c r="AB32" s="1454"/>
      <c r="AC32" s="1454"/>
      <c r="AD32" s="1507" t="s">
        <v>14</v>
      </c>
    </row>
    <row r="33" spans="1:30" ht="15" customHeight="1" x14ac:dyDescent="0.15">
      <c r="A33" s="35"/>
      <c r="B33" s="1436" t="s">
        <v>34</v>
      </c>
      <c r="C33" s="1436"/>
      <c r="D33" s="1436"/>
      <c r="E33" s="1436"/>
      <c r="F33" s="1436"/>
      <c r="G33" s="1436"/>
      <c r="H33" s="1436"/>
      <c r="I33" s="1455"/>
      <c r="J33" s="1456"/>
      <c r="K33" s="1456"/>
      <c r="L33" s="1456"/>
      <c r="M33" s="1456"/>
      <c r="N33" s="1439"/>
      <c r="O33" s="1440"/>
      <c r="P33" s="1392"/>
      <c r="Q33" s="1392"/>
      <c r="R33" s="1392"/>
      <c r="S33" s="1392"/>
      <c r="T33" s="1455"/>
      <c r="U33" s="1456"/>
      <c r="V33" s="1456"/>
      <c r="W33" s="1456"/>
      <c r="X33" s="1456"/>
      <c r="Y33" s="1456"/>
      <c r="Z33" s="1456"/>
      <c r="AA33" s="1456"/>
      <c r="AB33" s="1456"/>
      <c r="AC33" s="1456"/>
      <c r="AD33" s="1440"/>
    </row>
    <row r="34" spans="1:30" ht="4.5" customHeight="1" x14ac:dyDescent="0.15"/>
    <row r="35" spans="1:30" ht="18" customHeight="1" x14ac:dyDescent="0.15">
      <c r="A35" s="2" t="s">
        <v>60</v>
      </c>
    </row>
    <row r="36" spans="1:30" ht="4.5" customHeight="1" x14ac:dyDescent="0.15"/>
    <row r="37" spans="1:30" ht="15" customHeight="1" x14ac:dyDescent="0.15">
      <c r="A37" s="35"/>
      <c r="B37" s="1376" t="s">
        <v>28</v>
      </c>
      <c r="C37" s="1376"/>
      <c r="D37" s="1376"/>
      <c r="E37" s="1376"/>
      <c r="F37" s="1376"/>
      <c r="G37" s="1376"/>
      <c r="H37" s="1376"/>
      <c r="I37" s="1322" t="s">
        <v>62</v>
      </c>
      <c r="J37" s="1429"/>
      <c r="K37" s="1429"/>
      <c r="L37" s="1430"/>
      <c r="M37" s="1447" t="s">
        <v>58</v>
      </c>
      <c r="N37" s="1416"/>
      <c r="O37" s="1416"/>
      <c r="P37" s="1416"/>
      <c r="Q37" s="1416"/>
      <c r="R37" s="1452" t="s">
        <v>65</v>
      </c>
      <c r="S37" s="1323"/>
      <c r="T37" s="1323"/>
      <c r="U37" s="1323"/>
      <c r="V37" s="1323"/>
      <c r="W37" s="1503"/>
      <c r="X37" s="109"/>
      <c r="Y37" s="1323" t="s">
        <v>272</v>
      </c>
      <c r="Z37" s="1323"/>
      <c r="AA37" s="1323"/>
      <c r="AB37" s="1323"/>
      <c r="AC37" s="1323"/>
      <c r="AD37" s="1324"/>
    </row>
    <row r="38" spans="1:30" ht="15" customHeight="1" x14ac:dyDescent="0.15">
      <c r="A38" s="35"/>
      <c r="B38" s="1424" t="s">
        <v>33</v>
      </c>
      <c r="C38" s="1424"/>
      <c r="D38" s="1424"/>
      <c r="E38" s="1424"/>
      <c r="F38" s="1424"/>
      <c r="G38" s="1424"/>
      <c r="H38" s="1424"/>
      <c r="I38" s="1431" t="s">
        <v>7</v>
      </c>
      <c r="J38" s="1432"/>
      <c r="K38" s="1432"/>
      <c r="L38" s="1433"/>
      <c r="M38" s="1522">
        <v>51</v>
      </c>
      <c r="N38" s="1504"/>
      <c r="O38" s="1504"/>
      <c r="P38" s="1504"/>
      <c r="Q38" s="113" t="s">
        <v>32</v>
      </c>
      <c r="R38" s="114" t="s">
        <v>297</v>
      </c>
      <c r="S38" s="1504">
        <v>2740</v>
      </c>
      <c r="T38" s="1504"/>
      <c r="U38" s="1504"/>
      <c r="V38" s="1504"/>
      <c r="W38" s="113" t="s">
        <v>14</v>
      </c>
      <c r="X38" s="110" t="s">
        <v>298</v>
      </c>
      <c r="Y38" s="1517">
        <v>139740</v>
      </c>
      <c r="Z38" s="1501"/>
      <c r="AA38" s="1501"/>
      <c r="AB38" s="1501"/>
      <c r="AC38" s="1501"/>
      <c r="AD38" s="8" t="s">
        <v>14</v>
      </c>
    </row>
    <row r="39" spans="1:30" ht="15" customHeight="1" thickBot="1" x14ac:dyDescent="0.2">
      <c r="A39" s="35"/>
      <c r="B39" s="1437" t="s">
        <v>34</v>
      </c>
      <c r="C39" s="1437"/>
      <c r="D39" s="1437"/>
      <c r="E39" s="1437"/>
      <c r="F39" s="1437"/>
      <c r="G39" s="1437"/>
      <c r="H39" s="1437"/>
      <c r="I39" s="1487" t="s">
        <v>61</v>
      </c>
      <c r="J39" s="1488"/>
      <c r="K39" s="1488"/>
      <c r="L39" s="1489"/>
      <c r="M39" s="1523">
        <v>39</v>
      </c>
      <c r="N39" s="1519"/>
      <c r="O39" s="1519"/>
      <c r="P39" s="1519"/>
      <c r="Q39" s="115" t="s">
        <v>32</v>
      </c>
      <c r="R39" s="116" t="s">
        <v>297</v>
      </c>
      <c r="S39" s="1519">
        <v>1320</v>
      </c>
      <c r="T39" s="1519"/>
      <c r="U39" s="1519"/>
      <c r="V39" s="1519"/>
      <c r="W39" s="115" t="s">
        <v>14</v>
      </c>
      <c r="X39" s="111" t="s">
        <v>298</v>
      </c>
      <c r="Y39" s="1505">
        <v>51480</v>
      </c>
      <c r="Z39" s="1506"/>
      <c r="AA39" s="1506"/>
      <c r="AB39" s="1506"/>
      <c r="AC39" s="1506"/>
      <c r="AD39" s="99" t="s">
        <v>14</v>
      </c>
    </row>
    <row r="40" spans="1:30" ht="15" customHeight="1" thickTop="1" x14ac:dyDescent="0.15">
      <c r="A40" s="11"/>
      <c r="B40" s="1421" t="s">
        <v>157</v>
      </c>
      <c r="C40" s="1422"/>
      <c r="D40" s="1422"/>
      <c r="E40" s="1422"/>
      <c r="F40" s="1422"/>
      <c r="G40" s="1422"/>
      <c r="H40" s="1422"/>
      <c r="I40" s="1422"/>
      <c r="J40" s="1422"/>
      <c r="K40" s="1422"/>
      <c r="L40" s="1423"/>
      <c r="M40" s="1509"/>
      <c r="N40" s="1510"/>
      <c r="O40" s="1510"/>
      <c r="P40" s="1510"/>
      <c r="Q40" s="1511"/>
      <c r="R40" s="1520"/>
      <c r="S40" s="1521"/>
      <c r="T40" s="1521"/>
      <c r="U40" s="1521"/>
      <c r="V40" s="1521"/>
      <c r="W40" s="1511"/>
      <c r="X40" s="127"/>
      <c r="Y40" s="1515">
        <v>191220</v>
      </c>
      <c r="Z40" s="1516"/>
      <c r="AA40" s="1516"/>
      <c r="AB40" s="1516"/>
      <c r="AC40" s="1516"/>
      <c r="AD40" s="80" t="s">
        <v>14</v>
      </c>
    </row>
    <row r="41" spans="1:30" ht="4.5" customHeight="1" x14ac:dyDescent="0.15"/>
    <row r="42" spans="1:30" ht="18" customHeight="1" x14ac:dyDescent="0.15">
      <c r="A42" s="2" t="s">
        <v>66</v>
      </c>
      <c r="Q42" s="1528" t="s">
        <v>410</v>
      </c>
      <c r="R42" s="1528"/>
      <c r="S42" s="1528"/>
      <c r="T42" s="1528"/>
      <c r="U42" s="1528"/>
      <c r="V42" s="1528"/>
      <c r="W42" s="1528"/>
      <c r="X42" s="1528"/>
      <c r="Y42" s="1528"/>
      <c r="Z42" s="1528"/>
      <c r="AA42" s="1528"/>
      <c r="AB42" s="1528"/>
      <c r="AC42" s="1528"/>
      <c r="AD42" s="1528"/>
    </row>
    <row r="43" spans="1:30" ht="4.5" customHeight="1" x14ac:dyDescent="0.15">
      <c r="Q43" s="1529"/>
      <c r="R43" s="1529"/>
      <c r="S43" s="1529"/>
      <c r="T43" s="1529"/>
      <c r="U43" s="1529"/>
      <c r="V43" s="1529"/>
      <c r="W43" s="1529"/>
      <c r="X43" s="1529"/>
      <c r="Y43" s="1529"/>
      <c r="Z43" s="1529"/>
      <c r="AA43" s="1529"/>
      <c r="AB43" s="1529"/>
      <c r="AC43" s="1529"/>
      <c r="AD43" s="1529"/>
    </row>
    <row r="44" spans="1:30" ht="15" customHeight="1" x14ac:dyDescent="0.15">
      <c r="B44" s="1447" t="s">
        <v>62</v>
      </c>
      <c r="C44" s="1416"/>
      <c r="D44" s="1416"/>
      <c r="E44" s="1416" t="s">
        <v>70</v>
      </c>
      <c r="F44" s="1416"/>
      <c r="G44" s="1416"/>
      <c r="H44" s="1416"/>
      <c r="I44" s="1452" t="s">
        <v>65</v>
      </c>
      <c r="J44" s="1434"/>
      <c r="K44" s="1434"/>
      <c r="L44" s="1434"/>
      <c r="M44" s="1451"/>
      <c r="N44" s="1452" t="s">
        <v>73</v>
      </c>
      <c r="O44" s="1323"/>
      <c r="P44" s="1323"/>
      <c r="Q44" s="1323"/>
      <c r="R44" s="1323"/>
      <c r="S44" s="1324"/>
      <c r="T44" s="1322" t="s">
        <v>411</v>
      </c>
      <c r="U44" s="1323"/>
      <c r="V44" s="1323"/>
      <c r="W44" s="1323"/>
      <c r="X44" s="1324"/>
      <c r="Y44" s="1322" t="s">
        <v>54</v>
      </c>
      <c r="Z44" s="1323"/>
      <c r="AA44" s="1323"/>
      <c r="AB44" s="1323"/>
      <c r="AC44" s="1323"/>
      <c r="AD44" s="1324"/>
    </row>
    <row r="45" spans="1:30" ht="15" customHeight="1" x14ac:dyDescent="0.15">
      <c r="B45" s="1441" t="s">
        <v>67</v>
      </c>
      <c r="C45" s="1442"/>
      <c r="D45" s="1443"/>
      <c r="E45" s="1406">
        <v>4</v>
      </c>
      <c r="F45" s="1406"/>
      <c r="G45" s="1404" t="s">
        <v>68</v>
      </c>
      <c r="H45" s="1405"/>
      <c r="I45" s="118" t="s">
        <v>299</v>
      </c>
      <c r="J45" s="1406">
        <v>1200</v>
      </c>
      <c r="K45" s="1403"/>
      <c r="L45" s="1403"/>
      <c r="M45" s="117" t="s">
        <v>14</v>
      </c>
      <c r="N45" s="1426" t="s">
        <v>71</v>
      </c>
      <c r="O45" s="1427"/>
      <c r="P45" s="1427"/>
      <c r="Q45" s="1427"/>
      <c r="R45" s="1427"/>
      <c r="S45" s="1428"/>
      <c r="T45" s="15"/>
      <c r="V45" s="11"/>
      <c r="X45" s="16"/>
      <c r="Y45" s="1527" t="s">
        <v>89</v>
      </c>
      <c r="Z45" s="1427"/>
      <c r="AA45" s="1427"/>
      <c r="AB45" s="1427"/>
      <c r="AC45" s="1427"/>
      <c r="AD45" s="1428"/>
    </row>
    <row r="46" spans="1:30" ht="15" customHeight="1" x14ac:dyDescent="0.15">
      <c r="B46" s="1444"/>
      <c r="C46" s="1445"/>
      <c r="D46" s="1446"/>
      <c r="E46" s="1415">
        <v>6</v>
      </c>
      <c r="F46" s="1415"/>
      <c r="G46" s="1419" t="s">
        <v>69</v>
      </c>
      <c r="H46" s="1420"/>
      <c r="I46" s="120" t="s">
        <v>300</v>
      </c>
      <c r="J46" s="1410">
        <v>150</v>
      </c>
      <c r="K46" s="1411"/>
      <c r="L46" s="1411"/>
      <c r="M46" s="119" t="s">
        <v>14</v>
      </c>
      <c r="N46" s="20"/>
      <c r="O46" s="1477">
        <v>7810</v>
      </c>
      <c r="P46" s="1478"/>
      <c r="Q46" s="1478"/>
      <c r="R46" s="1478"/>
      <c r="S46" s="1526" t="s">
        <v>14</v>
      </c>
      <c r="T46" s="1482">
        <v>8610</v>
      </c>
      <c r="U46" s="1478"/>
      <c r="V46" s="1478"/>
      <c r="W46" s="1478"/>
      <c r="X46" s="1526" t="s">
        <v>14</v>
      </c>
      <c r="Y46" s="1524">
        <v>7810</v>
      </c>
      <c r="Z46" s="1525"/>
      <c r="AA46" s="1525"/>
      <c r="AB46" s="1525"/>
      <c r="AC46" s="1525"/>
      <c r="AD46" s="1526" t="s">
        <v>14</v>
      </c>
    </row>
    <row r="47" spans="1:30" ht="15" customHeight="1" x14ac:dyDescent="0.15">
      <c r="B47" s="1457" t="s">
        <v>61</v>
      </c>
      <c r="C47" s="1458"/>
      <c r="D47" s="1459"/>
      <c r="E47" s="1480">
        <v>3</v>
      </c>
      <c r="F47" s="1480"/>
      <c r="G47" s="1417" t="s">
        <v>68</v>
      </c>
      <c r="H47" s="1418"/>
      <c r="I47" s="122" t="s">
        <v>299</v>
      </c>
      <c r="J47" s="1480">
        <v>650</v>
      </c>
      <c r="K47" s="1481"/>
      <c r="L47" s="1481"/>
      <c r="M47" s="121" t="s">
        <v>14</v>
      </c>
      <c r="N47" s="20"/>
      <c r="O47" s="1478"/>
      <c r="P47" s="1478"/>
      <c r="Q47" s="1478"/>
      <c r="R47" s="1478"/>
      <c r="S47" s="1526"/>
      <c r="T47" s="1483"/>
      <c r="U47" s="1478"/>
      <c r="V47" s="1478"/>
      <c r="W47" s="1478"/>
      <c r="X47" s="1526"/>
      <c r="Y47" s="1524"/>
      <c r="Z47" s="1525"/>
      <c r="AA47" s="1525"/>
      <c r="AB47" s="1525"/>
      <c r="AC47" s="1525"/>
      <c r="AD47" s="1526"/>
    </row>
    <row r="48" spans="1:30" ht="15" customHeight="1" x14ac:dyDescent="0.15">
      <c r="B48" s="1460"/>
      <c r="C48" s="1461"/>
      <c r="D48" s="1462"/>
      <c r="E48" s="1425">
        <v>2</v>
      </c>
      <c r="F48" s="1425"/>
      <c r="G48" s="1449" t="s">
        <v>69</v>
      </c>
      <c r="H48" s="1450"/>
      <c r="I48" s="124" t="s">
        <v>300</v>
      </c>
      <c r="J48" s="1425">
        <v>80</v>
      </c>
      <c r="K48" s="1448"/>
      <c r="L48" s="1448"/>
      <c r="M48" s="123" t="s">
        <v>14</v>
      </c>
      <c r="N48" s="112"/>
      <c r="O48" s="129"/>
      <c r="P48" s="129"/>
      <c r="Q48" s="18"/>
      <c r="R48" s="129"/>
      <c r="S48" s="125"/>
      <c r="T48" s="17"/>
      <c r="U48" s="18"/>
      <c r="V48" s="107"/>
      <c r="W48" s="18"/>
      <c r="X48" s="19"/>
      <c r="Y48" s="17"/>
      <c r="Z48" s="18"/>
      <c r="AA48" s="18"/>
      <c r="AB48" s="18"/>
      <c r="AC48" s="18"/>
      <c r="AD48" s="19"/>
    </row>
    <row r="49" spans="1:30" ht="4.5" customHeight="1" x14ac:dyDescent="0.15"/>
    <row r="50" spans="1:30" ht="18" customHeight="1" x14ac:dyDescent="0.15">
      <c r="A50" s="2" t="s">
        <v>74</v>
      </c>
      <c r="M50" s="130"/>
      <c r="P50" s="131" t="s">
        <v>310</v>
      </c>
    </row>
    <row r="51" spans="1:30" ht="4.5" customHeight="1" x14ac:dyDescent="0.15"/>
    <row r="52" spans="1:30" ht="15" customHeight="1" x14ac:dyDescent="0.15">
      <c r="A52" s="35"/>
      <c r="B52" s="1322" t="s">
        <v>75</v>
      </c>
      <c r="C52" s="1323"/>
      <c r="D52" s="1323"/>
      <c r="E52" s="1435"/>
      <c r="F52" s="1322" t="s">
        <v>70</v>
      </c>
      <c r="G52" s="1434"/>
      <c r="H52" s="1434"/>
      <c r="I52" s="1434"/>
      <c r="J52" s="1434"/>
      <c r="K52" s="1451"/>
      <c r="L52" s="1452" t="s">
        <v>65</v>
      </c>
      <c r="M52" s="1434"/>
      <c r="N52" s="1434"/>
      <c r="O52" s="1434"/>
      <c r="P52" s="1434"/>
      <c r="Q52" s="1451"/>
      <c r="R52" s="1452" t="s">
        <v>54</v>
      </c>
      <c r="S52" s="1434"/>
      <c r="T52" s="1434"/>
      <c r="U52" s="1434"/>
      <c r="V52" s="1434"/>
      <c r="W52" s="1434"/>
      <c r="X52" s="1435"/>
      <c r="Y52" s="1322" t="s">
        <v>55</v>
      </c>
      <c r="Z52" s="1323"/>
      <c r="AA52" s="1323"/>
      <c r="AB52" s="1323"/>
      <c r="AC52" s="1323"/>
      <c r="AD52" s="1324"/>
    </row>
    <row r="53" spans="1:30" ht="15" customHeight="1" x14ac:dyDescent="0.15">
      <c r="A53" s="35"/>
      <c r="B53" s="1407" t="s">
        <v>301</v>
      </c>
      <c r="C53" s="1408"/>
      <c r="D53" s="1408"/>
      <c r="E53" s="1409"/>
      <c r="F53" s="1402">
        <v>3</v>
      </c>
      <c r="G53" s="1403"/>
      <c r="H53" s="1403"/>
      <c r="I53" s="1403"/>
      <c r="J53" s="1404" t="s">
        <v>68</v>
      </c>
      <c r="K53" s="1405"/>
      <c r="L53" s="122" t="s">
        <v>299</v>
      </c>
      <c r="M53" s="1406">
        <v>2840</v>
      </c>
      <c r="N53" s="1403"/>
      <c r="O53" s="1403"/>
      <c r="P53" s="1403"/>
      <c r="Q53" s="122" t="s">
        <v>14</v>
      </c>
      <c r="R53" s="1463" t="s">
        <v>76</v>
      </c>
      <c r="S53" s="1349"/>
      <c r="T53" s="1349"/>
      <c r="U53" s="1349"/>
      <c r="V53" s="1349"/>
      <c r="W53" s="1349"/>
      <c r="X53" s="1464"/>
      <c r="Y53" s="1465" t="s">
        <v>362</v>
      </c>
      <c r="Z53" s="1466"/>
      <c r="AA53" s="1466"/>
      <c r="AB53" s="1466"/>
      <c r="AC53" s="1466"/>
      <c r="AD53" s="1467"/>
    </row>
    <row r="54" spans="1:30" ht="15" customHeight="1" x14ac:dyDescent="0.15">
      <c r="A54" s="35"/>
      <c r="B54" s="1484" t="s">
        <v>307</v>
      </c>
      <c r="C54" s="1485"/>
      <c r="D54" s="1485"/>
      <c r="E54" s="1486"/>
      <c r="F54" s="1479"/>
      <c r="G54" s="1476"/>
      <c r="H54" s="1476"/>
      <c r="I54" s="1476"/>
      <c r="J54" s="1473" t="s">
        <v>68</v>
      </c>
      <c r="K54" s="1474"/>
      <c r="L54" s="126" t="s">
        <v>299</v>
      </c>
      <c r="M54" s="1475"/>
      <c r="N54" s="1476"/>
      <c r="O54" s="1476"/>
      <c r="P54" s="1476"/>
      <c r="Q54" s="126" t="s">
        <v>14</v>
      </c>
      <c r="R54" s="15"/>
      <c r="S54" s="1477">
        <v>8520</v>
      </c>
      <c r="T54" s="1478"/>
      <c r="U54" s="1478"/>
      <c r="V54" s="1478"/>
      <c r="W54" s="1478"/>
      <c r="X54" s="11" t="s">
        <v>14</v>
      </c>
      <c r="Y54" s="1468"/>
      <c r="Z54" s="1469"/>
      <c r="AA54" s="1469"/>
      <c r="AB54" s="1469"/>
      <c r="AC54" s="1469"/>
      <c r="AD54" s="1470"/>
    </row>
    <row r="55" spans="1:30" ht="15" customHeight="1" x14ac:dyDescent="0.15">
      <c r="A55" s="35"/>
      <c r="B55" s="1412" t="s">
        <v>303</v>
      </c>
      <c r="C55" s="1413"/>
      <c r="D55" s="1413"/>
      <c r="E55" s="1414"/>
      <c r="F55" s="1472"/>
      <c r="G55" s="1448"/>
      <c r="H55" s="1448"/>
      <c r="I55" s="1448"/>
      <c r="J55" s="1449" t="s">
        <v>68</v>
      </c>
      <c r="K55" s="1450"/>
      <c r="L55" s="124" t="s">
        <v>299</v>
      </c>
      <c r="M55" s="1425"/>
      <c r="N55" s="1448"/>
      <c r="O55" s="1448"/>
      <c r="P55" s="1448"/>
      <c r="Q55" s="124" t="s">
        <v>14</v>
      </c>
      <c r="R55" s="17"/>
      <c r="S55" s="18"/>
      <c r="T55" s="18"/>
      <c r="U55" s="18"/>
      <c r="V55" s="18"/>
      <c r="W55" s="18"/>
      <c r="X55" s="18"/>
      <c r="Y55" s="1471"/>
      <c r="Z55" s="1396"/>
      <c r="AA55" s="1396"/>
      <c r="AB55" s="1396"/>
      <c r="AC55" s="1396"/>
      <c r="AD55" s="1397"/>
    </row>
    <row r="56" spans="1:30" ht="18" customHeight="1" x14ac:dyDescent="0.15">
      <c r="A56" s="1355" t="s">
        <v>361</v>
      </c>
      <c r="B56" s="1355"/>
      <c r="C56" s="1355"/>
      <c r="D56" s="1355"/>
      <c r="E56" s="1355"/>
      <c r="F56" s="1355"/>
      <c r="G56" s="1355"/>
      <c r="H56" s="1355"/>
      <c r="I56" s="1355"/>
      <c r="J56" s="1355"/>
      <c r="K56" s="1355"/>
      <c r="L56" s="1355"/>
      <c r="M56" s="1355"/>
      <c r="N56" s="1355"/>
      <c r="O56" s="1355"/>
      <c r="P56" s="1355"/>
      <c r="Q56" s="1355"/>
      <c r="R56" s="1355"/>
      <c r="S56" s="1355"/>
      <c r="T56" s="1355"/>
      <c r="U56" s="1355"/>
      <c r="V56" s="1355"/>
      <c r="W56" s="1355"/>
      <c r="X56" s="1355"/>
      <c r="Y56" s="1355"/>
      <c r="Z56" s="1355"/>
      <c r="AA56" s="1355"/>
      <c r="AB56" s="1355"/>
      <c r="AC56" s="1355"/>
      <c r="AD56" s="1355"/>
    </row>
  </sheetData>
  <mergeCells count="118">
    <mergeCell ref="A2:AD2"/>
    <mergeCell ref="N7:T7"/>
    <mergeCell ref="U7:AD7"/>
    <mergeCell ref="X25:AD25"/>
    <mergeCell ref="X24:AD24"/>
    <mergeCell ref="B18:I18"/>
    <mergeCell ref="Y11:AA11"/>
    <mergeCell ref="AB11:AC11"/>
    <mergeCell ref="A11:Q11"/>
    <mergeCell ref="R11:S11"/>
    <mergeCell ref="T11:V11"/>
    <mergeCell ref="W11:X11"/>
    <mergeCell ref="H14:J14"/>
    <mergeCell ref="A14:G14"/>
    <mergeCell ref="AA14:AD14"/>
    <mergeCell ref="J18:AD18"/>
    <mergeCell ref="X22:AD22"/>
    <mergeCell ref="O23:V23"/>
    <mergeCell ref="X23:AD23"/>
    <mergeCell ref="B44:D44"/>
    <mergeCell ref="Q42:AD43"/>
    <mergeCell ref="N32:O33"/>
    <mergeCell ref="T31:AD31"/>
    <mergeCell ref="B37:H37"/>
    <mergeCell ref="B38:H38"/>
    <mergeCell ref="B39:H39"/>
    <mergeCell ref="Y40:AC40"/>
    <mergeCell ref="P31:S31"/>
    <mergeCell ref="I38:L38"/>
    <mergeCell ref="Y38:AC38"/>
    <mergeCell ref="Y39:AC39"/>
    <mergeCell ref="I37:L37"/>
    <mergeCell ref="M40:Q40"/>
    <mergeCell ref="R40:W40"/>
    <mergeCell ref="I39:L39"/>
    <mergeCell ref="X26:AD26"/>
    <mergeCell ref="B22:N22"/>
    <mergeCell ref="B23:N23"/>
    <mergeCell ref="AD32:AD33"/>
    <mergeCell ref="M37:Q37"/>
    <mergeCell ref="P32:S33"/>
    <mergeCell ref="O24:V24"/>
    <mergeCell ref="O25:V25"/>
    <mergeCell ref="O26:V26"/>
    <mergeCell ref="B32:H32"/>
    <mergeCell ref="B33:H33"/>
    <mergeCell ref="B31:H31"/>
    <mergeCell ref="B26:N26"/>
    <mergeCell ref="J45:L45"/>
    <mergeCell ref="R37:W37"/>
    <mergeCell ref="S38:V38"/>
    <mergeCell ref="S39:V39"/>
    <mergeCell ref="I44:M44"/>
    <mergeCell ref="O27:V27"/>
    <mergeCell ref="I32:M33"/>
    <mergeCell ref="I31:O31"/>
    <mergeCell ref="R53:X53"/>
    <mergeCell ref="T46:W47"/>
    <mergeCell ref="K27:N27"/>
    <mergeCell ref="B47:D48"/>
    <mergeCell ref="F54:I54"/>
    <mergeCell ref="F55:I55"/>
    <mergeCell ref="J54:K54"/>
    <mergeCell ref="J55:K55"/>
    <mergeCell ref="B55:E55"/>
    <mergeCell ref="B52:E52"/>
    <mergeCell ref="J47:L47"/>
    <mergeCell ref="E48:F48"/>
    <mergeCell ref="B53:E53"/>
    <mergeCell ref="B54:E54"/>
    <mergeCell ref="B45:D46"/>
    <mergeCell ref="G45:H45"/>
    <mergeCell ref="J46:L46"/>
    <mergeCell ref="M53:P53"/>
    <mergeCell ref="N8:T8"/>
    <mergeCell ref="T32:AC33"/>
    <mergeCell ref="K14:Z14"/>
    <mergeCell ref="X27:AD27"/>
    <mergeCell ref="O22:W22"/>
    <mergeCell ref="L52:Q52"/>
    <mergeCell ref="R52:X52"/>
    <mergeCell ref="X46:X47"/>
    <mergeCell ref="J48:L48"/>
    <mergeCell ref="F52:K52"/>
    <mergeCell ref="U8:AD8"/>
    <mergeCell ref="N9:T9"/>
    <mergeCell ref="U9:AD9"/>
    <mergeCell ref="Y37:AD37"/>
    <mergeCell ref="M39:P39"/>
    <mergeCell ref="M38:P38"/>
    <mergeCell ref="B24:N24"/>
    <mergeCell ref="B27:J27"/>
    <mergeCell ref="B40:L40"/>
    <mergeCell ref="B25:N25"/>
    <mergeCell ref="A56:AD56"/>
    <mergeCell ref="T44:X44"/>
    <mergeCell ref="N44:S44"/>
    <mergeCell ref="N45:S45"/>
    <mergeCell ref="S46:S47"/>
    <mergeCell ref="O46:R47"/>
    <mergeCell ref="E44:H44"/>
    <mergeCell ref="G47:H47"/>
    <mergeCell ref="G46:H46"/>
    <mergeCell ref="Y46:AC47"/>
    <mergeCell ref="F53:I53"/>
    <mergeCell ref="J53:K53"/>
    <mergeCell ref="E46:F46"/>
    <mergeCell ref="E45:F45"/>
    <mergeCell ref="G48:H48"/>
    <mergeCell ref="E47:F47"/>
    <mergeCell ref="Y52:AD52"/>
    <mergeCell ref="Y53:AD55"/>
    <mergeCell ref="Y44:AD44"/>
    <mergeCell ref="Y45:AD45"/>
    <mergeCell ref="AD46:AD47"/>
    <mergeCell ref="M54:P54"/>
    <mergeCell ref="M55:P55"/>
    <mergeCell ref="S54:W54"/>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D56"/>
  <sheetViews>
    <sheetView view="pageBreakPreview" topLeftCell="B23"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15</v>
      </c>
    </row>
    <row r="2" spans="1:30" ht="18" customHeight="1" x14ac:dyDescent="0.15">
      <c r="A2" s="1288" t="s">
        <v>270</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426</v>
      </c>
    </row>
    <row r="4" spans="1:30" ht="4.5" customHeight="1" x14ac:dyDescent="0.15"/>
    <row r="5" spans="1:30" ht="18" customHeight="1" x14ac:dyDescent="0.15">
      <c r="A5" s="11" t="s">
        <v>304</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5"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287" t="s">
        <v>22</v>
      </c>
      <c r="U11" s="1287"/>
      <c r="V11" s="1287"/>
      <c r="W11" s="1366">
        <v>1</v>
      </c>
      <c r="X11" s="1366"/>
      <c r="Y11" s="1287" t="s">
        <v>267</v>
      </c>
      <c r="Z11" s="1287"/>
      <c r="AA11" s="1287"/>
      <c r="AB11" s="1366">
        <v>6</v>
      </c>
      <c r="AC11" s="1366"/>
      <c r="AD11" s="2" t="s">
        <v>9</v>
      </c>
    </row>
    <row r="12" spans="1:30" ht="18" customHeight="1" x14ac:dyDescent="0.15">
      <c r="A12" s="2" t="s">
        <v>268</v>
      </c>
    </row>
    <row r="14" spans="1:30" ht="54" customHeight="1" x14ac:dyDescent="0.15">
      <c r="A14" s="1280" t="s">
        <v>269</v>
      </c>
      <c r="B14" s="1281"/>
      <c r="C14" s="1281"/>
      <c r="D14" s="1281"/>
      <c r="E14" s="1281"/>
      <c r="F14" s="1281"/>
      <c r="G14" s="1281"/>
      <c r="H14" s="1281" t="s">
        <v>26</v>
      </c>
      <c r="I14" s="1281"/>
      <c r="J14" s="1281"/>
      <c r="K14" s="1389">
        <v>363710</v>
      </c>
      <c r="L14" s="1389"/>
      <c r="M14" s="1389"/>
      <c r="N14" s="1389"/>
      <c r="O14" s="1389"/>
      <c r="P14" s="1389"/>
      <c r="Q14" s="1389"/>
      <c r="R14" s="1389"/>
      <c r="S14" s="1389"/>
      <c r="T14" s="1389"/>
      <c r="U14" s="1389"/>
      <c r="V14" s="1389"/>
      <c r="W14" s="1389"/>
      <c r="X14" s="1389"/>
      <c r="Y14" s="1389"/>
      <c r="Z14" s="1389"/>
      <c r="AA14" s="1283" t="s">
        <v>27</v>
      </c>
      <c r="AB14" s="1283"/>
      <c r="AC14" s="1283"/>
      <c r="AD14" s="1284"/>
    </row>
    <row r="15" spans="1:30" ht="15" customHeight="1" x14ac:dyDescent="0.15">
      <c r="A15" s="30"/>
      <c r="B15" s="30"/>
      <c r="C15" s="30"/>
      <c r="D15" s="30"/>
      <c r="E15" s="30"/>
      <c r="F15" s="30"/>
      <c r="G15" s="30"/>
      <c r="H15" s="30"/>
      <c r="I15" s="30"/>
      <c r="J15" s="30"/>
      <c r="K15" s="31"/>
      <c r="L15" s="31"/>
      <c r="M15" s="31"/>
      <c r="N15" s="31"/>
      <c r="O15" s="31"/>
      <c r="P15" s="31"/>
      <c r="Q15" s="31"/>
      <c r="R15" s="31"/>
      <c r="S15" s="31"/>
      <c r="T15" s="31"/>
      <c r="U15" s="31"/>
      <c r="V15" s="31"/>
      <c r="W15" s="31"/>
      <c r="X15" s="31"/>
      <c r="Y15" s="31"/>
      <c r="Z15" s="31"/>
      <c r="AA15" s="32"/>
      <c r="AB15" s="32"/>
      <c r="AC15" s="32"/>
      <c r="AD15" s="32"/>
    </row>
    <row r="16" spans="1:30" ht="18" customHeight="1" x14ac:dyDescent="0.15">
      <c r="A16" s="2" t="s">
        <v>3</v>
      </c>
    </row>
    <row r="17" spans="1:30" ht="4.5" customHeight="1" x14ac:dyDescent="0.15"/>
    <row r="18" spans="1:30" ht="24" customHeight="1" x14ac:dyDescent="0.15">
      <c r="B18" s="1376" t="s">
        <v>4</v>
      </c>
      <c r="C18" s="1376"/>
      <c r="D18" s="1376"/>
      <c r="E18" s="1376"/>
      <c r="F18" s="1376"/>
      <c r="G18" s="1376"/>
      <c r="H18" s="1376"/>
      <c r="I18" s="1376"/>
      <c r="J18" s="1392" t="s">
        <v>306</v>
      </c>
      <c r="K18" s="1392"/>
      <c r="L18" s="1392"/>
      <c r="M18" s="1392"/>
      <c r="N18" s="1392"/>
      <c r="O18" s="1392"/>
      <c r="P18" s="1392"/>
      <c r="Q18" s="1392"/>
      <c r="R18" s="1392"/>
      <c r="S18" s="1392"/>
      <c r="T18" s="1392"/>
      <c r="U18" s="1392"/>
      <c r="V18" s="1392"/>
      <c r="W18" s="1392"/>
      <c r="X18" s="1392"/>
      <c r="Y18" s="1392"/>
      <c r="Z18" s="1392"/>
      <c r="AA18" s="1392"/>
      <c r="AB18" s="1392"/>
      <c r="AC18" s="1392"/>
      <c r="AD18" s="1392"/>
    </row>
    <row r="19" spans="1:30" ht="4.5" customHeight="1" x14ac:dyDescent="0.15"/>
    <row r="20" spans="1:30" ht="18" customHeight="1" x14ac:dyDescent="0.15">
      <c r="A20" s="2" t="s">
        <v>271</v>
      </c>
    </row>
    <row r="21" spans="1:30" ht="4.5" customHeight="1" x14ac:dyDescent="0.15"/>
    <row r="22" spans="1:30" ht="15" customHeight="1" x14ac:dyDescent="0.15">
      <c r="B22" s="1376" t="s">
        <v>53</v>
      </c>
      <c r="C22" s="1376"/>
      <c r="D22" s="1376"/>
      <c r="E22" s="1376"/>
      <c r="F22" s="1376"/>
      <c r="G22" s="1376"/>
      <c r="H22" s="1376"/>
      <c r="I22" s="1376"/>
      <c r="J22" s="1376"/>
      <c r="K22" s="1512"/>
      <c r="L22" s="1512"/>
      <c r="M22" s="1512"/>
      <c r="N22" s="1512"/>
      <c r="O22" s="1512" t="s">
        <v>54</v>
      </c>
      <c r="P22" s="1512"/>
      <c r="Q22" s="1512"/>
      <c r="R22" s="1512"/>
      <c r="S22" s="1512"/>
      <c r="T22" s="1512"/>
      <c r="U22" s="1512"/>
      <c r="V22" s="1512"/>
      <c r="W22" s="1512"/>
      <c r="X22" s="1376" t="s">
        <v>55</v>
      </c>
      <c r="Y22" s="1376"/>
      <c r="Z22" s="1376"/>
      <c r="AA22" s="1376"/>
      <c r="AB22" s="1376"/>
      <c r="AC22" s="1376"/>
      <c r="AD22" s="1376"/>
    </row>
    <row r="23" spans="1:30" ht="15" customHeight="1" x14ac:dyDescent="0.15">
      <c r="B23" s="1369" t="s">
        <v>46</v>
      </c>
      <c r="C23" s="1370"/>
      <c r="D23" s="1370"/>
      <c r="E23" s="1370"/>
      <c r="F23" s="1370"/>
      <c r="G23" s="1370"/>
      <c r="H23" s="1370"/>
      <c r="I23" s="1370"/>
      <c r="J23" s="1370"/>
      <c r="K23" s="1434"/>
      <c r="L23" s="1434"/>
      <c r="M23" s="1434"/>
      <c r="N23" s="1435"/>
      <c r="O23" s="1500">
        <v>151480</v>
      </c>
      <c r="P23" s="1501"/>
      <c r="Q23" s="1501"/>
      <c r="R23" s="1501"/>
      <c r="S23" s="1501"/>
      <c r="T23" s="1501"/>
      <c r="U23" s="1501"/>
      <c r="V23" s="1501"/>
      <c r="W23" s="8" t="s">
        <v>14</v>
      </c>
      <c r="X23" s="1499"/>
      <c r="Y23" s="1499"/>
      <c r="Z23" s="1499"/>
      <c r="AA23" s="1499"/>
      <c r="AB23" s="1499"/>
      <c r="AC23" s="1499"/>
      <c r="AD23" s="1499"/>
    </row>
    <row r="24" spans="1:30" ht="15" customHeight="1" x14ac:dyDescent="0.15">
      <c r="B24" s="1369" t="s">
        <v>48</v>
      </c>
      <c r="C24" s="1370"/>
      <c r="D24" s="1370"/>
      <c r="E24" s="1370"/>
      <c r="F24" s="1370"/>
      <c r="G24" s="1370"/>
      <c r="H24" s="1370"/>
      <c r="I24" s="1370"/>
      <c r="J24" s="1370"/>
      <c r="K24" s="1434"/>
      <c r="L24" s="1434"/>
      <c r="M24" s="1434"/>
      <c r="N24" s="1435"/>
      <c r="O24" s="1500">
        <v>198320</v>
      </c>
      <c r="P24" s="1501"/>
      <c r="Q24" s="1501"/>
      <c r="R24" s="1501"/>
      <c r="S24" s="1501"/>
      <c r="T24" s="1501"/>
      <c r="U24" s="1501"/>
      <c r="V24" s="1501"/>
      <c r="W24" s="8" t="s">
        <v>14</v>
      </c>
      <c r="X24" s="1499"/>
      <c r="Y24" s="1499"/>
      <c r="Z24" s="1499"/>
      <c r="AA24" s="1499"/>
      <c r="AB24" s="1499"/>
      <c r="AC24" s="1499"/>
      <c r="AD24" s="1499"/>
    </row>
    <row r="25" spans="1:30" ht="15" customHeight="1" x14ac:dyDescent="0.15">
      <c r="B25" s="1369" t="s">
        <v>49</v>
      </c>
      <c r="C25" s="1370"/>
      <c r="D25" s="1370"/>
      <c r="E25" s="1370"/>
      <c r="F25" s="1370"/>
      <c r="G25" s="1370"/>
      <c r="H25" s="1370"/>
      <c r="I25" s="1370"/>
      <c r="J25" s="1370"/>
      <c r="K25" s="1434"/>
      <c r="L25" s="1434"/>
      <c r="M25" s="1434"/>
      <c r="N25" s="1435"/>
      <c r="O25" s="1500">
        <v>2550</v>
      </c>
      <c r="P25" s="1501"/>
      <c r="Q25" s="1501"/>
      <c r="R25" s="1501"/>
      <c r="S25" s="1501"/>
      <c r="T25" s="1501"/>
      <c r="U25" s="1501"/>
      <c r="V25" s="1501"/>
      <c r="W25" s="8" t="s">
        <v>14</v>
      </c>
      <c r="X25" s="1499"/>
      <c r="Y25" s="1499"/>
      <c r="Z25" s="1499"/>
      <c r="AA25" s="1499"/>
      <c r="AB25" s="1499"/>
      <c r="AC25" s="1499"/>
      <c r="AD25" s="1499"/>
    </row>
    <row r="26" spans="1:30" ht="15" customHeight="1" thickBot="1" x14ac:dyDescent="0.2">
      <c r="B26" s="1490" t="s">
        <v>50</v>
      </c>
      <c r="C26" s="1491"/>
      <c r="D26" s="1491"/>
      <c r="E26" s="1491"/>
      <c r="F26" s="1491"/>
      <c r="G26" s="1491"/>
      <c r="H26" s="1491"/>
      <c r="I26" s="1491"/>
      <c r="J26" s="1491"/>
      <c r="K26" s="1492"/>
      <c r="L26" s="1492"/>
      <c r="M26" s="1492"/>
      <c r="N26" s="1493"/>
      <c r="O26" s="1500">
        <v>11360</v>
      </c>
      <c r="P26" s="1501"/>
      <c r="Q26" s="1501"/>
      <c r="R26" s="1501"/>
      <c r="S26" s="1501"/>
      <c r="T26" s="1501"/>
      <c r="U26" s="1501"/>
      <c r="V26" s="1501"/>
      <c r="W26" s="8" t="s">
        <v>14</v>
      </c>
      <c r="X26" s="1499"/>
      <c r="Y26" s="1499"/>
      <c r="Z26" s="1499"/>
      <c r="AA26" s="1499"/>
      <c r="AB26" s="1499"/>
      <c r="AC26" s="1499"/>
      <c r="AD26" s="1499"/>
    </row>
    <row r="27" spans="1:30" ht="15" customHeight="1" thickTop="1" thickBot="1" x14ac:dyDescent="0.2">
      <c r="B27" s="1496" t="s">
        <v>51</v>
      </c>
      <c r="C27" s="1497"/>
      <c r="D27" s="1497"/>
      <c r="E27" s="1497"/>
      <c r="F27" s="1497"/>
      <c r="G27" s="1497"/>
      <c r="H27" s="1497"/>
      <c r="I27" s="1497"/>
      <c r="J27" s="1498"/>
      <c r="K27" s="1494"/>
      <c r="L27" s="1494"/>
      <c r="M27" s="1494"/>
      <c r="N27" s="1495"/>
      <c r="O27" s="1530">
        <v>363710</v>
      </c>
      <c r="P27" s="1531"/>
      <c r="Q27" s="1531"/>
      <c r="R27" s="1531"/>
      <c r="S27" s="1531"/>
      <c r="T27" s="1531"/>
      <c r="U27" s="1531"/>
      <c r="V27" s="1531"/>
      <c r="W27" s="33" t="s">
        <v>14</v>
      </c>
      <c r="X27" s="1513"/>
      <c r="Y27" s="1513"/>
      <c r="Z27" s="1513"/>
      <c r="AA27" s="1513"/>
      <c r="AB27" s="1513"/>
      <c r="AC27" s="1513"/>
      <c r="AD27" s="1514"/>
    </row>
    <row r="28" spans="1:30" ht="4.5" customHeight="1" thickTop="1" x14ac:dyDescent="0.15"/>
    <row r="29" spans="1:30" ht="18" customHeight="1" x14ac:dyDescent="0.15">
      <c r="A29" s="2" t="s">
        <v>56</v>
      </c>
    </row>
    <row r="30" spans="1:30" ht="4.5" customHeight="1" x14ac:dyDescent="0.15"/>
    <row r="31" spans="1:30" ht="15" customHeight="1" x14ac:dyDescent="0.15">
      <c r="A31" s="35"/>
      <c r="B31" s="1376" t="s">
        <v>28</v>
      </c>
      <c r="C31" s="1376"/>
      <c r="D31" s="1376"/>
      <c r="E31" s="1376"/>
      <c r="F31" s="1376"/>
      <c r="G31" s="1376"/>
      <c r="H31" s="1376"/>
      <c r="I31" s="1322" t="s">
        <v>58</v>
      </c>
      <c r="J31" s="1434"/>
      <c r="K31" s="1434"/>
      <c r="L31" s="1434"/>
      <c r="M31" s="1434"/>
      <c r="N31" s="1434"/>
      <c r="O31" s="1435"/>
      <c r="P31" s="1376" t="s">
        <v>59</v>
      </c>
      <c r="Q31" s="1502"/>
      <c r="R31" s="1502"/>
      <c r="S31" s="1502"/>
      <c r="T31" s="1322" t="s">
        <v>54</v>
      </c>
      <c r="U31" s="1323"/>
      <c r="V31" s="1323"/>
      <c r="W31" s="1323"/>
      <c r="X31" s="1323"/>
      <c r="Y31" s="1323"/>
      <c r="Z31" s="1323"/>
      <c r="AA31" s="1323"/>
      <c r="AB31" s="1323"/>
      <c r="AC31" s="1323"/>
      <c r="AD31" s="1324"/>
    </row>
    <row r="32" spans="1:30" ht="15" customHeight="1" x14ac:dyDescent="0.15">
      <c r="A32" s="35"/>
      <c r="B32" s="1424" t="s">
        <v>33</v>
      </c>
      <c r="C32" s="1424"/>
      <c r="D32" s="1424"/>
      <c r="E32" s="1424"/>
      <c r="F32" s="1424"/>
      <c r="G32" s="1424"/>
      <c r="H32" s="1424"/>
      <c r="I32" s="1453">
        <v>90</v>
      </c>
      <c r="J32" s="1454"/>
      <c r="K32" s="1454"/>
      <c r="L32" s="1454"/>
      <c r="M32" s="1454"/>
      <c r="N32" s="1382" t="s">
        <v>32</v>
      </c>
      <c r="O32" s="1438"/>
      <c r="P32" s="1518" t="s">
        <v>309</v>
      </c>
      <c r="Q32" s="1392"/>
      <c r="R32" s="1392"/>
      <c r="S32" s="1392"/>
      <c r="T32" s="1508">
        <v>151480</v>
      </c>
      <c r="U32" s="1454"/>
      <c r="V32" s="1454"/>
      <c r="W32" s="1454"/>
      <c r="X32" s="1454"/>
      <c r="Y32" s="1454"/>
      <c r="Z32" s="1454"/>
      <c r="AA32" s="1454"/>
      <c r="AB32" s="1454"/>
      <c r="AC32" s="1454"/>
      <c r="AD32" s="1507" t="s">
        <v>14</v>
      </c>
    </row>
    <row r="33" spans="1:30" ht="15" customHeight="1" x14ac:dyDescent="0.15">
      <c r="A33" s="35"/>
      <c r="B33" s="1436" t="s">
        <v>34</v>
      </c>
      <c r="C33" s="1436"/>
      <c r="D33" s="1436"/>
      <c r="E33" s="1436"/>
      <c r="F33" s="1436"/>
      <c r="G33" s="1436"/>
      <c r="H33" s="1436"/>
      <c r="I33" s="1455"/>
      <c r="J33" s="1456"/>
      <c r="K33" s="1456"/>
      <c r="L33" s="1456"/>
      <c r="M33" s="1456"/>
      <c r="N33" s="1439"/>
      <c r="O33" s="1440"/>
      <c r="P33" s="1392"/>
      <c r="Q33" s="1392"/>
      <c r="R33" s="1392"/>
      <c r="S33" s="1392"/>
      <c r="T33" s="1455"/>
      <c r="U33" s="1456"/>
      <c r="V33" s="1456"/>
      <c r="W33" s="1456"/>
      <c r="X33" s="1456"/>
      <c r="Y33" s="1456"/>
      <c r="Z33" s="1456"/>
      <c r="AA33" s="1456"/>
      <c r="AB33" s="1456"/>
      <c r="AC33" s="1456"/>
      <c r="AD33" s="1440"/>
    </row>
    <row r="34" spans="1:30" ht="4.5" customHeight="1" x14ac:dyDescent="0.15"/>
    <row r="35" spans="1:30" ht="18" customHeight="1" x14ac:dyDescent="0.15">
      <c r="A35" s="2" t="s">
        <v>60</v>
      </c>
    </row>
    <row r="36" spans="1:30" ht="4.5" customHeight="1" x14ac:dyDescent="0.15"/>
    <row r="37" spans="1:30" ht="15" customHeight="1" x14ac:dyDescent="0.15">
      <c r="A37" s="35"/>
      <c r="B37" s="1376" t="s">
        <v>28</v>
      </c>
      <c r="C37" s="1376"/>
      <c r="D37" s="1376"/>
      <c r="E37" s="1376"/>
      <c r="F37" s="1376"/>
      <c r="G37" s="1376"/>
      <c r="H37" s="1376"/>
      <c r="I37" s="1322" t="s">
        <v>62</v>
      </c>
      <c r="J37" s="1429"/>
      <c r="K37" s="1429"/>
      <c r="L37" s="1430"/>
      <c r="M37" s="1447" t="s">
        <v>58</v>
      </c>
      <c r="N37" s="1416"/>
      <c r="O37" s="1416"/>
      <c r="P37" s="1416"/>
      <c r="Q37" s="1416"/>
      <c r="R37" s="1452" t="s">
        <v>65</v>
      </c>
      <c r="S37" s="1323"/>
      <c r="T37" s="1323"/>
      <c r="U37" s="1323"/>
      <c r="V37" s="1323"/>
      <c r="W37" s="1503"/>
      <c r="X37" s="109"/>
      <c r="Y37" s="1323" t="s">
        <v>272</v>
      </c>
      <c r="Z37" s="1323"/>
      <c r="AA37" s="1323"/>
      <c r="AB37" s="1323"/>
      <c r="AC37" s="1323"/>
      <c r="AD37" s="1324"/>
    </row>
    <row r="38" spans="1:30" ht="15" customHeight="1" x14ac:dyDescent="0.15">
      <c r="A38" s="35"/>
      <c r="B38" s="1424" t="s">
        <v>33</v>
      </c>
      <c r="C38" s="1424"/>
      <c r="D38" s="1424"/>
      <c r="E38" s="1424"/>
      <c r="F38" s="1424"/>
      <c r="G38" s="1424"/>
      <c r="H38" s="1424"/>
      <c r="I38" s="1431" t="s">
        <v>7</v>
      </c>
      <c r="J38" s="1432"/>
      <c r="K38" s="1432"/>
      <c r="L38" s="1433"/>
      <c r="M38" s="1522">
        <v>56</v>
      </c>
      <c r="N38" s="1504"/>
      <c r="O38" s="1504"/>
      <c r="P38" s="1504"/>
      <c r="Q38" s="113" t="s">
        <v>32</v>
      </c>
      <c r="R38" s="114" t="s">
        <v>297</v>
      </c>
      <c r="S38" s="1504">
        <v>2740</v>
      </c>
      <c r="T38" s="1504"/>
      <c r="U38" s="1504"/>
      <c r="V38" s="1504"/>
      <c r="W38" s="113" t="s">
        <v>14</v>
      </c>
      <c r="X38" s="110" t="s">
        <v>298</v>
      </c>
      <c r="Y38" s="1517">
        <v>153440</v>
      </c>
      <c r="Z38" s="1501"/>
      <c r="AA38" s="1501"/>
      <c r="AB38" s="1501"/>
      <c r="AC38" s="1501"/>
      <c r="AD38" s="8" t="s">
        <v>14</v>
      </c>
    </row>
    <row r="39" spans="1:30" ht="15" customHeight="1" thickBot="1" x14ac:dyDescent="0.2">
      <c r="A39" s="35"/>
      <c r="B39" s="1437" t="s">
        <v>34</v>
      </c>
      <c r="C39" s="1437"/>
      <c r="D39" s="1437"/>
      <c r="E39" s="1437"/>
      <c r="F39" s="1437"/>
      <c r="G39" s="1437"/>
      <c r="H39" s="1437"/>
      <c r="I39" s="1487" t="s">
        <v>61</v>
      </c>
      <c r="J39" s="1488"/>
      <c r="K39" s="1488"/>
      <c r="L39" s="1489"/>
      <c r="M39" s="1523">
        <v>34</v>
      </c>
      <c r="N39" s="1519"/>
      <c r="O39" s="1519"/>
      <c r="P39" s="1519"/>
      <c r="Q39" s="115" t="s">
        <v>32</v>
      </c>
      <c r="R39" s="116" t="s">
        <v>297</v>
      </c>
      <c r="S39" s="1519">
        <v>1320</v>
      </c>
      <c r="T39" s="1519"/>
      <c r="U39" s="1519"/>
      <c r="V39" s="1519"/>
      <c r="W39" s="115" t="s">
        <v>14</v>
      </c>
      <c r="X39" s="111" t="s">
        <v>298</v>
      </c>
      <c r="Y39" s="1505">
        <v>44880</v>
      </c>
      <c r="Z39" s="1506"/>
      <c r="AA39" s="1506"/>
      <c r="AB39" s="1506"/>
      <c r="AC39" s="1506"/>
      <c r="AD39" s="99" t="s">
        <v>14</v>
      </c>
    </row>
    <row r="40" spans="1:30" ht="15" customHeight="1" thickTop="1" x14ac:dyDescent="0.15">
      <c r="A40" s="11"/>
      <c r="B40" s="1421" t="s">
        <v>157</v>
      </c>
      <c r="C40" s="1422"/>
      <c r="D40" s="1422"/>
      <c r="E40" s="1422"/>
      <c r="F40" s="1422"/>
      <c r="G40" s="1422"/>
      <c r="H40" s="1422"/>
      <c r="I40" s="1422"/>
      <c r="J40" s="1422"/>
      <c r="K40" s="1422"/>
      <c r="L40" s="1423"/>
      <c r="M40" s="1509"/>
      <c r="N40" s="1510"/>
      <c r="O40" s="1510"/>
      <c r="P40" s="1510"/>
      <c r="Q40" s="1511"/>
      <c r="R40" s="1520"/>
      <c r="S40" s="1521"/>
      <c r="T40" s="1521"/>
      <c r="U40" s="1521"/>
      <c r="V40" s="1521"/>
      <c r="W40" s="1511"/>
      <c r="X40" s="127"/>
      <c r="Y40" s="1515">
        <v>198320</v>
      </c>
      <c r="Z40" s="1516"/>
      <c r="AA40" s="1516"/>
      <c r="AB40" s="1516"/>
      <c r="AC40" s="1516"/>
      <c r="AD40" s="80" t="s">
        <v>14</v>
      </c>
    </row>
    <row r="41" spans="1:30" ht="4.5" customHeight="1" x14ac:dyDescent="0.15"/>
    <row r="42" spans="1:30" ht="18" customHeight="1" x14ac:dyDescent="0.15">
      <c r="A42" s="2" t="s">
        <v>66</v>
      </c>
      <c r="Q42" s="1528" t="s">
        <v>410</v>
      </c>
      <c r="R42" s="1528"/>
      <c r="S42" s="1528"/>
      <c r="T42" s="1528"/>
      <c r="U42" s="1528"/>
      <c r="V42" s="1528"/>
      <c r="W42" s="1528"/>
      <c r="X42" s="1528"/>
      <c r="Y42" s="1528"/>
      <c r="Z42" s="1528"/>
      <c r="AA42" s="1528"/>
      <c r="AB42" s="1528"/>
      <c r="AC42" s="1528"/>
      <c r="AD42" s="1528"/>
    </row>
    <row r="43" spans="1:30" ht="4.5" customHeight="1" x14ac:dyDescent="0.15">
      <c r="Q43" s="1529"/>
      <c r="R43" s="1529"/>
      <c r="S43" s="1529"/>
      <c r="T43" s="1529"/>
      <c r="U43" s="1529"/>
      <c r="V43" s="1529"/>
      <c r="W43" s="1529"/>
      <c r="X43" s="1529"/>
      <c r="Y43" s="1529"/>
      <c r="Z43" s="1529"/>
      <c r="AA43" s="1529"/>
      <c r="AB43" s="1529"/>
      <c r="AC43" s="1529"/>
      <c r="AD43" s="1529"/>
    </row>
    <row r="44" spans="1:30" ht="15" customHeight="1" x14ac:dyDescent="0.15">
      <c r="B44" s="1447" t="s">
        <v>62</v>
      </c>
      <c r="C44" s="1416"/>
      <c r="D44" s="1416"/>
      <c r="E44" s="1416" t="s">
        <v>70</v>
      </c>
      <c r="F44" s="1416"/>
      <c r="G44" s="1416"/>
      <c r="H44" s="1416"/>
      <c r="I44" s="1452" t="s">
        <v>65</v>
      </c>
      <c r="J44" s="1434"/>
      <c r="K44" s="1434"/>
      <c r="L44" s="1434"/>
      <c r="M44" s="1451"/>
      <c r="N44" s="1452" t="s">
        <v>73</v>
      </c>
      <c r="O44" s="1323"/>
      <c r="P44" s="1323"/>
      <c r="Q44" s="1323"/>
      <c r="R44" s="1323"/>
      <c r="S44" s="1324"/>
      <c r="T44" s="1322" t="s">
        <v>411</v>
      </c>
      <c r="U44" s="1323"/>
      <c r="V44" s="1323"/>
      <c r="W44" s="1323"/>
      <c r="X44" s="1324"/>
      <c r="Y44" s="1322" t="s">
        <v>54</v>
      </c>
      <c r="Z44" s="1323"/>
      <c r="AA44" s="1323"/>
      <c r="AB44" s="1323"/>
      <c r="AC44" s="1323"/>
      <c r="AD44" s="1324"/>
    </row>
    <row r="45" spans="1:30" ht="15" customHeight="1" x14ac:dyDescent="0.15">
      <c r="B45" s="1441" t="s">
        <v>67</v>
      </c>
      <c r="C45" s="1442"/>
      <c r="D45" s="1443"/>
      <c r="E45" s="1406"/>
      <c r="F45" s="1406"/>
      <c r="G45" s="1404" t="s">
        <v>68</v>
      </c>
      <c r="H45" s="1405"/>
      <c r="I45" s="118" t="s">
        <v>299</v>
      </c>
      <c r="J45" s="1406"/>
      <c r="K45" s="1403"/>
      <c r="L45" s="1403"/>
      <c r="M45" s="117" t="s">
        <v>14</v>
      </c>
      <c r="N45" s="1426" t="s">
        <v>71</v>
      </c>
      <c r="O45" s="1427"/>
      <c r="P45" s="1427"/>
      <c r="Q45" s="1427"/>
      <c r="R45" s="1427"/>
      <c r="S45" s="1428"/>
      <c r="T45" s="15"/>
      <c r="V45" s="11"/>
      <c r="X45" s="16"/>
      <c r="Y45" s="1527" t="s">
        <v>89</v>
      </c>
      <c r="Z45" s="1427"/>
      <c r="AA45" s="1427"/>
      <c r="AB45" s="1427"/>
      <c r="AC45" s="1427"/>
      <c r="AD45" s="1428"/>
    </row>
    <row r="46" spans="1:30" ht="15" customHeight="1" x14ac:dyDescent="0.15">
      <c r="B46" s="1444"/>
      <c r="C46" s="1445"/>
      <c r="D46" s="1446"/>
      <c r="E46" s="1415">
        <v>4</v>
      </c>
      <c r="F46" s="1415"/>
      <c r="G46" s="1419" t="s">
        <v>69</v>
      </c>
      <c r="H46" s="1420"/>
      <c r="I46" s="120" t="s">
        <v>300</v>
      </c>
      <c r="J46" s="1410">
        <v>150</v>
      </c>
      <c r="K46" s="1411"/>
      <c r="L46" s="1411"/>
      <c r="M46" s="119" t="s">
        <v>14</v>
      </c>
      <c r="N46" s="20"/>
      <c r="O46" s="1477">
        <v>2550</v>
      </c>
      <c r="P46" s="1478"/>
      <c r="Q46" s="1478"/>
      <c r="R46" s="1478"/>
      <c r="S46" s="1526" t="s">
        <v>14</v>
      </c>
      <c r="T46" s="1482">
        <v>2550</v>
      </c>
      <c r="U46" s="1478"/>
      <c r="V46" s="1478"/>
      <c r="W46" s="1478"/>
      <c r="X46" s="1526" t="s">
        <v>14</v>
      </c>
      <c r="Y46" s="1524">
        <v>2550</v>
      </c>
      <c r="Z46" s="1525"/>
      <c r="AA46" s="1525"/>
      <c r="AB46" s="1525"/>
      <c r="AC46" s="1525"/>
      <c r="AD46" s="1526" t="s">
        <v>14</v>
      </c>
    </row>
    <row r="47" spans="1:30" ht="15" customHeight="1" x14ac:dyDescent="0.15">
      <c r="B47" s="1457" t="s">
        <v>61</v>
      </c>
      <c r="C47" s="1458"/>
      <c r="D47" s="1459"/>
      <c r="E47" s="1480">
        <v>3</v>
      </c>
      <c r="F47" s="1480"/>
      <c r="G47" s="1417" t="s">
        <v>68</v>
      </c>
      <c r="H47" s="1418"/>
      <c r="I47" s="122" t="s">
        <v>299</v>
      </c>
      <c r="J47" s="1480">
        <v>650</v>
      </c>
      <c r="K47" s="1481"/>
      <c r="L47" s="1481"/>
      <c r="M47" s="121" t="s">
        <v>14</v>
      </c>
      <c r="N47" s="20"/>
      <c r="O47" s="1478"/>
      <c r="P47" s="1478"/>
      <c r="Q47" s="1478"/>
      <c r="R47" s="1478"/>
      <c r="S47" s="1526"/>
      <c r="T47" s="1483"/>
      <c r="U47" s="1478"/>
      <c r="V47" s="1478"/>
      <c r="W47" s="1478"/>
      <c r="X47" s="1526"/>
      <c r="Y47" s="1524"/>
      <c r="Z47" s="1525"/>
      <c r="AA47" s="1525"/>
      <c r="AB47" s="1525"/>
      <c r="AC47" s="1525"/>
      <c r="AD47" s="1526"/>
    </row>
    <row r="48" spans="1:30" ht="15" customHeight="1" x14ac:dyDescent="0.15">
      <c r="B48" s="1460"/>
      <c r="C48" s="1461"/>
      <c r="D48" s="1462"/>
      <c r="E48" s="1425"/>
      <c r="F48" s="1425"/>
      <c r="G48" s="1449" t="s">
        <v>69</v>
      </c>
      <c r="H48" s="1450"/>
      <c r="I48" s="124" t="s">
        <v>300</v>
      </c>
      <c r="J48" s="1425"/>
      <c r="K48" s="1448"/>
      <c r="L48" s="1448"/>
      <c r="M48" s="123" t="s">
        <v>14</v>
      </c>
      <c r="N48" s="112"/>
      <c r="O48" s="129"/>
      <c r="P48" s="129"/>
      <c r="Q48" s="18"/>
      <c r="R48" s="129"/>
      <c r="S48" s="125"/>
      <c r="T48" s="17"/>
      <c r="U48" s="18"/>
      <c r="V48" s="107"/>
      <c r="W48" s="18"/>
      <c r="X48" s="19"/>
      <c r="Y48" s="17"/>
      <c r="Z48" s="18"/>
      <c r="AA48" s="18"/>
      <c r="AB48" s="18"/>
      <c r="AC48" s="18"/>
      <c r="AD48" s="19"/>
    </row>
    <row r="49" spans="1:30" ht="4.5" customHeight="1" x14ac:dyDescent="0.15"/>
    <row r="50" spans="1:30" ht="18" customHeight="1" x14ac:dyDescent="0.15">
      <c r="A50" s="2" t="s">
        <v>74</v>
      </c>
      <c r="L50" s="130"/>
    </row>
    <row r="51" spans="1:30" ht="4.5" customHeight="1" x14ac:dyDescent="0.15"/>
    <row r="52" spans="1:30" ht="15" customHeight="1" x14ac:dyDescent="0.15">
      <c r="A52" s="35"/>
      <c r="B52" s="1322" t="s">
        <v>75</v>
      </c>
      <c r="C52" s="1323"/>
      <c r="D52" s="1323"/>
      <c r="E52" s="1435"/>
      <c r="F52" s="1322" t="s">
        <v>70</v>
      </c>
      <c r="G52" s="1434"/>
      <c r="H52" s="1434"/>
      <c r="I52" s="1434"/>
      <c r="J52" s="1434"/>
      <c r="K52" s="1451"/>
      <c r="L52" s="1452" t="s">
        <v>65</v>
      </c>
      <c r="M52" s="1434"/>
      <c r="N52" s="1434"/>
      <c r="O52" s="1434"/>
      <c r="P52" s="1434"/>
      <c r="Q52" s="1451"/>
      <c r="R52" s="1452" t="s">
        <v>54</v>
      </c>
      <c r="S52" s="1434"/>
      <c r="T52" s="1434"/>
      <c r="U52" s="1434"/>
      <c r="V52" s="1434"/>
      <c r="W52" s="1434"/>
      <c r="X52" s="1435"/>
      <c r="Y52" s="1322" t="s">
        <v>55</v>
      </c>
      <c r="Z52" s="1323"/>
      <c r="AA52" s="1323"/>
      <c r="AB52" s="1323"/>
      <c r="AC52" s="1323"/>
      <c r="AD52" s="1324"/>
    </row>
    <row r="53" spans="1:30" ht="15" customHeight="1" x14ac:dyDescent="0.15">
      <c r="A53" s="35"/>
      <c r="B53" s="1407" t="s">
        <v>301</v>
      </c>
      <c r="C53" s="1408"/>
      <c r="D53" s="1408"/>
      <c r="E53" s="1409"/>
      <c r="F53" s="1402">
        <v>4</v>
      </c>
      <c r="G53" s="1403"/>
      <c r="H53" s="1403"/>
      <c r="I53" s="1403"/>
      <c r="J53" s="1404" t="s">
        <v>68</v>
      </c>
      <c r="K53" s="1405"/>
      <c r="L53" s="122" t="s">
        <v>299</v>
      </c>
      <c r="M53" s="1406">
        <v>2840</v>
      </c>
      <c r="N53" s="1403"/>
      <c r="O53" s="1403"/>
      <c r="P53" s="1403"/>
      <c r="Q53" s="122" t="s">
        <v>14</v>
      </c>
      <c r="R53" s="1463" t="s">
        <v>76</v>
      </c>
      <c r="S53" s="1349"/>
      <c r="T53" s="1349"/>
      <c r="U53" s="1349"/>
      <c r="V53" s="1349"/>
      <c r="W53" s="1349"/>
      <c r="X53" s="1464"/>
      <c r="Y53" s="1465" t="s">
        <v>362</v>
      </c>
      <c r="Z53" s="1466"/>
      <c r="AA53" s="1466"/>
      <c r="AB53" s="1466"/>
      <c r="AC53" s="1466"/>
      <c r="AD53" s="1467"/>
    </row>
    <row r="54" spans="1:30" ht="15" customHeight="1" x14ac:dyDescent="0.15">
      <c r="A54" s="35"/>
      <c r="B54" s="1484" t="s">
        <v>307</v>
      </c>
      <c r="C54" s="1485"/>
      <c r="D54" s="1485"/>
      <c r="E54" s="1486"/>
      <c r="F54" s="1479"/>
      <c r="G54" s="1476"/>
      <c r="H54" s="1476"/>
      <c r="I54" s="1476"/>
      <c r="J54" s="1473" t="s">
        <v>68</v>
      </c>
      <c r="K54" s="1474"/>
      <c r="L54" s="126" t="s">
        <v>299</v>
      </c>
      <c r="M54" s="1475"/>
      <c r="N54" s="1476"/>
      <c r="O54" s="1476"/>
      <c r="P54" s="1476"/>
      <c r="Q54" s="126" t="s">
        <v>14</v>
      </c>
      <c r="R54" s="15"/>
      <c r="S54" s="1477">
        <v>11360</v>
      </c>
      <c r="T54" s="1478"/>
      <c r="U54" s="1478"/>
      <c r="V54" s="1478"/>
      <c r="W54" s="1478"/>
      <c r="X54" s="11" t="s">
        <v>14</v>
      </c>
      <c r="Y54" s="1468"/>
      <c r="Z54" s="1469"/>
      <c r="AA54" s="1469"/>
      <c r="AB54" s="1469"/>
      <c r="AC54" s="1469"/>
      <c r="AD54" s="1470"/>
    </row>
    <row r="55" spans="1:30" ht="15" customHeight="1" x14ac:dyDescent="0.15">
      <c r="A55" s="35"/>
      <c r="B55" s="1412" t="s">
        <v>303</v>
      </c>
      <c r="C55" s="1413"/>
      <c r="D55" s="1413"/>
      <c r="E55" s="1414"/>
      <c r="F55" s="1472"/>
      <c r="G55" s="1448"/>
      <c r="H55" s="1448"/>
      <c r="I55" s="1448"/>
      <c r="J55" s="1449" t="s">
        <v>68</v>
      </c>
      <c r="K55" s="1450"/>
      <c r="L55" s="124" t="s">
        <v>299</v>
      </c>
      <c r="M55" s="1425"/>
      <c r="N55" s="1448"/>
      <c r="O55" s="1448"/>
      <c r="P55" s="1448"/>
      <c r="Q55" s="124" t="s">
        <v>14</v>
      </c>
      <c r="R55" s="17"/>
      <c r="S55" s="18"/>
      <c r="T55" s="18"/>
      <c r="U55" s="18"/>
      <c r="V55" s="18"/>
      <c r="W55" s="18"/>
      <c r="X55" s="18"/>
      <c r="Y55" s="1471"/>
      <c r="Z55" s="1396"/>
      <c r="AA55" s="1396"/>
      <c r="AB55" s="1396"/>
      <c r="AC55" s="1396"/>
      <c r="AD55" s="1397"/>
    </row>
    <row r="56" spans="1:30" ht="18" customHeight="1" x14ac:dyDescent="0.15">
      <c r="A56" s="1355" t="s">
        <v>361</v>
      </c>
      <c r="B56" s="1355"/>
      <c r="C56" s="1355"/>
      <c r="D56" s="1355"/>
      <c r="E56" s="1355"/>
      <c r="F56" s="1355"/>
      <c r="G56" s="1355"/>
      <c r="H56" s="1355"/>
      <c r="I56" s="1355"/>
      <c r="J56" s="1355"/>
      <c r="K56" s="1355"/>
      <c r="L56" s="1355"/>
      <c r="M56" s="1355"/>
      <c r="N56" s="1355"/>
      <c r="O56" s="1355"/>
      <c r="P56" s="1355"/>
      <c r="Q56" s="1355"/>
      <c r="R56" s="1355"/>
      <c r="S56" s="1355"/>
      <c r="T56" s="1355"/>
      <c r="U56" s="1355"/>
      <c r="V56" s="1355"/>
      <c r="W56" s="1355"/>
      <c r="X56" s="1355"/>
      <c r="Y56" s="1355"/>
      <c r="Z56" s="1355"/>
      <c r="AA56" s="1355"/>
      <c r="AB56" s="1355"/>
      <c r="AC56" s="1355"/>
      <c r="AD56" s="1355"/>
    </row>
  </sheetData>
  <mergeCells count="118">
    <mergeCell ref="Y46:AC47"/>
    <mergeCell ref="X46:X47"/>
    <mergeCell ref="Y45:AD45"/>
    <mergeCell ref="AD46:AD47"/>
    <mergeCell ref="Q42:AD43"/>
    <mergeCell ref="Y44:AD44"/>
    <mergeCell ref="S46:S47"/>
    <mergeCell ref="O46:R47"/>
    <mergeCell ref="O27:V27"/>
    <mergeCell ref="AB11:AC11"/>
    <mergeCell ref="M40:Q40"/>
    <mergeCell ref="W11:X11"/>
    <mergeCell ref="B22:N22"/>
    <mergeCell ref="O22:W22"/>
    <mergeCell ref="O24:V24"/>
    <mergeCell ref="Y11:AA11"/>
    <mergeCell ref="B23:N23"/>
    <mergeCell ref="Y37:AD37"/>
    <mergeCell ref="M37:Q37"/>
    <mergeCell ref="X27:AD27"/>
    <mergeCell ref="Y40:AC40"/>
    <mergeCell ref="Y38:AC38"/>
    <mergeCell ref="X23:AD23"/>
    <mergeCell ref="O23:V23"/>
    <mergeCell ref="P32:S33"/>
    <mergeCell ref="O25:V25"/>
    <mergeCell ref="S39:V39"/>
    <mergeCell ref="R40:W40"/>
    <mergeCell ref="M38:P38"/>
    <mergeCell ref="M39:P39"/>
    <mergeCell ref="B24:N24"/>
    <mergeCell ref="H14:J14"/>
    <mergeCell ref="N8:T8"/>
    <mergeCell ref="U8:AD8"/>
    <mergeCell ref="N9:T9"/>
    <mergeCell ref="U9:AD9"/>
    <mergeCell ref="A14:G14"/>
    <mergeCell ref="K14:Z14"/>
    <mergeCell ref="I39:L39"/>
    <mergeCell ref="B25:N25"/>
    <mergeCell ref="B26:N26"/>
    <mergeCell ref="K27:N27"/>
    <mergeCell ref="B27:J27"/>
    <mergeCell ref="X25:AD25"/>
    <mergeCell ref="X24:AD24"/>
    <mergeCell ref="T31:AD31"/>
    <mergeCell ref="X26:AD26"/>
    <mergeCell ref="O26:V26"/>
    <mergeCell ref="AA14:AD14"/>
    <mergeCell ref="X22:AD22"/>
    <mergeCell ref="P31:S31"/>
    <mergeCell ref="R37:W37"/>
    <mergeCell ref="S38:V38"/>
    <mergeCell ref="Y39:AC39"/>
    <mergeCell ref="AD32:AD33"/>
    <mergeCell ref="T32:AC33"/>
    <mergeCell ref="F52:K52"/>
    <mergeCell ref="L52:Q52"/>
    <mergeCell ref="R52:X52"/>
    <mergeCell ref="I32:M33"/>
    <mergeCell ref="B52:E52"/>
    <mergeCell ref="B47:D48"/>
    <mergeCell ref="R53:X53"/>
    <mergeCell ref="Y52:AD52"/>
    <mergeCell ref="Y53:AD55"/>
    <mergeCell ref="F55:I55"/>
    <mergeCell ref="J54:K54"/>
    <mergeCell ref="J55:K55"/>
    <mergeCell ref="M54:P54"/>
    <mergeCell ref="M55:P55"/>
    <mergeCell ref="S54:W54"/>
    <mergeCell ref="I44:M44"/>
    <mergeCell ref="F54:I54"/>
    <mergeCell ref="J47:L47"/>
    <mergeCell ref="J45:L45"/>
    <mergeCell ref="T44:X44"/>
    <mergeCell ref="N44:S44"/>
    <mergeCell ref="T46:W47"/>
    <mergeCell ref="E47:F47"/>
    <mergeCell ref="B54:E54"/>
    <mergeCell ref="E48:F48"/>
    <mergeCell ref="N45:S45"/>
    <mergeCell ref="I37:L37"/>
    <mergeCell ref="I38:L38"/>
    <mergeCell ref="B31:H31"/>
    <mergeCell ref="I31:O31"/>
    <mergeCell ref="B32:H32"/>
    <mergeCell ref="B33:H33"/>
    <mergeCell ref="B39:H39"/>
    <mergeCell ref="N32:O33"/>
    <mergeCell ref="B45:D46"/>
    <mergeCell ref="B44:D44"/>
    <mergeCell ref="J48:L48"/>
    <mergeCell ref="G48:H48"/>
    <mergeCell ref="F53:I53"/>
    <mergeCell ref="J53:K53"/>
    <mergeCell ref="M53:P53"/>
    <mergeCell ref="B53:E53"/>
    <mergeCell ref="A56:AD56"/>
    <mergeCell ref="A2:AD2"/>
    <mergeCell ref="N7:T7"/>
    <mergeCell ref="U7:AD7"/>
    <mergeCell ref="J46:L46"/>
    <mergeCell ref="B18:I18"/>
    <mergeCell ref="J18:AD18"/>
    <mergeCell ref="A11:Q11"/>
    <mergeCell ref="R11:S11"/>
    <mergeCell ref="T11:V11"/>
    <mergeCell ref="B55:E55"/>
    <mergeCell ref="E45:F45"/>
    <mergeCell ref="E46:F46"/>
    <mergeCell ref="B37:H37"/>
    <mergeCell ref="E44:H44"/>
    <mergeCell ref="G47:H47"/>
    <mergeCell ref="G46:H46"/>
    <mergeCell ref="B40:L40"/>
    <mergeCell ref="G45:H45"/>
    <mergeCell ref="B38:H38"/>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AD45"/>
  <sheetViews>
    <sheetView view="pageBreakPreview" topLeftCell="D1"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18</v>
      </c>
    </row>
    <row r="2" spans="1:30" ht="18" customHeight="1" x14ac:dyDescent="0.15">
      <c r="A2" s="1288" t="s">
        <v>275</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427</v>
      </c>
    </row>
    <row r="4" spans="1:30" ht="4.5" customHeight="1" x14ac:dyDescent="0.15"/>
    <row r="5" spans="1:30" ht="18" customHeight="1" x14ac:dyDescent="0.15">
      <c r="A5" s="11" t="s">
        <v>316</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5"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401" t="s">
        <v>169</v>
      </c>
      <c r="U11" s="1401"/>
      <c r="V11" s="1366">
        <v>4</v>
      </c>
      <c r="W11" s="1366"/>
      <c r="X11" s="1401" t="s">
        <v>170</v>
      </c>
      <c r="Y11" s="1401"/>
      <c r="Z11" s="1366">
        <v>6</v>
      </c>
      <c r="AA11" s="1366"/>
      <c r="AB11" s="1401" t="s">
        <v>171</v>
      </c>
      <c r="AC11" s="1401"/>
      <c r="AD11" s="1401"/>
    </row>
    <row r="12" spans="1:30" ht="18" customHeight="1" x14ac:dyDescent="0.15">
      <c r="A12" s="2" t="s">
        <v>274</v>
      </c>
    </row>
    <row r="14" spans="1:30" ht="54" customHeight="1" x14ac:dyDescent="0.15">
      <c r="A14" s="1280" t="s">
        <v>273</v>
      </c>
      <c r="B14" s="1281"/>
      <c r="C14" s="1281"/>
      <c r="D14" s="1281"/>
      <c r="E14" s="1281"/>
      <c r="F14" s="1281"/>
      <c r="G14" s="1281"/>
      <c r="H14" s="1281" t="s">
        <v>279</v>
      </c>
      <c r="I14" s="1281"/>
      <c r="J14" s="1281"/>
      <c r="K14" s="1389">
        <v>21300</v>
      </c>
      <c r="L14" s="1389"/>
      <c r="M14" s="1389"/>
      <c r="N14" s="1389"/>
      <c r="O14" s="1389"/>
      <c r="P14" s="1389"/>
      <c r="Q14" s="1389"/>
      <c r="R14" s="1389"/>
      <c r="S14" s="1389"/>
      <c r="T14" s="1389"/>
      <c r="U14" s="1389"/>
      <c r="V14" s="1389"/>
      <c r="W14" s="1389"/>
      <c r="X14" s="1389"/>
      <c r="Y14" s="1389"/>
      <c r="Z14" s="1389"/>
      <c r="AA14" s="1283" t="s">
        <v>280</v>
      </c>
      <c r="AB14" s="1283"/>
      <c r="AC14" s="1283"/>
      <c r="AD14" s="1284"/>
    </row>
    <row r="15" spans="1:30" ht="15" customHeight="1" x14ac:dyDescent="0.15">
      <c r="A15" s="30"/>
      <c r="B15" s="30"/>
      <c r="C15" s="30"/>
      <c r="D15" s="30"/>
      <c r="E15" s="30"/>
      <c r="F15" s="30"/>
      <c r="G15" s="30"/>
      <c r="H15" s="30"/>
      <c r="I15" s="30"/>
      <c r="J15" s="30"/>
      <c r="K15" s="31"/>
      <c r="L15" s="31"/>
      <c r="M15" s="31"/>
      <c r="N15" s="31"/>
      <c r="O15" s="31"/>
      <c r="P15" s="31"/>
      <c r="Q15" s="31"/>
      <c r="R15" s="31"/>
      <c r="S15" s="31"/>
      <c r="T15" s="31"/>
      <c r="U15" s="31"/>
      <c r="V15" s="31"/>
      <c r="W15" s="31"/>
      <c r="X15" s="31"/>
      <c r="Y15" s="31"/>
      <c r="Z15" s="31"/>
      <c r="AA15" s="32"/>
      <c r="AB15" s="32"/>
      <c r="AC15" s="32"/>
      <c r="AD15" s="32"/>
    </row>
    <row r="16" spans="1:30" ht="18" customHeight="1" x14ac:dyDescent="0.15">
      <c r="A16" s="2" t="s">
        <v>3</v>
      </c>
    </row>
    <row r="17" spans="1:30" ht="4.5" customHeight="1" x14ac:dyDescent="0.15"/>
    <row r="18" spans="1:30" ht="24" customHeight="1" x14ac:dyDescent="0.15">
      <c r="B18" s="1376" t="s">
        <v>4</v>
      </c>
      <c r="C18" s="1376"/>
      <c r="D18" s="1376"/>
      <c r="E18" s="1376"/>
      <c r="F18" s="1376"/>
      <c r="G18" s="1376"/>
      <c r="H18" s="1376"/>
      <c r="I18" s="1376"/>
      <c r="J18" s="1392" t="s">
        <v>317</v>
      </c>
      <c r="K18" s="1392"/>
      <c r="L18" s="1392"/>
      <c r="M18" s="1392"/>
      <c r="N18" s="1392"/>
      <c r="O18" s="1392"/>
      <c r="P18" s="1392"/>
      <c r="Q18" s="1392"/>
      <c r="R18" s="1392"/>
      <c r="S18" s="1392"/>
      <c r="T18" s="1392"/>
      <c r="U18" s="1392"/>
      <c r="V18" s="1392"/>
      <c r="W18" s="1392"/>
      <c r="X18" s="1392"/>
      <c r="Y18" s="1392"/>
      <c r="Z18" s="1392"/>
      <c r="AA18" s="1392"/>
      <c r="AB18" s="1392"/>
      <c r="AC18" s="1392"/>
      <c r="AD18" s="1392"/>
    </row>
    <row r="20" spans="1:30" ht="18" customHeight="1" x14ac:dyDescent="0.15">
      <c r="A20" s="2" t="s">
        <v>180</v>
      </c>
    </row>
    <row r="21" spans="1:30" ht="4.5" customHeight="1" x14ac:dyDescent="0.15"/>
    <row r="22" spans="1:30" ht="4.5" customHeight="1" x14ac:dyDescent="0.15">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4"/>
    </row>
    <row r="23" spans="1:30" ht="18" customHeight="1" x14ac:dyDescent="0.15">
      <c r="B23" s="15" t="s">
        <v>311</v>
      </c>
      <c r="C23" s="1401" t="s">
        <v>176</v>
      </c>
      <c r="D23" s="1401"/>
      <c r="E23" s="1401"/>
      <c r="F23" s="1401"/>
      <c r="G23" s="1401"/>
      <c r="H23" s="1401"/>
      <c r="I23" s="1401"/>
      <c r="J23" s="1401"/>
      <c r="K23" s="1401"/>
      <c r="L23" s="1401"/>
      <c r="M23" s="1401"/>
      <c r="N23" s="1401"/>
      <c r="Q23" s="2" t="s">
        <v>312</v>
      </c>
      <c r="R23" s="1401" t="s">
        <v>177</v>
      </c>
      <c r="S23" s="1349"/>
      <c r="T23" s="1349"/>
      <c r="U23" s="1349"/>
      <c r="V23" s="1349"/>
      <c r="W23" s="1349"/>
      <c r="X23" s="1349"/>
      <c r="Y23" s="1349"/>
      <c r="Z23" s="1349"/>
      <c r="AA23" s="1349"/>
      <c r="AB23" s="1349"/>
      <c r="AC23" s="1349"/>
      <c r="AD23" s="1464"/>
    </row>
    <row r="24" spans="1:30" ht="18" customHeight="1" x14ac:dyDescent="0.15">
      <c r="B24" s="15" t="s">
        <v>313</v>
      </c>
      <c r="C24" s="1401" t="s">
        <v>174</v>
      </c>
      <c r="D24" s="1401"/>
      <c r="E24" s="1401"/>
      <c r="F24" s="1401"/>
      <c r="G24" s="1401"/>
      <c r="H24" s="1401"/>
      <c r="I24" s="1401"/>
      <c r="J24" s="1401"/>
      <c r="K24" s="1401"/>
      <c r="L24" s="1401"/>
      <c r="M24" s="1401"/>
      <c r="N24" s="1401"/>
      <c r="Q24" s="2" t="s">
        <v>314</v>
      </c>
      <c r="R24" s="1401" t="s">
        <v>178</v>
      </c>
      <c r="S24" s="1349"/>
      <c r="T24" s="1349"/>
      <c r="U24" s="1349"/>
      <c r="V24" s="1349"/>
      <c r="W24" s="1349"/>
      <c r="X24" s="1349"/>
      <c r="Y24" s="1349"/>
      <c r="Z24" s="1349"/>
      <c r="AA24" s="1349"/>
      <c r="AB24" s="1349"/>
      <c r="AC24" s="1349"/>
      <c r="AD24" s="1464"/>
    </row>
    <row r="25" spans="1:30" ht="18" customHeight="1" x14ac:dyDescent="0.15">
      <c r="B25" s="15" t="s">
        <v>209</v>
      </c>
      <c r="C25" s="1401" t="s">
        <v>175</v>
      </c>
      <c r="D25" s="1401"/>
      <c r="E25" s="1401"/>
      <c r="F25" s="1401"/>
      <c r="G25" s="1401"/>
      <c r="H25" s="1401"/>
      <c r="I25" s="1401"/>
      <c r="J25" s="1401"/>
      <c r="K25" s="1401"/>
      <c r="L25" s="1401"/>
      <c r="M25" s="1401"/>
      <c r="N25" s="1401"/>
      <c r="Q25" s="2" t="s">
        <v>314</v>
      </c>
      <c r="R25" s="1401" t="s">
        <v>179</v>
      </c>
      <c r="S25" s="1349"/>
      <c r="T25" s="1349"/>
      <c r="U25" s="1349"/>
      <c r="V25" s="1349"/>
      <c r="W25" s="1349"/>
      <c r="X25" s="1349"/>
      <c r="Y25" s="1349"/>
      <c r="Z25" s="1349"/>
      <c r="AA25" s="1349"/>
      <c r="AB25" s="1349"/>
      <c r="AC25" s="1349"/>
      <c r="AD25" s="1464"/>
    </row>
    <row r="26" spans="1:30" ht="18" customHeight="1" x14ac:dyDescent="0.15">
      <c r="B26" s="15" t="s">
        <v>209</v>
      </c>
      <c r="C26" s="1401" t="s">
        <v>181</v>
      </c>
      <c r="D26" s="1401"/>
      <c r="E26" s="1401"/>
      <c r="F26" s="1401"/>
      <c r="G26" s="1558"/>
      <c r="H26" s="1558"/>
      <c r="I26" s="1558"/>
      <c r="J26" s="1558"/>
      <c r="K26" s="1558"/>
      <c r="L26" s="1558"/>
      <c r="M26" s="1558"/>
      <c r="N26" s="1558"/>
      <c r="O26" s="1558"/>
      <c r="P26" s="1558"/>
      <c r="Q26" s="1558"/>
      <c r="R26" s="1558"/>
      <c r="S26" s="1558"/>
      <c r="T26" s="1558"/>
      <c r="U26" s="1558"/>
      <c r="V26" s="1558"/>
      <c r="W26" s="1558"/>
      <c r="X26" s="1558"/>
      <c r="Y26" s="1558"/>
      <c r="Z26" s="1558"/>
      <c r="AA26" s="1558"/>
      <c r="AB26" s="1558"/>
      <c r="AC26" s="1558"/>
      <c r="AD26" s="16" t="s">
        <v>315</v>
      </c>
    </row>
    <row r="27" spans="1:30" ht="4.5" customHeight="1" x14ac:dyDescent="0.15">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9"/>
    </row>
    <row r="29" spans="1:30" ht="18" customHeight="1" x14ac:dyDescent="0.15">
      <c r="A29" s="2" t="s">
        <v>182</v>
      </c>
    </row>
    <row r="30" spans="1:30" ht="4.5" customHeight="1" x14ac:dyDescent="0.15"/>
    <row r="31" spans="1:30" ht="18" customHeight="1" x14ac:dyDescent="0.15">
      <c r="B31" s="1376" t="s">
        <v>53</v>
      </c>
      <c r="C31" s="1376"/>
      <c r="D31" s="1376"/>
      <c r="E31" s="1376"/>
      <c r="F31" s="1376"/>
      <c r="G31" s="1376"/>
      <c r="H31" s="1376"/>
      <c r="I31" s="1376"/>
      <c r="J31" s="1376"/>
      <c r="K31" s="1512"/>
      <c r="L31" s="1512"/>
      <c r="M31" s="1512"/>
      <c r="N31" s="1512"/>
      <c r="O31" s="1512" t="s">
        <v>172</v>
      </c>
      <c r="P31" s="1512"/>
      <c r="Q31" s="1512"/>
      <c r="R31" s="1512"/>
      <c r="S31" s="1512"/>
      <c r="T31" s="1512"/>
      <c r="U31" s="1512"/>
      <c r="V31" s="1512"/>
      <c r="W31" s="1512"/>
      <c r="X31" s="1376" t="s">
        <v>55</v>
      </c>
      <c r="Y31" s="1376"/>
      <c r="Z31" s="1376"/>
      <c r="AA31" s="1376"/>
      <c r="AB31" s="1376"/>
      <c r="AC31" s="1376"/>
      <c r="AD31" s="1376"/>
    </row>
    <row r="32" spans="1:30" ht="21" customHeight="1" x14ac:dyDescent="0.15">
      <c r="B32" s="1557" t="s">
        <v>46</v>
      </c>
      <c r="C32" s="1557"/>
      <c r="D32" s="1557"/>
      <c r="E32" s="1557"/>
      <c r="F32" s="1557"/>
      <c r="G32" s="1557"/>
      <c r="H32" s="1557"/>
      <c r="I32" s="1557"/>
      <c r="J32" s="1557"/>
      <c r="K32" s="1532"/>
      <c r="L32" s="1533"/>
      <c r="M32" s="1382" t="s">
        <v>173</v>
      </c>
      <c r="N32" s="1507"/>
      <c r="O32" s="1532"/>
      <c r="P32" s="1533"/>
      <c r="Q32" s="1533"/>
      <c r="R32" s="1533"/>
      <c r="S32" s="1533"/>
      <c r="T32" s="1533"/>
      <c r="U32" s="1533"/>
      <c r="V32" s="1533"/>
      <c r="W32" s="1507" t="s">
        <v>14</v>
      </c>
      <c r="X32" s="1499"/>
      <c r="Y32" s="1499"/>
      <c r="Z32" s="1499"/>
      <c r="AA32" s="1499"/>
      <c r="AB32" s="1499"/>
      <c r="AC32" s="1499"/>
      <c r="AD32" s="1499"/>
    </row>
    <row r="33" spans="1:30" ht="21" customHeight="1" x14ac:dyDescent="0.15">
      <c r="B33" s="1539"/>
      <c r="C33" s="1539"/>
      <c r="D33" s="1539"/>
      <c r="E33" s="1539"/>
      <c r="F33" s="1539"/>
      <c r="G33" s="1539"/>
      <c r="H33" s="1539"/>
      <c r="I33" s="1539"/>
      <c r="J33" s="1539"/>
      <c r="K33" s="1536"/>
      <c r="L33" s="1537"/>
      <c r="M33" s="1534" t="s">
        <v>47</v>
      </c>
      <c r="N33" s="1535"/>
      <c r="O33" s="1538"/>
      <c r="P33" s="1439"/>
      <c r="Q33" s="1439"/>
      <c r="R33" s="1439"/>
      <c r="S33" s="1439"/>
      <c r="T33" s="1439"/>
      <c r="U33" s="1439"/>
      <c r="V33" s="1439"/>
      <c r="W33" s="1440"/>
      <c r="X33" s="1499"/>
      <c r="Y33" s="1499"/>
      <c r="Z33" s="1499"/>
      <c r="AA33" s="1499"/>
      <c r="AB33" s="1499"/>
      <c r="AC33" s="1499"/>
      <c r="AD33" s="1499"/>
    </row>
    <row r="34" spans="1:30" ht="21" customHeight="1" x14ac:dyDescent="0.15">
      <c r="B34" s="1539" t="s">
        <v>48</v>
      </c>
      <c r="C34" s="1539"/>
      <c r="D34" s="1539"/>
      <c r="E34" s="1539"/>
      <c r="F34" s="1539"/>
      <c r="G34" s="1539"/>
      <c r="H34" s="1539"/>
      <c r="I34" s="1539"/>
      <c r="J34" s="1539"/>
      <c r="K34" s="1532"/>
      <c r="L34" s="1533"/>
      <c r="M34" s="1382" t="s">
        <v>173</v>
      </c>
      <c r="N34" s="1507"/>
      <c r="O34" s="1532"/>
      <c r="P34" s="1533"/>
      <c r="Q34" s="1533"/>
      <c r="R34" s="1533"/>
      <c r="S34" s="1533"/>
      <c r="T34" s="1533"/>
      <c r="U34" s="1533"/>
      <c r="V34" s="1533"/>
      <c r="W34" s="1507" t="s">
        <v>14</v>
      </c>
      <c r="X34" s="1499"/>
      <c r="Y34" s="1499"/>
      <c r="Z34" s="1499"/>
      <c r="AA34" s="1499"/>
      <c r="AB34" s="1499"/>
      <c r="AC34" s="1499"/>
      <c r="AD34" s="1499"/>
    </row>
    <row r="35" spans="1:30" ht="21" customHeight="1" x14ac:dyDescent="0.15">
      <c r="B35" s="1539"/>
      <c r="C35" s="1539"/>
      <c r="D35" s="1539"/>
      <c r="E35" s="1539"/>
      <c r="F35" s="1539"/>
      <c r="G35" s="1539"/>
      <c r="H35" s="1539"/>
      <c r="I35" s="1539"/>
      <c r="J35" s="1539"/>
      <c r="K35" s="1536"/>
      <c r="L35" s="1537"/>
      <c r="M35" s="1534" t="s">
        <v>47</v>
      </c>
      <c r="N35" s="1535"/>
      <c r="O35" s="1538"/>
      <c r="P35" s="1439"/>
      <c r="Q35" s="1439"/>
      <c r="R35" s="1439"/>
      <c r="S35" s="1439"/>
      <c r="T35" s="1439"/>
      <c r="U35" s="1439"/>
      <c r="V35" s="1439"/>
      <c r="W35" s="1440"/>
      <c r="X35" s="1499"/>
      <c r="Y35" s="1499"/>
      <c r="Z35" s="1499"/>
      <c r="AA35" s="1499"/>
      <c r="AB35" s="1499"/>
      <c r="AC35" s="1499"/>
      <c r="AD35" s="1499"/>
    </row>
    <row r="36" spans="1:30" ht="21" customHeight="1" x14ac:dyDescent="0.15">
      <c r="B36" s="1551" t="s">
        <v>52</v>
      </c>
      <c r="C36" s="1539"/>
      <c r="D36" s="1539"/>
      <c r="E36" s="1539"/>
      <c r="F36" s="1539"/>
      <c r="G36" s="1539"/>
      <c r="H36" s="1539"/>
      <c r="I36" s="1539"/>
      <c r="J36" s="1539"/>
      <c r="K36" s="1532"/>
      <c r="L36" s="1533"/>
      <c r="M36" s="1382" t="s">
        <v>173</v>
      </c>
      <c r="N36" s="1507"/>
      <c r="O36" s="1532"/>
      <c r="P36" s="1533"/>
      <c r="Q36" s="1533"/>
      <c r="R36" s="1533"/>
      <c r="S36" s="1533"/>
      <c r="T36" s="1533"/>
      <c r="U36" s="1533"/>
      <c r="V36" s="1533"/>
      <c r="W36" s="1507" t="s">
        <v>14</v>
      </c>
      <c r="X36" s="1499"/>
      <c r="Y36" s="1499"/>
      <c r="Z36" s="1499"/>
      <c r="AA36" s="1499"/>
      <c r="AB36" s="1499"/>
      <c r="AC36" s="1499"/>
      <c r="AD36" s="1499"/>
    </row>
    <row r="37" spans="1:30" ht="21" customHeight="1" x14ac:dyDescent="0.15">
      <c r="B37" s="1539"/>
      <c r="C37" s="1539"/>
      <c r="D37" s="1539"/>
      <c r="E37" s="1539"/>
      <c r="F37" s="1539"/>
      <c r="G37" s="1539"/>
      <c r="H37" s="1539"/>
      <c r="I37" s="1539"/>
      <c r="J37" s="1539"/>
      <c r="K37" s="1536"/>
      <c r="L37" s="1537"/>
      <c r="M37" s="1534" t="s">
        <v>47</v>
      </c>
      <c r="N37" s="1535"/>
      <c r="O37" s="1538"/>
      <c r="P37" s="1439"/>
      <c r="Q37" s="1439"/>
      <c r="R37" s="1439"/>
      <c r="S37" s="1439"/>
      <c r="T37" s="1439"/>
      <c r="U37" s="1439"/>
      <c r="V37" s="1439"/>
      <c r="W37" s="1440"/>
      <c r="X37" s="1499"/>
      <c r="Y37" s="1499"/>
      <c r="Z37" s="1499"/>
      <c r="AA37" s="1499"/>
      <c r="AB37" s="1499"/>
      <c r="AC37" s="1499"/>
      <c r="AD37" s="1499"/>
    </row>
    <row r="38" spans="1:30" ht="21" customHeight="1" x14ac:dyDescent="0.15">
      <c r="B38" s="1539" t="s">
        <v>50</v>
      </c>
      <c r="C38" s="1539"/>
      <c r="D38" s="1539"/>
      <c r="E38" s="1539"/>
      <c r="F38" s="1539"/>
      <c r="G38" s="1539"/>
      <c r="H38" s="1539"/>
      <c r="I38" s="1539"/>
      <c r="J38" s="1539"/>
      <c r="K38" s="1549">
        <v>4</v>
      </c>
      <c r="L38" s="1454"/>
      <c r="M38" s="1382" t="s">
        <v>173</v>
      </c>
      <c r="N38" s="1507"/>
      <c r="O38" s="1542">
        <v>21300</v>
      </c>
      <c r="P38" s="1388"/>
      <c r="Q38" s="1388"/>
      <c r="R38" s="1388"/>
      <c r="S38" s="1388"/>
      <c r="T38" s="1388"/>
      <c r="U38" s="1388"/>
      <c r="V38" s="1388"/>
      <c r="W38" s="1507" t="s">
        <v>14</v>
      </c>
      <c r="X38" s="1554" t="s">
        <v>428</v>
      </c>
      <c r="Y38" s="1555"/>
      <c r="Z38" s="1555"/>
      <c r="AA38" s="1555"/>
      <c r="AB38" s="1555"/>
      <c r="AC38" s="1555"/>
      <c r="AD38" s="1555"/>
    </row>
    <row r="39" spans="1:30" ht="21" customHeight="1" thickBot="1" x14ac:dyDescent="0.2">
      <c r="B39" s="1550"/>
      <c r="C39" s="1550"/>
      <c r="D39" s="1550"/>
      <c r="E39" s="1550"/>
      <c r="F39" s="1550"/>
      <c r="G39" s="1550"/>
      <c r="H39" s="1550"/>
      <c r="I39" s="1550"/>
      <c r="J39" s="1550"/>
      <c r="K39" s="1547">
        <v>6</v>
      </c>
      <c r="L39" s="1548"/>
      <c r="M39" s="1540" t="s">
        <v>47</v>
      </c>
      <c r="N39" s="1541"/>
      <c r="O39" s="1543"/>
      <c r="P39" s="1544"/>
      <c r="Q39" s="1544"/>
      <c r="R39" s="1544"/>
      <c r="S39" s="1544"/>
      <c r="T39" s="1544"/>
      <c r="U39" s="1544"/>
      <c r="V39" s="1544"/>
      <c r="W39" s="1440"/>
      <c r="X39" s="1556"/>
      <c r="Y39" s="1556"/>
      <c r="Z39" s="1556"/>
      <c r="AA39" s="1556"/>
      <c r="AB39" s="1556"/>
      <c r="AC39" s="1556"/>
      <c r="AD39" s="1556"/>
    </row>
    <row r="40" spans="1:30" ht="21" customHeight="1" thickTop="1" thickBot="1" x14ac:dyDescent="0.2">
      <c r="B40" s="1496" t="s">
        <v>51</v>
      </c>
      <c r="C40" s="1497"/>
      <c r="D40" s="1497"/>
      <c r="E40" s="1497"/>
      <c r="F40" s="1497"/>
      <c r="G40" s="1497"/>
      <c r="H40" s="1497"/>
      <c r="I40" s="1497"/>
      <c r="J40" s="1497"/>
      <c r="K40" s="1546"/>
      <c r="L40" s="1494"/>
      <c r="M40" s="1494"/>
      <c r="N40" s="1495"/>
      <c r="O40" s="1545">
        <v>21300</v>
      </c>
      <c r="P40" s="1385"/>
      <c r="Q40" s="1385"/>
      <c r="R40" s="1385"/>
      <c r="S40" s="1385"/>
      <c r="T40" s="1385"/>
      <c r="U40" s="1385"/>
      <c r="V40" s="1385"/>
      <c r="W40" s="33" t="s">
        <v>14</v>
      </c>
      <c r="X40" s="1552"/>
      <c r="Y40" s="1552"/>
      <c r="Z40" s="1552"/>
      <c r="AA40" s="1552"/>
      <c r="AB40" s="1552"/>
      <c r="AC40" s="1552"/>
      <c r="AD40" s="1553"/>
    </row>
    <row r="41" spans="1:30" ht="18" customHeight="1" thickTop="1" x14ac:dyDescent="0.15"/>
    <row r="45" spans="1:30" ht="18" customHeight="1" x14ac:dyDescent="0.15">
      <c r="A45" s="1296" t="s">
        <v>363</v>
      </c>
      <c r="B45" s="1296"/>
      <c r="C45" s="1296"/>
      <c r="D45" s="1296"/>
      <c r="E45" s="1296"/>
      <c r="F45" s="1296"/>
      <c r="G45" s="1296"/>
      <c r="H45" s="1296"/>
      <c r="I45" s="1296"/>
      <c r="J45" s="1296"/>
      <c r="K45" s="1296"/>
      <c r="L45" s="1296"/>
      <c r="M45" s="1296"/>
      <c r="N45" s="1296"/>
      <c r="O45" s="1296"/>
      <c r="P45" s="1296"/>
      <c r="Q45" s="1296"/>
      <c r="R45" s="1296"/>
      <c r="S45" s="1296"/>
      <c r="T45" s="1296"/>
      <c r="U45" s="1296"/>
      <c r="V45" s="1296"/>
      <c r="W45" s="1296"/>
      <c r="X45" s="1296"/>
      <c r="Y45" s="1296"/>
      <c r="Z45" s="1296"/>
      <c r="AA45" s="1296"/>
      <c r="AB45" s="1296"/>
      <c r="AC45" s="1296"/>
      <c r="AD45" s="1296"/>
    </row>
  </sheetData>
  <mergeCells count="68">
    <mergeCell ref="X36:AD37"/>
    <mergeCell ref="X34:AD35"/>
    <mergeCell ref="N7:T7"/>
    <mergeCell ref="U7:AD7"/>
    <mergeCell ref="N8:T8"/>
    <mergeCell ref="U8:AD8"/>
    <mergeCell ref="W36:W37"/>
    <mergeCell ref="M37:N37"/>
    <mergeCell ref="U9:AD9"/>
    <mergeCell ref="X11:Y11"/>
    <mergeCell ref="AB11:AD11"/>
    <mergeCell ref="V11:W11"/>
    <mergeCell ref="Z11:AA11"/>
    <mergeCell ref="A14:G14"/>
    <mergeCell ref="K14:Z14"/>
    <mergeCell ref="AA14:AD14"/>
    <mergeCell ref="K34:L34"/>
    <mergeCell ref="W32:W33"/>
    <mergeCell ref="O34:V35"/>
    <mergeCell ref="H14:J14"/>
    <mergeCell ref="C23:N23"/>
    <mergeCell ref="G26:AC26"/>
    <mergeCell ref="C26:F26"/>
    <mergeCell ref="C25:N25"/>
    <mergeCell ref="C24:N24"/>
    <mergeCell ref="R23:AD23"/>
    <mergeCell ref="R24:AD24"/>
    <mergeCell ref="R25:AD25"/>
    <mergeCell ref="K36:L36"/>
    <mergeCell ref="O31:W31"/>
    <mergeCell ref="B32:J33"/>
    <mergeCell ref="M34:N34"/>
    <mergeCell ref="M35:N35"/>
    <mergeCell ref="K35:L35"/>
    <mergeCell ref="W34:W35"/>
    <mergeCell ref="O36:V37"/>
    <mergeCell ref="K40:N40"/>
    <mergeCell ref="K39:L39"/>
    <mergeCell ref="K38:L38"/>
    <mergeCell ref="A2:AD2"/>
    <mergeCell ref="B18:I18"/>
    <mergeCell ref="J18:AD18"/>
    <mergeCell ref="A11:Q11"/>
    <mergeCell ref="R11:S11"/>
    <mergeCell ref="T11:U11"/>
    <mergeCell ref="K37:L37"/>
    <mergeCell ref="B40:J40"/>
    <mergeCell ref="B38:J39"/>
    <mergeCell ref="B36:J37"/>
    <mergeCell ref="X40:AD40"/>
    <mergeCell ref="X38:AD39"/>
    <mergeCell ref="N9:T9"/>
    <mergeCell ref="A45:AD45"/>
    <mergeCell ref="X31:AD31"/>
    <mergeCell ref="X32:AD33"/>
    <mergeCell ref="K32:L32"/>
    <mergeCell ref="M32:N32"/>
    <mergeCell ref="M33:N33"/>
    <mergeCell ref="K33:L33"/>
    <mergeCell ref="O32:V33"/>
    <mergeCell ref="B34:J35"/>
    <mergeCell ref="B31:N31"/>
    <mergeCell ref="M39:N39"/>
    <mergeCell ref="O38:V39"/>
    <mergeCell ref="W38:W39"/>
    <mergeCell ref="M38:N38"/>
    <mergeCell ref="M36:N36"/>
    <mergeCell ref="O40:V40"/>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AD90"/>
  <sheetViews>
    <sheetView view="pageBreakPreview" topLeftCell="A49" zoomScaleNormal="100" workbookViewId="0">
      <selection activeCell="AG19" sqref="AG19"/>
    </sheetView>
  </sheetViews>
  <sheetFormatPr defaultColWidth="2.625" defaultRowHeight="15" customHeight="1" x14ac:dyDescent="0.15"/>
  <cols>
    <col min="1" max="16384" width="2.625" style="2"/>
  </cols>
  <sheetData>
    <row r="1" spans="1:30" ht="18" customHeight="1" x14ac:dyDescent="0.15">
      <c r="A1" s="1" t="s">
        <v>195</v>
      </c>
    </row>
    <row r="2" spans="1:30" ht="15" customHeight="1" x14ac:dyDescent="0.15">
      <c r="A2" s="30"/>
      <c r="B2" s="30"/>
      <c r="C2" s="30"/>
      <c r="D2" s="30"/>
      <c r="E2" s="30"/>
      <c r="F2" s="30"/>
      <c r="G2" s="30"/>
      <c r="H2" s="30"/>
      <c r="I2" s="30"/>
      <c r="J2" s="30"/>
      <c r="K2" s="31"/>
      <c r="L2" s="31"/>
      <c r="M2" s="31"/>
      <c r="N2" s="31"/>
      <c r="O2" s="31"/>
      <c r="P2" s="31"/>
      <c r="Q2" s="31"/>
      <c r="R2" s="31"/>
      <c r="S2" s="31"/>
      <c r="T2" s="31"/>
      <c r="U2" s="31"/>
      <c r="V2" s="31"/>
      <c r="W2" s="31"/>
      <c r="X2" s="31"/>
      <c r="Y2" s="31"/>
      <c r="Z2" s="31"/>
      <c r="AA2" s="32"/>
      <c r="AB2" s="32"/>
      <c r="AC2" s="32"/>
      <c r="AD2" s="32"/>
    </row>
    <row r="3" spans="1:30" ht="4.5" customHeight="1" x14ac:dyDescent="0.15"/>
    <row r="4" spans="1:30" ht="24" customHeight="1" x14ac:dyDescent="0.15">
      <c r="B4" s="1376" t="s">
        <v>4</v>
      </c>
      <c r="C4" s="1376"/>
      <c r="D4" s="1376"/>
      <c r="E4" s="1376"/>
      <c r="F4" s="1376"/>
      <c r="G4" s="1376"/>
      <c r="H4" s="1376"/>
      <c r="I4" s="1376"/>
      <c r="J4" s="1392" t="s">
        <v>322</v>
      </c>
      <c r="K4" s="1392"/>
      <c r="L4" s="1392"/>
      <c r="M4" s="1392"/>
      <c r="N4" s="1392"/>
      <c r="O4" s="1392"/>
      <c r="P4" s="1392"/>
      <c r="Q4" s="1392"/>
      <c r="R4" s="1392"/>
      <c r="S4" s="1392"/>
      <c r="T4" s="1392"/>
      <c r="U4" s="1392"/>
      <c r="V4" s="1392"/>
      <c r="W4" s="1392"/>
      <c r="X4" s="1392"/>
      <c r="Y4" s="1392"/>
      <c r="Z4" s="1392"/>
      <c r="AA4" s="1392"/>
      <c r="AB4" s="1392"/>
      <c r="AC4" s="1392"/>
      <c r="AD4" s="1392"/>
    </row>
    <row r="5" spans="1:30" ht="4.5" customHeight="1" x14ac:dyDescent="0.15"/>
    <row r="6" spans="1:30" ht="18" customHeight="1" x14ac:dyDescent="0.15"/>
    <row r="7" spans="1:30" ht="18" customHeight="1" x14ac:dyDescent="0.15">
      <c r="A7" s="2" t="s">
        <v>196</v>
      </c>
    </row>
    <row r="8" spans="1:30" ht="4.5" customHeight="1" x14ac:dyDescent="0.15"/>
    <row r="9" spans="1:30" ht="18" customHeight="1" x14ac:dyDescent="0.15">
      <c r="A9" s="2" t="s">
        <v>192</v>
      </c>
    </row>
    <row r="10" spans="1:30" ht="18" customHeight="1" x14ac:dyDescent="0.15">
      <c r="B10" s="1322" t="s">
        <v>190</v>
      </c>
      <c r="C10" s="1323"/>
      <c r="D10" s="1323"/>
      <c r="E10" s="1322" t="s">
        <v>188</v>
      </c>
      <c r="F10" s="1323"/>
      <c r="G10" s="1323"/>
      <c r="H10" s="1323"/>
      <c r="I10" s="1323"/>
      <c r="J10" s="1323"/>
      <c r="K10" s="1323"/>
      <c r="L10" s="1323"/>
      <c r="M10" s="1323"/>
      <c r="N10" s="1323"/>
      <c r="O10" s="1324"/>
      <c r="P10" s="1322" t="s">
        <v>189</v>
      </c>
      <c r="Q10" s="1323"/>
      <c r="R10" s="1323"/>
      <c r="S10" s="1323"/>
      <c r="T10" s="1323"/>
      <c r="U10" s="1323"/>
      <c r="V10" s="1323"/>
      <c r="W10" s="1323"/>
      <c r="X10" s="1323"/>
      <c r="Y10" s="1323"/>
      <c r="Z10" s="1324"/>
      <c r="AA10" s="1290" t="s">
        <v>172</v>
      </c>
      <c r="AB10" s="1290"/>
      <c r="AC10" s="1290"/>
      <c r="AD10" s="1398"/>
    </row>
    <row r="11" spans="1:30" ht="18" customHeight="1" x14ac:dyDescent="0.15">
      <c r="B11" s="1322"/>
      <c r="C11" s="1323"/>
      <c r="D11" s="1323"/>
      <c r="E11" s="1322" t="s">
        <v>187</v>
      </c>
      <c r="F11" s="1323"/>
      <c r="G11" s="1597"/>
      <c r="H11" s="1323" t="s">
        <v>191</v>
      </c>
      <c r="I11" s="1323"/>
      <c r="J11" s="1323"/>
      <c r="K11" s="1597"/>
      <c r="L11" s="1323" t="s">
        <v>45</v>
      </c>
      <c r="M11" s="1323"/>
      <c r="N11" s="1323"/>
      <c r="O11" s="1324"/>
      <c r="P11" s="1322" t="s">
        <v>187</v>
      </c>
      <c r="Q11" s="1323"/>
      <c r="R11" s="1597"/>
      <c r="S11" s="1323" t="s">
        <v>191</v>
      </c>
      <c r="T11" s="1323"/>
      <c r="U11" s="1323"/>
      <c r="V11" s="1597"/>
      <c r="W11" s="1323" t="s">
        <v>45</v>
      </c>
      <c r="X11" s="1323"/>
      <c r="Y11" s="1323"/>
      <c r="Z11" s="1324"/>
      <c r="AA11" s="1394"/>
      <c r="AB11" s="1394"/>
      <c r="AC11" s="1394"/>
      <c r="AD11" s="1399"/>
    </row>
    <row r="12" spans="1:30" ht="18" customHeight="1" x14ac:dyDescent="0.15">
      <c r="B12" s="1369"/>
      <c r="C12" s="1370"/>
      <c r="D12" s="79" t="s">
        <v>9</v>
      </c>
      <c r="E12" s="78"/>
      <c r="F12" s="1595" t="s">
        <v>69</v>
      </c>
      <c r="G12" s="1596"/>
      <c r="H12" s="1323"/>
      <c r="I12" s="1323"/>
      <c r="J12" s="1323"/>
      <c r="K12" s="89" t="s">
        <v>32</v>
      </c>
      <c r="L12" s="1354"/>
      <c r="M12" s="1354"/>
      <c r="N12" s="1354"/>
      <c r="O12" s="10" t="s">
        <v>14</v>
      </c>
      <c r="P12" s="78"/>
      <c r="Q12" s="1595" t="s">
        <v>69</v>
      </c>
      <c r="R12" s="1596"/>
      <c r="S12" s="1323"/>
      <c r="T12" s="1323"/>
      <c r="U12" s="1323"/>
      <c r="V12" s="89" t="s">
        <v>32</v>
      </c>
      <c r="W12" s="1354"/>
      <c r="X12" s="1354"/>
      <c r="Y12" s="1354"/>
      <c r="Z12" s="10" t="s">
        <v>14</v>
      </c>
      <c r="AA12" s="1354"/>
      <c r="AB12" s="1354"/>
      <c r="AC12" s="1354"/>
      <c r="AD12" s="10" t="s">
        <v>14</v>
      </c>
    </row>
    <row r="13" spans="1:30" ht="18" customHeight="1" x14ac:dyDescent="0.15">
      <c r="B13" s="1369"/>
      <c r="C13" s="1370"/>
      <c r="D13" s="79" t="s">
        <v>9</v>
      </c>
      <c r="E13" s="78"/>
      <c r="F13" s="1595" t="s">
        <v>69</v>
      </c>
      <c r="G13" s="1596"/>
      <c r="H13" s="1323"/>
      <c r="I13" s="1323"/>
      <c r="J13" s="1323"/>
      <c r="K13" s="89" t="s">
        <v>32</v>
      </c>
      <c r="L13" s="1354"/>
      <c r="M13" s="1354"/>
      <c r="N13" s="1354"/>
      <c r="O13" s="10" t="s">
        <v>14</v>
      </c>
      <c r="P13" s="78"/>
      <c r="Q13" s="1595" t="s">
        <v>69</v>
      </c>
      <c r="R13" s="1596"/>
      <c r="S13" s="1323"/>
      <c r="T13" s="1323"/>
      <c r="U13" s="1323"/>
      <c r="V13" s="89" t="s">
        <v>32</v>
      </c>
      <c r="W13" s="1354"/>
      <c r="X13" s="1354"/>
      <c r="Y13" s="1354"/>
      <c r="Z13" s="10" t="s">
        <v>14</v>
      </c>
      <c r="AA13" s="1354"/>
      <c r="AB13" s="1354"/>
      <c r="AC13" s="1354"/>
      <c r="AD13" s="10" t="s">
        <v>14</v>
      </c>
    </row>
    <row r="14" spans="1:30" ht="18" customHeight="1" x14ac:dyDescent="0.15">
      <c r="B14" s="1369"/>
      <c r="C14" s="1370"/>
      <c r="D14" s="79" t="s">
        <v>9</v>
      </c>
      <c r="E14" s="78"/>
      <c r="F14" s="1595" t="s">
        <v>69</v>
      </c>
      <c r="G14" s="1596"/>
      <c r="H14" s="1323"/>
      <c r="I14" s="1323"/>
      <c r="J14" s="1323"/>
      <c r="K14" s="89" t="s">
        <v>32</v>
      </c>
      <c r="L14" s="1354"/>
      <c r="M14" s="1354"/>
      <c r="N14" s="1354"/>
      <c r="O14" s="10" t="s">
        <v>14</v>
      </c>
      <c r="P14" s="78"/>
      <c r="Q14" s="1595" t="s">
        <v>69</v>
      </c>
      <c r="R14" s="1596"/>
      <c r="S14" s="1323"/>
      <c r="T14" s="1323"/>
      <c r="U14" s="1323"/>
      <c r="V14" s="89" t="s">
        <v>32</v>
      </c>
      <c r="W14" s="1354"/>
      <c r="X14" s="1354"/>
      <c r="Y14" s="1354"/>
      <c r="Z14" s="10" t="s">
        <v>14</v>
      </c>
      <c r="AA14" s="1354"/>
      <c r="AB14" s="1354"/>
      <c r="AC14" s="1354"/>
      <c r="AD14" s="10" t="s">
        <v>14</v>
      </c>
    </row>
    <row r="15" spans="1:30" ht="18" customHeight="1" x14ac:dyDescent="0.15">
      <c r="B15" s="1369"/>
      <c r="C15" s="1370"/>
      <c r="D15" s="79" t="s">
        <v>9</v>
      </c>
      <c r="E15" s="78"/>
      <c r="F15" s="1595" t="s">
        <v>69</v>
      </c>
      <c r="G15" s="1596"/>
      <c r="H15" s="1323"/>
      <c r="I15" s="1323"/>
      <c r="J15" s="1323"/>
      <c r="K15" s="89" t="s">
        <v>32</v>
      </c>
      <c r="L15" s="1354"/>
      <c r="M15" s="1354"/>
      <c r="N15" s="1354"/>
      <c r="O15" s="10" t="s">
        <v>14</v>
      </c>
      <c r="P15" s="78"/>
      <c r="Q15" s="1595" t="s">
        <v>69</v>
      </c>
      <c r="R15" s="1596"/>
      <c r="S15" s="1323"/>
      <c r="T15" s="1323"/>
      <c r="U15" s="1323"/>
      <c r="V15" s="89" t="s">
        <v>32</v>
      </c>
      <c r="W15" s="1354"/>
      <c r="X15" s="1354"/>
      <c r="Y15" s="1354"/>
      <c r="Z15" s="10" t="s">
        <v>14</v>
      </c>
      <c r="AA15" s="1354"/>
      <c r="AB15" s="1354"/>
      <c r="AC15" s="1354"/>
      <c r="AD15" s="10" t="s">
        <v>14</v>
      </c>
    </row>
    <row r="16" spans="1:30" ht="18" customHeight="1" x14ac:dyDescent="0.15">
      <c r="B16" s="1369"/>
      <c r="C16" s="1370"/>
      <c r="D16" s="79" t="s">
        <v>9</v>
      </c>
      <c r="E16" s="78"/>
      <c r="F16" s="1595" t="s">
        <v>69</v>
      </c>
      <c r="G16" s="1596"/>
      <c r="H16" s="1323"/>
      <c r="I16" s="1323"/>
      <c r="J16" s="1323"/>
      <c r="K16" s="89" t="s">
        <v>32</v>
      </c>
      <c r="L16" s="1354"/>
      <c r="M16" s="1354"/>
      <c r="N16" s="1354"/>
      <c r="O16" s="10" t="s">
        <v>14</v>
      </c>
      <c r="P16" s="78"/>
      <c r="Q16" s="1595" t="s">
        <v>69</v>
      </c>
      <c r="R16" s="1596"/>
      <c r="S16" s="1323"/>
      <c r="T16" s="1323"/>
      <c r="U16" s="1323"/>
      <c r="V16" s="89" t="s">
        <v>32</v>
      </c>
      <c r="W16" s="1354"/>
      <c r="X16" s="1354"/>
      <c r="Y16" s="1354"/>
      <c r="Z16" s="10" t="s">
        <v>14</v>
      </c>
      <c r="AA16" s="1354"/>
      <c r="AB16" s="1354"/>
      <c r="AC16" s="1354"/>
      <c r="AD16" s="10" t="s">
        <v>14</v>
      </c>
    </row>
    <row r="17" spans="1:30" ht="18" customHeight="1" thickBot="1" x14ac:dyDescent="0.2">
      <c r="B17" s="1490"/>
      <c r="C17" s="1491"/>
      <c r="D17" s="91" t="s">
        <v>9</v>
      </c>
      <c r="E17" s="90"/>
      <c r="F17" s="1592" t="s">
        <v>69</v>
      </c>
      <c r="G17" s="1593"/>
      <c r="H17" s="1594"/>
      <c r="I17" s="1594"/>
      <c r="J17" s="1594"/>
      <c r="K17" s="92" t="s">
        <v>32</v>
      </c>
      <c r="L17" s="1591"/>
      <c r="M17" s="1591"/>
      <c r="N17" s="1591"/>
      <c r="O17" s="93" t="s">
        <v>14</v>
      </c>
      <c r="P17" s="90"/>
      <c r="Q17" s="1592" t="s">
        <v>69</v>
      </c>
      <c r="R17" s="1593"/>
      <c r="S17" s="1594"/>
      <c r="T17" s="1594"/>
      <c r="U17" s="1594"/>
      <c r="V17" s="92" t="s">
        <v>32</v>
      </c>
      <c r="W17" s="1591"/>
      <c r="X17" s="1591"/>
      <c r="Y17" s="1591"/>
      <c r="Z17" s="93" t="s">
        <v>14</v>
      </c>
      <c r="AA17" s="1591"/>
      <c r="AB17" s="1591"/>
      <c r="AC17" s="1591"/>
      <c r="AD17" s="93" t="s">
        <v>14</v>
      </c>
    </row>
    <row r="18" spans="1:30" ht="18" customHeight="1" thickTop="1" x14ac:dyDescent="0.15">
      <c r="B18" s="1393" t="s">
        <v>157</v>
      </c>
      <c r="C18" s="1394"/>
      <c r="D18" s="1399"/>
      <c r="E18" s="1598"/>
      <c r="F18" s="1521"/>
      <c r="G18" s="1521"/>
      <c r="H18" s="1521"/>
      <c r="I18" s="1521"/>
      <c r="J18" s="1521"/>
      <c r="K18" s="1599"/>
      <c r="L18" s="1567"/>
      <c r="M18" s="1567"/>
      <c r="N18" s="1567"/>
      <c r="O18" s="80" t="s">
        <v>14</v>
      </c>
      <c r="P18" s="1600"/>
      <c r="Q18" s="1601"/>
      <c r="R18" s="1601"/>
      <c r="S18" s="1601"/>
      <c r="T18" s="1601"/>
      <c r="U18" s="1601"/>
      <c r="V18" s="1602"/>
      <c r="W18" s="1567"/>
      <c r="X18" s="1567"/>
      <c r="Y18" s="1567"/>
      <c r="Z18" s="80" t="s">
        <v>14</v>
      </c>
      <c r="AA18" s="1567"/>
      <c r="AB18" s="1567"/>
      <c r="AC18" s="1567"/>
      <c r="AD18" s="80" t="s">
        <v>14</v>
      </c>
    </row>
    <row r="19" spans="1:30" ht="18" customHeight="1" x14ac:dyDescent="0.15"/>
    <row r="20" spans="1:30" ht="18" customHeight="1" x14ac:dyDescent="0.15">
      <c r="A20" s="2" t="s">
        <v>193</v>
      </c>
    </row>
    <row r="21" spans="1:30" ht="18" customHeight="1" x14ac:dyDescent="0.15">
      <c r="B21" s="1322" t="s">
        <v>190</v>
      </c>
      <c r="C21" s="1323"/>
      <c r="D21" s="1323"/>
      <c r="E21" s="1322" t="s">
        <v>188</v>
      </c>
      <c r="F21" s="1323"/>
      <c r="G21" s="1323"/>
      <c r="H21" s="1323"/>
      <c r="I21" s="1323"/>
      <c r="J21" s="1323"/>
      <c r="K21" s="1323"/>
      <c r="L21" s="1323"/>
      <c r="M21" s="1323"/>
      <c r="N21" s="1323"/>
      <c r="O21" s="1324"/>
      <c r="P21" s="1322" t="s">
        <v>189</v>
      </c>
      <c r="Q21" s="1323"/>
      <c r="R21" s="1323"/>
      <c r="S21" s="1323"/>
      <c r="T21" s="1323"/>
      <c r="U21" s="1323"/>
      <c r="V21" s="1323"/>
      <c r="W21" s="1323"/>
      <c r="X21" s="1323"/>
      <c r="Y21" s="1323"/>
      <c r="Z21" s="1324"/>
      <c r="AA21" s="1290" t="s">
        <v>172</v>
      </c>
      <c r="AB21" s="1290"/>
      <c r="AC21" s="1290"/>
      <c r="AD21" s="1398"/>
    </row>
    <row r="22" spans="1:30" ht="24" customHeight="1" x14ac:dyDescent="0.15">
      <c r="B22" s="1322"/>
      <c r="C22" s="1323"/>
      <c r="D22" s="1323"/>
      <c r="E22" s="1322" t="s">
        <v>187</v>
      </c>
      <c r="F22" s="1323"/>
      <c r="G22" s="1597"/>
      <c r="H22" s="1581" t="s">
        <v>191</v>
      </c>
      <c r="I22" s="1582"/>
      <c r="J22" s="1583" t="s">
        <v>194</v>
      </c>
      <c r="K22" s="1584"/>
      <c r="L22" s="1323" t="s">
        <v>45</v>
      </c>
      <c r="M22" s="1323"/>
      <c r="N22" s="1323"/>
      <c r="O22" s="1324"/>
      <c r="P22" s="1322" t="s">
        <v>187</v>
      </c>
      <c r="Q22" s="1323"/>
      <c r="R22" s="1597"/>
      <c r="S22" s="1581" t="s">
        <v>191</v>
      </c>
      <c r="T22" s="1582"/>
      <c r="U22" s="1583" t="s">
        <v>194</v>
      </c>
      <c r="V22" s="1584"/>
      <c r="W22" s="1323" t="s">
        <v>45</v>
      </c>
      <c r="X22" s="1323"/>
      <c r="Y22" s="1323"/>
      <c r="Z22" s="1324"/>
      <c r="AA22" s="1394"/>
      <c r="AB22" s="1394"/>
      <c r="AC22" s="1394"/>
      <c r="AD22" s="1399"/>
    </row>
    <row r="23" spans="1:30" ht="18" customHeight="1" x14ac:dyDescent="0.15">
      <c r="B23" s="1289"/>
      <c r="C23" s="1290"/>
      <c r="D23" s="1507" t="s">
        <v>9</v>
      </c>
      <c r="E23" s="1381"/>
      <c r="F23" s="1571" t="s">
        <v>69</v>
      </c>
      <c r="G23" s="1572"/>
      <c r="H23" s="1569"/>
      <c r="I23" s="1570"/>
      <c r="J23" s="1570"/>
      <c r="K23" s="94" t="s">
        <v>32</v>
      </c>
      <c r="L23" s="1564"/>
      <c r="M23" s="1565"/>
      <c r="N23" s="1565"/>
      <c r="O23" s="1507" t="s">
        <v>14</v>
      </c>
      <c r="P23" s="1381"/>
      <c r="Q23" s="1571" t="s">
        <v>69</v>
      </c>
      <c r="R23" s="1572"/>
      <c r="S23" s="1569"/>
      <c r="T23" s="1570"/>
      <c r="U23" s="1570"/>
      <c r="V23" s="94" t="s">
        <v>32</v>
      </c>
      <c r="W23" s="1564"/>
      <c r="X23" s="1565"/>
      <c r="Y23" s="1565"/>
      <c r="Z23" s="1507" t="s">
        <v>14</v>
      </c>
      <c r="AA23" s="1564"/>
      <c r="AB23" s="1565"/>
      <c r="AC23" s="1565"/>
      <c r="AD23" s="1507" t="s">
        <v>14</v>
      </c>
    </row>
    <row r="24" spans="1:30" ht="18" customHeight="1" x14ac:dyDescent="0.15">
      <c r="B24" s="1393"/>
      <c r="C24" s="1394"/>
      <c r="D24" s="1535"/>
      <c r="E24" s="1563"/>
      <c r="F24" s="1577"/>
      <c r="G24" s="1578"/>
      <c r="H24" s="1561"/>
      <c r="I24" s="1562"/>
      <c r="J24" s="1562"/>
      <c r="K24" s="95" t="s">
        <v>32</v>
      </c>
      <c r="L24" s="1566"/>
      <c r="M24" s="1567"/>
      <c r="N24" s="1567"/>
      <c r="O24" s="1535"/>
      <c r="P24" s="1563"/>
      <c r="Q24" s="1577"/>
      <c r="R24" s="1578"/>
      <c r="S24" s="1561"/>
      <c r="T24" s="1562"/>
      <c r="U24" s="1562"/>
      <c r="V24" s="95" t="s">
        <v>32</v>
      </c>
      <c r="W24" s="1566"/>
      <c r="X24" s="1567"/>
      <c r="Y24" s="1567"/>
      <c r="Z24" s="1535"/>
      <c r="AA24" s="1566"/>
      <c r="AB24" s="1567"/>
      <c r="AC24" s="1567"/>
      <c r="AD24" s="1535"/>
    </row>
    <row r="25" spans="1:30" ht="18" customHeight="1" x14ac:dyDescent="0.15">
      <c r="B25" s="1289"/>
      <c r="C25" s="1290"/>
      <c r="D25" s="1507" t="s">
        <v>9</v>
      </c>
      <c r="E25" s="1381"/>
      <c r="F25" s="1571" t="s">
        <v>69</v>
      </c>
      <c r="G25" s="1572"/>
      <c r="H25" s="1569"/>
      <c r="I25" s="1570"/>
      <c r="J25" s="1570"/>
      <c r="K25" s="94" t="s">
        <v>32</v>
      </c>
      <c r="L25" s="1564"/>
      <c r="M25" s="1565"/>
      <c r="N25" s="1565"/>
      <c r="O25" s="1507" t="s">
        <v>14</v>
      </c>
      <c r="P25" s="1381"/>
      <c r="Q25" s="1571" t="s">
        <v>69</v>
      </c>
      <c r="R25" s="1572"/>
      <c r="S25" s="1569"/>
      <c r="T25" s="1570"/>
      <c r="U25" s="1570"/>
      <c r="V25" s="94" t="s">
        <v>32</v>
      </c>
      <c r="W25" s="1564"/>
      <c r="X25" s="1565"/>
      <c r="Y25" s="1565"/>
      <c r="Z25" s="1507" t="s">
        <v>14</v>
      </c>
      <c r="AA25" s="1564"/>
      <c r="AB25" s="1565"/>
      <c r="AC25" s="1565"/>
      <c r="AD25" s="1507" t="s">
        <v>14</v>
      </c>
    </row>
    <row r="26" spans="1:30" ht="18" customHeight="1" x14ac:dyDescent="0.15">
      <c r="B26" s="1393"/>
      <c r="C26" s="1394"/>
      <c r="D26" s="1535"/>
      <c r="E26" s="1563"/>
      <c r="F26" s="1577"/>
      <c r="G26" s="1578"/>
      <c r="H26" s="1561"/>
      <c r="I26" s="1562"/>
      <c r="J26" s="1562"/>
      <c r="K26" s="95" t="s">
        <v>32</v>
      </c>
      <c r="L26" s="1566"/>
      <c r="M26" s="1567"/>
      <c r="N26" s="1567"/>
      <c r="O26" s="1535"/>
      <c r="P26" s="1563"/>
      <c r="Q26" s="1577"/>
      <c r="R26" s="1578"/>
      <c r="S26" s="1561"/>
      <c r="T26" s="1562"/>
      <c r="U26" s="1562"/>
      <c r="V26" s="95" t="s">
        <v>32</v>
      </c>
      <c r="W26" s="1566"/>
      <c r="X26" s="1567"/>
      <c r="Y26" s="1567"/>
      <c r="Z26" s="1535"/>
      <c r="AA26" s="1566"/>
      <c r="AB26" s="1567"/>
      <c r="AC26" s="1567"/>
      <c r="AD26" s="1535"/>
    </row>
    <row r="27" spans="1:30" ht="18" customHeight="1" x14ac:dyDescent="0.15">
      <c r="B27" s="1289"/>
      <c r="C27" s="1290"/>
      <c r="D27" s="1507" t="s">
        <v>9</v>
      </c>
      <c r="E27" s="1381"/>
      <c r="F27" s="1571" t="s">
        <v>69</v>
      </c>
      <c r="G27" s="1572"/>
      <c r="H27" s="1569"/>
      <c r="I27" s="1570"/>
      <c r="J27" s="1570"/>
      <c r="K27" s="94" t="s">
        <v>32</v>
      </c>
      <c r="L27" s="1564"/>
      <c r="M27" s="1565"/>
      <c r="N27" s="1565"/>
      <c r="O27" s="1507" t="s">
        <v>14</v>
      </c>
      <c r="P27" s="1381"/>
      <c r="Q27" s="1571" t="s">
        <v>69</v>
      </c>
      <c r="R27" s="1572"/>
      <c r="S27" s="1569"/>
      <c r="T27" s="1570"/>
      <c r="U27" s="1570"/>
      <c r="V27" s="94" t="s">
        <v>32</v>
      </c>
      <c r="W27" s="1564"/>
      <c r="X27" s="1565"/>
      <c r="Y27" s="1565"/>
      <c r="Z27" s="1507" t="s">
        <v>14</v>
      </c>
      <c r="AA27" s="1564"/>
      <c r="AB27" s="1565"/>
      <c r="AC27" s="1565"/>
      <c r="AD27" s="1507" t="s">
        <v>14</v>
      </c>
    </row>
    <row r="28" spans="1:30" ht="18" customHeight="1" x14ac:dyDescent="0.15">
      <c r="B28" s="1393"/>
      <c r="C28" s="1394"/>
      <c r="D28" s="1535"/>
      <c r="E28" s="1563"/>
      <c r="F28" s="1577"/>
      <c r="G28" s="1578"/>
      <c r="H28" s="1561"/>
      <c r="I28" s="1562"/>
      <c r="J28" s="1562"/>
      <c r="K28" s="95" t="s">
        <v>32</v>
      </c>
      <c r="L28" s="1566"/>
      <c r="M28" s="1567"/>
      <c r="N28" s="1567"/>
      <c r="O28" s="1535"/>
      <c r="P28" s="1563"/>
      <c r="Q28" s="1577"/>
      <c r="R28" s="1578"/>
      <c r="S28" s="1561"/>
      <c r="T28" s="1562"/>
      <c r="U28" s="1562"/>
      <c r="V28" s="95" t="s">
        <v>32</v>
      </c>
      <c r="W28" s="1566"/>
      <c r="X28" s="1567"/>
      <c r="Y28" s="1567"/>
      <c r="Z28" s="1535"/>
      <c r="AA28" s="1566"/>
      <c r="AB28" s="1567"/>
      <c r="AC28" s="1567"/>
      <c r="AD28" s="1535"/>
    </row>
    <row r="29" spans="1:30" ht="18" customHeight="1" x14ac:dyDescent="0.15">
      <c r="B29" s="1289"/>
      <c r="C29" s="1290"/>
      <c r="D29" s="1507" t="s">
        <v>9</v>
      </c>
      <c r="E29" s="1381"/>
      <c r="F29" s="1571" t="s">
        <v>69</v>
      </c>
      <c r="G29" s="1572"/>
      <c r="H29" s="1569"/>
      <c r="I29" s="1570"/>
      <c r="J29" s="1570"/>
      <c r="K29" s="94" t="s">
        <v>32</v>
      </c>
      <c r="L29" s="1564"/>
      <c r="M29" s="1565"/>
      <c r="N29" s="1565"/>
      <c r="O29" s="1507" t="s">
        <v>14</v>
      </c>
      <c r="P29" s="1381"/>
      <c r="Q29" s="1571" t="s">
        <v>69</v>
      </c>
      <c r="R29" s="1572"/>
      <c r="S29" s="1569"/>
      <c r="T29" s="1570"/>
      <c r="U29" s="1570"/>
      <c r="V29" s="94" t="s">
        <v>32</v>
      </c>
      <c r="W29" s="1564"/>
      <c r="X29" s="1565"/>
      <c r="Y29" s="1565"/>
      <c r="Z29" s="1507" t="s">
        <v>14</v>
      </c>
      <c r="AA29" s="1564"/>
      <c r="AB29" s="1565"/>
      <c r="AC29" s="1565"/>
      <c r="AD29" s="1507" t="s">
        <v>14</v>
      </c>
    </row>
    <row r="30" spans="1:30" ht="18" customHeight="1" x14ac:dyDescent="0.15">
      <c r="B30" s="1393"/>
      <c r="C30" s="1394"/>
      <c r="D30" s="1535"/>
      <c r="E30" s="1563"/>
      <c r="F30" s="1577"/>
      <c r="G30" s="1578"/>
      <c r="H30" s="1561"/>
      <c r="I30" s="1562"/>
      <c r="J30" s="1562"/>
      <c r="K30" s="95" t="s">
        <v>32</v>
      </c>
      <c r="L30" s="1566"/>
      <c r="M30" s="1567"/>
      <c r="N30" s="1567"/>
      <c r="O30" s="1535"/>
      <c r="P30" s="1563"/>
      <c r="Q30" s="1577"/>
      <c r="R30" s="1578"/>
      <c r="S30" s="1561"/>
      <c r="T30" s="1562"/>
      <c r="U30" s="1562"/>
      <c r="V30" s="95" t="s">
        <v>32</v>
      </c>
      <c r="W30" s="1566"/>
      <c r="X30" s="1567"/>
      <c r="Y30" s="1567"/>
      <c r="Z30" s="1535"/>
      <c r="AA30" s="1566"/>
      <c r="AB30" s="1567"/>
      <c r="AC30" s="1567"/>
      <c r="AD30" s="1535"/>
    </row>
    <row r="31" spans="1:30" ht="18" customHeight="1" x14ac:dyDescent="0.15">
      <c r="B31" s="1289"/>
      <c r="C31" s="1290"/>
      <c r="D31" s="1507" t="s">
        <v>9</v>
      </c>
      <c r="E31" s="1381"/>
      <c r="F31" s="1571" t="s">
        <v>69</v>
      </c>
      <c r="G31" s="1572"/>
      <c r="H31" s="1569"/>
      <c r="I31" s="1570"/>
      <c r="J31" s="1570"/>
      <c r="K31" s="94" t="s">
        <v>32</v>
      </c>
      <c r="L31" s="1564"/>
      <c r="M31" s="1565"/>
      <c r="N31" s="1565"/>
      <c r="O31" s="1507" t="s">
        <v>14</v>
      </c>
      <c r="P31" s="1381"/>
      <c r="Q31" s="1571" t="s">
        <v>69</v>
      </c>
      <c r="R31" s="1572"/>
      <c r="S31" s="1569"/>
      <c r="T31" s="1570"/>
      <c r="U31" s="1570"/>
      <c r="V31" s="94" t="s">
        <v>32</v>
      </c>
      <c r="W31" s="1564"/>
      <c r="X31" s="1565"/>
      <c r="Y31" s="1565"/>
      <c r="Z31" s="1507" t="s">
        <v>14</v>
      </c>
      <c r="AA31" s="1564"/>
      <c r="AB31" s="1565"/>
      <c r="AC31" s="1565"/>
      <c r="AD31" s="1507" t="s">
        <v>14</v>
      </c>
    </row>
    <row r="32" spans="1:30" ht="18" customHeight="1" x14ac:dyDescent="0.15">
      <c r="B32" s="1393"/>
      <c r="C32" s="1394"/>
      <c r="D32" s="1535"/>
      <c r="E32" s="1563"/>
      <c r="F32" s="1577"/>
      <c r="G32" s="1578"/>
      <c r="H32" s="1561"/>
      <c r="I32" s="1562"/>
      <c r="J32" s="1562"/>
      <c r="K32" s="95" t="s">
        <v>32</v>
      </c>
      <c r="L32" s="1566"/>
      <c r="M32" s="1567"/>
      <c r="N32" s="1567"/>
      <c r="O32" s="1535"/>
      <c r="P32" s="1563"/>
      <c r="Q32" s="1577"/>
      <c r="R32" s="1578"/>
      <c r="S32" s="1561"/>
      <c r="T32" s="1562"/>
      <c r="U32" s="1562"/>
      <c r="V32" s="95" t="s">
        <v>32</v>
      </c>
      <c r="W32" s="1566"/>
      <c r="X32" s="1567"/>
      <c r="Y32" s="1567"/>
      <c r="Z32" s="1535"/>
      <c r="AA32" s="1566"/>
      <c r="AB32" s="1567"/>
      <c r="AC32" s="1567"/>
      <c r="AD32" s="1535"/>
    </row>
    <row r="33" spans="1:30" ht="18" customHeight="1" x14ac:dyDescent="0.15">
      <c r="B33" s="1289"/>
      <c r="C33" s="1290"/>
      <c r="D33" s="1507" t="s">
        <v>9</v>
      </c>
      <c r="E33" s="1381"/>
      <c r="F33" s="1571" t="s">
        <v>69</v>
      </c>
      <c r="G33" s="1572"/>
      <c r="H33" s="1569"/>
      <c r="I33" s="1570"/>
      <c r="J33" s="1570"/>
      <c r="K33" s="94" t="s">
        <v>32</v>
      </c>
      <c r="L33" s="1564"/>
      <c r="M33" s="1565"/>
      <c r="N33" s="1565"/>
      <c r="O33" s="1507" t="s">
        <v>14</v>
      </c>
      <c r="P33" s="1381"/>
      <c r="Q33" s="1571" t="s">
        <v>69</v>
      </c>
      <c r="R33" s="1572"/>
      <c r="S33" s="1569"/>
      <c r="T33" s="1570"/>
      <c r="U33" s="1570"/>
      <c r="V33" s="94" t="s">
        <v>32</v>
      </c>
      <c r="W33" s="1564"/>
      <c r="X33" s="1565"/>
      <c r="Y33" s="1565"/>
      <c r="Z33" s="1507" t="s">
        <v>14</v>
      </c>
      <c r="AA33" s="1564"/>
      <c r="AB33" s="1565"/>
      <c r="AC33" s="1565"/>
      <c r="AD33" s="1507" t="s">
        <v>14</v>
      </c>
    </row>
    <row r="34" spans="1:30" ht="18" customHeight="1" thickBot="1" x14ac:dyDescent="0.2">
      <c r="B34" s="1579"/>
      <c r="C34" s="1580"/>
      <c r="D34" s="1541"/>
      <c r="E34" s="1568"/>
      <c r="F34" s="1573"/>
      <c r="G34" s="1574"/>
      <c r="H34" s="1559"/>
      <c r="I34" s="1560"/>
      <c r="J34" s="1560"/>
      <c r="K34" s="97" t="s">
        <v>32</v>
      </c>
      <c r="L34" s="1575"/>
      <c r="M34" s="1576"/>
      <c r="N34" s="1576"/>
      <c r="O34" s="1541"/>
      <c r="P34" s="1568"/>
      <c r="Q34" s="1573"/>
      <c r="R34" s="1574"/>
      <c r="S34" s="1559"/>
      <c r="T34" s="1560"/>
      <c r="U34" s="1560"/>
      <c r="V34" s="97" t="s">
        <v>32</v>
      </c>
      <c r="W34" s="1575"/>
      <c r="X34" s="1576"/>
      <c r="Y34" s="1576"/>
      <c r="Z34" s="1541"/>
      <c r="AA34" s="1575"/>
      <c r="AB34" s="1576"/>
      <c r="AC34" s="1576"/>
      <c r="AD34" s="1541"/>
    </row>
    <row r="35" spans="1:30" ht="18" customHeight="1" thickTop="1" x14ac:dyDescent="0.15">
      <c r="B35" s="1393" t="s">
        <v>157</v>
      </c>
      <c r="C35" s="1394"/>
      <c r="D35" s="1399"/>
      <c r="E35" s="1585"/>
      <c r="F35" s="1586"/>
      <c r="G35" s="1586"/>
      <c r="H35" s="1586"/>
      <c r="I35" s="1586"/>
      <c r="J35" s="1586"/>
      <c r="K35" s="1587"/>
      <c r="L35" s="1567"/>
      <c r="M35" s="1567"/>
      <c r="N35" s="1567"/>
      <c r="O35" s="80" t="s">
        <v>14</v>
      </c>
      <c r="P35" s="1588"/>
      <c r="Q35" s="1589"/>
      <c r="R35" s="1589"/>
      <c r="S35" s="1589"/>
      <c r="T35" s="1589"/>
      <c r="U35" s="1589"/>
      <c r="V35" s="1590"/>
      <c r="W35" s="1567"/>
      <c r="X35" s="1567"/>
      <c r="Y35" s="1567"/>
      <c r="Z35" s="80" t="s">
        <v>14</v>
      </c>
      <c r="AA35" s="1567"/>
      <c r="AB35" s="1567"/>
      <c r="AC35" s="1567"/>
      <c r="AD35" s="80" t="s">
        <v>14</v>
      </c>
    </row>
    <row r="36" spans="1:30" ht="18" customHeight="1" x14ac:dyDescent="0.15">
      <c r="B36" s="20"/>
      <c r="C36" s="20"/>
      <c r="D36" s="20"/>
      <c r="E36" s="11"/>
      <c r="F36"/>
      <c r="G36"/>
      <c r="H36"/>
      <c r="I36"/>
      <c r="J36"/>
      <c r="K36"/>
      <c r="L36" s="88"/>
      <c r="M36" s="88"/>
      <c r="N36" s="88"/>
      <c r="O36" s="11"/>
      <c r="P36" s="20"/>
      <c r="Q36" s="20"/>
      <c r="R36" s="20"/>
      <c r="S36" s="20"/>
      <c r="T36" s="20"/>
      <c r="U36" s="20"/>
      <c r="V36" s="20"/>
      <c r="W36" s="88"/>
      <c r="X36" s="88"/>
      <c r="Y36" s="88"/>
      <c r="Z36" s="11"/>
      <c r="AA36" s="88"/>
      <c r="AB36" s="88"/>
      <c r="AC36" s="88"/>
      <c r="AD36" s="11"/>
    </row>
    <row r="37" spans="1:30" ht="18" customHeight="1" x14ac:dyDescent="0.15">
      <c r="B37" s="11" t="s">
        <v>199</v>
      </c>
    </row>
    <row r="38" spans="1:30" ht="18" customHeight="1" x14ac:dyDescent="0.15">
      <c r="A38" s="2" t="s">
        <v>197</v>
      </c>
    </row>
    <row r="39" spans="1:30" ht="15" customHeight="1" x14ac:dyDescent="0.15">
      <c r="B39" s="1322" t="s">
        <v>190</v>
      </c>
      <c r="C39" s="1323"/>
      <c r="D39" s="1324"/>
      <c r="E39" s="1289" t="s">
        <v>6</v>
      </c>
      <c r="F39" s="1290"/>
      <c r="G39" s="1290"/>
      <c r="H39" s="1398"/>
      <c r="I39" s="1322" t="s">
        <v>188</v>
      </c>
      <c r="J39" s="1323"/>
      <c r="K39" s="1323"/>
      <c r="L39" s="1323"/>
      <c r="M39" s="1323"/>
      <c r="N39" s="1323"/>
      <c r="O39" s="1323"/>
      <c r="P39" s="1323"/>
      <c r="Q39" s="1324"/>
      <c r="R39" s="1322" t="s">
        <v>189</v>
      </c>
      <c r="S39" s="1323"/>
      <c r="T39" s="1323"/>
      <c r="U39" s="1323"/>
      <c r="V39" s="1323"/>
      <c r="W39" s="1323"/>
      <c r="X39" s="1323"/>
      <c r="Y39" s="1323"/>
      <c r="Z39" s="1324"/>
      <c r="AA39" s="1289" t="s">
        <v>172</v>
      </c>
      <c r="AB39" s="1290"/>
      <c r="AC39" s="1290"/>
      <c r="AD39" s="1398"/>
    </row>
    <row r="40" spans="1:30" ht="15" customHeight="1" x14ac:dyDescent="0.15">
      <c r="B40" s="1322"/>
      <c r="C40" s="1323"/>
      <c r="D40" s="1324"/>
      <c r="E40" s="1393"/>
      <c r="F40" s="1394"/>
      <c r="G40" s="1394"/>
      <c r="H40" s="1399"/>
      <c r="I40" s="1697" t="s">
        <v>191</v>
      </c>
      <c r="J40" s="1698"/>
      <c r="K40" s="1698"/>
      <c r="L40" s="1698"/>
      <c r="M40" s="1627" t="s">
        <v>45</v>
      </c>
      <c r="N40" s="1627"/>
      <c r="O40" s="1627"/>
      <c r="P40" s="1627"/>
      <c r="Q40" s="1628"/>
      <c r="R40" s="1697" t="s">
        <v>191</v>
      </c>
      <c r="S40" s="1698"/>
      <c r="T40" s="1698"/>
      <c r="U40" s="1698"/>
      <c r="V40" s="1627" t="s">
        <v>45</v>
      </c>
      <c r="W40" s="1627"/>
      <c r="X40" s="1627"/>
      <c r="Y40" s="1627"/>
      <c r="Z40" s="1628"/>
      <c r="AA40" s="1393"/>
      <c r="AB40" s="1394"/>
      <c r="AC40" s="1394"/>
      <c r="AD40" s="1399"/>
    </row>
    <row r="41" spans="1:30" ht="15" customHeight="1" x14ac:dyDescent="0.15">
      <c r="B41" s="1369"/>
      <c r="C41" s="1370"/>
      <c r="D41" s="1649" t="s">
        <v>9</v>
      </c>
      <c r="E41" s="1682" t="s">
        <v>7</v>
      </c>
      <c r="F41" s="1404"/>
      <c r="G41" s="1404"/>
      <c r="H41" s="1683"/>
      <c r="I41" s="1686"/>
      <c r="J41" s="1687"/>
      <c r="K41" s="1695" t="s">
        <v>32</v>
      </c>
      <c r="L41" s="1696"/>
      <c r="M41" s="1680"/>
      <c r="N41" s="1680"/>
      <c r="O41" s="1680"/>
      <c r="P41" s="1681"/>
      <c r="Q41" s="102" t="s">
        <v>14</v>
      </c>
      <c r="R41" s="1686"/>
      <c r="S41" s="1687"/>
      <c r="T41" s="1695" t="s">
        <v>32</v>
      </c>
      <c r="U41" s="1696"/>
      <c r="V41" s="1680"/>
      <c r="W41" s="1680"/>
      <c r="X41" s="1680"/>
      <c r="Y41" s="1681"/>
      <c r="Z41" s="102" t="s">
        <v>14</v>
      </c>
      <c r="AA41" s="1645"/>
      <c r="AB41" s="1565"/>
      <c r="AC41" s="1565"/>
      <c r="AD41" s="1507" t="s">
        <v>14</v>
      </c>
    </row>
    <row r="42" spans="1:30" ht="15" customHeight="1" x14ac:dyDescent="0.15">
      <c r="B42" s="1369"/>
      <c r="C42" s="1370"/>
      <c r="D42" s="1649"/>
      <c r="E42" s="1684"/>
      <c r="F42" s="1419"/>
      <c r="G42" s="1419"/>
      <c r="H42" s="1685"/>
      <c r="I42" s="1699"/>
      <c r="J42" s="1700"/>
      <c r="K42" s="1693" t="s">
        <v>69</v>
      </c>
      <c r="L42" s="1694"/>
      <c r="M42" s="1668"/>
      <c r="N42" s="1668"/>
      <c r="O42" s="1668"/>
      <c r="P42" s="1669"/>
      <c r="Q42" s="103" t="s">
        <v>14</v>
      </c>
      <c r="R42" s="1699"/>
      <c r="S42" s="1700"/>
      <c r="T42" s="1693" t="s">
        <v>69</v>
      </c>
      <c r="U42" s="1694"/>
      <c r="V42" s="1668"/>
      <c r="W42" s="1668"/>
      <c r="X42" s="1668"/>
      <c r="Y42" s="1669"/>
      <c r="Z42" s="103" t="s">
        <v>14</v>
      </c>
      <c r="AA42" s="1646"/>
      <c r="AB42" s="1647"/>
      <c r="AC42" s="1647"/>
      <c r="AD42" s="1526"/>
    </row>
    <row r="43" spans="1:30" ht="15" customHeight="1" x14ac:dyDescent="0.15">
      <c r="B43" s="1369"/>
      <c r="C43" s="1370"/>
      <c r="D43" s="1649"/>
      <c r="E43" s="1688" t="s">
        <v>198</v>
      </c>
      <c r="F43" s="1689"/>
      <c r="G43" s="1689"/>
      <c r="H43" s="1690"/>
      <c r="I43" s="1670"/>
      <c r="J43" s="1671"/>
      <c r="K43" s="1672" t="s">
        <v>32</v>
      </c>
      <c r="L43" s="1673"/>
      <c r="M43" s="1674"/>
      <c r="N43" s="1674"/>
      <c r="O43" s="1674"/>
      <c r="P43" s="1675"/>
      <c r="Q43" s="101" t="s">
        <v>14</v>
      </c>
      <c r="R43" s="1670"/>
      <c r="S43" s="1671"/>
      <c r="T43" s="1672" t="s">
        <v>32</v>
      </c>
      <c r="U43" s="1673"/>
      <c r="V43" s="1674"/>
      <c r="W43" s="1674"/>
      <c r="X43" s="1674"/>
      <c r="Y43" s="1675"/>
      <c r="Z43" s="101" t="s">
        <v>14</v>
      </c>
      <c r="AA43" s="1646"/>
      <c r="AB43" s="1647"/>
      <c r="AC43" s="1647"/>
      <c r="AD43" s="1526"/>
    </row>
    <row r="44" spans="1:30" ht="15" customHeight="1" x14ac:dyDescent="0.15">
      <c r="B44" s="1369"/>
      <c r="C44" s="1370"/>
      <c r="D44" s="1649"/>
      <c r="E44" s="1691"/>
      <c r="F44" s="1449"/>
      <c r="G44" s="1449"/>
      <c r="H44" s="1692"/>
      <c r="I44" s="1666"/>
      <c r="J44" s="1667"/>
      <c r="K44" s="1676" t="s">
        <v>69</v>
      </c>
      <c r="L44" s="1677"/>
      <c r="M44" s="1678"/>
      <c r="N44" s="1678"/>
      <c r="O44" s="1678"/>
      <c r="P44" s="1679"/>
      <c r="Q44" s="104" t="s">
        <v>14</v>
      </c>
      <c r="R44" s="1666"/>
      <c r="S44" s="1667"/>
      <c r="T44" s="1676" t="s">
        <v>69</v>
      </c>
      <c r="U44" s="1677"/>
      <c r="V44" s="1678"/>
      <c r="W44" s="1678"/>
      <c r="X44" s="1678"/>
      <c r="Y44" s="1679"/>
      <c r="Z44" s="104" t="s">
        <v>14</v>
      </c>
      <c r="AA44" s="1618"/>
      <c r="AB44" s="1567"/>
      <c r="AC44" s="1567"/>
      <c r="AD44" s="1535"/>
    </row>
    <row r="45" spans="1:30" ht="15" customHeight="1" x14ac:dyDescent="0.15">
      <c r="B45" s="1369"/>
      <c r="C45" s="1370"/>
      <c r="D45" s="1649" t="s">
        <v>9</v>
      </c>
      <c r="E45" s="1650" t="s">
        <v>7</v>
      </c>
      <c r="F45" s="1570"/>
      <c r="G45" s="1570"/>
      <c r="H45" s="1651"/>
      <c r="I45" s="1639"/>
      <c r="J45" s="1640"/>
      <c r="K45" s="1641" t="s">
        <v>32</v>
      </c>
      <c r="L45" s="1642"/>
      <c r="M45" s="1643"/>
      <c r="N45" s="1643"/>
      <c r="O45" s="1643"/>
      <c r="P45" s="1644"/>
      <c r="Q45" s="8" t="s">
        <v>14</v>
      </c>
      <c r="R45" s="1639"/>
      <c r="S45" s="1640"/>
      <c r="T45" s="1641" t="s">
        <v>32</v>
      </c>
      <c r="U45" s="1642"/>
      <c r="V45" s="1643"/>
      <c r="W45" s="1643"/>
      <c r="X45" s="1643"/>
      <c r="Y45" s="1644"/>
      <c r="Z45" s="8" t="s">
        <v>14</v>
      </c>
      <c r="AA45" s="1645"/>
      <c r="AB45" s="1565"/>
      <c r="AC45" s="1565"/>
      <c r="AD45" s="1507" t="s">
        <v>14</v>
      </c>
    </row>
    <row r="46" spans="1:30" ht="15" customHeight="1" x14ac:dyDescent="0.15">
      <c r="B46" s="1369"/>
      <c r="C46" s="1370"/>
      <c r="D46" s="1649"/>
      <c r="E46" s="1652"/>
      <c r="F46" s="1653"/>
      <c r="G46" s="1653"/>
      <c r="H46" s="1654"/>
      <c r="I46" s="1623"/>
      <c r="J46" s="1624"/>
      <c r="K46" s="1619" t="s">
        <v>69</v>
      </c>
      <c r="L46" s="1620"/>
      <c r="M46" s="1625"/>
      <c r="N46" s="1625"/>
      <c r="O46" s="1625"/>
      <c r="P46" s="1626"/>
      <c r="Q46" s="98" t="s">
        <v>14</v>
      </c>
      <c r="R46" s="1623"/>
      <c r="S46" s="1624"/>
      <c r="T46" s="1619" t="s">
        <v>69</v>
      </c>
      <c r="U46" s="1620"/>
      <c r="V46" s="1625"/>
      <c r="W46" s="1625"/>
      <c r="X46" s="1625"/>
      <c r="Y46" s="1626"/>
      <c r="Z46" s="98" t="s">
        <v>14</v>
      </c>
      <c r="AA46" s="1646"/>
      <c r="AB46" s="1647"/>
      <c r="AC46" s="1647"/>
      <c r="AD46" s="1526"/>
    </row>
    <row r="47" spans="1:30" ht="15" customHeight="1" x14ac:dyDescent="0.15">
      <c r="B47" s="1369"/>
      <c r="C47" s="1370"/>
      <c r="D47" s="1649"/>
      <c r="E47" s="1652" t="s">
        <v>198</v>
      </c>
      <c r="F47" s="1653"/>
      <c r="G47" s="1653"/>
      <c r="H47" s="1654"/>
      <c r="I47" s="1623"/>
      <c r="J47" s="1624"/>
      <c r="K47" s="1619" t="s">
        <v>32</v>
      </c>
      <c r="L47" s="1620"/>
      <c r="M47" s="1625"/>
      <c r="N47" s="1625"/>
      <c r="O47" s="1625"/>
      <c r="P47" s="1626"/>
      <c r="Q47" s="98" t="s">
        <v>14</v>
      </c>
      <c r="R47" s="1623"/>
      <c r="S47" s="1624"/>
      <c r="T47" s="1619" t="s">
        <v>32</v>
      </c>
      <c r="U47" s="1620"/>
      <c r="V47" s="1625"/>
      <c r="W47" s="1625"/>
      <c r="X47" s="1625"/>
      <c r="Y47" s="1626"/>
      <c r="Z47" s="98" t="s">
        <v>14</v>
      </c>
      <c r="AA47" s="1646"/>
      <c r="AB47" s="1647"/>
      <c r="AC47" s="1647"/>
      <c r="AD47" s="1526"/>
    </row>
    <row r="48" spans="1:30" ht="15" customHeight="1" x14ac:dyDescent="0.15">
      <c r="B48" s="1369"/>
      <c r="C48" s="1370"/>
      <c r="D48" s="1649"/>
      <c r="E48" s="1655"/>
      <c r="F48" s="1562"/>
      <c r="G48" s="1562"/>
      <c r="H48" s="1656"/>
      <c r="I48" s="1664"/>
      <c r="J48" s="1665"/>
      <c r="K48" s="1657" t="s">
        <v>69</v>
      </c>
      <c r="L48" s="1658"/>
      <c r="M48" s="1659"/>
      <c r="N48" s="1659"/>
      <c r="O48" s="1659"/>
      <c r="P48" s="1660"/>
      <c r="Q48" s="9" t="s">
        <v>14</v>
      </c>
      <c r="R48" s="1664"/>
      <c r="S48" s="1665"/>
      <c r="T48" s="1657" t="s">
        <v>69</v>
      </c>
      <c r="U48" s="1658"/>
      <c r="V48" s="1659"/>
      <c r="W48" s="1659"/>
      <c r="X48" s="1659"/>
      <c r="Y48" s="1660"/>
      <c r="Z48" s="9" t="s">
        <v>14</v>
      </c>
      <c r="AA48" s="1618"/>
      <c r="AB48" s="1567"/>
      <c r="AC48" s="1567"/>
      <c r="AD48" s="1535"/>
    </row>
    <row r="49" spans="2:30" ht="15" customHeight="1" x14ac:dyDescent="0.15">
      <c r="B49" s="1369"/>
      <c r="C49" s="1370"/>
      <c r="D49" s="1649" t="s">
        <v>9</v>
      </c>
      <c r="E49" s="1650" t="s">
        <v>7</v>
      </c>
      <c r="F49" s="1570"/>
      <c r="G49" s="1570"/>
      <c r="H49" s="1651"/>
      <c r="I49" s="1639"/>
      <c r="J49" s="1640"/>
      <c r="K49" s="1641" t="s">
        <v>32</v>
      </c>
      <c r="L49" s="1642"/>
      <c r="M49" s="1643"/>
      <c r="N49" s="1643"/>
      <c r="O49" s="1643"/>
      <c r="P49" s="1644"/>
      <c r="Q49" s="8" t="s">
        <v>14</v>
      </c>
      <c r="R49" s="1639"/>
      <c r="S49" s="1640"/>
      <c r="T49" s="1641" t="s">
        <v>32</v>
      </c>
      <c r="U49" s="1642"/>
      <c r="V49" s="1643"/>
      <c r="W49" s="1643"/>
      <c r="X49" s="1643"/>
      <c r="Y49" s="1644"/>
      <c r="Z49" s="8" t="s">
        <v>14</v>
      </c>
      <c r="AA49" s="1645"/>
      <c r="AB49" s="1565"/>
      <c r="AC49" s="1565"/>
      <c r="AD49" s="1507" t="s">
        <v>14</v>
      </c>
    </row>
    <row r="50" spans="2:30" ht="15" customHeight="1" x14ac:dyDescent="0.15">
      <c r="B50" s="1369"/>
      <c r="C50" s="1370"/>
      <c r="D50" s="1649"/>
      <c r="E50" s="1652"/>
      <c r="F50" s="1653"/>
      <c r="G50" s="1653"/>
      <c r="H50" s="1654"/>
      <c r="I50" s="1623"/>
      <c r="J50" s="1624"/>
      <c r="K50" s="1619" t="s">
        <v>69</v>
      </c>
      <c r="L50" s="1620"/>
      <c r="M50" s="1625"/>
      <c r="N50" s="1625"/>
      <c r="O50" s="1625"/>
      <c r="P50" s="1626"/>
      <c r="Q50" s="98" t="s">
        <v>14</v>
      </c>
      <c r="R50" s="1623"/>
      <c r="S50" s="1624"/>
      <c r="T50" s="1619" t="s">
        <v>69</v>
      </c>
      <c r="U50" s="1620"/>
      <c r="V50" s="1625"/>
      <c r="W50" s="1625"/>
      <c r="X50" s="1625"/>
      <c r="Y50" s="1626"/>
      <c r="Z50" s="98" t="s">
        <v>14</v>
      </c>
      <c r="AA50" s="1646"/>
      <c r="AB50" s="1647"/>
      <c r="AC50" s="1647"/>
      <c r="AD50" s="1526"/>
    </row>
    <row r="51" spans="2:30" ht="15" customHeight="1" x14ac:dyDescent="0.15">
      <c r="B51" s="1369"/>
      <c r="C51" s="1370"/>
      <c r="D51" s="1649"/>
      <c r="E51" s="1652" t="s">
        <v>198</v>
      </c>
      <c r="F51" s="1653"/>
      <c r="G51" s="1653"/>
      <c r="H51" s="1654"/>
      <c r="I51" s="1623"/>
      <c r="J51" s="1624"/>
      <c r="K51" s="1619" t="s">
        <v>32</v>
      </c>
      <c r="L51" s="1620"/>
      <c r="M51" s="1625"/>
      <c r="N51" s="1625"/>
      <c r="O51" s="1625"/>
      <c r="P51" s="1626"/>
      <c r="Q51" s="98" t="s">
        <v>14</v>
      </c>
      <c r="R51" s="1623"/>
      <c r="S51" s="1624"/>
      <c r="T51" s="1619" t="s">
        <v>32</v>
      </c>
      <c r="U51" s="1620"/>
      <c r="V51" s="1625"/>
      <c r="W51" s="1625"/>
      <c r="X51" s="1625"/>
      <c r="Y51" s="1626"/>
      <c r="Z51" s="98" t="s">
        <v>14</v>
      </c>
      <c r="AA51" s="1646"/>
      <c r="AB51" s="1647"/>
      <c r="AC51" s="1647"/>
      <c r="AD51" s="1526"/>
    </row>
    <row r="52" spans="2:30" ht="15" customHeight="1" x14ac:dyDescent="0.15">
      <c r="B52" s="1369"/>
      <c r="C52" s="1370"/>
      <c r="D52" s="1649"/>
      <c r="E52" s="1655"/>
      <c r="F52" s="1562"/>
      <c r="G52" s="1562"/>
      <c r="H52" s="1656"/>
      <c r="I52" s="1664"/>
      <c r="J52" s="1665"/>
      <c r="K52" s="1657" t="s">
        <v>69</v>
      </c>
      <c r="L52" s="1658"/>
      <c r="M52" s="1659"/>
      <c r="N52" s="1659"/>
      <c r="O52" s="1659"/>
      <c r="P52" s="1660"/>
      <c r="Q52" s="9" t="s">
        <v>14</v>
      </c>
      <c r="R52" s="1664"/>
      <c r="S52" s="1665"/>
      <c r="T52" s="1657" t="s">
        <v>69</v>
      </c>
      <c r="U52" s="1658"/>
      <c r="V52" s="1659"/>
      <c r="W52" s="1659"/>
      <c r="X52" s="1659"/>
      <c r="Y52" s="1660"/>
      <c r="Z52" s="9" t="s">
        <v>14</v>
      </c>
      <c r="AA52" s="1618"/>
      <c r="AB52" s="1567"/>
      <c r="AC52" s="1567"/>
      <c r="AD52" s="1535"/>
    </row>
    <row r="53" spans="2:30" ht="15" customHeight="1" x14ac:dyDescent="0.15">
      <c r="B53" s="1369"/>
      <c r="C53" s="1370"/>
      <c r="D53" s="1649" t="s">
        <v>9</v>
      </c>
      <c r="E53" s="1650" t="s">
        <v>7</v>
      </c>
      <c r="F53" s="1570"/>
      <c r="G53" s="1570"/>
      <c r="H53" s="1651"/>
      <c r="I53" s="1639"/>
      <c r="J53" s="1640"/>
      <c r="K53" s="1641" t="s">
        <v>32</v>
      </c>
      <c r="L53" s="1642"/>
      <c r="M53" s="1643"/>
      <c r="N53" s="1643"/>
      <c r="O53" s="1643"/>
      <c r="P53" s="1644"/>
      <c r="Q53" s="8" t="s">
        <v>14</v>
      </c>
      <c r="R53" s="1639"/>
      <c r="S53" s="1640"/>
      <c r="T53" s="1641" t="s">
        <v>32</v>
      </c>
      <c r="U53" s="1642"/>
      <c r="V53" s="1643"/>
      <c r="W53" s="1643"/>
      <c r="X53" s="1643"/>
      <c r="Y53" s="1644"/>
      <c r="Z53" s="8" t="s">
        <v>14</v>
      </c>
      <c r="AA53" s="1645"/>
      <c r="AB53" s="1565"/>
      <c r="AC53" s="1565"/>
      <c r="AD53" s="1507" t="s">
        <v>14</v>
      </c>
    </row>
    <row r="54" spans="2:30" ht="15" customHeight="1" x14ac:dyDescent="0.15">
      <c r="B54" s="1369"/>
      <c r="C54" s="1370"/>
      <c r="D54" s="1649"/>
      <c r="E54" s="1652"/>
      <c r="F54" s="1653"/>
      <c r="G54" s="1653"/>
      <c r="H54" s="1654"/>
      <c r="I54" s="1623"/>
      <c r="J54" s="1624"/>
      <c r="K54" s="1619" t="s">
        <v>69</v>
      </c>
      <c r="L54" s="1620"/>
      <c r="M54" s="1625"/>
      <c r="N54" s="1625"/>
      <c r="O54" s="1625"/>
      <c r="P54" s="1626"/>
      <c r="Q54" s="98" t="s">
        <v>14</v>
      </c>
      <c r="R54" s="1623"/>
      <c r="S54" s="1624"/>
      <c r="T54" s="1619" t="s">
        <v>69</v>
      </c>
      <c r="U54" s="1620"/>
      <c r="V54" s="1625"/>
      <c r="W54" s="1625"/>
      <c r="X54" s="1625"/>
      <c r="Y54" s="1626"/>
      <c r="Z54" s="98" t="s">
        <v>14</v>
      </c>
      <c r="AA54" s="1646"/>
      <c r="AB54" s="1647"/>
      <c r="AC54" s="1647"/>
      <c r="AD54" s="1526"/>
    </row>
    <row r="55" spans="2:30" ht="15" customHeight="1" x14ac:dyDescent="0.15">
      <c r="B55" s="1369"/>
      <c r="C55" s="1370"/>
      <c r="D55" s="1649"/>
      <c r="E55" s="1652" t="s">
        <v>198</v>
      </c>
      <c r="F55" s="1653"/>
      <c r="G55" s="1653"/>
      <c r="H55" s="1654"/>
      <c r="I55" s="1623"/>
      <c r="J55" s="1624"/>
      <c r="K55" s="1619" t="s">
        <v>32</v>
      </c>
      <c r="L55" s="1620"/>
      <c r="M55" s="1625"/>
      <c r="N55" s="1625"/>
      <c r="O55" s="1625"/>
      <c r="P55" s="1626"/>
      <c r="Q55" s="98" t="s">
        <v>14</v>
      </c>
      <c r="R55" s="1623"/>
      <c r="S55" s="1624"/>
      <c r="T55" s="1619" t="s">
        <v>32</v>
      </c>
      <c r="U55" s="1620"/>
      <c r="V55" s="1625"/>
      <c r="W55" s="1625"/>
      <c r="X55" s="1625"/>
      <c r="Y55" s="1626"/>
      <c r="Z55" s="98" t="s">
        <v>14</v>
      </c>
      <c r="AA55" s="1646"/>
      <c r="AB55" s="1647"/>
      <c r="AC55" s="1647"/>
      <c r="AD55" s="1526"/>
    </row>
    <row r="56" spans="2:30" ht="15" customHeight="1" x14ac:dyDescent="0.15">
      <c r="B56" s="1369"/>
      <c r="C56" s="1370"/>
      <c r="D56" s="1649"/>
      <c r="E56" s="1655"/>
      <c r="F56" s="1562"/>
      <c r="G56" s="1562"/>
      <c r="H56" s="1656"/>
      <c r="I56" s="1664"/>
      <c r="J56" s="1665"/>
      <c r="K56" s="1657" t="s">
        <v>69</v>
      </c>
      <c r="L56" s="1658"/>
      <c r="M56" s="1659"/>
      <c r="N56" s="1659"/>
      <c r="O56" s="1659"/>
      <c r="P56" s="1660"/>
      <c r="Q56" s="9" t="s">
        <v>14</v>
      </c>
      <c r="R56" s="1664"/>
      <c r="S56" s="1665"/>
      <c r="T56" s="1657" t="s">
        <v>69</v>
      </c>
      <c r="U56" s="1658"/>
      <c r="V56" s="1659"/>
      <c r="W56" s="1659"/>
      <c r="X56" s="1659"/>
      <c r="Y56" s="1660"/>
      <c r="Z56" s="9" t="s">
        <v>14</v>
      </c>
      <c r="AA56" s="1618"/>
      <c r="AB56" s="1567"/>
      <c r="AC56" s="1567"/>
      <c r="AD56" s="1535"/>
    </row>
    <row r="57" spans="2:30" ht="15" customHeight="1" x14ac:dyDescent="0.15">
      <c r="B57" s="1369"/>
      <c r="C57" s="1370"/>
      <c r="D57" s="1649" t="s">
        <v>9</v>
      </c>
      <c r="E57" s="1650" t="s">
        <v>7</v>
      </c>
      <c r="F57" s="1570"/>
      <c r="G57" s="1570"/>
      <c r="H57" s="1651"/>
      <c r="I57" s="1639"/>
      <c r="J57" s="1640"/>
      <c r="K57" s="1641" t="s">
        <v>32</v>
      </c>
      <c r="L57" s="1642"/>
      <c r="M57" s="1643"/>
      <c r="N57" s="1643"/>
      <c r="O57" s="1643"/>
      <c r="P57" s="1644"/>
      <c r="Q57" s="8" t="s">
        <v>14</v>
      </c>
      <c r="R57" s="1639"/>
      <c r="S57" s="1640"/>
      <c r="T57" s="1641" t="s">
        <v>32</v>
      </c>
      <c r="U57" s="1642"/>
      <c r="V57" s="1643"/>
      <c r="W57" s="1643"/>
      <c r="X57" s="1643"/>
      <c r="Y57" s="1644"/>
      <c r="Z57" s="8" t="s">
        <v>14</v>
      </c>
      <c r="AA57" s="1645"/>
      <c r="AB57" s="1565"/>
      <c r="AC57" s="1565"/>
      <c r="AD57" s="1507" t="s">
        <v>14</v>
      </c>
    </row>
    <row r="58" spans="2:30" ht="15" customHeight="1" x14ac:dyDescent="0.15">
      <c r="B58" s="1369"/>
      <c r="C58" s="1370"/>
      <c r="D58" s="1649"/>
      <c r="E58" s="1652"/>
      <c r="F58" s="1653"/>
      <c r="G58" s="1653"/>
      <c r="H58" s="1654"/>
      <c r="I58" s="1623"/>
      <c r="J58" s="1624"/>
      <c r="K58" s="1619" t="s">
        <v>69</v>
      </c>
      <c r="L58" s="1620"/>
      <c r="M58" s="1625"/>
      <c r="N58" s="1625"/>
      <c r="O58" s="1625"/>
      <c r="P58" s="1626"/>
      <c r="Q58" s="98" t="s">
        <v>14</v>
      </c>
      <c r="R58" s="1623"/>
      <c r="S58" s="1624"/>
      <c r="T58" s="1619" t="s">
        <v>69</v>
      </c>
      <c r="U58" s="1620"/>
      <c r="V58" s="1625"/>
      <c r="W58" s="1625"/>
      <c r="X58" s="1625"/>
      <c r="Y58" s="1626"/>
      <c r="Z58" s="98" t="s">
        <v>14</v>
      </c>
      <c r="AA58" s="1646"/>
      <c r="AB58" s="1647"/>
      <c r="AC58" s="1647"/>
      <c r="AD58" s="1526"/>
    </row>
    <row r="59" spans="2:30" ht="15" customHeight="1" x14ac:dyDescent="0.15">
      <c r="B59" s="1369"/>
      <c r="C59" s="1370"/>
      <c r="D59" s="1649"/>
      <c r="E59" s="1652" t="s">
        <v>198</v>
      </c>
      <c r="F59" s="1653"/>
      <c r="G59" s="1653"/>
      <c r="H59" s="1654"/>
      <c r="I59" s="1623"/>
      <c r="J59" s="1624"/>
      <c r="K59" s="1619" t="s">
        <v>32</v>
      </c>
      <c r="L59" s="1620"/>
      <c r="M59" s="1625"/>
      <c r="N59" s="1625"/>
      <c r="O59" s="1625"/>
      <c r="P59" s="1626"/>
      <c r="Q59" s="98" t="s">
        <v>14</v>
      </c>
      <c r="R59" s="1623"/>
      <c r="S59" s="1624"/>
      <c r="T59" s="1619" t="s">
        <v>32</v>
      </c>
      <c r="U59" s="1620"/>
      <c r="V59" s="1625"/>
      <c r="W59" s="1625"/>
      <c r="X59" s="1625"/>
      <c r="Y59" s="1626"/>
      <c r="Z59" s="98" t="s">
        <v>14</v>
      </c>
      <c r="AA59" s="1646"/>
      <c r="AB59" s="1647"/>
      <c r="AC59" s="1647"/>
      <c r="AD59" s="1526"/>
    </row>
    <row r="60" spans="2:30" ht="15" customHeight="1" x14ac:dyDescent="0.15">
      <c r="B60" s="1369"/>
      <c r="C60" s="1370"/>
      <c r="D60" s="1649"/>
      <c r="E60" s="1655"/>
      <c r="F60" s="1562"/>
      <c r="G60" s="1562"/>
      <c r="H60" s="1656"/>
      <c r="I60" s="1664"/>
      <c r="J60" s="1665"/>
      <c r="K60" s="1657" t="s">
        <v>69</v>
      </c>
      <c r="L60" s="1658"/>
      <c r="M60" s="1659"/>
      <c r="N60" s="1659"/>
      <c r="O60" s="1659"/>
      <c r="P60" s="1660"/>
      <c r="Q60" s="9" t="s">
        <v>14</v>
      </c>
      <c r="R60" s="1664"/>
      <c r="S60" s="1665"/>
      <c r="T60" s="1657" t="s">
        <v>69</v>
      </c>
      <c r="U60" s="1658"/>
      <c r="V60" s="1659"/>
      <c r="W60" s="1659"/>
      <c r="X60" s="1659"/>
      <c r="Y60" s="1660"/>
      <c r="Z60" s="9" t="s">
        <v>14</v>
      </c>
      <c r="AA60" s="1618"/>
      <c r="AB60" s="1567"/>
      <c r="AC60" s="1567"/>
      <c r="AD60" s="1535"/>
    </row>
    <row r="61" spans="2:30" ht="15" customHeight="1" x14ac:dyDescent="0.15">
      <c r="B61" s="1369"/>
      <c r="C61" s="1370"/>
      <c r="D61" s="1649" t="s">
        <v>9</v>
      </c>
      <c r="E61" s="1650" t="s">
        <v>7</v>
      </c>
      <c r="F61" s="1570"/>
      <c r="G61" s="1570"/>
      <c r="H61" s="1651"/>
      <c r="I61" s="1639"/>
      <c r="J61" s="1640"/>
      <c r="K61" s="1641" t="s">
        <v>32</v>
      </c>
      <c r="L61" s="1642"/>
      <c r="M61" s="1643"/>
      <c r="N61" s="1643"/>
      <c r="O61" s="1643"/>
      <c r="P61" s="1644"/>
      <c r="Q61" s="8" t="s">
        <v>14</v>
      </c>
      <c r="R61" s="1639"/>
      <c r="S61" s="1640"/>
      <c r="T61" s="1641" t="s">
        <v>32</v>
      </c>
      <c r="U61" s="1642"/>
      <c r="V61" s="1643"/>
      <c r="W61" s="1643"/>
      <c r="X61" s="1643"/>
      <c r="Y61" s="1644"/>
      <c r="Z61" s="8" t="s">
        <v>14</v>
      </c>
      <c r="AA61" s="1645"/>
      <c r="AB61" s="1565"/>
      <c r="AC61" s="1565"/>
      <c r="AD61" s="1507" t="s">
        <v>14</v>
      </c>
    </row>
    <row r="62" spans="2:30" ht="15" customHeight="1" x14ac:dyDescent="0.15">
      <c r="B62" s="1369"/>
      <c r="C62" s="1370"/>
      <c r="D62" s="1649"/>
      <c r="E62" s="1652"/>
      <c r="F62" s="1653"/>
      <c r="G62" s="1653"/>
      <c r="H62" s="1654"/>
      <c r="I62" s="1623"/>
      <c r="J62" s="1624"/>
      <c r="K62" s="1619" t="s">
        <v>69</v>
      </c>
      <c r="L62" s="1620"/>
      <c r="M62" s="1625"/>
      <c r="N62" s="1625"/>
      <c r="O62" s="1625"/>
      <c r="P62" s="1626"/>
      <c r="Q62" s="98" t="s">
        <v>14</v>
      </c>
      <c r="R62" s="1623"/>
      <c r="S62" s="1624"/>
      <c r="T62" s="1619" t="s">
        <v>69</v>
      </c>
      <c r="U62" s="1620"/>
      <c r="V62" s="1625"/>
      <c r="W62" s="1625"/>
      <c r="X62" s="1625"/>
      <c r="Y62" s="1626"/>
      <c r="Z62" s="98" t="s">
        <v>14</v>
      </c>
      <c r="AA62" s="1646"/>
      <c r="AB62" s="1647"/>
      <c r="AC62" s="1647"/>
      <c r="AD62" s="1526"/>
    </row>
    <row r="63" spans="2:30" ht="15" customHeight="1" x14ac:dyDescent="0.15">
      <c r="B63" s="1369"/>
      <c r="C63" s="1370"/>
      <c r="D63" s="1649"/>
      <c r="E63" s="1652" t="s">
        <v>198</v>
      </c>
      <c r="F63" s="1653"/>
      <c r="G63" s="1653"/>
      <c r="H63" s="1654"/>
      <c r="I63" s="1623"/>
      <c r="J63" s="1624"/>
      <c r="K63" s="1619" t="s">
        <v>32</v>
      </c>
      <c r="L63" s="1620"/>
      <c r="M63" s="1625"/>
      <c r="N63" s="1625"/>
      <c r="O63" s="1625"/>
      <c r="P63" s="1626"/>
      <c r="Q63" s="98" t="s">
        <v>14</v>
      </c>
      <c r="R63" s="1623"/>
      <c r="S63" s="1624"/>
      <c r="T63" s="1619" t="s">
        <v>32</v>
      </c>
      <c r="U63" s="1620"/>
      <c r="V63" s="1625"/>
      <c r="W63" s="1625"/>
      <c r="X63" s="1625"/>
      <c r="Y63" s="1626"/>
      <c r="Z63" s="98" t="s">
        <v>14</v>
      </c>
      <c r="AA63" s="1646"/>
      <c r="AB63" s="1647"/>
      <c r="AC63" s="1647"/>
      <c r="AD63" s="1526"/>
    </row>
    <row r="64" spans="2:30" ht="15" customHeight="1" thickBot="1" x14ac:dyDescent="0.2">
      <c r="B64" s="1490"/>
      <c r="C64" s="1491"/>
      <c r="D64" s="1661"/>
      <c r="E64" s="1662"/>
      <c r="F64" s="1560"/>
      <c r="G64" s="1560"/>
      <c r="H64" s="1663"/>
      <c r="I64" s="1633"/>
      <c r="J64" s="1634"/>
      <c r="K64" s="1635" t="s">
        <v>69</v>
      </c>
      <c r="L64" s="1636"/>
      <c r="M64" s="1637"/>
      <c r="N64" s="1637"/>
      <c r="O64" s="1637"/>
      <c r="P64" s="1638"/>
      <c r="Q64" s="99" t="s">
        <v>14</v>
      </c>
      <c r="R64" s="1633"/>
      <c r="S64" s="1634"/>
      <c r="T64" s="1635" t="s">
        <v>69</v>
      </c>
      <c r="U64" s="1636"/>
      <c r="V64" s="1637"/>
      <c r="W64" s="1637"/>
      <c r="X64" s="1637"/>
      <c r="Y64" s="1638"/>
      <c r="Z64" s="99" t="s">
        <v>14</v>
      </c>
      <c r="AA64" s="1648"/>
      <c r="AB64" s="1576"/>
      <c r="AC64" s="1576"/>
      <c r="AD64" s="1541"/>
    </row>
    <row r="65" spans="1:30" ht="15" customHeight="1" thickTop="1" x14ac:dyDescent="0.15">
      <c r="B65" s="1393" t="s">
        <v>157</v>
      </c>
      <c r="C65" s="1394"/>
      <c r="D65" s="1394"/>
      <c r="E65" s="1585"/>
      <c r="F65" s="1621"/>
      <c r="G65" s="1621"/>
      <c r="H65" s="1621"/>
      <c r="I65" s="1621"/>
      <c r="J65" s="1621"/>
      <c r="K65" s="1621"/>
      <c r="L65" s="1622"/>
      <c r="M65" s="1618"/>
      <c r="N65" s="1567"/>
      <c r="O65" s="1567"/>
      <c r="P65" s="1567"/>
      <c r="Q65" s="80" t="s">
        <v>14</v>
      </c>
      <c r="R65" s="1588"/>
      <c r="S65" s="1589"/>
      <c r="T65" s="1589"/>
      <c r="U65" s="1629"/>
      <c r="V65" s="1618"/>
      <c r="W65" s="1567"/>
      <c r="X65" s="1567"/>
      <c r="Y65" s="1567"/>
      <c r="Z65" s="80" t="s">
        <v>14</v>
      </c>
      <c r="AA65" s="1618"/>
      <c r="AB65" s="1567"/>
      <c r="AC65" s="1567"/>
      <c r="AD65" s="80" t="s">
        <v>14</v>
      </c>
    </row>
    <row r="66" spans="1:30" ht="18" customHeight="1" x14ac:dyDescent="0.15">
      <c r="B66" s="11"/>
      <c r="C66" s="11"/>
      <c r="D66" s="11"/>
      <c r="E66" s="11"/>
      <c r="F66"/>
      <c r="G66"/>
      <c r="H66"/>
      <c r="I66"/>
      <c r="J66"/>
      <c r="K66" s="96"/>
      <c r="L66" s="96"/>
      <c r="M66" s="96"/>
      <c r="N66" s="11"/>
      <c r="O66" s="11"/>
      <c r="P66" s="11"/>
      <c r="Q66" s="11"/>
      <c r="R66" s="11"/>
      <c r="S66" s="11"/>
      <c r="T66" s="11"/>
      <c r="U66" s="11"/>
      <c r="V66" s="96"/>
      <c r="W66" s="96"/>
      <c r="X66" s="96"/>
      <c r="Y66" s="11"/>
      <c r="Z66" s="96"/>
      <c r="AA66" s="96"/>
      <c r="AB66"/>
      <c r="AC66" s="96"/>
      <c r="AD66" s="11"/>
    </row>
    <row r="67" spans="1:30" ht="18" customHeight="1" x14ac:dyDescent="0.15">
      <c r="A67" s="2" t="s">
        <v>200</v>
      </c>
    </row>
    <row r="68" spans="1:30" ht="18" customHeight="1" x14ac:dyDescent="0.15">
      <c r="B68" s="1376" t="s">
        <v>57</v>
      </c>
      <c r="C68" s="1376"/>
      <c r="D68" s="1376"/>
      <c r="E68" s="1376" t="s">
        <v>75</v>
      </c>
      <c r="F68" s="1376"/>
      <c r="G68" s="1376"/>
      <c r="H68" s="1376"/>
      <c r="I68" s="1376" t="s">
        <v>188</v>
      </c>
      <c r="J68" s="1376"/>
      <c r="K68" s="1376"/>
      <c r="L68" s="1376"/>
      <c r="M68" s="1376"/>
      <c r="N68" s="1376"/>
      <c r="O68" s="1376"/>
      <c r="P68" s="1376"/>
      <c r="Q68" s="1376"/>
      <c r="R68" s="1376" t="s">
        <v>189</v>
      </c>
      <c r="S68" s="1376"/>
      <c r="T68" s="1376"/>
      <c r="U68" s="1376"/>
      <c r="V68" s="1376"/>
      <c r="W68" s="1376"/>
      <c r="X68" s="1376"/>
      <c r="Y68" s="1376"/>
      <c r="Z68" s="1376"/>
      <c r="AA68" s="1376" t="s">
        <v>172</v>
      </c>
      <c r="AB68" s="1376"/>
      <c r="AC68" s="1376"/>
      <c r="AD68" s="1376"/>
    </row>
    <row r="69" spans="1:30" ht="15" customHeight="1" x14ac:dyDescent="0.15">
      <c r="A69" s="11"/>
      <c r="B69" s="1376"/>
      <c r="C69" s="1376"/>
      <c r="D69" s="1376"/>
      <c r="E69" s="1376"/>
      <c r="F69" s="1376"/>
      <c r="G69" s="1376"/>
      <c r="H69" s="1376"/>
      <c r="I69" s="1377" t="s">
        <v>191</v>
      </c>
      <c r="J69" s="1627"/>
      <c r="K69" s="1627"/>
      <c r="L69" s="1627"/>
      <c r="M69" s="1627" t="s">
        <v>54</v>
      </c>
      <c r="N69" s="1627"/>
      <c r="O69" s="1627"/>
      <c r="P69" s="1627"/>
      <c r="Q69" s="1628"/>
      <c r="R69" s="1377" t="s">
        <v>191</v>
      </c>
      <c r="S69" s="1627"/>
      <c r="T69" s="1627"/>
      <c r="U69" s="1627"/>
      <c r="V69" s="1627" t="s">
        <v>54</v>
      </c>
      <c r="W69" s="1627"/>
      <c r="X69" s="1627"/>
      <c r="Y69" s="1627"/>
      <c r="Z69" s="1628"/>
      <c r="AA69" s="1376"/>
      <c r="AB69" s="1376"/>
      <c r="AC69" s="1376"/>
      <c r="AD69" s="1376"/>
    </row>
    <row r="70" spans="1:30" ht="15" customHeight="1" x14ac:dyDescent="0.15">
      <c r="A70" s="11"/>
      <c r="B70" s="1508">
        <v>4</v>
      </c>
      <c r="C70" s="1603"/>
      <c r="D70" s="1507" t="s">
        <v>201</v>
      </c>
      <c r="E70" s="1613" t="s">
        <v>318</v>
      </c>
      <c r="F70" s="1614"/>
      <c r="G70" s="1614"/>
      <c r="H70" s="1615"/>
      <c r="I70" s="1701">
        <v>4</v>
      </c>
      <c r="J70" s="1702"/>
      <c r="K70" s="1702"/>
      <c r="L70" s="94" t="s">
        <v>32</v>
      </c>
      <c r="M70" s="1616">
        <v>11360</v>
      </c>
      <c r="N70" s="1616"/>
      <c r="O70" s="1616"/>
      <c r="P70" s="1616"/>
      <c r="Q70" s="1507" t="s">
        <v>14</v>
      </c>
      <c r="R70" s="1701">
        <v>4</v>
      </c>
      <c r="S70" s="1702"/>
      <c r="T70" s="1702"/>
      <c r="U70" s="94" t="s">
        <v>32</v>
      </c>
      <c r="V70" s="1616">
        <v>19880</v>
      </c>
      <c r="W70" s="1616"/>
      <c r="X70" s="1616"/>
      <c r="Y70" s="1616"/>
      <c r="Z70" s="1507" t="s">
        <v>14</v>
      </c>
      <c r="AA70" s="1453">
        <v>8520</v>
      </c>
      <c r="AB70" s="1616"/>
      <c r="AC70" s="1616"/>
      <c r="AD70" s="1398" t="s">
        <v>14</v>
      </c>
    </row>
    <row r="71" spans="1:30" ht="15" customHeight="1" x14ac:dyDescent="0.15">
      <c r="B71" s="1604"/>
      <c r="C71" s="1605"/>
      <c r="D71" s="1526"/>
      <c r="E71" s="1610" t="s">
        <v>319</v>
      </c>
      <c r="F71" s="1611"/>
      <c r="G71" s="1611"/>
      <c r="H71" s="1612"/>
      <c r="I71" s="1703"/>
      <c r="J71" s="1704"/>
      <c r="K71" s="1704"/>
      <c r="L71" s="100" t="s">
        <v>32</v>
      </c>
      <c r="M71" s="1477"/>
      <c r="N71" s="1477"/>
      <c r="O71" s="1477"/>
      <c r="P71" s="1477"/>
      <c r="Q71" s="1526"/>
      <c r="R71" s="1703">
        <v>2</v>
      </c>
      <c r="S71" s="1704"/>
      <c r="T71" s="1704"/>
      <c r="U71" s="100" t="s">
        <v>32</v>
      </c>
      <c r="V71" s="1477"/>
      <c r="W71" s="1477"/>
      <c r="X71" s="1477"/>
      <c r="Y71" s="1477"/>
      <c r="Z71" s="1526"/>
      <c r="AA71" s="1482"/>
      <c r="AB71" s="1477"/>
      <c r="AC71" s="1477"/>
      <c r="AD71" s="1297"/>
    </row>
    <row r="72" spans="1:30" ht="15" customHeight="1" x14ac:dyDescent="0.15">
      <c r="B72" s="1606"/>
      <c r="C72" s="1607"/>
      <c r="D72" s="1535"/>
      <c r="E72" s="1630" t="s">
        <v>320</v>
      </c>
      <c r="F72" s="1631"/>
      <c r="G72" s="1631"/>
      <c r="H72" s="1632"/>
      <c r="I72" s="1608"/>
      <c r="J72" s="1609"/>
      <c r="K72" s="1609"/>
      <c r="L72" s="95" t="s">
        <v>32</v>
      </c>
      <c r="M72" s="1617"/>
      <c r="N72" s="1617"/>
      <c r="O72" s="1617"/>
      <c r="P72" s="1617"/>
      <c r="Q72" s="1535"/>
      <c r="R72" s="1608"/>
      <c r="S72" s="1609"/>
      <c r="T72" s="1609"/>
      <c r="U72" s="95" t="s">
        <v>32</v>
      </c>
      <c r="V72" s="1617"/>
      <c r="W72" s="1617"/>
      <c r="X72" s="1617"/>
      <c r="Y72" s="1617"/>
      <c r="Z72" s="1535"/>
      <c r="AA72" s="1718"/>
      <c r="AB72" s="1617"/>
      <c r="AC72" s="1617"/>
      <c r="AD72" s="1399"/>
    </row>
    <row r="73" spans="1:30" ht="15" customHeight="1" x14ac:dyDescent="0.15">
      <c r="B73" s="1508">
        <v>5</v>
      </c>
      <c r="C73" s="1603"/>
      <c r="D73" s="1507" t="s">
        <v>201</v>
      </c>
      <c r="E73" s="1613" t="s">
        <v>202</v>
      </c>
      <c r="F73" s="1614"/>
      <c r="G73" s="1614"/>
      <c r="H73" s="1615"/>
      <c r="I73" s="1701">
        <v>3</v>
      </c>
      <c r="J73" s="1702"/>
      <c r="K73" s="1702"/>
      <c r="L73" s="94" t="s">
        <v>32</v>
      </c>
      <c r="M73" s="1616">
        <v>8520</v>
      </c>
      <c r="N73" s="1616"/>
      <c r="O73" s="1616"/>
      <c r="P73" s="1616"/>
      <c r="Q73" s="1507" t="s">
        <v>14</v>
      </c>
      <c r="R73" s="1701">
        <v>3</v>
      </c>
      <c r="S73" s="1702"/>
      <c r="T73" s="1702"/>
      <c r="U73" s="94" t="s">
        <v>32</v>
      </c>
      <c r="V73" s="1616">
        <v>17040</v>
      </c>
      <c r="W73" s="1616"/>
      <c r="X73" s="1616"/>
      <c r="Y73" s="1616"/>
      <c r="Z73" s="1507" t="s">
        <v>14</v>
      </c>
      <c r="AA73" s="1453">
        <v>8520</v>
      </c>
      <c r="AB73" s="1616"/>
      <c r="AC73" s="1616"/>
      <c r="AD73" s="1398" t="s">
        <v>14</v>
      </c>
    </row>
    <row r="74" spans="1:30" ht="15" customHeight="1" x14ac:dyDescent="0.15">
      <c r="B74" s="1604"/>
      <c r="C74" s="1605"/>
      <c r="D74" s="1526"/>
      <c r="E74" s="1610" t="s">
        <v>203</v>
      </c>
      <c r="F74" s="1611"/>
      <c r="G74" s="1611"/>
      <c r="H74" s="1612"/>
      <c r="I74" s="1703"/>
      <c r="J74" s="1704"/>
      <c r="K74" s="1704"/>
      <c r="L74" s="100" t="s">
        <v>32</v>
      </c>
      <c r="M74" s="1477"/>
      <c r="N74" s="1477"/>
      <c r="O74" s="1477"/>
      <c r="P74" s="1477"/>
      <c r="Q74" s="1526"/>
      <c r="R74" s="1703">
        <v>2</v>
      </c>
      <c r="S74" s="1704"/>
      <c r="T74" s="1704"/>
      <c r="U74" s="100" t="s">
        <v>32</v>
      </c>
      <c r="V74" s="1477"/>
      <c r="W74" s="1477"/>
      <c r="X74" s="1477"/>
      <c r="Y74" s="1477"/>
      <c r="Z74" s="1526"/>
      <c r="AA74" s="1482"/>
      <c r="AB74" s="1477"/>
      <c r="AC74" s="1477"/>
      <c r="AD74" s="1297"/>
    </row>
    <row r="75" spans="1:30" ht="15" customHeight="1" x14ac:dyDescent="0.15">
      <c r="B75" s="1606"/>
      <c r="C75" s="1607"/>
      <c r="D75" s="1535"/>
      <c r="E75" s="1630" t="s">
        <v>204</v>
      </c>
      <c r="F75" s="1631"/>
      <c r="G75" s="1631"/>
      <c r="H75" s="1632"/>
      <c r="I75" s="1608"/>
      <c r="J75" s="1609"/>
      <c r="K75" s="1609"/>
      <c r="L75" s="95" t="s">
        <v>32</v>
      </c>
      <c r="M75" s="1617"/>
      <c r="N75" s="1617"/>
      <c r="O75" s="1617"/>
      <c r="P75" s="1617"/>
      <c r="Q75" s="1535"/>
      <c r="R75" s="1608"/>
      <c r="S75" s="1609"/>
      <c r="T75" s="1609"/>
      <c r="U75" s="95" t="s">
        <v>32</v>
      </c>
      <c r="V75" s="1617"/>
      <c r="W75" s="1617"/>
      <c r="X75" s="1617"/>
      <c r="Y75" s="1617"/>
      <c r="Z75" s="1535"/>
      <c r="AA75" s="1718"/>
      <c r="AB75" s="1617"/>
      <c r="AC75" s="1617"/>
      <c r="AD75" s="1399"/>
    </row>
    <row r="76" spans="1:30" ht="15" customHeight="1" x14ac:dyDescent="0.15">
      <c r="B76" s="1508">
        <v>6</v>
      </c>
      <c r="C76" s="1603"/>
      <c r="D76" s="1507" t="s">
        <v>201</v>
      </c>
      <c r="E76" s="1613" t="s">
        <v>202</v>
      </c>
      <c r="F76" s="1614"/>
      <c r="G76" s="1614"/>
      <c r="H76" s="1615"/>
      <c r="I76" s="1701">
        <v>4</v>
      </c>
      <c r="J76" s="1702"/>
      <c r="K76" s="1702"/>
      <c r="L76" s="94" t="s">
        <v>32</v>
      </c>
      <c r="M76" s="1616">
        <v>11360</v>
      </c>
      <c r="N76" s="1616"/>
      <c r="O76" s="1616"/>
      <c r="P76" s="1616"/>
      <c r="Q76" s="1507" t="s">
        <v>14</v>
      </c>
      <c r="R76" s="1701">
        <v>4</v>
      </c>
      <c r="S76" s="1702"/>
      <c r="T76" s="1702"/>
      <c r="U76" s="94" t="s">
        <v>32</v>
      </c>
      <c r="V76" s="1616">
        <v>15620</v>
      </c>
      <c r="W76" s="1616"/>
      <c r="X76" s="1616"/>
      <c r="Y76" s="1616"/>
      <c r="Z76" s="1507" t="s">
        <v>14</v>
      </c>
      <c r="AA76" s="1453">
        <v>4260</v>
      </c>
      <c r="AB76" s="1616"/>
      <c r="AC76" s="1616"/>
      <c r="AD76" s="1398" t="s">
        <v>14</v>
      </c>
    </row>
    <row r="77" spans="1:30" ht="15" customHeight="1" x14ac:dyDescent="0.15">
      <c r="B77" s="1604"/>
      <c r="C77" s="1605"/>
      <c r="D77" s="1526"/>
      <c r="E77" s="1610" t="s">
        <v>203</v>
      </c>
      <c r="F77" s="1611"/>
      <c r="G77" s="1611"/>
      <c r="H77" s="1612"/>
      <c r="I77" s="1703"/>
      <c r="J77" s="1704"/>
      <c r="K77" s="1704"/>
      <c r="L77" s="100" t="s">
        <v>32</v>
      </c>
      <c r="M77" s="1477"/>
      <c r="N77" s="1477"/>
      <c r="O77" s="1477"/>
      <c r="P77" s="1477"/>
      <c r="Q77" s="1526"/>
      <c r="R77" s="1703">
        <v>1</v>
      </c>
      <c r="S77" s="1704"/>
      <c r="T77" s="1704"/>
      <c r="U77" s="100" t="s">
        <v>32</v>
      </c>
      <c r="V77" s="1477"/>
      <c r="W77" s="1477"/>
      <c r="X77" s="1477"/>
      <c r="Y77" s="1477"/>
      <c r="Z77" s="1526"/>
      <c r="AA77" s="1482"/>
      <c r="AB77" s="1477"/>
      <c r="AC77" s="1477"/>
      <c r="AD77" s="1297"/>
    </row>
    <row r="78" spans="1:30" ht="15" customHeight="1" x14ac:dyDescent="0.15">
      <c r="B78" s="1606"/>
      <c r="C78" s="1607"/>
      <c r="D78" s="1535"/>
      <c r="E78" s="1630" t="s">
        <v>204</v>
      </c>
      <c r="F78" s="1631"/>
      <c r="G78" s="1631"/>
      <c r="H78" s="1632"/>
      <c r="I78" s="1608"/>
      <c r="J78" s="1609"/>
      <c r="K78" s="1609"/>
      <c r="L78" s="95" t="s">
        <v>32</v>
      </c>
      <c r="M78" s="1617"/>
      <c r="N78" s="1617"/>
      <c r="O78" s="1617"/>
      <c r="P78" s="1617"/>
      <c r="Q78" s="1535"/>
      <c r="R78" s="1608"/>
      <c r="S78" s="1609"/>
      <c r="T78" s="1609"/>
      <c r="U78" s="95" t="s">
        <v>32</v>
      </c>
      <c r="V78" s="1617"/>
      <c r="W78" s="1617"/>
      <c r="X78" s="1617"/>
      <c r="Y78" s="1617"/>
      <c r="Z78" s="1535"/>
      <c r="AA78" s="1718"/>
      <c r="AB78" s="1617"/>
      <c r="AC78" s="1617"/>
      <c r="AD78" s="1399"/>
    </row>
    <row r="79" spans="1:30" ht="15" customHeight="1" x14ac:dyDescent="0.15">
      <c r="B79" s="1289"/>
      <c r="C79" s="1290"/>
      <c r="D79" s="1507" t="s">
        <v>201</v>
      </c>
      <c r="E79" s="1613" t="s">
        <v>202</v>
      </c>
      <c r="F79" s="1614"/>
      <c r="G79" s="1614"/>
      <c r="H79" s="1615"/>
      <c r="I79" s="1639"/>
      <c r="J79" s="1640"/>
      <c r="K79" s="1640"/>
      <c r="L79" s="94" t="s">
        <v>32</v>
      </c>
      <c r="M79" s="1712"/>
      <c r="N79" s="1712"/>
      <c r="O79" s="1712"/>
      <c r="P79" s="1712"/>
      <c r="Q79" s="1507" t="s">
        <v>14</v>
      </c>
      <c r="R79" s="1639"/>
      <c r="S79" s="1640"/>
      <c r="T79" s="1640"/>
      <c r="U79" s="94" t="s">
        <v>32</v>
      </c>
      <c r="V79" s="1712"/>
      <c r="W79" s="1712"/>
      <c r="X79" s="1712"/>
      <c r="Y79" s="1712"/>
      <c r="Z79" s="1507" t="s">
        <v>14</v>
      </c>
      <c r="AA79" s="1715"/>
      <c r="AB79" s="1712"/>
      <c r="AC79" s="1712"/>
      <c r="AD79" s="1398" t="s">
        <v>14</v>
      </c>
    </row>
    <row r="80" spans="1:30" ht="15" customHeight="1" x14ac:dyDescent="0.15">
      <c r="B80" s="1709"/>
      <c r="C80" s="1359"/>
      <c r="D80" s="1526"/>
      <c r="E80" s="1610" t="s">
        <v>203</v>
      </c>
      <c r="F80" s="1611"/>
      <c r="G80" s="1611"/>
      <c r="H80" s="1612"/>
      <c r="I80" s="1623"/>
      <c r="J80" s="1624"/>
      <c r="K80" s="1624"/>
      <c r="L80" s="100" t="s">
        <v>32</v>
      </c>
      <c r="M80" s="1713"/>
      <c r="N80" s="1713"/>
      <c r="O80" s="1713"/>
      <c r="P80" s="1713"/>
      <c r="Q80" s="1526"/>
      <c r="R80" s="1623"/>
      <c r="S80" s="1624"/>
      <c r="T80" s="1624"/>
      <c r="U80" s="100" t="s">
        <v>32</v>
      </c>
      <c r="V80" s="1713"/>
      <c r="W80" s="1713"/>
      <c r="X80" s="1713"/>
      <c r="Y80" s="1713"/>
      <c r="Z80" s="1526"/>
      <c r="AA80" s="1716"/>
      <c r="AB80" s="1713"/>
      <c r="AC80" s="1713"/>
      <c r="AD80" s="1297"/>
    </row>
    <row r="81" spans="2:30" ht="15" customHeight="1" x14ac:dyDescent="0.15">
      <c r="B81" s="1393"/>
      <c r="C81" s="1394"/>
      <c r="D81" s="1535"/>
      <c r="E81" s="1630" t="s">
        <v>204</v>
      </c>
      <c r="F81" s="1631"/>
      <c r="G81" s="1631"/>
      <c r="H81" s="1632"/>
      <c r="I81" s="1664"/>
      <c r="J81" s="1665"/>
      <c r="K81" s="1665"/>
      <c r="L81" s="95" t="s">
        <v>32</v>
      </c>
      <c r="M81" s="1714"/>
      <c r="N81" s="1714"/>
      <c r="O81" s="1714"/>
      <c r="P81" s="1714"/>
      <c r="Q81" s="1535"/>
      <c r="R81" s="1664"/>
      <c r="S81" s="1665"/>
      <c r="T81" s="1665"/>
      <c r="U81" s="95" t="s">
        <v>32</v>
      </c>
      <c r="V81" s="1714"/>
      <c r="W81" s="1714"/>
      <c r="X81" s="1714"/>
      <c r="Y81" s="1714"/>
      <c r="Z81" s="1535"/>
      <c r="AA81" s="1717"/>
      <c r="AB81" s="1714"/>
      <c r="AC81" s="1714"/>
      <c r="AD81" s="1399"/>
    </row>
    <row r="82" spans="2:30" ht="15" customHeight="1" x14ac:dyDescent="0.15">
      <c r="B82" s="1289"/>
      <c r="C82" s="1290"/>
      <c r="D82" s="1507" t="s">
        <v>201</v>
      </c>
      <c r="E82" s="1613" t="s">
        <v>202</v>
      </c>
      <c r="F82" s="1614"/>
      <c r="G82" s="1614"/>
      <c r="H82" s="1615"/>
      <c r="I82" s="1639"/>
      <c r="J82" s="1640"/>
      <c r="K82" s="1640"/>
      <c r="L82" s="94" t="s">
        <v>32</v>
      </c>
      <c r="M82" s="1712"/>
      <c r="N82" s="1712"/>
      <c r="O82" s="1712"/>
      <c r="P82" s="1712"/>
      <c r="Q82" s="1507" t="s">
        <v>14</v>
      </c>
      <c r="R82" s="1639"/>
      <c r="S82" s="1640"/>
      <c r="T82" s="1640"/>
      <c r="U82" s="94" t="s">
        <v>32</v>
      </c>
      <c r="V82" s="1712"/>
      <c r="W82" s="1712"/>
      <c r="X82" s="1712"/>
      <c r="Y82" s="1712"/>
      <c r="Z82" s="1507" t="s">
        <v>14</v>
      </c>
      <c r="AA82" s="1715"/>
      <c r="AB82" s="1712"/>
      <c r="AC82" s="1712"/>
      <c r="AD82" s="1398" t="s">
        <v>14</v>
      </c>
    </row>
    <row r="83" spans="2:30" ht="15" customHeight="1" x14ac:dyDescent="0.15">
      <c r="B83" s="1709"/>
      <c r="C83" s="1359"/>
      <c r="D83" s="1526"/>
      <c r="E83" s="1610" t="s">
        <v>203</v>
      </c>
      <c r="F83" s="1611"/>
      <c r="G83" s="1611"/>
      <c r="H83" s="1612"/>
      <c r="I83" s="1623"/>
      <c r="J83" s="1624"/>
      <c r="K83" s="1624"/>
      <c r="L83" s="100" t="s">
        <v>32</v>
      </c>
      <c r="M83" s="1713"/>
      <c r="N83" s="1713"/>
      <c r="O83" s="1713"/>
      <c r="P83" s="1713"/>
      <c r="Q83" s="1526"/>
      <c r="R83" s="1623"/>
      <c r="S83" s="1624"/>
      <c r="T83" s="1624"/>
      <c r="U83" s="100" t="s">
        <v>32</v>
      </c>
      <c r="V83" s="1713"/>
      <c r="W83" s="1713"/>
      <c r="X83" s="1713"/>
      <c r="Y83" s="1713"/>
      <c r="Z83" s="1526"/>
      <c r="AA83" s="1716"/>
      <c r="AB83" s="1713"/>
      <c r="AC83" s="1713"/>
      <c r="AD83" s="1297"/>
    </row>
    <row r="84" spans="2:30" ht="15" customHeight="1" x14ac:dyDescent="0.15">
      <c r="B84" s="1393"/>
      <c r="C84" s="1394"/>
      <c r="D84" s="1535"/>
      <c r="E84" s="1630" t="s">
        <v>204</v>
      </c>
      <c r="F84" s="1631"/>
      <c r="G84" s="1631"/>
      <c r="H84" s="1632"/>
      <c r="I84" s="1664"/>
      <c r="J84" s="1665"/>
      <c r="K84" s="1665"/>
      <c r="L84" s="95" t="s">
        <v>32</v>
      </c>
      <c r="M84" s="1714"/>
      <c r="N84" s="1714"/>
      <c r="O84" s="1714"/>
      <c r="P84" s="1714"/>
      <c r="Q84" s="1535"/>
      <c r="R84" s="1664"/>
      <c r="S84" s="1665"/>
      <c r="T84" s="1665"/>
      <c r="U84" s="95" t="s">
        <v>32</v>
      </c>
      <c r="V84" s="1714"/>
      <c r="W84" s="1714"/>
      <c r="X84" s="1714"/>
      <c r="Y84" s="1714"/>
      <c r="Z84" s="1535"/>
      <c r="AA84" s="1717"/>
      <c r="AB84" s="1714"/>
      <c r="AC84" s="1714"/>
      <c r="AD84" s="1399"/>
    </row>
    <row r="85" spans="2:30" ht="15" customHeight="1" x14ac:dyDescent="0.15">
      <c r="B85" s="1289"/>
      <c r="C85" s="1290"/>
      <c r="D85" s="1507" t="s">
        <v>201</v>
      </c>
      <c r="E85" s="1613" t="s">
        <v>202</v>
      </c>
      <c r="F85" s="1614"/>
      <c r="G85" s="1614"/>
      <c r="H85" s="1615"/>
      <c r="I85" s="1639"/>
      <c r="J85" s="1640"/>
      <c r="K85" s="1640"/>
      <c r="L85" s="94" t="s">
        <v>32</v>
      </c>
      <c r="M85" s="1712"/>
      <c r="N85" s="1712"/>
      <c r="O85" s="1712"/>
      <c r="P85" s="1712"/>
      <c r="Q85" s="1507" t="s">
        <v>14</v>
      </c>
      <c r="R85" s="1639"/>
      <c r="S85" s="1640"/>
      <c r="T85" s="1640"/>
      <c r="U85" s="94" t="s">
        <v>32</v>
      </c>
      <c r="V85" s="1712"/>
      <c r="W85" s="1712"/>
      <c r="X85" s="1712"/>
      <c r="Y85" s="1712"/>
      <c r="Z85" s="1507" t="s">
        <v>14</v>
      </c>
      <c r="AA85" s="1715"/>
      <c r="AB85" s="1712"/>
      <c r="AC85" s="1712"/>
      <c r="AD85" s="1398" t="s">
        <v>14</v>
      </c>
    </row>
    <row r="86" spans="2:30" ht="15" customHeight="1" x14ac:dyDescent="0.15">
      <c r="B86" s="1709"/>
      <c r="C86" s="1359"/>
      <c r="D86" s="1526"/>
      <c r="E86" s="1610" t="s">
        <v>203</v>
      </c>
      <c r="F86" s="1611"/>
      <c r="G86" s="1611"/>
      <c r="H86" s="1612"/>
      <c r="I86" s="1623"/>
      <c r="J86" s="1624"/>
      <c r="K86" s="1624"/>
      <c r="L86" s="100" t="s">
        <v>32</v>
      </c>
      <c r="M86" s="1713"/>
      <c r="N86" s="1713"/>
      <c r="O86" s="1713"/>
      <c r="P86" s="1713"/>
      <c r="Q86" s="1526"/>
      <c r="R86" s="1623"/>
      <c r="S86" s="1624"/>
      <c r="T86" s="1624"/>
      <c r="U86" s="100" t="s">
        <v>32</v>
      </c>
      <c r="V86" s="1713"/>
      <c r="W86" s="1713"/>
      <c r="X86" s="1713"/>
      <c r="Y86" s="1713"/>
      <c r="Z86" s="1526"/>
      <c r="AA86" s="1716"/>
      <c r="AB86" s="1713"/>
      <c r="AC86" s="1713"/>
      <c r="AD86" s="1297"/>
    </row>
    <row r="87" spans="2:30" ht="15" customHeight="1" x14ac:dyDescent="0.15">
      <c r="B87" s="1393"/>
      <c r="C87" s="1394"/>
      <c r="D87" s="1535"/>
      <c r="E87" s="1630" t="s">
        <v>204</v>
      </c>
      <c r="F87" s="1631"/>
      <c r="G87" s="1631"/>
      <c r="H87" s="1632"/>
      <c r="I87" s="1664"/>
      <c r="J87" s="1665"/>
      <c r="K87" s="1665"/>
      <c r="L87" s="95" t="s">
        <v>32</v>
      </c>
      <c r="M87" s="1714"/>
      <c r="N87" s="1714"/>
      <c r="O87" s="1714"/>
      <c r="P87" s="1714"/>
      <c r="Q87" s="1535"/>
      <c r="R87" s="1664"/>
      <c r="S87" s="1665"/>
      <c r="T87" s="1665"/>
      <c r="U87" s="95" t="s">
        <v>32</v>
      </c>
      <c r="V87" s="1714"/>
      <c r="W87" s="1714"/>
      <c r="X87" s="1714"/>
      <c r="Y87" s="1714"/>
      <c r="Z87" s="1535"/>
      <c r="AA87" s="1717"/>
      <c r="AB87" s="1714"/>
      <c r="AC87" s="1714"/>
      <c r="AD87" s="1399"/>
    </row>
    <row r="88" spans="2:30" ht="15" customHeight="1" x14ac:dyDescent="0.15">
      <c r="B88" s="1322" t="s">
        <v>157</v>
      </c>
      <c r="C88" s="1323"/>
      <c r="D88" s="1324"/>
      <c r="E88" s="1705"/>
      <c r="F88" s="1706"/>
      <c r="G88" s="1706"/>
      <c r="H88" s="1706"/>
      <c r="I88" s="1706"/>
      <c r="J88" s="1706"/>
      <c r="K88" s="1706"/>
      <c r="L88" s="1707"/>
      <c r="M88" s="1708">
        <v>31240</v>
      </c>
      <c r="N88" s="1387"/>
      <c r="O88" s="1387"/>
      <c r="P88" s="1387"/>
      <c r="Q88" s="10" t="s">
        <v>14</v>
      </c>
      <c r="R88" s="1705"/>
      <c r="S88" s="1706"/>
      <c r="T88" s="1706"/>
      <c r="U88" s="1707"/>
      <c r="V88" s="1708">
        <v>52540</v>
      </c>
      <c r="W88" s="1387"/>
      <c r="X88" s="1387"/>
      <c r="Y88" s="1387"/>
      <c r="Z88" s="10" t="s">
        <v>14</v>
      </c>
      <c r="AA88" s="1710">
        <v>21300</v>
      </c>
      <c r="AB88" s="1711"/>
      <c r="AC88" s="1711"/>
      <c r="AD88" s="10" t="s">
        <v>14</v>
      </c>
    </row>
    <row r="90" spans="2:30" ht="15" customHeight="1" x14ac:dyDescent="0.15">
      <c r="B90" s="11" t="s">
        <v>199</v>
      </c>
    </row>
  </sheetData>
  <mergeCells count="492">
    <mergeCell ref="B73:C75"/>
    <mergeCell ref="D73:D75"/>
    <mergeCell ref="E73:H73"/>
    <mergeCell ref="I73:K73"/>
    <mergeCell ref="E74:H74"/>
    <mergeCell ref="I74:K74"/>
    <mergeCell ref="E75:H75"/>
    <mergeCell ref="I75:K75"/>
    <mergeCell ref="AD73:AD75"/>
    <mergeCell ref="R73:T73"/>
    <mergeCell ref="V73:Y75"/>
    <mergeCell ref="Z73:Z75"/>
    <mergeCell ref="B79:C81"/>
    <mergeCell ref="D79:D81"/>
    <mergeCell ref="E79:H79"/>
    <mergeCell ref="I79:K79"/>
    <mergeCell ref="Z76:Z78"/>
    <mergeCell ref="AA76:AC78"/>
    <mergeCell ref="AD76:AD78"/>
    <mergeCell ref="E77:H77"/>
    <mergeCell ref="I77:K77"/>
    <mergeCell ref="R77:T77"/>
    <mergeCell ref="E78:H78"/>
    <mergeCell ref="I78:K78"/>
    <mergeCell ref="R78:T78"/>
    <mergeCell ref="M76:P78"/>
    <mergeCell ref="Q76:Q78"/>
    <mergeCell ref="R76:T76"/>
    <mergeCell ref="V76:Y78"/>
    <mergeCell ref="B76:C78"/>
    <mergeCell ref="D76:D78"/>
    <mergeCell ref="E76:H76"/>
    <mergeCell ref="I76:K76"/>
    <mergeCell ref="R84:T84"/>
    <mergeCell ref="AA68:AD69"/>
    <mergeCell ref="AD70:AD72"/>
    <mergeCell ref="AA70:AC72"/>
    <mergeCell ref="AD79:AD81"/>
    <mergeCell ref="V85:Y87"/>
    <mergeCell ref="Z85:Z87"/>
    <mergeCell ref="AA85:AC87"/>
    <mergeCell ref="B82:C84"/>
    <mergeCell ref="D82:D84"/>
    <mergeCell ref="E82:H82"/>
    <mergeCell ref="I82:K82"/>
    <mergeCell ref="M82:P84"/>
    <mergeCell ref="Q82:Q84"/>
    <mergeCell ref="R82:T82"/>
    <mergeCell ref="AD82:AD84"/>
    <mergeCell ref="E83:H83"/>
    <mergeCell ref="I83:K83"/>
    <mergeCell ref="E84:H84"/>
    <mergeCell ref="I84:K84"/>
    <mergeCell ref="V82:Y84"/>
    <mergeCell ref="Z82:Z84"/>
    <mergeCell ref="AA82:AC84"/>
    <mergeCell ref="R83:T83"/>
    <mergeCell ref="M69:Q69"/>
    <mergeCell ref="E80:H80"/>
    <mergeCell ref="I80:K80"/>
    <mergeCell ref="E81:H81"/>
    <mergeCell ref="I81:K81"/>
    <mergeCell ref="R70:T70"/>
    <mergeCell ref="R71:T71"/>
    <mergeCell ref="R72:T72"/>
    <mergeCell ref="AA65:AC65"/>
    <mergeCell ref="Z70:Z72"/>
    <mergeCell ref="Q79:Q81"/>
    <mergeCell ref="R79:T79"/>
    <mergeCell ref="V79:Y81"/>
    <mergeCell ref="R80:T80"/>
    <mergeCell ref="R81:T81"/>
    <mergeCell ref="Z79:Z81"/>
    <mergeCell ref="AA79:AC81"/>
    <mergeCell ref="M79:P81"/>
    <mergeCell ref="AA73:AC75"/>
    <mergeCell ref="R74:T74"/>
    <mergeCell ref="R75:T75"/>
    <mergeCell ref="M73:P75"/>
    <mergeCell ref="Q73:Q75"/>
    <mergeCell ref="B88:D88"/>
    <mergeCell ref="E88:L88"/>
    <mergeCell ref="R88:U88"/>
    <mergeCell ref="M88:P88"/>
    <mergeCell ref="AD85:AD87"/>
    <mergeCell ref="B85:C87"/>
    <mergeCell ref="D85:D87"/>
    <mergeCell ref="Q85:Q87"/>
    <mergeCell ref="R85:T85"/>
    <mergeCell ref="E86:H86"/>
    <mergeCell ref="AA88:AC88"/>
    <mergeCell ref="V88:Y88"/>
    <mergeCell ref="I86:K86"/>
    <mergeCell ref="R86:T86"/>
    <mergeCell ref="E87:H87"/>
    <mergeCell ref="I87:K87"/>
    <mergeCell ref="R87:T87"/>
    <mergeCell ref="E85:H85"/>
    <mergeCell ref="I85:K85"/>
    <mergeCell ref="M85:P87"/>
    <mergeCell ref="K41:L41"/>
    <mergeCell ref="K51:L51"/>
    <mergeCell ref="K52:L52"/>
    <mergeCell ref="K53:L53"/>
    <mergeCell ref="K54:L54"/>
    <mergeCell ref="K49:L49"/>
    <mergeCell ref="K47:L47"/>
    <mergeCell ref="I70:K70"/>
    <mergeCell ref="I71:K71"/>
    <mergeCell ref="I42:J42"/>
    <mergeCell ref="K42:L42"/>
    <mergeCell ref="I69:L69"/>
    <mergeCell ref="K64:L64"/>
    <mergeCell ref="E39:H40"/>
    <mergeCell ref="V40:Z40"/>
    <mergeCell ref="R40:U40"/>
    <mergeCell ref="M40:Q40"/>
    <mergeCell ref="I40:L40"/>
    <mergeCell ref="M64:P64"/>
    <mergeCell ref="K61:L61"/>
    <mergeCell ref="K62:L62"/>
    <mergeCell ref="M61:P61"/>
    <mergeCell ref="M62:P62"/>
    <mergeCell ref="M59:P59"/>
    <mergeCell ref="M60:P60"/>
    <mergeCell ref="M57:P57"/>
    <mergeCell ref="M58:P58"/>
    <mergeCell ref="K60:L60"/>
    <mergeCell ref="V41:Y41"/>
    <mergeCell ref="R42:S42"/>
    <mergeCell ref="R43:S43"/>
    <mergeCell ref="R41:S41"/>
    <mergeCell ref="T44:U44"/>
    <mergeCell ref="V44:Y44"/>
    <mergeCell ref="M46:P46"/>
    <mergeCell ref="T45:U45"/>
    <mergeCell ref="V45:Y45"/>
    <mergeCell ref="AA39:AD40"/>
    <mergeCell ref="R39:Z39"/>
    <mergeCell ref="I39:Q39"/>
    <mergeCell ref="M41:P41"/>
    <mergeCell ref="M53:P53"/>
    <mergeCell ref="AA41:AC44"/>
    <mergeCell ref="B39:D40"/>
    <mergeCell ref="I44:J44"/>
    <mergeCell ref="K59:L59"/>
    <mergeCell ref="K57:L57"/>
    <mergeCell ref="K58:L58"/>
    <mergeCell ref="K55:L55"/>
    <mergeCell ref="K56:L56"/>
    <mergeCell ref="B41:C44"/>
    <mergeCell ref="D41:D44"/>
    <mergeCell ref="E41:H42"/>
    <mergeCell ref="I41:J41"/>
    <mergeCell ref="E43:H44"/>
    <mergeCell ref="AD41:AD44"/>
    <mergeCell ref="T42:U42"/>
    <mergeCell ref="V42:Y42"/>
    <mergeCell ref="T43:U43"/>
    <mergeCell ref="V43:Y43"/>
    <mergeCell ref="T41:U41"/>
    <mergeCell ref="M42:P42"/>
    <mergeCell ref="I43:J43"/>
    <mergeCell ref="K43:L43"/>
    <mergeCell ref="M43:P43"/>
    <mergeCell ref="I47:J47"/>
    <mergeCell ref="I48:J48"/>
    <mergeCell ref="M54:P54"/>
    <mergeCell ref="K44:L44"/>
    <mergeCell ref="M44:P44"/>
    <mergeCell ref="R44:S44"/>
    <mergeCell ref="M52:P52"/>
    <mergeCell ref="K45:L45"/>
    <mergeCell ref="M45:P45"/>
    <mergeCell ref="K46:L46"/>
    <mergeCell ref="K48:L48"/>
    <mergeCell ref="R49:S49"/>
    <mergeCell ref="R50:S50"/>
    <mergeCell ref="K50:L50"/>
    <mergeCell ref="B45:C48"/>
    <mergeCell ref="D45:D48"/>
    <mergeCell ref="E45:H46"/>
    <mergeCell ref="I45:J45"/>
    <mergeCell ref="I46:J46"/>
    <mergeCell ref="E47:H48"/>
    <mergeCell ref="B49:C52"/>
    <mergeCell ref="M51:P51"/>
    <mergeCell ref="R45:S45"/>
    <mergeCell ref="R46:S46"/>
    <mergeCell ref="R47:S47"/>
    <mergeCell ref="R48:S48"/>
    <mergeCell ref="M48:P48"/>
    <mergeCell ref="M49:P49"/>
    <mergeCell ref="M50:P50"/>
    <mergeCell ref="R51:S51"/>
    <mergeCell ref="M47:P47"/>
    <mergeCell ref="AA45:AC48"/>
    <mergeCell ref="AD45:AD48"/>
    <mergeCell ref="T46:U46"/>
    <mergeCell ref="V46:Y46"/>
    <mergeCell ref="T47:U47"/>
    <mergeCell ref="V47:Y47"/>
    <mergeCell ref="T48:U48"/>
    <mergeCell ref="V48:Y48"/>
    <mergeCell ref="D49:D52"/>
    <mergeCell ref="E49:H50"/>
    <mergeCell ref="I49:J49"/>
    <mergeCell ref="I50:J50"/>
    <mergeCell ref="E51:H52"/>
    <mergeCell ref="I51:J51"/>
    <mergeCell ref="I52:J52"/>
    <mergeCell ref="T49:U49"/>
    <mergeCell ref="V49:Y49"/>
    <mergeCell ref="AA49:AC52"/>
    <mergeCell ref="AD49:AD52"/>
    <mergeCell ref="T50:U50"/>
    <mergeCell ref="V50:Y50"/>
    <mergeCell ref="T51:U51"/>
    <mergeCell ref="V51:Y51"/>
    <mergeCell ref="T52:U52"/>
    <mergeCell ref="V52:Y52"/>
    <mergeCell ref="R52:S52"/>
    <mergeCell ref="R53:S53"/>
    <mergeCell ref="R54:S54"/>
    <mergeCell ref="B53:C56"/>
    <mergeCell ref="D53:D56"/>
    <mergeCell ref="E53:H54"/>
    <mergeCell ref="I53:J53"/>
    <mergeCell ref="I54:J54"/>
    <mergeCell ref="E55:H56"/>
    <mergeCell ref="I55:J55"/>
    <mergeCell ref="M55:P55"/>
    <mergeCell ref="M56:P56"/>
    <mergeCell ref="AD53:AD56"/>
    <mergeCell ref="T54:U54"/>
    <mergeCell ref="V54:Y54"/>
    <mergeCell ref="T55:U55"/>
    <mergeCell ref="V55:Y55"/>
    <mergeCell ref="T56:U56"/>
    <mergeCell ref="V56:Y56"/>
    <mergeCell ref="I59:J59"/>
    <mergeCell ref="I60:J60"/>
    <mergeCell ref="T53:U53"/>
    <mergeCell ref="V53:Y53"/>
    <mergeCell ref="AA53:AC56"/>
    <mergeCell ref="R55:S55"/>
    <mergeCell ref="R56:S56"/>
    <mergeCell ref="I56:J56"/>
    <mergeCell ref="R57:S57"/>
    <mergeCell ref="R58:S58"/>
    <mergeCell ref="R59:S59"/>
    <mergeCell ref="T59:U59"/>
    <mergeCell ref="V59:Y59"/>
    <mergeCell ref="R60:S60"/>
    <mergeCell ref="M63:P63"/>
    <mergeCell ref="B57:C60"/>
    <mergeCell ref="D57:D60"/>
    <mergeCell ref="E57:H58"/>
    <mergeCell ref="I57:J57"/>
    <mergeCell ref="I58:J58"/>
    <mergeCell ref="E59:H60"/>
    <mergeCell ref="AA57:AC60"/>
    <mergeCell ref="AD57:AD60"/>
    <mergeCell ref="T60:U60"/>
    <mergeCell ref="V60:Y60"/>
    <mergeCell ref="T57:U57"/>
    <mergeCell ref="V57:Y57"/>
    <mergeCell ref="T58:U58"/>
    <mergeCell ref="V58:Y58"/>
    <mergeCell ref="B61:C64"/>
    <mergeCell ref="D61:D64"/>
    <mergeCell ref="E61:H62"/>
    <mergeCell ref="I61:J61"/>
    <mergeCell ref="I62:J62"/>
    <mergeCell ref="E63:H64"/>
    <mergeCell ref="I63:J63"/>
    <mergeCell ref="I64:J64"/>
    <mergeCell ref="K63:L63"/>
    <mergeCell ref="AD61:AD64"/>
    <mergeCell ref="R64:S64"/>
    <mergeCell ref="T64:U64"/>
    <mergeCell ref="V64:Y64"/>
    <mergeCell ref="R61:S61"/>
    <mergeCell ref="T61:U61"/>
    <mergeCell ref="V61:Y61"/>
    <mergeCell ref="AA61:AC64"/>
    <mergeCell ref="R62:S62"/>
    <mergeCell ref="V62:Y62"/>
    <mergeCell ref="D70:D72"/>
    <mergeCell ref="B70:C72"/>
    <mergeCell ref="I72:K72"/>
    <mergeCell ref="Q70:Q72"/>
    <mergeCell ref="E71:H71"/>
    <mergeCell ref="E70:H70"/>
    <mergeCell ref="M70:P72"/>
    <mergeCell ref="V65:Y65"/>
    <mergeCell ref="T62:U62"/>
    <mergeCell ref="B68:D69"/>
    <mergeCell ref="M65:P65"/>
    <mergeCell ref="E65:L65"/>
    <mergeCell ref="B65:D65"/>
    <mergeCell ref="R63:S63"/>
    <mergeCell ref="T63:U63"/>
    <mergeCell ref="V63:Y63"/>
    <mergeCell ref="E68:H69"/>
    <mergeCell ref="V70:Y72"/>
    <mergeCell ref="R68:Z68"/>
    <mergeCell ref="R69:U69"/>
    <mergeCell ref="V69:Z69"/>
    <mergeCell ref="R65:U65"/>
    <mergeCell ref="E72:H72"/>
    <mergeCell ref="I68:Q68"/>
    <mergeCell ref="B4:I4"/>
    <mergeCell ref="J4:AD4"/>
    <mergeCell ref="B21:D22"/>
    <mergeCell ref="E21:O21"/>
    <mergeCell ref="P21:Z21"/>
    <mergeCell ref="AA21:AD22"/>
    <mergeCell ref="E22:G22"/>
    <mergeCell ref="L22:O22"/>
    <mergeCell ref="P22:R22"/>
    <mergeCell ref="W22:Z22"/>
    <mergeCell ref="AA18:AC18"/>
    <mergeCell ref="P18:V18"/>
    <mergeCell ref="AA15:AC15"/>
    <mergeCell ref="AA16:AC16"/>
    <mergeCell ref="W16:Y16"/>
    <mergeCell ref="W15:Y15"/>
    <mergeCell ref="S15:U15"/>
    <mergeCell ref="S16:U16"/>
    <mergeCell ref="W18:Y18"/>
    <mergeCell ref="W17:Y17"/>
    <mergeCell ref="W11:Z11"/>
    <mergeCell ref="W12:Y12"/>
    <mergeCell ref="Q16:R16"/>
    <mergeCell ref="Q15:R15"/>
    <mergeCell ref="B18:D18"/>
    <mergeCell ref="E18:K18"/>
    <mergeCell ref="B10:D11"/>
    <mergeCell ref="L15:N15"/>
    <mergeCell ref="L16:N16"/>
    <mergeCell ref="F12:G12"/>
    <mergeCell ref="B13:C13"/>
    <mergeCell ref="B14:C14"/>
    <mergeCell ref="B15:C15"/>
    <mergeCell ref="B16:C16"/>
    <mergeCell ref="H15:J15"/>
    <mergeCell ref="H16:J16"/>
    <mergeCell ref="L12:N12"/>
    <mergeCell ref="L13:N13"/>
    <mergeCell ref="L14:N14"/>
    <mergeCell ref="F15:G15"/>
    <mergeCell ref="F16:G16"/>
    <mergeCell ref="F13:G13"/>
    <mergeCell ref="B12:C12"/>
    <mergeCell ref="L18:N18"/>
    <mergeCell ref="AA10:AD11"/>
    <mergeCell ref="H12:J12"/>
    <mergeCell ref="H13:J13"/>
    <mergeCell ref="H14:J14"/>
    <mergeCell ref="E10:O10"/>
    <mergeCell ref="P10:Z10"/>
    <mergeCell ref="F14:G14"/>
    <mergeCell ref="E11:G11"/>
    <mergeCell ref="H11:K11"/>
    <mergeCell ref="P11:R11"/>
    <mergeCell ref="AA12:AC12"/>
    <mergeCell ref="AA13:AC13"/>
    <mergeCell ref="AA14:AC14"/>
    <mergeCell ref="Q12:R12"/>
    <mergeCell ref="S12:U12"/>
    <mergeCell ref="S14:U14"/>
    <mergeCell ref="W14:Y14"/>
    <mergeCell ref="Q14:R14"/>
    <mergeCell ref="W13:Y13"/>
    <mergeCell ref="Q13:R13"/>
    <mergeCell ref="S11:V11"/>
    <mergeCell ref="S13:U13"/>
    <mergeCell ref="L11:O11"/>
    <mergeCell ref="AA17:AC17"/>
    <mergeCell ref="Q17:R17"/>
    <mergeCell ref="S17:U17"/>
    <mergeCell ref="B17:C17"/>
    <mergeCell ref="L17:N17"/>
    <mergeCell ref="F17:G17"/>
    <mergeCell ref="H17:J17"/>
    <mergeCell ref="AA29:AC30"/>
    <mergeCell ref="S27:U27"/>
    <mergeCell ref="H28:J28"/>
    <mergeCell ref="AA25:AC26"/>
    <mergeCell ref="W27:Y28"/>
    <mergeCell ref="S29:U29"/>
    <mergeCell ref="W29:Y30"/>
    <mergeCell ref="Z29:Z30"/>
    <mergeCell ref="P29:P30"/>
    <mergeCell ref="Q29:R30"/>
    <mergeCell ref="F23:G24"/>
    <mergeCell ref="B25:C26"/>
    <mergeCell ref="D25:D26"/>
    <mergeCell ref="E25:E26"/>
    <mergeCell ref="F25:G26"/>
    <mergeCell ref="E23:E24"/>
    <mergeCell ref="D23:D24"/>
    <mergeCell ref="B33:C34"/>
    <mergeCell ref="D33:D34"/>
    <mergeCell ref="E33:E34"/>
    <mergeCell ref="F33:G34"/>
    <mergeCell ref="Z31:Z32"/>
    <mergeCell ref="B31:C32"/>
    <mergeCell ref="D31:D32"/>
    <mergeCell ref="AA35:AC35"/>
    <mergeCell ref="S22:T22"/>
    <mergeCell ref="U22:V22"/>
    <mergeCell ref="O23:O24"/>
    <mergeCell ref="B35:D35"/>
    <mergeCell ref="E35:K35"/>
    <mergeCell ref="L35:N35"/>
    <mergeCell ref="P35:V35"/>
    <mergeCell ref="H31:J31"/>
    <mergeCell ref="B23:C24"/>
    <mergeCell ref="H25:J25"/>
    <mergeCell ref="E31:E32"/>
    <mergeCell ref="F31:G32"/>
    <mergeCell ref="J22:K22"/>
    <mergeCell ref="H22:I22"/>
    <mergeCell ref="P23:P24"/>
    <mergeCell ref="Q23:R24"/>
    <mergeCell ref="H24:J24"/>
    <mergeCell ref="L23:N24"/>
    <mergeCell ref="H23:J23"/>
    <mergeCell ref="W35:Y35"/>
    <mergeCell ref="Q31:R32"/>
    <mergeCell ref="W31:Y32"/>
    <mergeCell ref="H27:J27"/>
    <mergeCell ref="H26:J26"/>
    <mergeCell ref="L25:N26"/>
    <mergeCell ref="L31:N32"/>
    <mergeCell ref="O31:O32"/>
    <mergeCell ref="H29:J29"/>
    <mergeCell ref="W33:Y34"/>
    <mergeCell ref="AD23:AD24"/>
    <mergeCell ref="P25:P26"/>
    <mergeCell ref="Q25:R26"/>
    <mergeCell ref="W25:Y26"/>
    <mergeCell ref="S23:U23"/>
    <mergeCell ref="AD25:AD26"/>
    <mergeCell ref="S26:U26"/>
    <mergeCell ref="Z25:Z26"/>
    <mergeCell ref="O25:O26"/>
    <mergeCell ref="S25:U25"/>
    <mergeCell ref="W23:Y24"/>
    <mergeCell ref="Z23:Z24"/>
    <mergeCell ref="S24:U24"/>
    <mergeCell ref="AA23:AC24"/>
    <mergeCell ref="AD27:AD28"/>
    <mergeCell ref="B27:C28"/>
    <mergeCell ref="D27:D28"/>
    <mergeCell ref="E27:E28"/>
    <mergeCell ref="F27:G28"/>
    <mergeCell ref="S28:U28"/>
    <mergeCell ref="B29:C30"/>
    <mergeCell ref="D29:D30"/>
    <mergeCell ref="E29:E30"/>
    <mergeCell ref="F29:G30"/>
    <mergeCell ref="L27:N28"/>
    <mergeCell ref="O27:O28"/>
    <mergeCell ref="P27:P28"/>
    <mergeCell ref="Q27:R28"/>
    <mergeCell ref="Z27:Z28"/>
    <mergeCell ref="AA27:AC28"/>
    <mergeCell ref="AD33:AD34"/>
    <mergeCell ref="H34:J34"/>
    <mergeCell ref="S34:U34"/>
    <mergeCell ref="AD29:AD30"/>
    <mergeCell ref="H30:J30"/>
    <mergeCell ref="S30:U30"/>
    <mergeCell ref="P31:P32"/>
    <mergeCell ref="L29:N30"/>
    <mergeCell ref="O29:O30"/>
    <mergeCell ref="AD31:AD32"/>
    <mergeCell ref="H32:J32"/>
    <mergeCell ref="S32:U32"/>
    <mergeCell ref="P33:P34"/>
    <mergeCell ref="S33:U33"/>
    <mergeCell ref="Q33:R34"/>
    <mergeCell ref="AA31:AC32"/>
    <mergeCell ref="Z33:Z34"/>
    <mergeCell ref="H33:J33"/>
    <mergeCell ref="L33:N34"/>
    <mergeCell ref="O33:O34"/>
    <mergeCell ref="S31:U31"/>
    <mergeCell ref="AA33:AC34"/>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rowBreaks count="1" manualBreakCount="1">
    <brk id="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AD39"/>
  <sheetViews>
    <sheetView view="pageBreakPreview" topLeftCell="A22"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17</v>
      </c>
    </row>
    <row r="2" spans="1:30" ht="18" customHeight="1" x14ac:dyDescent="0.15">
      <c r="A2" s="1288" t="s">
        <v>82</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429</v>
      </c>
    </row>
    <row r="4" spans="1:30" ht="4.5" customHeight="1" x14ac:dyDescent="0.15"/>
    <row r="5" spans="1:30" ht="18" customHeight="1" x14ac:dyDescent="0.15">
      <c r="A5" s="11" t="s">
        <v>329</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5" customHeight="1" x14ac:dyDescent="0.15">
      <c r="A11" s="1401" t="s">
        <v>21</v>
      </c>
      <c r="B11" s="1401"/>
      <c r="C11" s="1401"/>
      <c r="D11" s="1401"/>
      <c r="E11" s="1401"/>
      <c r="F11" s="1401"/>
      <c r="G11" s="1401"/>
      <c r="H11" s="1401"/>
      <c r="I11" s="1401"/>
      <c r="J11" s="1401"/>
      <c r="K11" s="1401"/>
      <c r="L11" s="1401"/>
      <c r="M11" s="1401"/>
      <c r="N11" s="1401"/>
      <c r="O11" s="1401"/>
      <c r="P11" s="1401"/>
      <c r="Q11" s="1401"/>
      <c r="R11" s="1727">
        <v>24</v>
      </c>
      <c r="S11" s="1727"/>
      <c r="T11" s="1287" t="s">
        <v>22</v>
      </c>
      <c r="U11" s="1287"/>
      <c r="V11" s="1287"/>
      <c r="W11" s="1727">
        <v>1</v>
      </c>
      <c r="X11" s="1727"/>
      <c r="Y11" s="1401" t="s">
        <v>23</v>
      </c>
      <c r="Z11" s="1401"/>
      <c r="AA11" s="1401"/>
      <c r="AB11" s="1401"/>
      <c r="AC11" s="1401"/>
      <c r="AD11" s="1401"/>
    </row>
    <row r="12" spans="1:30" ht="18" customHeight="1" x14ac:dyDescent="0.15">
      <c r="A12" s="2" t="s">
        <v>81</v>
      </c>
    </row>
    <row r="13" spans="1:30" ht="15" customHeight="1" x14ac:dyDescent="0.15"/>
    <row r="14" spans="1:30" ht="36" customHeight="1" x14ac:dyDescent="0.15">
      <c r="A14" s="1721" t="s">
        <v>4</v>
      </c>
      <c r="B14" s="1721"/>
      <c r="C14" s="1721"/>
      <c r="D14" s="1721"/>
      <c r="E14" s="1721"/>
      <c r="F14" s="1721"/>
      <c r="G14" s="1721"/>
      <c r="H14" s="1721"/>
      <c r="I14" s="1721"/>
      <c r="J14" s="1721"/>
      <c r="K14" s="1724" t="s">
        <v>321</v>
      </c>
      <c r="L14" s="1725"/>
      <c r="M14" s="1725"/>
      <c r="N14" s="1725"/>
      <c r="O14" s="1725"/>
      <c r="P14" s="1725"/>
      <c r="Q14" s="1725"/>
      <c r="R14" s="1725"/>
      <c r="S14" s="1725"/>
      <c r="T14" s="1725"/>
      <c r="U14" s="1725"/>
      <c r="V14" s="1725"/>
      <c r="W14" s="1725"/>
      <c r="X14" s="1725"/>
      <c r="Y14" s="1725"/>
      <c r="Z14" s="1725"/>
      <c r="AA14" s="1725"/>
      <c r="AB14" s="1725"/>
      <c r="AC14" s="1725"/>
      <c r="AD14" s="1726"/>
    </row>
    <row r="15" spans="1:30" ht="36" customHeight="1" x14ac:dyDescent="0.15">
      <c r="A15" s="1721" t="s">
        <v>84</v>
      </c>
      <c r="B15" s="1721"/>
      <c r="C15" s="1721"/>
      <c r="D15" s="1721"/>
      <c r="E15" s="1721"/>
      <c r="F15" s="1721"/>
      <c r="G15" s="1721"/>
      <c r="H15" s="1721"/>
      <c r="I15" s="1721"/>
      <c r="J15" s="1721"/>
      <c r="K15" s="23"/>
      <c r="L15" s="1326" t="s">
        <v>11</v>
      </c>
      <c r="M15" s="1326"/>
      <c r="N15" s="1387">
        <v>24</v>
      </c>
      <c r="O15" s="1387"/>
      <c r="P15" s="1387"/>
      <c r="Q15" s="1326" t="s">
        <v>8</v>
      </c>
      <c r="R15" s="1326"/>
      <c r="S15" s="1387">
        <v>4</v>
      </c>
      <c r="T15" s="1387"/>
      <c r="U15" s="1387"/>
      <c r="V15" s="1326" t="s">
        <v>9</v>
      </c>
      <c r="W15" s="1326"/>
      <c r="X15" s="1387">
        <v>28</v>
      </c>
      <c r="Y15" s="1387"/>
      <c r="Z15" s="1387"/>
      <c r="AA15" s="1326" t="s">
        <v>85</v>
      </c>
      <c r="AB15" s="1326"/>
      <c r="AC15" s="1326"/>
      <c r="AD15" s="22"/>
    </row>
    <row r="16" spans="1:30" ht="36" customHeight="1" x14ac:dyDescent="0.15">
      <c r="A16" s="1721" t="s">
        <v>83</v>
      </c>
      <c r="B16" s="1721"/>
      <c r="C16" s="1721"/>
      <c r="D16" s="1721"/>
      <c r="E16" s="1721"/>
      <c r="F16" s="1721"/>
      <c r="G16" s="1721"/>
      <c r="H16" s="1721"/>
      <c r="I16" s="1721"/>
      <c r="J16" s="1721"/>
      <c r="K16" s="23"/>
      <c r="L16" s="1326" t="s">
        <v>323</v>
      </c>
      <c r="M16" s="1326"/>
      <c r="N16" s="1387">
        <v>227220</v>
      </c>
      <c r="O16" s="1387"/>
      <c r="P16" s="1387"/>
      <c r="Q16" s="1387"/>
      <c r="R16" s="1387"/>
      <c r="S16" s="1387"/>
      <c r="T16" s="1387"/>
      <c r="U16" s="1387"/>
      <c r="V16" s="1387"/>
      <c r="W16" s="1387"/>
      <c r="X16" s="1387"/>
      <c r="Y16" s="1387"/>
      <c r="Z16" s="1387"/>
      <c r="AA16" s="1326" t="s">
        <v>324</v>
      </c>
      <c r="AB16" s="1326"/>
      <c r="AC16" s="1326"/>
      <c r="AD16" s="22"/>
    </row>
    <row r="17" spans="1:30" ht="36" customHeight="1" thickBot="1" x14ac:dyDescent="0.2">
      <c r="A17" s="1722" t="s">
        <v>164</v>
      </c>
      <c r="B17" s="1723"/>
      <c r="C17" s="1723"/>
      <c r="D17" s="1723"/>
      <c r="E17" s="1723"/>
      <c r="F17" s="1723"/>
      <c r="G17" s="1723"/>
      <c r="H17" s="1723"/>
      <c r="I17" s="1723"/>
      <c r="J17" s="1723"/>
      <c r="K17" s="12"/>
      <c r="L17" s="1337" t="s">
        <v>325</v>
      </c>
      <c r="M17" s="1337"/>
      <c r="N17" s="1388">
        <v>999050</v>
      </c>
      <c r="O17" s="1388"/>
      <c r="P17" s="1388"/>
      <c r="Q17" s="1388"/>
      <c r="R17" s="1388"/>
      <c r="S17" s="1388"/>
      <c r="T17" s="1388"/>
      <c r="U17" s="1388"/>
      <c r="V17" s="1388"/>
      <c r="W17" s="1388"/>
      <c r="X17" s="1388"/>
      <c r="Y17" s="1388"/>
      <c r="Z17" s="1388"/>
      <c r="AA17" s="1337" t="s">
        <v>326</v>
      </c>
      <c r="AB17" s="1337"/>
      <c r="AC17" s="1337"/>
      <c r="AD17" s="14"/>
    </row>
    <row r="18" spans="1:30" ht="36" customHeight="1" thickTop="1" thickBot="1" x14ac:dyDescent="0.2">
      <c r="A18" s="1719" t="s">
        <v>430</v>
      </c>
      <c r="B18" s="1720"/>
      <c r="C18" s="1720"/>
      <c r="D18" s="1720"/>
      <c r="E18" s="1720"/>
      <c r="F18" s="1720"/>
      <c r="G18" s="1720"/>
      <c r="H18" s="1720"/>
      <c r="I18" s="1720"/>
      <c r="J18" s="1720"/>
      <c r="K18" s="27"/>
      <c r="L18" s="1494" t="s">
        <v>327</v>
      </c>
      <c r="M18" s="1494"/>
      <c r="N18" s="1385">
        <v>771830</v>
      </c>
      <c r="O18" s="1385"/>
      <c r="P18" s="1385"/>
      <c r="Q18" s="1385"/>
      <c r="R18" s="1385"/>
      <c r="S18" s="1385"/>
      <c r="T18" s="1385"/>
      <c r="U18" s="1385"/>
      <c r="V18" s="1385"/>
      <c r="W18" s="1385"/>
      <c r="X18" s="1385"/>
      <c r="Y18" s="1385"/>
      <c r="Z18" s="1385"/>
      <c r="AA18" s="1494" t="s">
        <v>328</v>
      </c>
      <c r="AB18" s="1494"/>
      <c r="AC18" s="1494"/>
      <c r="AD18" s="29"/>
    </row>
    <row r="19" spans="1:30" ht="4.5" customHeight="1" thickTop="1" x14ac:dyDescent="0.15"/>
    <row r="20" spans="1:30" ht="36" customHeight="1" x14ac:dyDescent="0.15">
      <c r="A20" s="1350" t="s">
        <v>431</v>
      </c>
      <c r="B20" s="1350"/>
      <c r="C20" s="1350"/>
      <c r="D20" s="1350"/>
      <c r="E20" s="1350"/>
      <c r="F20" s="1350"/>
      <c r="G20" s="1350"/>
      <c r="H20" s="1350"/>
      <c r="I20" s="1350"/>
      <c r="J20" s="1350"/>
      <c r="K20" s="1350"/>
      <c r="L20" s="1350"/>
      <c r="M20" s="1350"/>
      <c r="N20" s="1350"/>
      <c r="O20" s="1350"/>
      <c r="P20" s="1350"/>
      <c r="Q20" s="1350"/>
      <c r="R20" s="1350"/>
      <c r="S20" s="1350"/>
      <c r="T20" s="1350"/>
      <c r="U20" s="1350"/>
      <c r="V20" s="1350"/>
      <c r="W20" s="1350"/>
      <c r="X20" s="1350"/>
      <c r="Y20" s="1350"/>
      <c r="Z20" s="1350"/>
      <c r="AA20" s="1350"/>
      <c r="AB20" s="1350"/>
      <c r="AC20" s="1350"/>
      <c r="AD20" s="1350"/>
    </row>
    <row r="21" spans="1:30" ht="36" customHeight="1" x14ac:dyDescent="0.15">
      <c r="A21" s="1350" t="s">
        <v>331</v>
      </c>
      <c r="B21" s="1350"/>
      <c r="C21" s="1350"/>
      <c r="D21" s="1350"/>
      <c r="E21" s="1350"/>
      <c r="F21" s="1350"/>
      <c r="G21" s="1350"/>
      <c r="H21" s="1350"/>
      <c r="I21" s="1350"/>
      <c r="J21" s="1350"/>
      <c r="K21" s="1350"/>
      <c r="L21" s="1350"/>
      <c r="M21" s="1350"/>
      <c r="N21" s="1350"/>
      <c r="O21" s="1350"/>
      <c r="P21" s="1350"/>
      <c r="Q21" s="1350"/>
      <c r="R21" s="1350"/>
      <c r="S21" s="1350"/>
      <c r="T21" s="1350"/>
      <c r="U21" s="1350"/>
      <c r="V21" s="1350"/>
      <c r="W21" s="1350"/>
      <c r="X21" s="1350"/>
      <c r="Y21" s="1350"/>
      <c r="Z21" s="1350"/>
      <c r="AA21" s="1350"/>
      <c r="AB21" s="1350"/>
      <c r="AC21" s="1350"/>
      <c r="AD21" s="1350"/>
    </row>
    <row r="39" spans="1:30" ht="18" customHeight="1" x14ac:dyDescent="0.15">
      <c r="A39" s="1355" t="s">
        <v>364</v>
      </c>
      <c r="B39" s="1355"/>
      <c r="C39" s="1355"/>
      <c r="D39" s="1355"/>
      <c r="E39" s="1355"/>
      <c r="F39" s="1355"/>
      <c r="G39" s="1355"/>
      <c r="H39" s="1355"/>
      <c r="I39" s="1355"/>
      <c r="J39" s="1355"/>
      <c r="K39" s="1355"/>
      <c r="L39" s="1355"/>
      <c r="M39" s="1355"/>
      <c r="N39" s="1355"/>
      <c r="O39" s="1355"/>
      <c r="P39" s="1355"/>
      <c r="Q39" s="1355"/>
      <c r="R39" s="1355"/>
      <c r="S39" s="1355"/>
      <c r="T39" s="1355"/>
      <c r="U39" s="1355"/>
      <c r="V39" s="1355"/>
      <c r="W39" s="1355"/>
      <c r="X39" s="1355"/>
      <c r="Y39" s="1355"/>
      <c r="Z39" s="1355"/>
      <c r="AA39" s="1355"/>
      <c r="AB39" s="1355"/>
      <c r="AC39" s="1355"/>
      <c r="AD39" s="1355"/>
    </row>
  </sheetData>
  <mergeCells count="37">
    <mergeCell ref="AA17:AC17"/>
    <mergeCell ref="A17:J17"/>
    <mergeCell ref="A2:AD2"/>
    <mergeCell ref="N7:T7"/>
    <mergeCell ref="U7:AD7"/>
    <mergeCell ref="N8:T8"/>
    <mergeCell ref="U8:AD8"/>
    <mergeCell ref="N9:T9"/>
    <mergeCell ref="U9:AD9"/>
    <mergeCell ref="A11:Q11"/>
    <mergeCell ref="AA15:AC15"/>
    <mergeCell ref="X15:Z15"/>
    <mergeCell ref="K14:AD14"/>
    <mergeCell ref="R11:S11"/>
    <mergeCell ref="T11:V11"/>
    <mergeCell ref="W11:X11"/>
    <mergeCell ref="Y11:AD11"/>
    <mergeCell ref="A14:J14"/>
    <mergeCell ref="S15:U15"/>
    <mergeCell ref="N15:P15"/>
    <mergeCell ref="A15:J15"/>
    <mergeCell ref="A39:AD39"/>
    <mergeCell ref="Q15:R15"/>
    <mergeCell ref="L15:M15"/>
    <mergeCell ref="V15:W15"/>
    <mergeCell ref="A21:AD21"/>
    <mergeCell ref="AA16:AC16"/>
    <mergeCell ref="L16:M16"/>
    <mergeCell ref="N16:Z16"/>
    <mergeCell ref="L17:M17"/>
    <mergeCell ref="N17:Z17"/>
    <mergeCell ref="A18:J18"/>
    <mergeCell ref="AA18:AC18"/>
    <mergeCell ref="A20:AD20"/>
    <mergeCell ref="A16:J16"/>
    <mergeCell ref="L18:M18"/>
    <mergeCell ref="N18:Z18"/>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AD41"/>
  <sheetViews>
    <sheetView view="pageBreakPreview" topLeftCell="A16"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16</v>
      </c>
    </row>
    <row r="2" spans="1:30" ht="18" customHeight="1" x14ac:dyDescent="0.15">
      <c r="A2" s="1288" t="s">
        <v>136</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429</v>
      </c>
    </row>
    <row r="4" spans="1:30" ht="4.5" customHeight="1" x14ac:dyDescent="0.15"/>
    <row r="5" spans="1:30" ht="18" customHeight="1" x14ac:dyDescent="0.15">
      <c r="A5" s="11" t="s">
        <v>329</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8"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1287" t="s">
        <v>22</v>
      </c>
      <c r="U11" s="1287"/>
      <c r="V11" s="1287"/>
      <c r="W11" s="1366">
        <v>1</v>
      </c>
      <c r="X11" s="1366"/>
      <c r="Y11" s="1401" t="s">
        <v>23</v>
      </c>
      <c r="Z11" s="1401"/>
      <c r="AA11" s="1401"/>
      <c r="AB11" s="1401"/>
      <c r="AC11" s="1401"/>
      <c r="AD11" s="1401"/>
    </row>
    <row r="12" spans="1:30" ht="18" customHeight="1" x14ac:dyDescent="0.15">
      <c r="A12" s="2" t="s">
        <v>86</v>
      </c>
    </row>
    <row r="13" spans="1:30" ht="15" customHeight="1" x14ac:dyDescent="0.15"/>
    <row r="14" spans="1:30" ht="54" customHeight="1" x14ac:dyDescent="0.15">
      <c r="A14" s="1280" t="s">
        <v>25</v>
      </c>
      <c r="B14" s="1281"/>
      <c r="C14" s="1281"/>
      <c r="D14" s="1281"/>
      <c r="E14" s="1281"/>
      <c r="F14" s="1281"/>
      <c r="G14" s="1281"/>
      <c r="H14" s="1281" t="s">
        <v>279</v>
      </c>
      <c r="I14" s="1281"/>
      <c r="J14" s="1281"/>
      <c r="K14" s="1389">
        <v>771830</v>
      </c>
      <c r="L14" s="1389"/>
      <c r="M14" s="1389"/>
      <c r="N14" s="1389"/>
      <c r="O14" s="1389"/>
      <c r="P14" s="1389"/>
      <c r="Q14" s="1389"/>
      <c r="R14" s="1389"/>
      <c r="S14" s="1389"/>
      <c r="T14" s="1389"/>
      <c r="U14" s="1389"/>
      <c r="V14" s="1389"/>
      <c r="W14" s="1389"/>
      <c r="X14" s="1389"/>
      <c r="Y14" s="1389"/>
      <c r="Z14" s="1389"/>
      <c r="AA14" s="1283" t="s">
        <v>280</v>
      </c>
      <c r="AB14" s="1283"/>
      <c r="AC14" s="1283"/>
      <c r="AD14" s="1284"/>
    </row>
    <row r="15" spans="1:30" ht="15" customHeight="1" x14ac:dyDescent="0.15"/>
    <row r="17" spans="1:30" ht="18" customHeight="1" x14ac:dyDescent="0.15">
      <c r="A17" s="2" t="s">
        <v>79</v>
      </c>
    </row>
    <row r="18" spans="1:30" ht="4.5" customHeight="1" x14ac:dyDescent="0.15"/>
    <row r="19" spans="1:30" ht="24" customHeight="1" x14ac:dyDescent="0.15">
      <c r="B19" s="1376" t="s">
        <v>4</v>
      </c>
      <c r="C19" s="1376"/>
      <c r="D19" s="1376"/>
      <c r="E19" s="1376"/>
      <c r="F19" s="1376"/>
      <c r="G19" s="1376"/>
      <c r="H19" s="1376"/>
      <c r="I19" s="1376"/>
      <c r="J19" s="1392" t="s">
        <v>321</v>
      </c>
      <c r="K19" s="1392"/>
      <c r="L19" s="1392"/>
      <c r="M19" s="1392"/>
      <c r="N19" s="1392"/>
      <c r="O19" s="1392"/>
      <c r="P19" s="1392"/>
      <c r="Q19" s="1392"/>
      <c r="R19" s="1392"/>
      <c r="S19" s="1392"/>
      <c r="T19" s="1392"/>
      <c r="U19" s="1392"/>
      <c r="V19" s="1392"/>
      <c r="W19" s="1392"/>
      <c r="X19" s="1392"/>
      <c r="Y19" s="1392"/>
      <c r="Z19" s="1392"/>
      <c r="AA19" s="1392"/>
      <c r="AB19" s="1392"/>
      <c r="AC19" s="1392"/>
      <c r="AD19" s="1392"/>
    </row>
    <row r="20" spans="1:30" ht="18" customHeight="1" x14ac:dyDescent="0.15">
      <c r="B20" s="1289" t="s">
        <v>5</v>
      </c>
      <c r="C20" s="1290"/>
      <c r="D20" s="1290"/>
      <c r="E20" s="1290"/>
      <c r="F20" s="1290"/>
      <c r="G20" s="1290"/>
      <c r="H20" s="1290"/>
      <c r="I20" s="1398"/>
      <c r="J20" s="4" t="s">
        <v>332</v>
      </c>
      <c r="K20" s="1400" t="s">
        <v>333</v>
      </c>
      <c r="L20" s="1400"/>
      <c r="M20" s="1400"/>
      <c r="N20" s="1400"/>
      <c r="O20" s="5"/>
      <c r="P20" s="5"/>
      <c r="Q20" s="5"/>
      <c r="R20" s="5"/>
      <c r="S20" s="5"/>
      <c r="T20" s="5"/>
      <c r="U20" s="5"/>
      <c r="V20" s="5"/>
      <c r="W20" s="5"/>
      <c r="X20" s="5"/>
      <c r="Y20" s="5"/>
      <c r="Z20" s="5"/>
      <c r="AA20" s="5"/>
      <c r="AB20" s="5"/>
      <c r="AC20" s="5"/>
      <c r="AD20" s="6"/>
    </row>
    <row r="21" spans="1:30" ht="18" customHeight="1" x14ac:dyDescent="0.15">
      <c r="B21" s="1393"/>
      <c r="C21" s="1394"/>
      <c r="D21" s="1394"/>
      <c r="E21" s="1394"/>
      <c r="F21" s="1394"/>
      <c r="G21" s="1394"/>
      <c r="H21" s="1394"/>
      <c r="I21" s="1399"/>
      <c r="J21" s="1393" t="s">
        <v>12</v>
      </c>
      <c r="K21" s="1394"/>
      <c r="L21" s="1394"/>
      <c r="M21" s="1395" t="s">
        <v>293</v>
      </c>
      <c r="N21" s="1395"/>
      <c r="O21" s="1395"/>
      <c r="P21" s="1395"/>
      <c r="Q21" s="7" t="s">
        <v>13</v>
      </c>
      <c r="R21" s="1396" t="s">
        <v>334</v>
      </c>
      <c r="S21" s="1396"/>
      <c r="T21" s="1396"/>
      <c r="U21" s="1396"/>
      <c r="V21" s="1396"/>
      <c r="W21" s="1396"/>
      <c r="X21" s="1396"/>
      <c r="Y21" s="1396"/>
      <c r="Z21" s="1396"/>
      <c r="AA21" s="1396"/>
      <c r="AB21" s="1396"/>
      <c r="AC21" s="1396"/>
      <c r="AD21" s="1397"/>
    </row>
    <row r="22" spans="1:30" ht="4.5" customHeight="1" x14ac:dyDescent="0.15"/>
    <row r="24" spans="1:30" ht="18" customHeight="1" x14ac:dyDescent="0.15">
      <c r="A24" s="2" t="s">
        <v>87</v>
      </c>
    </row>
    <row r="25" spans="1:30" ht="4.5" customHeight="1" x14ac:dyDescent="0.15"/>
    <row r="26" spans="1:30" ht="36" customHeight="1" x14ac:dyDescent="0.15">
      <c r="A26" s="35"/>
      <c r="B26" s="1322" t="s">
        <v>35</v>
      </c>
      <c r="C26" s="1323"/>
      <c r="D26" s="1323"/>
      <c r="E26" s="1323"/>
      <c r="F26" s="1323"/>
      <c r="G26" s="1323"/>
      <c r="H26" s="1323"/>
      <c r="I26" s="150">
        <v>1</v>
      </c>
      <c r="J26" s="133">
        <v>2</v>
      </c>
      <c r="K26" s="134">
        <v>3</v>
      </c>
      <c r="L26" s="134">
        <v>4</v>
      </c>
      <c r="M26" s="134">
        <v>5</v>
      </c>
      <c r="N26" s="149" t="s">
        <v>359</v>
      </c>
      <c r="O26" s="135">
        <v>6</v>
      </c>
      <c r="P26" s="1376" t="s">
        <v>36</v>
      </c>
      <c r="Q26" s="1376"/>
      <c r="R26" s="1376"/>
      <c r="S26" s="1376"/>
      <c r="T26" s="1376"/>
      <c r="U26" s="1376"/>
      <c r="V26" s="1376"/>
      <c r="W26" s="1376"/>
      <c r="X26" s="1377"/>
      <c r="Y26" s="133"/>
      <c r="Z26" s="134"/>
      <c r="AA26" s="134"/>
      <c r="AB26" s="134"/>
      <c r="AC26" s="134"/>
      <c r="AD26" s="135">
        <v>2</v>
      </c>
    </row>
    <row r="27" spans="1:30" ht="24" customHeight="1" x14ac:dyDescent="0.15">
      <c r="A27" s="36"/>
      <c r="B27" s="1309" t="s">
        <v>37</v>
      </c>
      <c r="C27" s="1371"/>
      <c r="D27" s="1363" t="s">
        <v>335</v>
      </c>
      <c r="E27" s="1364"/>
      <c r="F27" s="1364"/>
      <c r="G27" s="1364"/>
      <c r="H27" s="1321" t="s">
        <v>43</v>
      </c>
      <c r="I27" s="1321"/>
      <c r="J27" s="1321"/>
      <c r="K27" s="1364" t="s">
        <v>296</v>
      </c>
      <c r="L27" s="1364"/>
      <c r="M27" s="1364"/>
      <c r="N27" s="1364"/>
      <c r="O27" s="1364"/>
      <c r="P27" s="13"/>
      <c r="Q27" s="14"/>
      <c r="R27" s="1309" t="s">
        <v>44</v>
      </c>
      <c r="S27" s="1329"/>
      <c r="T27" s="1321" t="s">
        <v>38</v>
      </c>
      <c r="U27" s="1328"/>
      <c r="V27" s="1309" t="s">
        <v>40</v>
      </c>
      <c r="W27" s="1329"/>
      <c r="X27" s="1378">
        <v>9</v>
      </c>
      <c r="Y27" s="1351">
        <v>8</v>
      </c>
      <c r="Z27" s="1351">
        <v>7</v>
      </c>
      <c r="AA27" s="1351">
        <v>6</v>
      </c>
      <c r="AB27" s="1351">
        <v>5</v>
      </c>
      <c r="AC27" s="1351">
        <v>4</v>
      </c>
      <c r="AD27" s="1360">
        <v>3</v>
      </c>
    </row>
    <row r="28" spans="1:30" ht="24" customHeight="1" x14ac:dyDescent="0.15">
      <c r="A28" s="37"/>
      <c r="B28" s="1372"/>
      <c r="C28" s="1373"/>
      <c r="D28" s="1365"/>
      <c r="E28" s="1366"/>
      <c r="F28" s="1366"/>
      <c r="G28" s="1366"/>
      <c r="H28" s="1359" t="s">
        <v>288</v>
      </c>
      <c r="I28" s="1359"/>
      <c r="J28" s="1359"/>
      <c r="K28" s="1366"/>
      <c r="L28" s="1366"/>
      <c r="M28" s="1366"/>
      <c r="N28" s="1366"/>
      <c r="O28" s="1366"/>
      <c r="P28" s="1359" t="s">
        <v>41</v>
      </c>
      <c r="Q28" s="1297"/>
      <c r="R28" s="1330"/>
      <c r="S28" s="1331"/>
      <c r="T28" s="1359" t="s">
        <v>289</v>
      </c>
      <c r="U28" s="1297"/>
      <c r="V28" s="1330"/>
      <c r="W28" s="1331"/>
      <c r="X28" s="1379"/>
      <c r="Y28" s="1352"/>
      <c r="Z28" s="1352"/>
      <c r="AA28" s="1352"/>
      <c r="AB28" s="1352"/>
      <c r="AC28" s="1352"/>
      <c r="AD28" s="1361"/>
    </row>
    <row r="29" spans="1:30" ht="24" customHeight="1" x14ac:dyDescent="0.15">
      <c r="A29" s="37"/>
      <c r="B29" s="1374"/>
      <c r="C29" s="1375"/>
      <c r="D29" s="1367"/>
      <c r="E29" s="1368"/>
      <c r="F29" s="1368"/>
      <c r="G29" s="1368"/>
      <c r="H29" s="1298" t="s">
        <v>42</v>
      </c>
      <c r="I29" s="1298"/>
      <c r="J29" s="1298"/>
      <c r="K29" s="1368"/>
      <c r="L29" s="1368"/>
      <c r="M29" s="1368"/>
      <c r="N29" s="1368"/>
      <c r="O29" s="1368"/>
      <c r="P29" s="18"/>
      <c r="Q29" s="19"/>
      <c r="R29" s="1332"/>
      <c r="S29" s="1333"/>
      <c r="T29" s="1298" t="s">
        <v>39</v>
      </c>
      <c r="U29" s="1299"/>
      <c r="V29" s="1332"/>
      <c r="W29" s="1333"/>
      <c r="X29" s="1380"/>
      <c r="Y29" s="1353"/>
      <c r="Z29" s="1353"/>
      <c r="AA29" s="1353"/>
      <c r="AB29" s="1353"/>
      <c r="AC29" s="1353"/>
      <c r="AD29" s="1362"/>
    </row>
    <row r="30" spans="1:30" ht="4.5" customHeight="1" x14ac:dyDescent="0.15"/>
    <row r="32" spans="1:30" ht="18" customHeight="1" x14ac:dyDescent="0.15">
      <c r="A32" s="2" t="s">
        <v>88</v>
      </c>
    </row>
    <row r="33" spans="1:30" ht="72" customHeight="1" x14ac:dyDescent="0.15">
      <c r="B33" s="1728" t="s">
        <v>432</v>
      </c>
      <c r="C33" s="1729"/>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30"/>
    </row>
    <row r="41" spans="1:30" ht="18" customHeight="1" x14ac:dyDescent="0.15">
      <c r="A41" s="1296" t="s">
        <v>365</v>
      </c>
      <c r="B41" s="1296"/>
      <c r="C41" s="1296"/>
      <c r="D41" s="1296"/>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6"/>
      <c r="AB41" s="1296"/>
      <c r="AC41" s="1296"/>
      <c r="AD41" s="1296"/>
    </row>
  </sheetData>
  <mergeCells count="46">
    <mergeCell ref="H27:J27"/>
    <mergeCell ref="AA27:AA29"/>
    <mergeCell ref="V27:W29"/>
    <mergeCell ref="X27:X29"/>
    <mergeCell ref="Y27:Y29"/>
    <mergeCell ref="H28:J28"/>
    <mergeCell ref="P28:Q28"/>
    <mergeCell ref="K27:O29"/>
    <mergeCell ref="R27:S29"/>
    <mergeCell ref="T27:U27"/>
    <mergeCell ref="T29:U29"/>
    <mergeCell ref="T28:U28"/>
    <mergeCell ref="A2:AD2"/>
    <mergeCell ref="U7:AD7"/>
    <mergeCell ref="N7:T7"/>
    <mergeCell ref="A11:Q11"/>
    <mergeCell ref="R11:S11"/>
    <mergeCell ref="T11:V11"/>
    <mergeCell ref="W11:X11"/>
    <mergeCell ref="N8:T8"/>
    <mergeCell ref="U9:AD9"/>
    <mergeCell ref="Y11:AD11"/>
    <mergeCell ref="U8:AD8"/>
    <mergeCell ref="N9:T9"/>
    <mergeCell ref="R21:AD21"/>
    <mergeCell ref="H29:J29"/>
    <mergeCell ref="A41:AD41"/>
    <mergeCell ref="B26:H26"/>
    <mergeCell ref="P26:X26"/>
    <mergeCell ref="Z27:Z29"/>
    <mergeCell ref="B20:I21"/>
    <mergeCell ref="K20:N20"/>
    <mergeCell ref="J21:L21"/>
    <mergeCell ref="M21:P21"/>
    <mergeCell ref="B33:AD33"/>
    <mergeCell ref="B27:C29"/>
    <mergeCell ref="D27:G29"/>
    <mergeCell ref="AC27:AC29"/>
    <mergeCell ref="AD27:AD29"/>
    <mergeCell ref="AB27:AB29"/>
    <mergeCell ref="B19:I19"/>
    <mergeCell ref="J19:AD19"/>
    <mergeCell ref="A14:G14"/>
    <mergeCell ref="H14:J14"/>
    <mergeCell ref="K14:Z14"/>
    <mergeCell ref="AA14:AD14"/>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AD49"/>
  <sheetViews>
    <sheetView view="pageBreakPreview" topLeftCell="A10"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119</v>
      </c>
    </row>
    <row r="2" spans="1:30" ht="18" customHeight="1" x14ac:dyDescent="0.15">
      <c r="A2" s="1288" t="s">
        <v>137</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424</v>
      </c>
    </row>
    <row r="4" spans="1:30" ht="4.5" customHeight="1" x14ac:dyDescent="0.15"/>
    <row r="5" spans="1:30" ht="18" customHeight="1" x14ac:dyDescent="0.15">
      <c r="A5" s="11" t="s">
        <v>329</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8" customHeight="1" x14ac:dyDescent="0.15">
      <c r="A11" s="1401" t="s">
        <v>21</v>
      </c>
      <c r="B11" s="1401"/>
      <c r="C11" s="1401"/>
      <c r="D11" s="1401"/>
      <c r="E11" s="1401"/>
      <c r="F11" s="1401"/>
      <c r="G11" s="1401"/>
      <c r="H11" s="1401"/>
      <c r="I11" s="1401"/>
      <c r="J11" s="1401"/>
      <c r="K11" s="1401"/>
      <c r="L11" s="1401"/>
      <c r="M11" s="1401"/>
      <c r="N11" s="1401"/>
      <c r="O11" s="1401"/>
      <c r="P11" s="1401"/>
      <c r="Q11" s="1401"/>
      <c r="R11" s="1366">
        <v>24</v>
      </c>
      <c r="S11" s="1366"/>
      <c r="T11" s="2" t="s">
        <v>90</v>
      </c>
      <c r="U11" s="1366">
        <v>4</v>
      </c>
      <c r="V11" s="1366"/>
      <c r="W11" s="1401" t="s">
        <v>91</v>
      </c>
      <c r="X11" s="1401"/>
      <c r="Y11" s="1401"/>
      <c r="Z11" s="1401"/>
      <c r="AA11" s="1401"/>
      <c r="AB11" s="1401"/>
      <c r="AC11" s="1401"/>
      <c r="AD11" s="1401"/>
    </row>
    <row r="12" spans="1:30" ht="18" customHeight="1" x14ac:dyDescent="0.15">
      <c r="A12" s="2" t="s">
        <v>92</v>
      </c>
    </row>
    <row r="13" spans="1:30" ht="15" customHeight="1" x14ac:dyDescent="0.15"/>
    <row r="14" spans="1:30" ht="36" customHeight="1" x14ac:dyDescent="0.15">
      <c r="A14" s="1748" t="s">
        <v>105</v>
      </c>
      <c r="B14" s="1748"/>
      <c r="C14" s="1748"/>
      <c r="D14" s="1748"/>
      <c r="E14" s="1748"/>
      <c r="F14" s="1748"/>
      <c r="G14" s="1748"/>
      <c r="H14" s="1744" t="s">
        <v>321</v>
      </c>
      <c r="I14" s="1745"/>
      <c r="J14" s="1745"/>
      <c r="K14" s="1745"/>
      <c r="L14" s="1745"/>
      <c r="M14" s="1745"/>
      <c r="N14" s="1745"/>
      <c r="O14" s="1745"/>
      <c r="P14" s="1745"/>
      <c r="Q14" s="1745"/>
      <c r="R14" s="1745"/>
      <c r="S14" s="1745"/>
      <c r="T14" s="1745"/>
      <c r="U14" s="1745"/>
      <c r="V14" s="1745"/>
      <c r="W14" s="1745"/>
      <c r="X14" s="1745"/>
      <c r="Y14" s="1745"/>
      <c r="Z14" s="1745"/>
      <c r="AA14" s="1745"/>
      <c r="AB14" s="1745"/>
      <c r="AC14" s="1745"/>
      <c r="AD14" s="1746"/>
    </row>
    <row r="15" spans="1:30" ht="24" customHeight="1" x14ac:dyDescent="0.15">
      <c r="A15" s="1748" t="s">
        <v>106</v>
      </c>
      <c r="B15" s="1748"/>
      <c r="C15" s="1748"/>
      <c r="D15" s="1748"/>
      <c r="E15" s="1748"/>
      <c r="F15" s="1748"/>
      <c r="G15" s="1748"/>
      <c r="H15" s="23"/>
      <c r="I15" s="21" t="s">
        <v>336</v>
      </c>
      <c r="J15" s="1370" t="s">
        <v>94</v>
      </c>
      <c r="K15" s="1370"/>
      <c r="L15" s="1370"/>
      <c r="M15" s="1370"/>
      <c r="N15" s="1370"/>
      <c r="O15" s="1370"/>
      <c r="P15" s="1370"/>
      <c r="Q15" s="1370"/>
      <c r="R15" s="1370"/>
      <c r="S15" s="1370"/>
      <c r="T15" s="21"/>
      <c r="U15" s="21" t="s">
        <v>337</v>
      </c>
      <c r="V15" s="1370" t="s">
        <v>95</v>
      </c>
      <c r="W15" s="1370"/>
      <c r="X15" s="1370"/>
      <c r="Y15" s="1370"/>
      <c r="Z15" s="1370"/>
      <c r="AA15" s="1370"/>
      <c r="AB15" s="1370"/>
      <c r="AC15" s="1370"/>
      <c r="AD15" s="10"/>
    </row>
    <row r="16" spans="1:30" ht="15" customHeight="1" x14ac:dyDescent="0.15"/>
    <row r="17" spans="1:30" ht="18" customHeight="1" x14ac:dyDescent="0.15">
      <c r="A17" s="2" t="s">
        <v>115</v>
      </c>
    </row>
    <row r="18" spans="1:30" ht="4.5" customHeight="1" x14ac:dyDescent="0.15"/>
    <row r="19" spans="1:30" ht="18" customHeight="1" x14ac:dyDescent="0.15">
      <c r="A19" s="35"/>
      <c r="B19" s="1749" t="s">
        <v>107</v>
      </c>
      <c r="C19" s="1750"/>
      <c r="D19" s="1750"/>
      <c r="E19" s="1750"/>
      <c r="F19" s="1750"/>
      <c r="G19" s="1751"/>
      <c r="H19" s="1766" t="s">
        <v>104</v>
      </c>
      <c r="I19" s="1767"/>
      <c r="J19" s="1767"/>
      <c r="K19" s="1767"/>
      <c r="L19" s="1438"/>
      <c r="M19" s="1322" t="s">
        <v>102</v>
      </c>
      <c r="N19" s="1323"/>
      <c r="O19" s="1323"/>
      <c r="P19" s="1323"/>
      <c r="Q19" s="1323"/>
      <c r="R19" s="1323"/>
      <c r="S19" s="1323"/>
      <c r="T19" s="1323"/>
      <c r="U19" s="1323"/>
      <c r="V19" s="1323"/>
      <c r="W19" s="1323"/>
      <c r="X19" s="1323"/>
      <c r="Y19" s="1323"/>
      <c r="Z19" s="1323"/>
      <c r="AA19" s="1323"/>
      <c r="AB19" s="1323"/>
      <c r="AC19" s="1323"/>
      <c r="AD19" s="1324"/>
    </row>
    <row r="20" spans="1:30" ht="18" customHeight="1" x14ac:dyDescent="0.15">
      <c r="A20" s="35"/>
      <c r="B20" s="1752"/>
      <c r="C20" s="1753"/>
      <c r="D20" s="1753"/>
      <c r="E20" s="1753"/>
      <c r="F20" s="1753"/>
      <c r="G20" s="1754"/>
      <c r="H20" s="1439"/>
      <c r="I20" s="1439"/>
      <c r="J20" s="1439"/>
      <c r="K20" s="1439"/>
      <c r="L20" s="1440"/>
      <c r="M20" s="1322" t="s">
        <v>96</v>
      </c>
      <c r="N20" s="1323"/>
      <c r="O20" s="1597"/>
      <c r="P20" s="1777" t="s">
        <v>97</v>
      </c>
      <c r="Q20" s="1323"/>
      <c r="R20" s="1597"/>
      <c r="S20" s="1777" t="s">
        <v>98</v>
      </c>
      <c r="T20" s="1323"/>
      <c r="U20" s="1597"/>
      <c r="V20" s="1777" t="s">
        <v>99</v>
      </c>
      <c r="W20" s="1323"/>
      <c r="X20" s="1597"/>
      <c r="Y20" s="1777" t="s">
        <v>100</v>
      </c>
      <c r="Z20" s="1323"/>
      <c r="AA20" s="1597"/>
      <c r="AB20" s="1777" t="s">
        <v>101</v>
      </c>
      <c r="AC20" s="1323"/>
      <c r="AD20" s="1324"/>
    </row>
    <row r="21" spans="1:30" ht="18" customHeight="1" x14ac:dyDescent="0.15">
      <c r="A21" s="35"/>
      <c r="B21" s="1755" t="s">
        <v>158</v>
      </c>
      <c r="C21" s="1756"/>
      <c r="D21" s="1756"/>
      <c r="E21" s="1756"/>
      <c r="F21" s="1756"/>
      <c r="G21" s="1757"/>
      <c r="H21" s="1768">
        <v>38</v>
      </c>
      <c r="I21" s="1769"/>
      <c r="J21" s="1769"/>
      <c r="K21" s="1769"/>
      <c r="L21" s="1770"/>
      <c r="M21" s="1761">
        <v>3</v>
      </c>
      <c r="N21" s="1762"/>
      <c r="O21" s="1763"/>
      <c r="P21" s="1764">
        <v>12</v>
      </c>
      <c r="Q21" s="1762"/>
      <c r="R21" s="1763"/>
      <c r="S21" s="1764">
        <v>10</v>
      </c>
      <c r="T21" s="1762"/>
      <c r="U21" s="1763"/>
      <c r="V21" s="1764">
        <v>7</v>
      </c>
      <c r="W21" s="1762"/>
      <c r="X21" s="1763"/>
      <c r="Y21" s="1764">
        <v>2</v>
      </c>
      <c r="Z21" s="1762"/>
      <c r="AA21" s="1763"/>
      <c r="AB21" s="1764">
        <v>4</v>
      </c>
      <c r="AC21" s="1762"/>
      <c r="AD21" s="1765"/>
    </row>
    <row r="22" spans="1:30" ht="18" customHeight="1" x14ac:dyDescent="0.15">
      <c r="A22" s="35"/>
      <c r="B22" s="1758"/>
      <c r="C22" s="1759"/>
      <c r="D22" s="1759"/>
      <c r="E22" s="1759"/>
      <c r="F22" s="1759"/>
      <c r="G22" s="1760"/>
      <c r="H22" s="128" t="s">
        <v>338</v>
      </c>
      <c r="I22" s="1743">
        <v>8</v>
      </c>
      <c r="J22" s="1743"/>
      <c r="K22" s="1743"/>
      <c r="L22" s="128" t="s">
        <v>339</v>
      </c>
      <c r="M22" s="136" t="s">
        <v>338</v>
      </c>
      <c r="N22" s="137"/>
      <c r="O22" s="138" t="s">
        <v>339</v>
      </c>
      <c r="P22" s="136" t="s">
        <v>338</v>
      </c>
      <c r="Q22" s="137">
        <v>4</v>
      </c>
      <c r="R22" s="138" t="s">
        <v>339</v>
      </c>
      <c r="S22" s="136" t="s">
        <v>338</v>
      </c>
      <c r="T22" s="137">
        <v>2</v>
      </c>
      <c r="U22" s="138" t="s">
        <v>339</v>
      </c>
      <c r="V22" s="136" t="s">
        <v>338</v>
      </c>
      <c r="W22" s="137">
        <v>2</v>
      </c>
      <c r="X22" s="138" t="s">
        <v>339</v>
      </c>
      <c r="Y22" s="136" t="s">
        <v>338</v>
      </c>
      <c r="Z22" s="137"/>
      <c r="AA22" s="138" t="s">
        <v>339</v>
      </c>
      <c r="AB22" s="136" t="s">
        <v>338</v>
      </c>
      <c r="AC22" s="137"/>
      <c r="AD22" s="139" t="s">
        <v>339</v>
      </c>
    </row>
    <row r="23" spans="1:30" ht="18" customHeight="1" x14ac:dyDescent="0.15">
      <c r="A23" s="35"/>
      <c r="B23" s="1771" t="s">
        <v>151</v>
      </c>
      <c r="C23" s="1772"/>
      <c r="D23" s="1772"/>
      <c r="E23" s="1772"/>
      <c r="F23" s="1772"/>
      <c r="G23" s="1773"/>
      <c r="H23" s="1768">
        <v>2</v>
      </c>
      <c r="I23" s="1769"/>
      <c r="J23" s="1769"/>
      <c r="K23" s="1769"/>
      <c r="L23" s="1770"/>
      <c r="M23" s="1761"/>
      <c r="N23" s="1762"/>
      <c r="O23" s="1763"/>
      <c r="P23" s="1764">
        <v>2</v>
      </c>
      <c r="Q23" s="1762"/>
      <c r="R23" s="1763"/>
      <c r="S23" s="1764"/>
      <c r="T23" s="1762"/>
      <c r="U23" s="1763"/>
      <c r="V23" s="1764"/>
      <c r="W23" s="1762"/>
      <c r="X23" s="1763"/>
      <c r="Y23" s="1764"/>
      <c r="Z23" s="1762"/>
      <c r="AA23" s="1763"/>
      <c r="AB23" s="1764"/>
      <c r="AC23" s="1762"/>
      <c r="AD23" s="1765"/>
    </row>
    <row r="24" spans="1:30" ht="18" customHeight="1" x14ac:dyDescent="0.15">
      <c r="A24" s="35"/>
      <c r="B24" s="1774"/>
      <c r="C24" s="1775"/>
      <c r="D24" s="1775"/>
      <c r="E24" s="1775"/>
      <c r="F24" s="1775"/>
      <c r="G24" s="1776"/>
      <c r="H24" s="128" t="s">
        <v>338</v>
      </c>
      <c r="I24" s="1743"/>
      <c r="J24" s="1743"/>
      <c r="K24" s="1743"/>
      <c r="L24" s="140" t="s">
        <v>339</v>
      </c>
      <c r="M24" s="136" t="s">
        <v>338</v>
      </c>
      <c r="N24" s="137"/>
      <c r="O24" s="138" t="s">
        <v>339</v>
      </c>
      <c r="P24" s="136" t="s">
        <v>338</v>
      </c>
      <c r="Q24" s="137"/>
      <c r="R24" s="138" t="s">
        <v>339</v>
      </c>
      <c r="S24" s="136" t="s">
        <v>338</v>
      </c>
      <c r="T24" s="137"/>
      <c r="U24" s="138" t="s">
        <v>339</v>
      </c>
      <c r="V24" s="136" t="s">
        <v>338</v>
      </c>
      <c r="W24" s="137"/>
      <c r="X24" s="138" t="s">
        <v>339</v>
      </c>
      <c r="Y24" s="136" t="s">
        <v>338</v>
      </c>
      <c r="Z24" s="137"/>
      <c r="AA24" s="138" t="s">
        <v>339</v>
      </c>
      <c r="AB24" s="136" t="s">
        <v>338</v>
      </c>
      <c r="AC24" s="137"/>
      <c r="AD24" s="139" t="s">
        <v>339</v>
      </c>
    </row>
    <row r="25" spans="1:30" ht="18" customHeight="1" x14ac:dyDescent="0.15">
      <c r="A25" s="35"/>
      <c r="B25" s="1771" t="s">
        <v>93</v>
      </c>
      <c r="C25" s="1772"/>
      <c r="D25" s="1772"/>
      <c r="E25" s="1772"/>
      <c r="F25" s="1772"/>
      <c r="G25" s="1773"/>
      <c r="H25" s="1769">
        <v>10</v>
      </c>
      <c r="I25" s="1769"/>
      <c r="J25" s="1769"/>
      <c r="K25" s="1769"/>
      <c r="L25" s="1770"/>
      <c r="M25" s="1761"/>
      <c r="N25" s="1762"/>
      <c r="O25" s="1763"/>
      <c r="P25" s="1764">
        <v>3</v>
      </c>
      <c r="Q25" s="1762"/>
      <c r="R25" s="1763"/>
      <c r="S25" s="1764">
        <v>7</v>
      </c>
      <c r="T25" s="1762"/>
      <c r="U25" s="1763"/>
      <c r="V25" s="1764"/>
      <c r="W25" s="1762"/>
      <c r="X25" s="1763"/>
      <c r="Y25" s="1764"/>
      <c r="Z25" s="1762"/>
      <c r="AA25" s="1763"/>
      <c r="AB25" s="1764"/>
      <c r="AC25" s="1762"/>
      <c r="AD25" s="1765"/>
    </row>
    <row r="26" spans="1:30" ht="18" customHeight="1" x14ac:dyDescent="0.15">
      <c r="A26" s="35"/>
      <c r="B26" s="1774"/>
      <c r="C26" s="1775"/>
      <c r="D26" s="1775"/>
      <c r="E26" s="1775"/>
      <c r="F26" s="1775"/>
      <c r="G26" s="1776"/>
      <c r="H26" s="128" t="s">
        <v>338</v>
      </c>
      <c r="I26" s="1743">
        <v>3</v>
      </c>
      <c r="J26" s="1743"/>
      <c r="K26" s="1743"/>
      <c r="L26" s="140" t="s">
        <v>339</v>
      </c>
      <c r="M26" s="136" t="s">
        <v>338</v>
      </c>
      <c r="N26" s="137"/>
      <c r="O26" s="138" t="s">
        <v>339</v>
      </c>
      <c r="P26" s="136" t="s">
        <v>338</v>
      </c>
      <c r="Q26" s="137">
        <v>2</v>
      </c>
      <c r="R26" s="138" t="s">
        <v>339</v>
      </c>
      <c r="S26" s="136" t="s">
        <v>338</v>
      </c>
      <c r="T26" s="137">
        <v>1</v>
      </c>
      <c r="U26" s="138" t="s">
        <v>339</v>
      </c>
      <c r="V26" s="136" t="s">
        <v>338</v>
      </c>
      <c r="W26" s="137"/>
      <c r="X26" s="138" t="s">
        <v>339</v>
      </c>
      <c r="Y26" s="136" t="s">
        <v>338</v>
      </c>
      <c r="Z26" s="137"/>
      <c r="AA26" s="138" t="s">
        <v>339</v>
      </c>
      <c r="AB26" s="136" t="s">
        <v>338</v>
      </c>
      <c r="AC26" s="137"/>
      <c r="AD26" s="139" t="s">
        <v>339</v>
      </c>
    </row>
    <row r="27" spans="1:30" ht="18" customHeight="1" x14ac:dyDescent="0.15">
      <c r="A27" s="35"/>
      <c r="B27" s="1771" t="s">
        <v>108</v>
      </c>
      <c r="C27" s="1772"/>
      <c r="D27" s="1772"/>
      <c r="E27" s="1772"/>
      <c r="F27" s="1772"/>
      <c r="G27" s="1773"/>
      <c r="H27" s="1769">
        <v>50</v>
      </c>
      <c r="I27" s="1769"/>
      <c r="J27" s="1769"/>
      <c r="K27" s="1769"/>
      <c r="L27" s="1770"/>
      <c r="M27" s="1761">
        <v>3</v>
      </c>
      <c r="N27" s="1762"/>
      <c r="O27" s="1763"/>
      <c r="P27" s="1764">
        <v>17</v>
      </c>
      <c r="Q27" s="1762"/>
      <c r="R27" s="1763"/>
      <c r="S27" s="1764">
        <v>17</v>
      </c>
      <c r="T27" s="1762"/>
      <c r="U27" s="1763"/>
      <c r="V27" s="1764">
        <v>7</v>
      </c>
      <c r="W27" s="1762"/>
      <c r="X27" s="1763"/>
      <c r="Y27" s="1764">
        <v>2</v>
      </c>
      <c r="Z27" s="1762"/>
      <c r="AA27" s="1763"/>
      <c r="AB27" s="1764">
        <v>4</v>
      </c>
      <c r="AC27" s="1762"/>
      <c r="AD27" s="1765"/>
    </row>
    <row r="28" spans="1:30" ht="18" customHeight="1" x14ac:dyDescent="0.15">
      <c r="A28" s="35"/>
      <c r="B28" s="1774"/>
      <c r="C28" s="1775"/>
      <c r="D28" s="1775"/>
      <c r="E28" s="1775"/>
      <c r="F28" s="1775"/>
      <c r="G28" s="1776"/>
      <c r="H28" s="128" t="s">
        <v>338</v>
      </c>
      <c r="I28" s="1743">
        <v>11</v>
      </c>
      <c r="J28" s="1743"/>
      <c r="K28" s="1743"/>
      <c r="L28" s="140" t="s">
        <v>339</v>
      </c>
      <c r="M28" s="136" t="s">
        <v>338</v>
      </c>
      <c r="N28" s="137">
        <v>3</v>
      </c>
      <c r="O28" s="138" t="s">
        <v>339</v>
      </c>
      <c r="P28" s="136" t="s">
        <v>338</v>
      </c>
      <c r="Q28" s="137">
        <v>6</v>
      </c>
      <c r="R28" s="138" t="s">
        <v>339</v>
      </c>
      <c r="S28" s="136" t="s">
        <v>338</v>
      </c>
      <c r="T28" s="137">
        <v>2</v>
      </c>
      <c r="U28" s="138" t="s">
        <v>339</v>
      </c>
      <c r="V28" s="136" t="s">
        <v>338</v>
      </c>
      <c r="W28" s="137"/>
      <c r="X28" s="138" t="s">
        <v>339</v>
      </c>
      <c r="Y28" s="136" t="s">
        <v>338</v>
      </c>
      <c r="Z28" s="137"/>
      <c r="AA28" s="138" t="s">
        <v>339</v>
      </c>
      <c r="AB28" s="136" t="s">
        <v>338</v>
      </c>
      <c r="AC28" s="137"/>
      <c r="AD28" s="139" t="s">
        <v>339</v>
      </c>
    </row>
    <row r="29" spans="1:30" ht="18" customHeight="1" x14ac:dyDescent="0.15">
      <c r="A29" s="34"/>
      <c r="B29" s="1571" t="s">
        <v>109</v>
      </c>
      <c r="C29" s="1571"/>
      <c r="D29" s="1571"/>
      <c r="E29" s="1571"/>
      <c r="F29" s="1571"/>
      <c r="G29" s="1571"/>
      <c r="H29" s="1571"/>
      <c r="I29" s="1571"/>
      <c r="J29" s="1571"/>
      <c r="K29" s="1571"/>
      <c r="L29" s="1747"/>
      <c r="M29" s="1518">
        <v>37</v>
      </c>
      <c r="N29" s="1518"/>
      <c r="O29" s="1518"/>
      <c r="P29" s="1518"/>
      <c r="Q29" s="1518"/>
      <c r="R29" s="1518"/>
      <c r="S29" s="1518"/>
      <c r="T29" s="1518"/>
      <c r="U29" s="1518"/>
      <c r="V29" s="1518">
        <v>13</v>
      </c>
      <c r="W29" s="1518"/>
      <c r="X29" s="1518"/>
      <c r="Y29" s="1518"/>
      <c r="Z29" s="1518"/>
      <c r="AA29" s="1518"/>
      <c r="AB29" s="1518"/>
      <c r="AC29" s="1518"/>
      <c r="AD29" s="1518"/>
    </row>
    <row r="30" spans="1:30" ht="18" customHeight="1" x14ac:dyDescent="0.15">
      <c r="D30" s="1" t="s">
        <v>149</v>
      </c>
    </row>
    <row r="31" spans="1:30" ht="4.5" customHeight="1" x14ac:dyDescent="0.15"/>
    <row r="32" spans="1:30" ht="18" customHeight="1" x14ac:dyDescent="0.15">
      <c r="A32" s="2" t="s">
        <v>110</v>
      </c>
    </row>
    <row r="33" spans="1:30" ht="4.5" customHeight="1" x14ac:dyDescent="0.15"/>
    <row r="34" spans="1:30" ht="18" customHeight="1" x14ac:dyDescent="0.15">
      <c r="B34" s="1322" t="s">
        <v>6</v>
      </c>
      <c r="C34" s="1323"/>
      <c r="D34" s="1323"/>
      <c r="E34" s="1323"/>
      <c r="F34" s="1323"/>
      <c r="G34" s="1324"/>
      <c r="H34" s="1322" t="s">
        <v>70</v>
      </c>
      <c r="I34" s="1323"/>
      <c r="J34" s="1323"/>
      <c r="K34" s="1323"/>
      <c r="L34" s="1324"/>
      <c r="M34" s="1322" t="s">
        <v>116</v>
      </c>
      <c r="N34" s="1323"/>
      <c r="O34" s="1323"/>
      <c r="P34" s="1323"/>
      <c r="Q34" s="1323"/>
      <c r="R34" s="1324"/>
      <c r="S34" s="1322" t="s">
        <v>117</v>
      </c>
      <c r="T34" s="1323"/>
      <c r="U34" s="1323"/>
      <c r="V34" s="1323"/>
      <c r="W34" s="1323"/>
      <c r="X34" s="1324"/>
      <c r="Y34" s="1322" t="s">
        <v>72</v>
      </c>
      <c r="Z34" s="1323"/>
      <c r="AA34" s="1323"/>
      <c r="AB34" s="1323"/>
      <c r="AC34" s="1323"/>
      <c r="AD34" s="1324"/>
    </row>
    <row r="35" spans="1:30" ht="18" customHeight="1" x14ac:dyDescent="0.15">
      <c r="B35" s="1650" t="s">
        <v>7</v>
      </c>
      <c r="C35" s="1570"/>
      <c r="D35" s="1570"/>
      <c r="E35" s="1570"/>
      <c r="F35" s="1570"/>
      <c r="G35" s="1651"/>
      <c r="H35" s="1701">
        <v>3</v>
      </c>
      <c r="I35" s="1702"/>
      <c r="J35" s="1702"/>
      <c r="K35" s="1733" t="s">
        <v>68</v>
      </c>
      <c r="L35" s="1734"/>
      <c r="M35" s="1701">
        <v>7200</v>
      </c>
      <c r="N35" s="1702"/>
      <c r="O35" s="1702"/>
      <c r="P35" s="1702"/>
      <c r="Q35" s="1733" t="s">
        <v>14</v>
      </c>
      <c r="R35" s="1734"/>
      <c r="S35" s="1701">
        <v>3600</v>
      </c>
      <c r="T35" s="1702"/>
      <c r="U35" s="1702"/>
      <c r="V35" s="1702"/>
      <c r="W35" s="1733" t="s">
        <v>14</v>
      </c>
      <c r="X35" s="1734"/>
      <c r="Y35" s="1701">
        <v>3600</v>
      </c>
      <c r="Z35" s="1702"/>
      <c r="AA35" s="1702"/>
      <c r="AB35" s="1702"/>
      <c r="AC35" s="1733" t="s">
        <v>14</v>
      </c>
      <c r="AD35" s="1734"/>
    </row>
    <row r="36" spans="1:30" ht="18" customHeight="1" x14ac:dyDescent="0.15">
      <c r="B36" s="1655"/>
      <c r="C36" s="1562"/>
      <c r="D36" s="1562"/>
      <c r="E36" s="1562"/>
      <c r="F36" s="1562"/>
      <c r="G36" s="1656"/>
      <c r="H36" s="1608"/>
      <c r="I36" s="1609"/>
      <c r="J36" s="1609"/>
      <c r="K36" s="1731" t="s">
        <v>69</v>
      </c>
      <c r="L36" s="1732"/>
      <c r="M36" s="1608"/>
      <c r="N36" s="1609"/>
      <c r="O36" s="1609"/>
      <c r="P36" s="1609"/>
      <c r="Q36" s="1731" t="s">
        <v>14</v>
      </c>
      <c r="R36" s="1732"/>
      <c r="S36" s="1608"/>
      <c r="T36" s="1609"/>
      <c r="U36" s="1609"/>
      <c r="V36" s="1609"/>
      <c r="W36" s="1731" t="s">
        <v>14</v>
      </c>
      <c r="X36" s="1732"/>
      <c r="Y36" s="1608"/>
      <c r="Z36" s="1609"/>
      <c r="AA36" s="1609"/>
      <c r="AB36" s="1609"/>
      <c r="AC36" s="1731" t="s">
        <v>14</v>
      </c>
      <c r="AD36" s="1732"/>
    </row>
    <row r="37" spans="1:30" ht="18" customHeight="1" x14ac:dyDescent="0.15">
      <c r="B37" s="1650" t="s">
        <v>61</v>
      </c>
      <c r="C37" s="1570"/>
      <c r="D37" s="1570"/>
      <c r="E37" s="1570"/>
      <c r="F37" s="1570"/>
      <c r="G37" s="1651"/>
      <c r="H37" s="1701"/>
      <c r="I37" s="1702"/>
      <c r="J37" s="1702"/>
      <c r="K37" s="1733" t="s">
        <v>68</v>
      </c>
      <c r="L37" s="1734"/>
      <c r="M37" s="1701"/>
      <c r="N37" s="1702"/>
      <c r="O37" s="1702"/>
      <c r="P37" s="1702"/>
      <c r="Q37" s="1733" t="s">
        <v>14</v>
      </c>
      <c r="R37" s="1734"/>
      <c r="S37" s="1701"/>
      <c r="T37" s="1702"/>
      <c r="U37" s="1702"/>
      <c r="V37" s="1702"/>
      <c r="W37" s="1733" t="s">
        <v>14</v>
      </c>
      <c r="X37" s="1734"/>
      <c r="Y37" s="1701"/>
      <c r="Z37" s="1702"/>
      <c r="AA37" s="1702"/>
      <c r="AB37" s="1702"/>
      <c r="AC37" s="1733" t="s">
        <v>14</v>
      </c>
      <c r="AD37" s="1734"/>
    </row>
    <row r="38" spans="1:30" ht="18" customHeight="1" x14ac:dyDescent="0.15">
      <c r="B38" s="1655"/>
      <c r="C38" s="1562"/>
      <c r="D38" s="1562"/>
      <c r="E38" s="1562"/>
      <c r="F38" s="1562"/>
      <c r="G38" s="1656"/>
      <c r="H38" s="1608">
        <v>4</v>
      </c>
      <c r="I38" s="1609"/>
      <c r="J38" s="1609"/>
      <c r="K38" s="1731" t="s">
        <v>69</v>
      </c>
      <c r="L38" s="1732"/>
      <c r="M38" s="1608">
        <v>640</v>
      </c>
      <c r="N38" s="1609"/>
      <c r="O38" s="1609"/>
      <c r="P38" s="1609"/>
      <c r="Q38" s="1731" t="s">
        <v>14</v>
      </c>
      <c r="R38" s="1732"/>
      <c r="S38" s="1608">
        <v>320</v>
      </c>
      <c r="T38" s="1609"/>
      <c r="U38" s="1609"/>
      <c r="V38" s="1609"/>
      <c r="W38" s="1731" t="s">
        <v>14</v>
      </c>
      <c r="X38" s="1732"/>
      <c r="Y38" s="1608">
        <v>320</v>
      </c>
      <c r="Z38" s="1609"/>
      <c r="AA38" s="1609"/>
      <c r="AB38" s="1609"/>
      <c r="AC38" s="1731" t="s">
        <v>14</v>
      </c>
      <c r="AD38" s="1732"/>
    </row>
    <row r="39" spans="1:30" ht="18" customHeight="1" x14ac:dyDescent="0.15">
      <c r="B39" s="1322" t="s">
        <v>103</v>
      </c>
      <c r="C39" s="1323"/>
      <c r="D39" s="1323"/>
      <c r="E39" s="1323"/>
      <c r="F39" s="1323"/>
      <c r="G39" s="1323"/>
      <c r="H39" s="1323"/>
      <c r="I39" s="1323"/>
      <c r="J39" s="1323"/>
      <c r="K39" s="1323"/>
      <c r="L39" s="1324"/>
      <c r="M39" s="1739">
        <v>7840</v>
      </c>
      <c r="N39" s="1740"/>
      <c r="O39" s="1740"/>
      <c r="P39" s="1740"/>
      <c r="Q39" s="1731" t="s">
        <v>14</v>
      </c>
      <c r="R39" s="1732"/>
      <c r="S39" s="1739">
        <v>3920</v>
      </c>
      <c r="T39" s="1740"/>
      <c r="U39" s="1740"/>
      <c r="V39" s="1740"/>
      <c r="W39" s="1731" t="s">
        <v>14</v>
      </c>
      <c r="X39" s="1732"/>
      <c r="Y39" s="1739">
        <v>3920</v>
      </c>
      <c r="Z39" s="1740"/>
      <c r="AA39" s="1740"/>
      <c r="AB39" s="1740"/>
      <c r="AC39" s="1731" t="s">
        <v>14</v>
      </c>
      <c r="AD39" s="1732"/>
    </row>
    <row r="40" spans="1:30" ht="4.5" customHeight="1" x14ac:dyDescent="0.15"/>
    <row r="41" spans="1:30" ht="18" customHeight="1" x14ac:dyDescent="0.15">
      <c r="A41" s="2" t="s">
        <v>111</v>
      </c>
    </row>
    <row r="42" spans="1:30" ht="4.5" customHeight="1" x14ac:dyDescent="0.15"/>
    <row r="43" spans="1:30" ht="18" customHeight="1" x14ac:dyDescent="0.15">
      <c r="B43" s="1322" t="s">
        <v>112</v>
      </c>
      <c r="C43" s="1323"/>
      <c r="D43" s="1323"/>
      <c r="E43" s="1323"/>
      <c r="F43" s="1323"/>
      <c r="G43" s="1323"/>
      <c r="H43" s="1322" t="s">
        <v>59</v>
      </c>
      <c r="I43" s="1323"/>
      <c r="J43" s="1323"/>
      <c r="K43" s="1324"/>
      <c r="L43" s="1322" t="s">
        <v>113</v>
      </c>
      <c r="M43" s="1323"/>
      <c r="N43" s="1323"/>
      <c r="O43" s="1323"/>
      <c r="P43" s="1323"/>
      <c r="Q43" s="1324"/>
      <c r="R43" s="1323" t="s">
        <v>356</v>
      </c>
      <c r="S43" s="1323"/>
      <c r="T43" s="1323"/>
      <c r="U43" s="1323"/>
      <c r="V43" s="1323"/>
      <c r="W43" s="1323"/>
      <c r="X43" s="1323"/>
      <c r="Y43" s="1323"/>
      <c r="Z43" s="1323"/>
      <c r="AA43" s="1323"/>
      <c r="AB43" s="1323"/>
      <c r="AC43" s="1323"/>
      <c r="AD43" s="1324"/>
    </row>
    <row r="44" spans="1:30" ht="18" customHeight="1" x14ac:dyDescent="0.15">
      <c r="B44" s="1741" t="s">
        <v>353</v>
      </c>
      <c r="C44" s="1742"/>
      <c r="D44" s="1742"/>
      <c r="E44" s="1742"/>
      <c r="F44" s="1742"/>
      <c r="G44" s="1742"/>
      <c r="H44" s="1735" t="s">
        <v>114</v>
      </c>
      <c r="I44" s="1582"/>
      <c r="J44" s="1582"/>
      <c r="K44" s="1736"/>
      <c r="L44" s="1739">
        <v>4</v>
      </c>
      <c r="M44" s="1740"/>
      <c r="N44" s="1740"/>
      <c r="O44" s="1740"/>
      <c r="P44" s="1370" t="s">
        <v>10</v>
      </c>
      <c r="Q44" s="1649"/>
      <c r="R44" s="1737" t="s">
        <v>433</v>
      </c>
      <c r="S44" s="1737"/>
      <c r="T44" s="1737"/>
      <c r="U44" s="1737"/>
      <c r="V44" s="1737"/>
      <c r="W44" s="1737"/>
      <c r="X44" s="1737"/>
      <c r="Y44" s="1737"/>
      <c r="Z44" s="1737"/>
      <c r="AA44" s="1737"/>
      <c r="AB44" s="1737"/>
      <c r="AC44" s="1737"/>
      <c r="AD44" s="1738"/>
    </row>
    <row r="45" spans="1:30" ht="18" customHeight="1" x14ac:dyDescent="0.15">
      <c r="B45" s="1741"/>
      <c r="C45" s="1742"/>
      <c r="D45" s="1742"/>
      <c r="E45" s="1742"/>
      <c r="F45" s="1742"/>
      <c r="G45" s="1742"/>
      <c r="H45" s="1735" t="s">
        <v>114</v>
      </c>
      <c r="I45" s="1582"/>
      <c r="J45" s="1582"/>
      <c r="K45" s="1736"/>
      <c r="L45" s="1739"/>
      <c r="M45" s="1740"/>
      <c r="N45" s="1740"/>
      <c r="O45" s="1740"/>
      <c r="P45" s="1370" t="s">
        <v>10</v>
      </c>
      <c r="Q45" s="1649"/>
      <c r="R45" s="1737"/>
      <c r="S45" s="1737"/>
      <c r="T45" s="1737"/>
      <c r="U45" s="1737"/>
      <c r="V45" s="1737"/>
      <c r="W45" s="1737"/>
      <c r="X45" s="1737"/>
      <c r="Y45" s="1737"/>
      <c r="Z45" s="1737"/>
      <c r="AA45" s="1737"/>
      <c r="AB45" s="1737"/>
      <c r="AC45" s="1737"/>
      <c r="AD45" s="1738"/>
    </row>
    <row r="46" spans="1:30" ht="18" customHeight="1" x14ac:dyDescent="0.15">
      <c r="B46" s="1741"/>
      <c r="C46" s="1742"/>
      <c r="D46" s="1742"/>
      <c r="E46" s="1742"/>
      <c r="F46" s="1742"/>
      <c r="G46" s="1742"/>
      <c r="H46" s="1735" t="s">
        <v>114</v>
      </c>
      <c r="I46" s="1582"/>
      <c r="J46" s="1582"/>
      <c r="K46" s="1736"/>
      <c r="L46" s="1739"/>
      <c r="M46" s="1740"/>
      <c r="N46" s="1740"/>
      <c r="O46" s="1740"/>
      <c r="P46" s="1370" t="s">
        <v>10</v>
      </c>
      <c r="Q46" s="1649"/>
      <c r="R46" s="1737"/>
      <c r="S46" s="1737"/>
      <c r="T46" s="1737"/>
      <c r="U46" s="1737"/>
      <c r="V46" s="1737"/>
      <c r="W46" s="1737"/>
      <c r="X46" s="1737"/>
      <c r="Y46" s="1737"/>
      <c r="Z46" s="1737"/>
      <c r="AA46" s="1737"/>
      <c r="AB46" s="1737"/>
      <c r="AC46" s="1737"/>
      <c r="AD46" s="1738"/>
    </row>
    <row r="47" spans="1:30" ht="18" customHeight="1" x14ac:dyDescent="0.15">
      <c r="B47" s="1741"/>
      <c r="C47" s="1742"/>
      <c r="D47" s="1742"/>
      <c r="E47" s="1742"/>
      <c r="F47" s="1742"/>
      <c r="G47" s="1742"/>
      <c r="H47" s="1735" t="s">
        <v>114</v>
      </c>
      <c r="I47" s="1582"/>
      <c r="J47" s="1582"/>
      <c r="K47" s="1736"/>
      <c r="L47" s="1739"/>
      <c r="M47" s="1740"/>
      <c r="N47" s="1740"/>
      <c r="O47" s="1740"/>
      <c r="P47" s="1370" t="s">
        <v>10</v>
      </c>
      <c r="Q47" s="1649"/>
      <c r="R47" s="1737"/>
      <c r="S47" s="1737"/>
      <c r="T47" s="1737"/>
      <c r="U47" s="1737"/>
      <c r="V47" s="1737"/>
      <c r="W47" s="1737"/>
      <c r="X47" s="1737"/>
      <c r="Y47" s="1737"/>
      <c r="Z47" s="1737"/>
      <c r="AA47" s="1737"/>
      <c r="AB47" s="1737"/>
      <c r="AC47" s="1737"/>
      <c r="AD47" s="1738"/>
    </row>
    <row r="48" spans="1:30" ht="18" customHeight="1" x14ac:dyDescent="0.15">
      <c r="B48" s="1741"/>
      <c r="C48" s="1742"/>
      <c r="D48" s="1742"/>
      <c r="E48" s="1742"/>
      <c r="F48" s="1742"/>
      <c r="G48" s="1742"/>
      <c r="H48" s="1735" t="s">
        <v>114</v>
      </c>
      <c r="I48" s="1582"/>
      <c r="J48" s="1582"/>
      <c r="K48" s="1736"/>
      <c r="L48" s="1739"/>
      <c r="M48" s="1740"/>
      <c r="N48" s="1740"/>
      <c r="O48" s="1740"/>
      <c r="P48" s="1370" t="s">
        <v>10</v>
      </c>
      <c r="Q48" s="1649"/>
      <c r="R48" s="1737"/>
      <c r="S48" s="1737"/>
      <c r="T48" s="1737"/>
      <c r="U48" s="1737"/>
      <c r="V48" s="1737"/>
      <c r="W48" s="1737"/>
      <c r="X48" s="1737"/>
      <c r="Y48" s="1737"/>
      <c r="Z48" s="1737"/>
      <c r="AA48" s="1737"/>
      <c r="AB48" s="1737"/>
      <c r="AC48" s="1737"/>
      <c r="AD48" s="1738"/>
    </row>
    <row r="49" spans="1:30" ht="18" customHeight="1" x14ac:dyDescent="0.15">
      <c r="A49" s="1355" t="s">
        <v>377</v>
      </c>
      <c r="B49" s="1355"/>
      <c r="C49" s="1355"/>
      <c r="D49" s="1355"/>
      <c r="E49" s="1355"/>
      <c r="F49" s="1355"/>
      <c r="G49" s="1355"/>
      <c r="H49" s="1355"/>
      <c r="I49" s="1355"/>
      <c r="J49" s="1355"/>
      <c r="K49" s="1355"/>
      <c r="L49" s="1355"/>
      <c r="M49" s="1355"/>
      <c r="N49" s="1355"/>
      <c r="O49" s="1355"/>
      <c r="P49" s="1355"/>
      <c r="Q49" s="1355"/>
      <c r="R49" s="1355"/>
      <c r="S49" s="1355"/>
      <c r="T49" s="1355"/>
      <c r="U49" s="1355"/>
      <c r="V49" s="1355"/>
      <c r="W49" s="1355"/>
      <c r="X49" s="1355"/>
      <c r="Y49" s="1355"/>
      <c r="Z49" s="1355"/>
      <c r="AA49" s="1355"/>
      <c r="AB49" s="1355"/>
      <c r="AC49" s="1355"/>
      <c r="AD49" s="1355"/>
    </row>
  </sheetData>
  <mergeCells count="140">
    <mergeCell ref="S25:U25"/>
    <mergeCell ref="V25:X25"/>
    <mergeCell ref="S23:U23"/>
    <mergeCell ref="V23:X23"/>
    <mergeCell ref="Y23:AA23"/>
    <mergeCell ref="AB23:AD23"/>
    <mergeCell ref="Y25:AA25"/>
    <mergeCell ref="AB25:AD25"/>
    <mergeCell ref="M19:AD19"/>
    <mergeCell ref="AB20:AD20"/>
    <mergeCell ref="Y20:AA20"/>
    <mergeCell ref="V20:X20"/>
    <mergeCell ref="S20:U20"/>
    <mergeCell ref="P20:R20"/>
    <mergeCell ref="M20:O20"/>
    <mergeCell ref="P21:R21"/>
    <mergeCell ref="M21:O21"/>
    <mergeCell ref="B34:G34"/>
    <mergeCell ref="H21:L21"/>
    <mergeCell ref="H23:L23"/>
    <mergeCell ref="H25:L25"/>
    <mergeCell ref="B25:G26"/>
    <mergeCell ref="B27:G28"/>
    <mergeCell ref="H27:L27"/>
    <mergeCell ref="I24:K24"/>
    <mergeCell ref="I26:K26"/>
    <mergeCell ref="B23:G24"/>
    <mergeCell ref="H14:AD14"/>
    <mergeCell ref="V29:AD29"/>
    <mergeCell ref="M29:U29"/>
    <mergeCell ref="B29:L29"/>
    <mergeCell ref="A15:G15"/>
    <mergeCell ref="A14:G14"/>
    <mergeCell ref="B19:G20"/>
    <mergeCell ref="B21:G22"/>
    <mergeCell ref="I22:K22"/>
    <mergeCell ref="M27:O27"/>
    <mergeCell ref="P27:R27"/>
    <mergeCell ref="S27:U27"/>
    <mergeCell ref="V27:X27"/>
    <mergeCell ref="Y27:AA27"/>
    <mergeCell ref="AB27:AD27"/>
    <mergeCell ref="M25:O25"/>
    <mergeCell ref="P25:R25"/>
    <mergeCell ref="H19:L20"/>
    <mergeCell ref="M23:O23"/>
    <mergeCell ref="P23:R23"/>
    <mergeCell ref="AB21:AD21"/>
    <mergeCell ref="Y21:AA21"/>
    <mergeCell ref="V21:X21"/>
    <mergeCell ref="S21:U21"/>
    <mergeCell ref="B48:G48"/>
    <mergeCell ref="J15:S15"/>
    <mergeCell ref="V15:AC15"/>
    <mergeCell ref="B43:G43"/>
    <mergeCell ref="B44:G44"/>
    <mergeCell ref="L43:Q43"/>
    <mergeCell ref="P44:Q44"/>
    <mergeCell ref="H44:K44"/>
    <mergeCell ref="I28:K28"/>
    <mergeCell ref="B39:L39"/>
    <mergeCell ref="K38:L38"/>
    <mergeCell ref="B45:G45"/>
    <mergeCell ref="B46:G46"/>
    <mergeCell ref="B37:G38"/>
    <mergeCell ref="H35:J35"/>
    <mergeCell ref="B47:G47"/>
    <mergeCell ref="M38:P38"/>
    <mergeCell ref="K36:L36"/>
    <mergeCell ref="K37:L37"/>
    <mergeCell ref="H36:J36"/>
    <mergeCell ref="H37:J37"/>
    <mergeCell ref="H38:J38"/>
    <mergeCell ref="B35:G36"/>
    <mergeCell ref="H43:K43"/>
    <mergeCell ref="M35:P35"/>
    <mergeCell ref="M36:P36"/>
    <mergeCell ref="H34:L34"/>
    <mergeCell ref="M34:R34"/>
    <mergeCell ref="Q36:R36"/>
    <mergeCell ref="Q35:R35"/>
    <mergeCell ref="K35:L35"/>
    <mergeCell ref="R46:AD46"/>
    <mergeCell ref="R43:AD43"/>
    <mergeCell ref="S36:V36"/>
    <mergeCell ref="S37:V37"/>
    <mergeCell ref="S38:V38"/>
    <mergeCell ref="M39:P39"/>
    <mergeCell ref="Q37:R37"/>
    <mergeCell ref="M37:P37"/>
    <mergeCell ref="Q39:R39"/>
    <mergeCell ref="Q38:R38"/>
    <mergeCell ref="AC37:AD37"/>
    <mergeCell ref="Y38:AB38"/>
    <mergeCell ref="S39:V39"/>
    <mergeCell ref="W39:X39"/>
    <mergeCell ref="Y39:AB39"/>
    <mergeCell ref="W37:X37"/>
    <mergeCell ref="Y37:AB37"/>
    <mergeCell ref="H47:K47"/>
    <mergeCell ref="H46:K46"/>
    <mergeCell ref="H45:K45"/>
    <mergeCell ref="R48:AD48"/>
    <mergeCell ref="R44:AD44"/>
    <mergeCell ref="P48:Q48"/>
    <mergeCell ref="W38:X38"/>
    <mergeCell ref="L48:O48"/>
    <mergeCell ref="L44:O44"/>
    <mergeCell ref="L46:O46"/>
    <mergeCell ref="L45:O45"/>
    <mergeCell ref="L47:O47"/>
    <mergeCell ref="R45:AD45"/>
    <mergeCell ref="R47:AD47"/>
    <mergeCell ref="P45:Q45"/>
    <mergeCell ref="P46:Q46"/>
    <mergeCell ref="P47:Q47"/>
    <mergeCell ref="A49:AD49"/>
    <mergeCell ref="A2:AD2"/>
    <mergeCell ref="N7:T7"/>
    <mergeCell ref="U7:AD7"/>
    <mergeCell ref="N8:T8"/>
    <mergeCell ref="U8:AD8"/>
    <mergeCell ref="AC38:AD38"/>
    <mergeCell ref="AC39:AD39"/>
    <mergeCell ref="U9:AD9"/>
    <mergeCell ref="A11:Q11"/>
    <mergeCell ref="R11:S11"/>
    <mergeCell ref="U11:V11"/>
    <mergeCell ref="W11:AD11"/>
    <mergeCell ref="N9:T9"/>
    <mergeCell ref="Y36:AB36"/>
    <mergeCell ref="AC36:AD36"/>
    <mergeCell ref="W35:X35"/>
    <mergeCell ref="W36:X36"/>
    <mergeCell ref="S34:X34"/>
    <mergeCell ref="Y34:AD34"/>
    <mergeCell ref="Y35:AB35"/>
    <mergeCell ref="AC35:AD35"/>
    <mergeCell ref="S35:V35"/>
    <mergeCell ref="H48:K48"/>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1"/>
  <sheetViews>
    <sheetView showGridLines="0" view="pageBreakPreview" zoomScaleNormal="40" zoomScaleSheetLayoutView="100" workbookViewId="0">
      <selection activeCell="A95" sqref="A95:G96"/>
    </sheetView>
  </sheetViews>
  <sheetFormatPr defaultColWidth="2.625" defaultRowHeight="18" customHeight="1" x14ac:dyDescent="0.15"/>
  <cols>
    <col min="1" max="16384" width="2.625" style="193"/>
  </cols>
  <sheetData>
    <row r="1" spans="1:30" ht="18" customHeight="1" x14ac:dyDescent="0.15">
      <c r="A1" s="192" t="s">
        <v>15</v>
      </c>
    </row>
    <row r="2" spans="1:30" ht="18" customHeight="1" x14ac:dyDescent="0.15">
      <c r="A2" s="709" t="s">
        <v>275</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row>
    <row r="3" spans="1:30" ht="14.25" customHeight="1" x14ac:dyDescent="0.15">
      <c r="AD3" s="194" t="s">
        <v>498</v>
      </c>
    </row>
    <row r="4" spans="1:30" ht="4.5" customHeight="1" x14ac:dyDescent="0.15"/>
    <row r="5" spans="1:30" ht="18" customHeight="1" x14ac:dyDescent="0.15">
      <c r="A5" s="191" t="s">
        <v>499</v>
      </c>
    </row>
    <row r="6" spans="1:30" ht="4.5" customHeight="1" x14ac:dyDescent="0.15"/>
    <row r="7" spans="1:30" ht="17.25" customHeight="1" x14ac:dyDescent="0.15">
      <c r="N7" s="672" t="s">
        <v>0</v>
      </c>
      <c r="O7" s="672"/>
      <c r="P7" s="672"/>
      <c r="Q7" s="672"/>
      <c r="R7" s="672"/>
      <c r="S7" s="672"/>
      <c r="T7" s="672"/>
      <c r="U7" s="707"/>
      <c r="V7" s="707"/>
      <c r="W7" s="707"/>
      <c r="X7" s="707"/>
      <c r="Y7" s="707"/>
      <c r="Z7" s="707"/>
      <c r="AA7" s="707"/>
      <c r="AB7" s="707"/>
      <c r="AC7" s="707"/>
      <c r="AD7" s="707"/>
    </row>
    <row r="8" spans="1:30" ht="17.25" customHeight="1" x14ac:dyDescent="0.15">
      <c r="N8" s="672" t="s">
        <v>564</v>
      </c>
      <c r="O8" s="673"/>
      <c r="P8" s="673"/>
      <c r="Q8" s="673"/>
      <c r="R8" s="673"/>
      <c r="S8" s="673"/>
      <c r="T8" s="673"/>
      <c r="U8" s="707"/>
      <c r="V8" s="707"/>
      <c r="W8" s="707"/>
      <c r="X8" s="707"/>
      <c r="Y8" s="707"/>
      <c r="Z8" s="707"/>
      <c r="AA8" s="707"/>
      <c r="AB8" s="707"/>
      <c r="AC8" s="707"/>
      <c r="AD8" s="707"/>
    </row>
    <row r="9" spans="1:30" ht="17.25" customHeight="1" x14ac:dyDescent="0.15">
      <c r="N9" s="672" t="s">
        <v>562</v>
      </c>
      <c r="O9" s="673"/>
      <c r="P9" s="673"/>
      <c r="Q9" s="673"/>
      <c r="R9" s="673"/>
      <c r="S9" s="673"/>
      <c r="T9" s="673"/>
      <c r="U9" s="395"/>
      <c r="V9" s="395"/>
      <c r="W9" s="395"/>
      <c r="X9" s="395"/>
      <c r="Y9" s="395"/>
      <c r="Z9" s="395"/>
      <c r="AA9" s="395"/>
      <c r="AB9" s="395"/>
      <c r="AC9" s="395"/>
      <c r="AD9" s="395"/>
    </row>
    <row r="10" spans="1:30" ht="17.25" customHeight="1" x14ac:dyDescent="0.15">
      <c r="N10" s="706" t="s">
        <v>565</v>
      </c>
      <c r="O10" s="673"/>
      <c r="P10" s="673"/>
      <c r="Q10" s="673"/>
      <c r="R10" s="673"/>
      <c r="S10" s="673"/>
      <c r="T10" s="673"/>
      <c r="U10" s="707"/>
      <c r="V10" s="707"/>
      <c r="W10" s="707"/>
      <c r="X10" s="707"/>
      <c r="Y10" s="707"/>
      <c r="Z10" s="707"/>
      <c r="AA10" s="707"/>
      <c r="AB10" s="707"/>
      <c r="AC10" s="707"/>
      <c r="AD10" s="707"/>
    </row>
    <row r="11" spans="1:30" ht="6.75" customHeight="1" x14ac:dyDescent="0.15"/>
    <row r="12" spans="1:30" ht="15" customHeight="1" x14ac:dyDescent="0.15">
      <c r="A12" s="707" t="s">
        <v>458</v>
      </c>
      <c r="B12" s="707"/>
      <c r="C12" s="707"/>
      <c r="D12" s="707"/>
      <c r="E12" s="707"/>
      <c r="F12" s="707"/>
      <c r="G12" s="707"/>
      <c r="H12" s="707"/>
      <c r="I12" s="707"/>
      <c r="J12" s="707"/>
      <c r="K12" s="707"/>
      <c r="L12" s="707"/>
      <c r="M12" s="707"/>
      <c r="N12" s="707"/>
      <c r="O12" s="707"/>
      <c r="P12" s="707"/>
      <c r="Q12" s="707"/>
      <c r="R12" s="708"/>
      <c r="S12" s="708"/>
      <c r="T12" s="707" t="s">
        <v>169</v>
      </c>
      <c r="U12" s="707"/>
      <c r="V12" s="708"/>
      <c r="W12" s="708"/>
      <c r="X12" s="707" t="s">
        <v>170</v>
      </c>
      <c r="Y12" s="707"/>
      <c r="Z12" s="708"/>
      <c r="AA12" s="708"/>
      <c r="AB12" s="707" t="s">
        <v>171</v>
      </c>
      <c r="AC12" s="707"/>
      <c r="AD12" s="707"/>
    </row>
    <row r="13" spans="1:30" ht="18" customHeight="1" x14ac:dyDescent="0.15">
      <c r="A13" s="193" t="s">
        <v>274</v>
      </c>
    </row>
    <row r="15" spans="1:30" ht="54" customHeight="1" x14ac:dyDescent="0.15">
      <c r="A15" s="696" t="s">
        <v>273</v>
      </c>
      <c r="B15" s="697"/>
      <c r="C15" s="697"/>
      <c r="D15" s="697"/>
      <c r="E15" s="697"/>
      <c r="F15" s="697"/>
      <c r="G15" s="697"/>
      <c r="H15" s="697" t="s">
        <v>26</v>
      </c>
      <c r="I15" s="697"/>
      <c r="J15" s="697"/>
      <c r="K15" s="698"/>
      <c r="L15" s="698"/>
      <c r="M15" s="698"/>
      <c r="N15" s="698"/>
      <c r="O15" s="698"/>
      <c r="P15" s="698"/>
      <c r="Q15" s="698"/>
      <c r="R15" s="698"/>
      <c r="S15" s="698"/>
      <c r="T15" s="698"/>
      <c r="U15" s="698"/>
      <c r="V15" s="698"/>
      <c r="W15" s="698"/>
      <c r="X15" s="698"/>
      <c r="Y15" s="698"/>
      <c r="Z15" s="698"/>
      <c r="AA15" s="699" t="s">
        <v>500</v>
      </c>
      <c r="AB15" s="699"/>
      <c r="AC15" s="699"/>
      <c r="AD15" s="700"/>
    </row>
    <row r="16" spans="1:30" ht="15" customHeight="1" x14ac:dyDescent="0.15">
      <c r="A16" s="195"/>
      <c r="B16" s="195"/>
      <c r="C16" s="195"/>
      <c r="D16" s="195"/>
      <c r="E16" s="195"/>
      <c r="F16" s="195"/>
      <c r="G16" s="195"/>
      <c r="H16" s="195"/>
      <c r="I16" s="195"/>
      <c r="J16" s="195"/>
      <c r="K16" s="196"/>
      <c r="L16" s="196"/>
      <c r="M16" s="196"/>
      <c r="N16" s="196"/>
      <c r="O16" s="196"/>
      <c r="P16" s="196"/>
      <c r="Q16" s="196"/>
      <c r="R16" s="196"/>
      <c r="S16" s="196"/>
      <c r="T16" s="196"/>
      <c r="U16" s="196"/>
      <c r="V16" s="196"/>
      <c r="W16" s="196"/>
      <c r="X16" s="196"/>
      <c r="Y16" s="196"/>
      <c r="Z16" s="196"/>
      <c r="AA16" s="197"/>
      <c r="AB16" s="197"/>
      <c r="AC16" s="197"/>
      <c r="AD16" s="197"/>
    </row>
    <row r="17" spans="1:30" ht="18" customHeight="1" x14ac:dyDescent="0.15">
      <c r="A17" s="198" t="s">
        <v>447</v>
      </c>
    </row>
    <row r="18" spans="1:30" ht="4.5" customHeight="1" x14ac:dyDescent="0.15"/>
    <row r="19" spans="1:30" ht="24" customHeight="1" x14ac:dyDescent="0.15">
      <c r="B19" s="710" t="s">
        <v>445</v>
      </c>
      <c r="C19" s="711"/>
      <c r="D19" s="711"/>
      <c r="E19" s="711"/>
      <c r="F19" s="711"/>
      <c r="G19" s="711"/>
      <c r="H19" s="711"/>
      <c r="I19" s="712"/>
      <c r="J19" s="713"/>
      <c r="K19" s="713"/>
      <c r="L19" s="713"/>
      <c r="M19" s="713"/>
      <c r="N19" s="713"/>
      <c r="O19" s="713"/>
      <c r="P19" s="713"/>
      <c r="Q19" s="713"/>
      <c r="R19" s="713"/>
      <c r="S19" s="713"/>
      <c r="T19" s="713"/>
      <c r="U19" s="713"/>
      <c r="V19" s="713"/>
      <c r="W19" s="713"/>
      <c r="X19" s="713"/>
      <c r="Y19" s="713"/>
      <c r="Z19" s="713"/>
      <c r="AA19" s="713"/>
      <c r="AB19" s="713"/>
      <c r="AC19" s="713"/>
      <c r="AD19" s="713"/>
    </row>
    <row r="20" spans="1:30" ht="10.5" customHeight="1" x14ac:dyDescent="0.15"/>
    <row r="21" spans="1:30" ht="18" customHeight="1" x14ac:dyDescent="0.15">
      <c r="A21" s="193" t="s">
        <v>180</v>
      </c>
    </row>
    <row r="22" spans="1:30" ht="4.5" customHeight="1" x14ac:dyDescent="0.15"/>
    <row r="23" spans="1:30" ht="4.5" customHeight="1" x14ac:dyDescent="0.15">
      <c r="B23" s="199"/>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1"/>
    </row>
    <row r="24" spans="1:30" ht="18" customHeight="1" x14ac:dyDescent="0.15">
      <c r="B24" s="202" t="s">
        <v>501</v>
      </c>
      <c r="C24" s="678" t="s">
        <v>176</v>
      </c>
      <c r="D24" s="678"/>
      <c r="E24" s="678"/>
      <c r="F24" s="678"/>
      <c r="G24" s="678"/>
      <c r="H24" s="678"/>
      <c r="I24" s="678"/>
      <c r="J24" s="678"/>
      <c r="K24" s="678"/>
      <c r="L24" s="678"/>
      <c r="M24" s="678"/>
      <c r="N24" s="678"/>
      <c r="O24" s="203"/>
      <c r="P24" s="203"/>
      <c r="Q24" s="203" t="s">
        <v>209</v>
      </c>
      <c r="R24" s="678" t="s">
        <v>177</v>
      </c>
      <c r="S24" s="704"/>
      <c r="T24" s="704"/>
      <c r="U24" s="704"/>
      <c r="V24" s="704"/>
      <c r="W24" s="704"/>
      <c r="X24" s="704"/>
      <c r="Y24" s="704"/>
      <c r="Z24" s="704"/>
      <c r="AA24" s="704"/>
      <c r="AB24" s="704"/>
      <c r="AC24" s="704"/>
      <c r="AD24" s="705"/>
    </row>
    <row r="25" spans="1:30" ht="18" customHeight="1" x14ac:dyDescent="0.15">
      <c r="B25" s="202" t="s">
        <v>209</v>
      </c>
      <c r="C25" s="678" t="s">
        <v>174</v>
      </c>
      <c r="D25" s="678"/>
      <c r="E25" s="678"/>
      <c r="F25" s="678"/>
      <c r="G25" s="678"/>
      <c r="H25" s="678"/>
      <c r="I25" s="678"/>
      <c r="J25" s="678"/>
      <c r="K25" s="678"/>
      <c r="L25" s="678"/>
      <c r="M25" s="678"/>
      <c r="N25" s="678"/>
      <c r="O25" s="203"/>
      <c r="P25" s="203"/>
      <c r="Q25" s="203" t="s">
        <v>209</v>
      </c>
      <c r="R25" s="678" t="s">
        <v>502</v>
      </c>
      <c r="S25" s="704"/>
      <c r="T25" s="704"/>
      <c r="U25" s="704"/>
      <c r="V25" s="704"/>
      <c r="W25" s="704"/>
      <c r="X25" s="704"/>
      <c r="Y25" s="704"/>
      <c r="Z25" s="704"/>
      <c r="AA25" s="704"/>
      <c r="AB25" s="704"/>
      <c r="AC25" s="704"/>
      <c r="AD25" s="705"/>
    </row>
    <row r="26" spans="1:30" ht="18" customHeight="1" x14ac:dyDescent="0.15">
      <c r="B26" s="202" t="s">
        <v>209</v>
      </c>
      <c r="C26" s="678" t="s">
        <v>175</v>
      </c>
      <c r="D26" s="678"/>
      <c r="E26" s="678"/>
      <c r="F26" s="678"/>
      <c r="G26" s="678"/>
      <c r="H26" s="678"/>
      <c r="I26" s="678"/>
      <c r="J26" s="678"/>
      <c r="K26" s="678"/>
      <c r="L26" s="678"/>
      <c r="M26" s="678"/>
      <c r="N26" s="678"/>
      <c r="O26" s="203"/>
      <c r="P26" s="203"/>
      <c r="Q26" s="203" t="s">
        <v>209</v>
      </c>
      <c r="R26" s="678" t="s">
        <v>503</v>
      </c>
      <c r="S26" s="704"/>
      <c r="T26" s="704"/>
      <c r="U26" s="704"/>
      <c r="V26" s="704"/>
      <c r="W26" s="704"/>
      <c r="X26" s="704"/>
      <c r="Y26" s="704"/>
      <c r="Z26" s="704"/>
      <c r="AA26" s="704"/>
      <c r="AB26" s="704"/>
      <c r="AC26" s="704"/>
      <c r="AD26" s="705"/>
    </row>
    <row r="27" spans="1:30" ht="18" customHeight="1" x14ac:dyDescent="0.15">
      <c r="B27" s="202" t="s">
        <v>209</v>
      </c>
      <c r="C27" s="678" t="s">
        <v>181</v>
      </c>
      <c r="D27" s="678"/>
      <c r="E27" s="678"/>
      <c r="F27" s="678"/>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204" t="s">
        <v>315</v>
      </c>
    </row>
    <row r="28" spans="1:30" ht="4.5" customHeight="1" x14ac:dyDescent="0.15">
      <c r="B28" s="20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7"/>
    </row>
    <row r="29" spans="1:30" ht="8.25" customHeight="1" x14ac:dyDescent="0.15"/>
    <row r="30" spans="1:30" ht="18" customHeight="1" x14ac:dyDescent="0.15">
      <c r="A30" s="193" t="s">
        <v>182</v>
      </c>
    </row>
    <row r="31" spans="1:30" ht="4.5" customHeight="1" x14ac:dyDescent="0.15"/>
    <row r="32" spans="1:30" ht="18" customHeight="1" x14ac:dyDescent="0.15">
      <c r="B32" s="702" t="s">
        <v>53</v>
      </c>
      <c r="C32" s="702"/>
      <c r="D32" s="702"/>
      <c r="E32" s="702"/>
      <c r="F32" s="702"/>
      <c r="G32" s="702"/>
      <c r="H32" s="702"/>
      <c r="I32" s="702"/>
      <c r="J32" s="702"/>
      <c r="K32" s="703"/>
      <c r="L32" s="703"/>
      <c r="M32" s="703"/>
      <c r="N32" s="703"/>
      <c r="O32" s="703" t="s">
        <v>172</v>
      </c>
      <c r="P32" s="703"/>
      <c r="Q32" s="703"/>
      <c r="R32" s="703"/>
      <c r="S32" s="703"/>
      <c r="T32" s="703"/>
      <c r="U32" s="703"/>
      <c r="V32" s="703"/>
      <c r="W32" s="703"/>
      <c r="X32" s="702" t="s">
        <v>55</v>
      </c>
      <c r="Y32" s="702"/>
      <c r="Z32" s="702"/>
      <c r="AA32" s="702"/>
      <c r="AB32" s="702"/>
      <c r="AC32" s="702"/>
      <c r="AD32" s="702"/>
    </row>
    <row r="33" spans="2:30" ht="18" customHeight="1" x14ac:dyDescent="0.15">
      <c r="B33" s="675" t="s">
        <v>46</v>
      </c>
      <c r="C33" s="675"/>
      <c r="D33" s="675"/>
      <c r="E33" s="675"/>
      <c r="F33" s="675"/>
      <c r="G33" s="675"/>
      <c r="H33" s="675"/>
      <c r="I33" s="675"/>
      <c r="J33" s="675"/>
      <c r="K33" s="692"/>
      <c r="L33" s="693"/>
      <c r="M33" s="694" t="s">
        <v>173</v>
      </c>
      <c r="N33" s="695"/>
      <c r="O33" s="692"/>
      <c r="P33" s="693"/>
      <c r="Q33" s="693"/>
      <c r="R33" s="693"/>
      <c r="S33" s="693"/>
      <c r="T33" s="693"/>
      <c r="U33" s="693"/>
      <c r="V33" s="693"/>
      <c r="W33" s="695" t="s">
        <v>14</v>
      </c>
      <c r="X33" s="685"/>
      <c r="Y33" s="685"/>
      <c r="Z33" s="685"/>
      <c r="AA33" s="685"/>
      <c r="AB33" s="685"/>
      <c r="AC33" s="685"/>
      <c r="AD33" s="685"/>
    </row>
    <row r="34" spans="2:30" ht="18" customHeight="1" x14ac:dyDescent="0.15">
      <c r="B34" s="676"/>
      <c r="C34" s="676"/>
      <c r="D34" s="676"/>
      <c r="E34" s="676"/>
      <c r="F34" s="676"/>
      <c r="G34" s="676"/>
      <c r="H34" s="676"/>
      <c r="I34" s="676"/>
      <c r="J34" s="676"/>
      <c r="K34" s="686"/>
      <c r="L34" s="687"/>
      <c r="M34" s="688" t="s">
        <v>47</v>
      </c>
      <c r="N34" s="689"/>
      <c r="O34" s="681"/>
      <c r="P34" s="682"/>
      <c r="Q34" s="682"/>
      <c r="R34" s="682"/>
      <c r="S34" s="682"/>
      <c r="T34" s="682"/>
      <c r="U34" s="682"/>
      <c r="V34" s="682"/>
      <c r="W34" s="683"/>
      <c r="X34" s="685"/>
      <c r="Y34" s="685"/>
      <c r="Z34" s="685"/>
      <c r="AA34" s="685"/>
      <c r="AB34" s="685"/>
      <c r="AC34" s="685"/>
      <c r="AD34" s="685"/>
    </row>
    <row r="35" spans="2:30" ht="18" customHeight="1" x14ac:dyDescent="0.15">
      <c r="B35" s="676" t="s">
        <v>248</v>
      </c>
      <c r="C35" s="676"/>
      <c r="D35" s="676"/>
      <c r="E35" s="676"/>
      <c r="F35" s="676"/>
      <c r="G35" s="676"/>
      <c r="H35" s="676"/>
      <c r="I35" s="676"/>
      <c r="J35" s="676"/>
      <c r="K35" s="692"/>
      <c r="L35" s="693"/>
      <c r="M35" s="694" t="s">
        <v>173</v>
      </c>
      <c r="N35" s="695"/>
      <c r="O35" s="692"/>
      <c r="P35" s="693"/>
      <c r="Q35" s="693"/>
      <c r="R35" s="693"/>
      <c r="S35" s="693"/>
      <c r="T35" s="693"/>
      <c r="U35" s="693"/>
      <c r="V35" s="693"/>
      <c r="W35" s="695" t="s">
        <v>14</v>
      </c>
      <c r="X35" s="685"/>
      <c r="Y35" s="685"/>
      <c r="Z35" s="685"/>
      <c r="AA35" s="685"/>
      <c r="AB35" s="685"/>
      <c r="AC35" s="685"/>
      <c r="AD35" s="685"/>
    </row>
    <row r="36" spans="2:30" ht="18" customHeight="1" x14ac:dyDescent="0.15">
      <c r="B36" s="676"/>
      <c r="C36" s="676"/>
      <c r="D36" s="676"/>
      <c r="E36" s="676"/>
      <c r="F36" s="676"/>
      <c r="G36" s="676"/>
      <c r="H36" s="676"/>
      <c r="I36" s="676"/>
      <c r="J36" s="676"/>
      <c r="K36" s="686"/>
      <c r="L36" s="687"/>
      <c r="M36" s="688" t="s">
        <v>47</v>
      </c>
      <c r="N36" s="689"/>
      <c r="O36" s="681"/>
      <c r="P36" s="682"/>
      <c r="Q36" s="682"/>
      <c r="R36" s="682"/>
      <c r="S36" s="682"/>
      <c r="T36" s="682"/>
      <c r="U36" s="682"/>
      <c r="V36" s="682"/>
      <c r="W36" s="683"/>
      <c r="X36" s="685"/>
      <c r="Y36" s="685"/>
      <c r="Z36" s="685"/>
      <c r="AA36" s="685"/>
      <c r="AB36" s="685"/>
      <c r="AC36" s="685"/>
      <c r="AD36" s="685"/>
    </row>
    <row r="37" spans="2:30" ht="18" customHeight="1" x14ac:dyDescent="0.15">
      <c r="B37" s="676" t="s">
        <v>660</v>
      </c>
      <c r="C37" s="676"/>
      <c r="D37" s="676"/>
      <c r="E37" s="676"/>
      <c r="F37" s="676"/>
      <c r="G37" s="676"/>
      <c r="H37" s="676"/>
      <c r="I37" s="676"/>
      <c r="J37" s="676"/>
      <c r="K37" s="692"/>
      <c r="L37" s="693"/>
      <c r="M37" s="694" t="s">
        <v>173</v>
      </c>
      <c r="N37" s="695"/>
      <c r="O37" s="692"/>
      <c r="P37" s="693"/>
      <c r="Q37" s="693"/>
      <c r="R37" s="693"/>
      <c r="S37" s="693"/>
      <c r="T37" s="693"/>
      <c r="U37" s="693"/>
      <c r="V37" s="693"/>
      <c r="W37" s="695" t="s">
        <v>14</v>
      </c>
      <c r="X37" s="685"/>
      <c r="Y37" s="685"/>
      <c r="Z37" s="685"/>
      <c r="AA37" s="685"/>
      <c r="AB37" s="685"/>
      <c r="AC37" s="685"/>
      <c r="AD37" s="685"/>
    </row>
    <row r="38" spans="2:30" ht="18" customHeight="1" x14ac:dyDescent="0.15">
      <c r="B38" s="676"/>
      <c r="C38" s="676"/>
      <c r="D38" s="676"/>
      <c r="E38" s="676"/>
      <c r="F38" s="676"/>
      <c r="G38" s="676"/>
      <c r="H38" s="676"/>
      <c r="I38" s="676"/>
      <c r="J38" s="676"/>
      <c r="K38" s="686"/>
      <c r="L38" s="687"/>
      <c r="M38" s="688" t="s">
        <v>47</v>
      </c>
      <c r="N38" s="689"/>
      <c r="O38" s="681"/>
      <c r="P38" s="682"/>
      <c r="Q38" s="682"/>
      <c r="R38" s="682"/>
      <c r="S38" s="682"/>
      <c r="T38" s="682"/>
      <c r="U38" s="682"/>
      <c r="V38" s="682"/>
      <c r="W38" s="683"/>
      <c r="X38" s="685"/>
      <c r="Y38" s="685"/>
      <c r="Z38" s="685"/>
      <c r="AA38" s="685"/>
      <c r="AB38" s="685"/>
      <c r="AC38" s="685"/>
      <c r="AD38" s="685"/>
    </row>
    <row r="39" spans="2:30" ht="18" customHeight="1" x14ac:dyDescent="0.15">
      <c r="B39" s="676" t="s">
        <v>550</v>
      </c>
      <c r="C39" s="676"/>
      <c r="D39" s="676"/>
      <c r="E39" s="676"/>
      <c r="F39" s="676"/>
      <c r="G39" s="676"/>
      <c r="H39" s="676"/>
      <c r="I39" s="676"/>
      <c r="J39" s="676"/>
      <c r="K39" s="692"/>
      <c r="L39" s="693"/>
      <c r="M39" s="694" t="s">
        <v>173</v>
      </c>
      <c r="N39" s="695"/>
      <c r="O39" s="692"/>
      <c r="P39" s="693"/>
      <c r="Q39" s="693"/>
      <c r="R39" s="693"/>
      <c r="S39" s="693"/>
      <c r="T39" s="693"/>
      <c r="U39" s="693"/>
      <c r="V39" s="693"/>
      <c r="W39" s="695" t="s">
        <v>14</v>
      </c>
      <c r="X39" s="685"/>
      <c r="Y39" s="685"/>
      <c r="Z39" s="685"/>
      <c r="AA39" s="685"/>
      <c r="AB39" s="685"/>
      <c r="AC39" s="685"/>
      <c r="AD39" s="685"/>
    </row>
    <row r="40" spans="2:30" ht="18" customHeight="1" x14ac:dyDescent="0.15">
      <c r="B40" s="676"/>
      <c r="C40" s="676"/>
      <c r="D40" s="676"/>
      <c r="E40" s="676"/>
      <c r="F40" s="676"/>
      <c r="G40" s="676"/>
      <c r="H40" s="676"/>
      <c r="I40" s="676"/>
      <c r="J40" s="676"/>
      <c r="K40" s="686"/>
      <c r="L40" s="687"/>
      <c r="M40" s="688" t="s">
        <v>47</v>
      </c>
      <c r="N40" s="689"/>
      <c r="O40" s="681"/>
      <c r="P40" s="682"/>
      <c r="Q40" s="682"/>
      <c r="R40" s="682"/>
      <c r="S40" s="682"/>
      <c r="T40" s="682"/>
      <c r="U40" s="682"/>
      <c r="V40" s="682"/>
      <c r="W40" s="683"/>
      <c r="X40" s="685"/>
      <c r="Y40" s="685"/>
      <c r="Z40" s="685"/>
      <c r="AA40" s="685"/>
      <c r="AB40" s="685"/>
      <c r="AC40" s="685"/>
      <c r="AD40" s="685"/>
    </row>
    <row r="41" spans="2:30" ht="18" customHeight="1" x14ac:dyDescent="0.15">
      <c r="B41" s="674" t="s">
        <v>556</v>
      </c>
      <c r="C41" s="675"/>
      <c r="D41" s="675"/>
      <c r="E41" s="675"/>
      <c r="F41" s="675"/>
      <c r="G41" s="675"/>
      <c r="H41" s="675"/>
      <c r="I41" s="675"/>
      <c r="J41" s="675"/>
      <c r="K41" s="677"/>
      <c r="L41" s="678"/>
      <c r="M41" s="679" t="s">
        <v>173</v>
      </c>
      <c r="N41" s="680"/>
      <c r="O41" s="677"/>
      <c r="P41" s="678"/>
      <c r="Q41" s="678"/>
      <c r="R41" s="678"/>
      <c r="S41" s="678"/>
      <c r="T41" s="678"/>
      <c r="U41" s="678"/>
      <c r="V41" s="678"/>
      <c r="W41" s="680" t="s">
        <v>14</v>
      </c>
      <c r="X41" s="684"/>
      <c r="Y41" s="684"/>
      <c r="Z41" s="684"/>
      <c r="AA41" s="684"/>
      <c r="AB41" s="684"/>
      <c r="AC41" s="684"/>
      <c r="AD41" s="684"/>
    </row>
    <row r="42" spans="2:30" ht="18" customHeight="1" x14ac:dyDescent="0.15">
      <c r="B42" s="676"/>
      <c r="C42" s="676"/>
      <c r="D42" s="676"/>
      <c r="E42" s="676"/>
      <c r="F42" s="676"/>
      <c r="G42" s="676"/>
      <c r="H42" s="676"/>
      <c r="I42" s="676"/>
      <c r="J42" s="676"/>
      <c r="K42" s="686"/>
      <c r="L42" s="687"/>
      <c r="M42" s="688" t="s">
        <v>47</v>
      </c>
      <c r="N42" s="689"/>
      <c r="O42" s="681"/>
      <c r="P42" s="682"/>
      <c r="Q42" s="682"/>
      <c r="R42" s="682"/>
      <c r="S42" s="682"/>
      <c r="T42" s="682"/>
      <c r="U42" s="682"/>
      <c r="V42" s="682"/>
      <c r="W42" s="683"/>
      <c r="X42" s="685"/>
      <c r="Y42" s="685"/>
      <c r="Z42" s="685"/>
      <c r="AA42" s="685"/>
      <c r="AB42" s="685"/>
      <c r="AC42" s="685"/>
      <c r="AD42" s="685"/>
    </row>
    <row r="43" spans="2:30" ht="18" customHeight="1" x14ac:dyDescent="0.15">
      <c r="B43" s="690" t="s">
        <v>644</v>
      </c>
      <c r="C43" s="691"/>
      <c r="D43" s="691"/>
      <c r="E43" s="691"/>
      <c r="F43" s="691"/>
      <c r="G43" s="691"/>
      <c r="H43" s="691"/>
      <c r="I43" s="691"/>
      <c r="J43" s="691"/>
      <c r="K43" s="692"/>
      <c r="L43" s="693"/>
      <c r="M43" s="694" t="s">
        <v>173</v>
      </c>
      <c r="N43" s="695"/>
      <c r="O43" s="692"/>
      <c r="P43" s="693"/>
      <c r="Q43" s="693"/>
      <c r="R43" s="693"/>
      <c r="S43" s="693"/>
      <c r="T43" s="693"/>
      <c r="U43" s="693"/>
      <c r="V43" s="693"/>
      <c r="W43" s="695" t="s">
        <v>14</v>
      </c>
      <c r="X43" s="685"/>
      <c r="Y43" s="685"/>
      <c r="Z43" s="685"/>
      <c r="AA43" s="685"/>
      <c r="AB43" s="685"/>
      <c r="AC43" s="685"/>
      <c r="AD43" s="685"/>
    </row>
    <row r="44" spans="2:30" ht="18" customHeight="1" x14ac:dyDescent="0.15">
      <c r="B44" s="691"/>
      <c r="C44" s="691"/>
      <c r="D44" s="691"/>
      <c r="E44" s="691"/>
      <c r="F44" s="691"/>
      <c r="G44" s="691"/>
      <c r="H44" s="691"/>
      <c r="I44" s="691"/>
      <c r="J44" s="691"/>
      <c r="K44" s="686"/>
      <c r="L44" s="687"/>
      <c r="M44" s="688" t="s">
        <v>47</v>
      </c>
      <c r="N44" s="689"/>
      <c r="O44" s="681"/>
      <c r="P44" s="682"/>
      <c r="Q44" s="682"/>
      <c r="R44" s="682"/>
      <c r="S44" s="682"/>
      <c r="T44" s="682"/>
      <c r="U44" s="682"/>
      <c r="V44" s="682"/>
      <c r="W44" s="683"/>
      <c r="X44" s="685"/>
      <c r="Y44" s="685"/>
      <c r="Z44" s="685"/>
      <c r="AA44" s="685"/>
      <c r="AB44" s="685"/>
      <c r="AC44" s="685"/>
      <c r="AD44" s="685"/>
    </row>
    <row r="45" spans="2:30" ht="18" customHeight="1" x14ac:dyDescent="0.15">
      <c r="B45" s="690" t="s">
        <v>645</v>
      </c>
      <c r="C45" s="691"/>
      <c r="D45" s="691"/>
      <c r="E45" s="691"/>
      <c r="F45" s="691"/>
      <c r="G45" s="691"/>
      <c r="H45" s="691"/>
      <c r="I45" s="691"/>
      <c r="J45" s="691"/>
      <c r="K45" s="692"/>
      <c r="L45" s="693"/>
      <c r="M45" s="694" t="s">
        <v>173</v>
      </c>
      <c r="N45" s="695"/>
      <c r="O45" s="692"/>
      <c r="P45" s="693"/>
      <c r="Q45" s="693"/>
      <c r="R45" s="693"/>
      <c r="S45" s="693"/>
      <c r="T45" s="693"/>
      <c r="U45" s="693"/>
      <c r="V45" s="693"/>
      <c r="W45" s="695" t="s">
        <v>14</v>
      </c>
      <c r="X45" s="685"/>
      <c r="Y45" s="685"/>
      <c r="Z45" s="685"/>
      <c r="AA45" s="685"/>
      <c r="AB45" s="685"/>
      <c r="AC45" s="685"/>
      <c r="AD45" s="685"/>
    </row>
    <row r="46" spans="2:30" ht="18" customHeight="1" x14ac:dyDescent="0.15">
      <c r="B46" s="691"/>
      <c r="C46" s="691"/>
      <c r="D46" s="691"/>
      <c r="E46" s="691"/>
      <c r="F46" s="691"/>
      <c r="G46" s="691"/>
      <c r="H46" s="691"/>
      <c r="I46" s="691"/>
      <c r="J46" s="691"/>
      <c r="K46" s="686"/>
      <c r="L46" s="687"/>
      <c r="M46" s="688" t="s">
        <v>47</v>
      </c>
      <c r="N46" s="689"/>
      <c r="O46" s="681"/>
      <c r="P46" s="682"/>
      <c r="Q46" s="682"/>
      <c r="R46" s="682"/>
      <c r="S46" s="682"/>
      <c r="T46" s="682"/>
      <c r="U46" s="682"/>
      <c r="V46" s="682"/>
      <c r="W46" s="683"/>
      <c r="X46" s="685"/>
      <c r="Y46" s="685"/>
      <c r="Z46" s="685"/>
      <c r="AA46" s="685"/>
      <c r="AB46" s="685"/>
      <c r="AC46" s="685"/>
      <c r="AD46" s="685"/>
    </row>
    <row r="47" spans="2:30" ht="18" customHeight="1" x14ac:dyDescent="0.15">
      <c r="B47" s="690" t="s">
        <v>643</v>
      </c>
      <c r="C47" s="691"/>
      <c r="D47" s="691"/>
      <c r="E47" s="691"/>
      <c r="F47" s="691"/>
      <c r="G47" s="691"/>
      <c r="H47" s="691"/>
      <c r="I47" s="691"/>
      <c r="J47" s="691"/>
      <c r="K47" s="692"/>
      <c r="L47" s="693"/>
      <c r="M47" s="694" t="s">
        <v>173</v>
      </c>
      <c r="N47" s="695"/>
      <c r="O47" s="692"/>
      <c r="P47" s="693"/>
      <c r="Q47" s="693"/>
      <c r="R47" s="693"/>
      <c r="S47" s="693"/>
      <c r="T47" s="693"/>
      <c r="U47" s="693"/>
      <c r="V47" s="693"/>
      <c r="W47" s="695" t="s">
        <v>14</v>
      </c>
      <c r="X47" s="685"/>
      <c r="Y47" s="685"/>
      <c r="Z47" s="685"/>
      <c r="AA47" s="685"/>
      <c r="AB47" s="685"/>
      <c r="AC47" s="685"/>
      <c r="AD47" s="685"/>
    </row>
    <row r="48" spans="2:30" ht="18" customHeight="1" x14ac:dyDescent="0.15">
      <c r="B48" s="691"/>
      <c r="C48" s="691"/>
      <c r="D48" s="691"/>
      <c r="E48" s="691"/>
      <c r="F48" s="691"/>
      <c r="G48" s="691"/>
      <c r="H48" s="691"/>
      <c r="I48" s="691"/>
      <c r="J48" s="691"/>
      <c r="K48" s="686"/>
      <c r="L48" s="687"/>
      <c r="M48" s="688" t="s">
        <v>47</v>
      </c>
      <c r="N48" s="689"/>
      <c r="O48" s="681"/>
      <c r="P48" s="682"/>
      <c r="Q48" s="682"/>
      <c r="R48" s="682"/>
      <c r="S48" s="682"/>
      <c r="T48" s="682"/>
      <c r="U48" s="682"/>
      <c r="V48" s="682"/>
      <c r="W48" s="683"/>
      <c r="X48" s="685"/>
      <c r="Y48" s="685"/>
      <c r="Z48" s="685"/>
      <c r="AA48" s="685"/>
      <c r="AB48" s="685"/>
      <c r="AC48" s="685"/>
      <c r="AD48" s="685"/>
    </row>
    <row r="49" spans="1:30" ht="18" customHeight="1" x14ac:dyDescent="0.15">
      <c r="B49" s="714" t="s">
        <v>554</v>
      </c>
      <c r="C49" s="676"/>
      <c r="D49" s="676"/>
      <c r="E49" s="676"/>
      <c r="F49" s="676"/>
      <c r="G49" s="676"/>
      <c r="H49" s="676"/>
      <c r="I49" s="676"/>
      <c r="J49" s="676"/>
      <c r="K49" s="692"/>
      <c r="L49" s="693"/>
      <c r="M49" s="694" t="s">
        <v>173</v>
      </c>
      <c r="N49" s="695"/>
      <c r="O49" s="692"/>
      <c r="P49" s="693"/>
      <c r="Q49" s="693"/>
      <c r="R49" s="693"/>
      <c r="S49" s="693"/>
      <c r="T49" s="693"/>
      <c r="U49" s="693"/>
      <c r="V49" s="693"/>
      <c r="W49" s="695" t="s">
        <v>14</v>
      </c>
      <c r="X49" s="685"/>
      <c r="Y49" s="685"/>
      <c r="Z49" s="685"/>
      <c r="AA49" s="685"/>
      <c r="AB49" s="685"/>
      <c r="AC49" s="685"/>
      <c r="AD49" s="685"/>
    </row>
    <row r="50" spans="1:30" ht="18" customHeight="1" x14ac:dyDescent="0.15">
      <c r="B50" s="676"/>
      <c r="C50" s="676"/>
      <c r="D50" s="676"/>
      <c r="E50" s="676"/>
      <c r="F50" s="676"/>
      <c r="G50" s="676"/>
      <c r="H50" s="676"/>
      <c r="I50" s="676"/>
      <c r="J50" s="676"/>
      <c r="K50" s="686"/>
      <c r="L50" s="687"/>
      <c r="M50" s="688" t="s">
        <v>47</v>
      </c>
      <c r="N50" s="689"/>
      <c r="O50" s="681"/>
      <c r="P50" s="682"/>
      <c r="Q50" s="682"/>
      <c r="R50" s="682"/>
      <c r="S50" s="682"/>
      <c r="T50" s="682"/>
      <c r="U50" s="682"/>
      <c r="V50" s="682"/>
      <c r="W50" s="683"/>
      <c r="X50" s="685"/>
      <c r="Y50" s="685"/>
      <c r="Z50" s="685"/>
      <c r="AA50" s="685"/>
      <c r="AB50" s="685"/>
      <c r="AC50" s="685"/>
      <c r="AD50" s="685"/>
    </row>
    <row r="51" spans="1:30" ht="18" customHeight="1" x14ac:dyDescent="0.15">
      <c r="B51" s="714" t="s">
        <v>555</v>
      </c>
      <c r="C51" s="676"/>
      <c r="D51" s="676"/>
      <c r="E51" s="676"/>
      <c r="F51" s="676"/>
      <c r="G51" s="676"/>
      <c r="H51" s="676"/>
      <c r="I51" s="676"/>
      <c r="J51" s="676"/>
      <c r="K51" s="692"/>
      <c r="L51" s="693"/>
      <c r="M51" s="694" t="s">
        <v>173</v>
      </c>
      <c r="N51" s="695"/>
      <c r="O51" s="692"/>
      <c r="P51" s="693"/>
      <c r="Q51" s="693"/>
      <c r="R51" s="693"/>
      <c r="S51" s="693"/>
      <c r="T51" s="693"/>
      <c r="U51" s="693"/>
      <c r="V51" s="693"/>
      <c r="W51" s="695" t="s">
        <v>14</v>
      </c>
      <c r="X51" s="685"/>
      <c r="Y51" s="685"/>
      <c r="Z51" s="685"/>
      <c r="AA51" s="685"/>
      <c r="AB51" s="685"/>
      <c r="AC51" s="685"/>
      <c r="AD51" s="685"/>
    </row>
    <row r="52" spans="1:30" ht="18" customHeight="1" x14ac:dyDescent="0.15">
      <c r="B52" s="676"/>
      <c r="C52" s="676"/>
      <c r="D52" s="676"/>
      <c r="E52" s="676"/>
      <c r="F52" s="676"/>
      <c r="G52" s="676"/>
      <c r="H52" s="676"/>
      <c r="I52" s="676"/>
      <c r="J52" s="676"/>
      <c r="K52" s="686"/>
      <c r="L52" s="687"/>
      <c r="M52" s="688" t="s">
        <v>47</v>
      </c>
      <c r="N52" s="689"/>
      <c r="O52" s="681"/>
      <c r="P52" s="682"/>
      <c r="Q52" s="682"/>
      <c r="R52" s="682"/>
      <c r="S52" s="682"/>
      <c r="T52" s="682"/>
      <c r="U52" s="682"/>
      <c r="V52" s="682"/>
      <c r="W52" s="683"/>
      <c r="X52" s="685"/>
      <c r="Y52" s="685"/>
      <c r="Z52" s="685"/>
      <c r="AA52" s="685"/>
      <c r="AB52" s="685"/>
      <c r="AC52" s="685"/>
      <c r="AD52" s="685"/>
    </row>
    <row r="53" spans="1:30" ht="18" customHeight="1" x14ac:dyDescent="0.15">
      <c r="B53" s="714" t="s">
        <v>560</v>
      </c>
      <c r="C53" s="676"/>
      <c r="D53" s="676"/>
      <c r="E53" s="676"/>
      <c r="F53" s="676"/>
      <c r="G53" s="676"/>
      <c r="H53" s="676"/>
      <c r="I53" s="676"/>
      <c r="J53" s="676"/>
      <c r="K53" s="692"/>
      <c r="L53" s="693"/>
      <c r="M53" s="694" t="s">
        <v>173</v>
      </c>
      <c r="N53" s="695"/>
      <c r="O53" s="692"/>
      <c r="P53" s="693"/>
      <c r="Q53" s="693"/>
      <c r="R53" s="693"/>
      <c r="S53" s="693"/>
      <c r="T53" s="693"/>
      <c r="U53" s="693"/>
      <c r="V53" s="693"/>
      <c r="W53" s="695" t="s">
        <v>14</v>
      </c>
      <c r="X53" s="685"/>
      <c r="Y53" s="685"/>
      <c r="Z53" s="685"/>
      <c r="AA53" s="685"/>
      <c r="AB53" s="685"/>
      <c r="AC53" s="685"/>
      <c r="AD53" s="685"/>
    </row>
    <row r="54" spans="1:30" ht="18" customHeight="1" x14ac:dyDescent="0.15">
      <c r="B54" s="676"/>
      <c r="C54" s="676"/>
      <c r="D54" s="676"/>
      <c r="E54" s="676"/>
      <c r="F54" s="676"/>
      <c r="G54" s="676"/>
      <c r="H54" s="676"/>
      <c r="I54" s="676"/>
      <c r="J54" s="676"/>
      <c r="K54" s="686"/>
      <c r="L54" s="687"/>
      <c r="M54" s="688" t="s">
        <v>47</v>
      </c>
      <c r="N54" s="689"/>
      <c r="O54" s="681"/>
      <c r="P54" s="682"/>
      <c r="Q54" s="682"/>
      <c r="R54" s="682"/>
      <c r="S54" s="682"/>
      <c r="T54" s="682"/>
      <c r="U54" s="682"/>
      <c r="V54" s="682"/>
      <c r="W54" s="683"/>
      <c r="X54" s="685"/>
      <c r="Y54" s="685"/>
      <c r="Z54" s="685"/>
      <c r="AA54" s="685"/>
      <c r="AB54" s="685"/>
      <c r="AC54" s="685"/>
      <c r="AD54" s="685"/>
    </row>
    <row r="55" spans="1:30" ht="18" customHeight="1" x14ac:dyDescent="0.15">
      <c r="B55" s="674" t="s">
        <v>559</v>
      </c>
      <c r="C55" s="675"/>
      <c r="D55" s="675"/>
      <c r="E55" s="675"/>
      <c r="F55" s="675"/>
      <c r="G55" s="675"/>
      <c r="H55" s="675"/>
      <c r="I55" s="675"/>
      <c r="J55" s="675"/>
      <c r="K55" s="677"/>
      <c r="L55" s="678"/>
      <c r="M55" s="679" t="s">
        <v>173</v>
      </c>
      <c r="N55" s="680"/>
      <c r="O55" s="677"/>
      <c r="P55" s="678"/>
      <c r="Q55" s="678"/>
      <c r="R55" s="678"/>
      <c r="S55" s="678"/>
      <c r="T55" s="678"/>
      <c r="U55" s="678"/>
      <c r="V55" s="678"/>
      <c r="W55" s="680" t="s">
        <v>14</v>
      </c>
      <c r="X55" s="684"/>
      <c r="Y55" s="684"/>
      <c r="Z55" s="684"/>
      <c r="AA55" s="684"/>
      <c r="AB55" s="684"/>
      <c r="AC55" s="684"/>
      <c r="AD55" s="684"/>
    </row>
    <row r="56" spans="1:30" ht="18" customHeight="1" x14ac:dyDescent="0.15">
      <c r="B56" s="676"/>
      <c r="C56" s="676"/>
      <c r="D56" s="676"/>
      <c r="E56" s="676"/>
      <c r="F56" s="676"/>
      <c r="G56" s="676"/>
      <c r="H56" s="676"/>
      <c r="I56" s="676"/>
      <c r="J56" s="676"/>
      <c r="K56" s="686"/>
      <c r="L56" s="687"/>
      <c r="M56" s="688" t="s">
        <v>47</v>
      </c>
      <c r="N56" s="689"/>
      <c r="O56" s="681"/>
      <c r="P56" s="682"/>
      <c r="Q56" s="682"/>
      <c r="R56" s="682"/>
      <c r="S56" s="682"/>
      <c r="T56" s="682"/>
      <c r="U56" s="682"/>
      <c r="V56" s="682"/>
      <c r="W56" s="683"/>
      <c r="X56" s="685"/>
      <c r="Y56" s="685"/>
      <c r="Z56" s="685"/>
      <c r="AA56" s="685"/>
      <c r="AB56" s="685"/>
      <c r="AC56" s="685"/>
      <c r="AD56" s="685"/>
    </row>
    <row r="57" spans="1:30" ht="18" customHeight="1" x14ac:dyDescent="0.15">
      <c r="B57" s="674" t="s">
        <v>639</v>
      </c>
      <c r="C57" s="675"/>
      <c r="D57" s="675"/>
      <c r="E57" s="675"/>
      <c r="F57" s="675"/>
      <c r="G57" s="675"/>
      <c r="H57" s="675"/>
      <c r="I57" s="675"/>
      <c r="J57" s="675"/>
      <c r="K57" s="677"/>
      <c r="L57" s="678"/>
      <c r="M57" s="679" t="s">
        <v>173</v>
      </c>
      <c r="N57" s="680"/>
      <c r="O57" s="677"/>
      <c r="P57" s="678"/>
      <c r="Q57" s="678"/>
      <c r="R57" s="678"/>
      <c r="S57" s="678"/>
      <c r="T57" s="678"/>
      <c r="U57" s="678"/>
      <c r="V57" s="678"/>
      <c r="W57" s="680" t="s">
        <v>14</v>
      </c>
      <c r="X57" s="684"/>
      <c r="Y57" s="684"/>
      <c r="Z57" s="684"/>
      <c r="AA57" s="684"/>
      <c r="AB57" s="684"/>
      <c r="AC57" s="684"/>
      <c r="AD57" s="684"/>
    </row>
    <row r="58" spans="1:30" ht="18" customHeight="1" thickBot="1" x14ac:dyDescent="0.2">
      <c r="B58" s="676"/>
      <c r="C58" s="676"/>
      <c r="D58" s="676"/>
      <c r="E58" s="676"/>
      <c r="F58" s="676"/>
      <c r="G58" s="676"/>
      <c r="H58" s="676"/>
      <c r="I58" s="676"/>
      <c r="J58" s="676"/>
      <c r="K58" s="686"/>
      <c r="L58" s="687"/>
      <c r="M58" s="688" t="s">
        <v>47</v>
      </c>
      <c r="N58" s="689"/>
      <c r="O58" s="681"/>
      <c r="P58" s="682"/>
      <c r="Q58" s="682"/>
      <c r="R58" s="682"/>
      <c r="S58" s="682"/>
      <c r="T58" s="682"/>
      <c r="U58" s="682"/>
      <c r="V58" s="682"/>
      <c r="W58" s="683"/>
      <c r="X58" s="685"/>
      <c r="Y58" s="685"/>
      <c r="Z58" s="685"/>
      <c r="AA58" s="685"/>
      <c r="AB58" s="685"/>
      <c r="AC58" s="685"/>
      <c r="AD58" s="685"/>
    </row>
    <row r="59" spans="1:30" ht="21" customHeight="1" thickTop="1" thickBot="1" x14ac:dyDescent="0.2">
      <c r="B59" s="716" t="s">
        <v>51</v>
      </c>
      <c r="C59" s="717"/>
      <c r="D59" s="717"/>
      <c r="E59" s="717"/>
      <c r="F59" s="717"/>
      <c r="G59" s="717"/>
      <c r="H59" s="717"/>
      <c r="I59" s="717"/>
      <c r="J59" s="717"/>
      <c r="K59" s="718"/>
      <c r="L59" s="719"/>
      <c r="M59" s="719"/>
      <c r="N59" s="720"/>
      <c r="O59" s="721">
        <f>SUM(O33:V58)</f>
        <v>0</v>
      </c>
      <c r="P59" s="722"/>
      <c r="Q59" s="722"/>
      <c r="R59" s="722"/>
      <c r="S59" s="722"/>
      <c r="T59" s="722"/>
      <c r="U59" s="722"/>
      <c r="V59" s="722"/>
      <c r="W59" s="208" t="s">
        <v>14</v>
      </c>
      <c r="X59" s="723"/>
      <c r="Y59" s="723"/>
      <c r="Z59" s="723"/>
      <c r="AA59" s="723"/>
      <c r="AB59" s="723"/>
      <c r="AC59" s="723"/>
      <c r="AD59" s="724"/>
    </row>
    <row r="60" spans="1:30" ht="4.5" customHeight="1" thickTop="1" x14ac:dyDescent="0.15"/>
    <row r="61" spans="1:30" ht="14.25" customHeight="1" x14ac:dyDescent="0.15">
      <c r="A61" s="715" t="s">
        <v>558</v>
      </c>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sheetData>
  <mergeCells count="141">
    <mergeCell ref="X53:AD54"/>
    <mergeCell ref="K54:L54"/>
    <mergeCell ref="M54:N54"/>
    <mergeCell ref="B53:J54"/>
    <mergeCell ref="K53:L53"/>
    <mergeCell ref="M53:N53"/>
    <mergeCell ref="O53:V54"/>
    <mergeCell ref="W53:W54"/>
    <mergeCell ref="X55:AD56"/>
    <mergeCell ref="K56:L56"/>
    <mergeCell ref="A61:AD61"/>
    <mergeCell ref="B59:J59"/>
    <mergeCell ref="K59:N59"/>
    <mergeCell ref="O59:V59"/>
    <mergeCell ref="X59:AD59"/>
    <mergeCell ref="W55:W56"/>
    <mergeCell ref="M56:N56"/>
    <mergeCell ref="B55:J56"/>
    <mergeCell ref="K55:L55"/>
    <mergeCell ref="M55:N55"/>
    <mergeCell ref="O55:V56"/>
    <mergeCell ref="K52:L52"/>
    <mergeCell ref="M52:N52"/>
    <mergeCell ref="B51:J52"/>
    <mergeCell ref="X43:AD44"/>
    <mergeCell ref="K44:L44"/>
    <mergeCell ref="M44:N44"/>
    <mergeCell ref="X49:AD50"/>
    <mergeCell ref="K50:L50"/>
    <mergeCell ref="M50:N50"/>
    <mergeCell ref="B49:J50"/>
    <mergeCell ref="K49:L49"/>
    <mergeCell ref="M49:N49"/>
    <mergeCell ref="O49:V50"/>
    <mergeCell ref="W49:W50"/>
    <mergeCell ref="X51:AD52"/>
    <mergeCell ref="K51:L51"/>
    <mergeCell ref="M51:N51"/>
    <mergeCell ref="O51:V52"/>
    <mergeCell ref="W51:W52"/>
    <mergeCell ref="M48:N48"/>
    <mergeCell ref="B47:J48"/>
    <mergeCell ref="K47:L47"/>
    <mergeCell ref="M47:N47"/>
    <mergeCell ref="O47:V48"/>
    <mergeCell ref="X41:AD42"/>
    <mergeCell ref="W43:W44"/>
    <mergeCell ref="O43:V44"/>
    <mergeCell ref="B35:J36"/>
    <mergeCell ref="K35:L35"/>
    <mergeCell ref="M35:N35"/>
    <mergeCell ref="O35:V36"/>
    <mergeCell ref="W35:W36"/>
    <mergeCell ref="K36:L36"/>
    <mergeCell ref="M36:N36"/>
    <mergeCell ref="B43:J44"/>
    <mergeCell ref="K43:L43"/>
    <mergeCell ref="M43:N43"/>
    <mergeCell ref="B37:J38"/>
    <mergeCell ref="X33:AD34"/>
    <mergeCell ref="K34:L34"/>
    <mergeCell ref="M34:N34"/>
    <mergeCell ref="X35:AD36"/>
    <mergeCell ref="X39:AD40"/>
    <mergeCell ref="B33:J34"/>
    <mergeCell ref="K33:L33"/>
    <mergeCell ref="M33:N33"/>
    <mergeCell ref="O33:V34"/>
    <mergeCell ref="W33:W34"/>
    <mergeCell ref="A2:AD2"/>
    <mergeCell ref="N7:T7"/>
    <mergeCell ref="U7:AD7"/>
    <mergeCell ref="N8:T8"/>
    <mergeCell ref="U8:AD8"/>
    <mergeCell ref="B41:J42"/>
    <mergeCell ref="K41:L41"/>
    <mergeCell ref="M41:N41"/>
    <mergeCell ref="O41:V42"/>
    <mergeCell ref="W41:W42"/>
    <mergeCell ref="K42:L42"/>
    <mergeCell ref="M42:N42"/>
    <mergeCell ref="B39:J40"/>
    <mergeCell ref="K39:L39"/>
    <mergeCell ref="M39:N39"/>
    <mergeCell ref="O39:V40"/>
    <mergeCell ref="W39:W40"/>
    <mergeCell ref="K40:L40"/>
    <mergeCell ref="M40:N40"/>
    <mergeCell ref="B19:I19"/>
    <mergeCell ref="J19:AD19"/>
    <mergeCell ref="A12:Q12"/>
    <mergeCell ref="R12:S12"/>
    <mergeCell ref="T12:U12"/>
    <mergeCell ref="O32:W32"/>
    <mergeCell ref="X32:AD32"/>
    <mergeCell ref="C24:N24"/>
    <mergeCell ref="R24:AD24"/>
    <mergeCell ref="W47:W48"/>
    <mergeCell ref="X47:AD48"/>
    <mergeCell ref="K48:L48"/>
    <mergeCell ref="N10:T10"/>
    <mergeCell ref="U10:AD10"/>
    <mergeCell ref="V12:W12"/>
    <mergeCell ref="X12:Y12"/>
    <mergeCell ref="Z12:AA12"/>
    <mergeCell ref="AB12:AD12"/>
    <mergeCell ref="K37:L37"/>
    <mergeCell ref="M37:N37"/>
    <mergeCell ref="O37:V38"/>
    <mergeCell ref="W37:W38"/>
    <mergeCell ref="X37:AD38"/>
    <mergeCell ref="K38:L38"/>
    <mergeCell ref="M38:N38"/>
    <mergeCell ref="C25:N25"/>
    <mergeCell ref="R25:AD25"/>
    <mergeCell ref="C26:N26"/>
    <mergeCell ref="R26:AD26"/>
    <mergeCell ref="N9:T9"/>
    <mergeCell ref="B57:J58"/>
    <mergeCell ref="K57:L57"/>
    <mergeCell ref="M57:N57"/>
    <mergeCell ref="O57:V58"/>
    <mergeCell ref="W57:W58"/>
    <mergeCell ref="X57:AD58"/>
    <mergeCell ref="K58:L58"/>
    <mergeCell ref="M58:N58"/>
    <mergeCell ref="B45:J46"/>
    <mergeCell ref="K45:L45"/>
    <mergeCell ref="M45:N45"/>
    <mergeCell ref="O45:V46"/>
    <mergeCell ref="W45:W46"/>
    <mergeCell ref="X45:AD46"/>
    <mergeCell ref="K46:L46"/>
    <mergeCell ref="M46:N46"/>
    <mergeCell ref="A15:G15"/>
    <mergeCell ref="H15:J15"/>
    <mergeCell ref="K15:Z15"/>
    <mergeCell ref="AA15:AD15"/>
    <mergeCell ref="C27:F27"/>
    <mergeCell ref="G27:AC27"/>
    <mergeCell ref="B32:N32"/>
  </mergeCells>
  <phoneticPr fontId="3"/>
  <printOptions horizontalCentered="1"/>
  <pageMargins left="0.59055118110236227" right="0.59055118110236227" top="0.59055118110236227" bottom="0.39370078740157483" header="0.39370078740157483" footer="0.39370078740157483"/>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BA84"/>
  <sheetViews>
    <sheetView zoomScale="75" zoomScaleNormal="100" workbookViewId="0">
      <selection activeCell="AG19" sqref="AG19"/>
    </sheetView>
  </sheetViews>
  <sheetFormatPr defaultColWidth="2.625" defaultRowHeight="17.25" customHeight="1" x14ac:dyDescent="0.15"/>
  <cols>
    <col min="1" max="2" width="1.875" style="11" customWidth="1"/>
    <col min="3" max="4" width="2.625" style="11" customWidth="1"/>
    <col min="5" max="5" width="2.875" style="11" customWidth="1"/>
    <col min="6" max="7" width="2.625" style="11" customWidth="1"/>
    <col min="8" max="9" width="2.25" style="11" customWidth="1"/>
    <col min="10" max="42" width="2.625" style="11" customWidth="1"/>
    <col min="43" max="44" width="2.875" style="11" customWidth="1"/>
    <col min="45" max="47" width="2.125" style="11" customWidth="1"/>
    <col min="48" max="49" width="2.875" style="11" customWidth="1"/>
    <col min="50" max="53" width="2.25" style="11" customWidth="1"/>
    <col min="54" max="16384" width="2.625" style="11"/>
  </cols>
  <sheetData>
    <row r="1" spans="1:53" ht="15" customHeight="1" x14ac:dyDescent="0.15">
      <c r="A1" s="1" t="s">
        <v>183</v>
      </c>
      <c r="AX1" s="1779" t="s">
        <v>414</v>
      </c>
      <c r="AY1" s="1780"/>
      <c r="AZ1" s="1779" t="s">
        <v>414</v>
      </c>
      <c r="BA1" s="1780"/>
    </row>
    <row r="2" spans="1:53" ht="21" customHeight="1" x14ac:dyDescent="0.15">
      <c r="A2" s="50" t="s">
        <v>418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170"/>
      <c r="AI2" s="50"/>
      <c r="AJ2" s="170"/>
      <c r="AX2" s="1781"/>
      <c r="AY2" s="1782"/>
      <c r="AZ2" s="1781"/>
      <c r="BA2" s="1782"/>
    </row>
    <row r="3" spans="1:53" ht="4.5" customHeight="1" x14ac:dyDescent="0.15">
      <c r="AX3" s="1781"/>
      <c r="AY3" s="1782"/>
      <c r="AZ3" s="1781"/>
      <c r="BA3" s="1782"/>
    </row>
    <row r="4" spans="1:53" ht="15" customHeight="1" x14ac:dyDescent="0.15">
      <c r="A4" s="1348" t="s">
        <v>4</v>
      </c>
      <c r="B4" s="1348"/>
      <c r="C4" s="1348"/>
      <c r="D4" s="1348"/>
      <c r="E4" s="1395" t="s">
        <v>292</v>
      </c>
      <c r="F4" s="1395"/>
      <c r="G4" s="1395"/>
      <c r="H4" s="1395"/>
      <c r="I4" s="1395"/>
      <c r="J4" s="1395"/>
      <c r="K4" s="1395"/>
      <c r="L4" s="1395"/>
      <c r="M4" s="1395"/>
      <c r="N4" s="1395"/>
      <c r="O4" s="1395"/>
      <c r="P4" s="1395"/>
      <c r="AX4" s="1783"/>
      <c r="AY4" s="1784"/>
      <c r="AZ4" s="1783"/>
      <c r="BA4" s="1784"/>
    </row>
    <row r="5" spans="1:53" ht="4.5" customHeight="1" x14ac:dyDescent="0.15"/>
    <row r="6" spans="1:53" ht="15" customHeight="1" x14ac:dyDescent="0.15">
      <c r="A6" s="1348" t="s">
        <v>11</v>
      </c>
      <c r="B6" s="1348"/>
      <c r="C6" s="1806">
        <v>24</v>
      </c>
      <c r="D6" s="1806"/>
      <c r="E6" s="20" t="s">
        <v>8</v>
      </c>
      <c r="F6" s="1806">
        <v>4</v>
      </c>
      <c r="G6" s="1806"/>
      <c r="H6" s="1348" t="s">
        <v>125</v>
      </c>
      <c r="I6" s="1348"/>
      <c r="AX6" s="1785" t="s">
        <v>417</v>
      </c>
      <c r="AY6" s="1785"/>
      <c r="AZ6" s="1785" t="s">
        <v>417</v>
      </c>
      <c r="BA6" s="1785"/>
    </row>
    <row r="7" spans="1:53" ht="4.5" customHeight="1" x14ac:dyDescent="0.15"/>
    <row r="8" spans="1:53" ht="32.25" customHeight="1" x14ac:dyDescent="0.15">
      <c r="A8" s="1755" t="s">
        <v>126</v>
      </c>
      <c r="B8" s="1757"/>
      <c r="C8" s="1289" t="s">
        <v>127</v>
      </c>
      <c r="D8" s="1290"/>
      <c r="E8" s="1290"/>
      <c r="F8" s="1290"/>
      <c r="G8" s="1398"/>
      <c r="H8" s="1811" t="s">
        <v>62</v>
      </c>
      <c r="I8" s="1812"/>
      <c r="J8" s="1807" t="s">
        <v>129</v>
      </c>
      <c r="K8" s="1808"/>
      <c r="L8" s="1322" t="s">
        <v>133</v>
      </c>
      <c r="M8" s="1323"/>
      <c r="N8" s="1323"/>
      <c r="O8" s="1323"/>
      <c r="P8" s="1323"/>
      <c r="Q8" s="1323"/>
      <c r="R8" s="1323"/>
      <c r="S8" s="1323"/>
      <c r="T8" s="1323"/>
      <c r="U8" s="1323"/>
      <c r="V8" s="1323"/>
      <c r="W8" s="1323"/>
      <c r="X8" s="1323"/>
      <c r="Y8" s="1323"/>
      <c r="Z8" s="1323"/>
      <c r="AA8" s="1323"/>
      <c r="AB8" s="1323"/>
      <c r="AC8" s="1323"/>
      <c r="AD8" s="1323"/>
      <c r="AE8" s="1323"/>
      <c r="AF8" s="1323"/>
      <c r="AG8" s="1323"/>
      <c r="AH8" s="1323"/>
      <c r="AI8" s="1323"/>
      <c r="AJ8" s="1323"/>
      <c r="AK8" s="1323"/>
      <c r="AL8" s="1323"/>
      <c r="AM8" s="1323"/>
      <c r="AN8" s="1323"/>
      <c r="AO8" s="1323"/>
      <c r="AP8" s="1324"/>
      <c r="AQ8" s="1797" t="s">
        <v>130</v>
      </c>
      <c r="AR8" s="1797"/>
      <c r="AS8" s="1797" t="s">
        <v>131</v>
      </c>
      <c r="AT8" s="1798"/>
      <c r="AU8" s="1798"/>
      <c r="AV8" s="1797" t="s">
        <v>132</v>
      </c>
      <c r="AW8" s="1797"/>
      <c r="AX8" s="1786" t="s">
        <v>416</v>
      </c>
      <c r="AY8" s="1787"/>
      <c r="AZ8" s="1786" t="s">
        <v>415</v>
      </c>
      <c r="BA8" s="1787"/>
    </row>
    <row r="9" spans="1:53" ht="32.25" customHeight="1" x14ac:dyDescent="0.15">
      <c r="A9" s="1758"/>
      <c r="B9" s="1760"/>
      <c r="C9" s="1393"/>
      <c r="D9" s="1394"/>
      <c r="E9" s="1394"/>
      <c r="F9" s="1394"/>
      <c r="G9" s="1399"/>
      <c r="H9" s="1813"/>
      <c r="I9" s="1814"/>
      <c r="J9" s="1809"/>
      <c r="K9" s="1810"/>
      <c r="L9" s="171">
        <v>1</v>
      </c>
      <c r="M9" s="173">
        <v>2</v>
      </c>
      <c r="N9" s="173">
        <v>3</v>
      </c>
      <c r="O9" s="173">
        <v>4</v>
      </c>
      <c r="P9" s="173">
        <v>5</v>
      </c>
      <c r="Q9" s="173">
        <v>6</v>
      </c>
      <c r="R9" s="173">
        <v>7</v>
      </c>
      <c r="S9" s="173">
        <v>8</v>
      </c>
      <c r="T9" s="173">
        <v>9</v>
      </c>
      <c r="U9" s="173">
        <v>10</v>
      </c>
      <c r="V9" s="173">
        <v>11</v>
      </c>
      <c r="W9" s="173">
        <v>12</v>
      </c>
      <c r="X9" s="173">
        <v>13</v>
      </c>
      <c r="Y9" s="173">
        <v>14</v>
      </c>
      <c r="Z9" s="173">
        <v>15</v>
      </c>
      <c r="AA9" s="173">
        <v>16</v>
      </c>
      <c r="AB9" s="173">
        <v>17</v>
      </c>
      <c r="AC9" s="173">
        <v>18</v>
      </c>
      <c r="AD9" s="173">
        <v>19</v>
      </c>
      <c r="AE9" s="173">
        <v>20</v>
      </c>
      <c r="AF9" s="173">
        <v>21</v>
      </c>
      <c r="AG9" s="173">
        <v>22</v>
      </c>
      <c r="AH9" s="173">
        <v>23</v>
      </c>
      <c r="AI9" s="173">
        <v>24</v>
      </c>
      <c r="AJ9" s="173">
        <v>25</v>
      </c>
      <c r="AK9" s="173">
        <v>26</v>
      </c>
      <c r="AL9" s="173">
        <v>27</v>
      </c>
      <c r="AM9" s="173">
        <v>28</v>
      </c>
      <c r="AN9" s="173">
        <v>29</v>
      </c>
      <c r="AO9" s="173">
        <v>30</v>
      </c>
      <c r="AP9" s="174">
        <v>31</v>
      </c>
      <c r="AQ9" s="1797"/>
      <c r="AR9" s="1797"/>
      <c r="AS9" s="1798"/>
      <c r="AT9" s="1798"/>
      <c r="AU9" s="1798"/>
      <c r="AV9" s="1797"/>
      <c r="AW9" s="1797"/>
      <c r="AX9" s="1788"/>
      <c r="AY9" s="1789"/>
      <c r="AZ9" s="1788"/>
      <c r="BA9" s="1789"/>
    </row>
    <row r="10" spans="1:53" ht="17.25" customHeight="1" x14ac:dyDescent="0.15">
      <c r="A10" s="1791">
        <v>1</v>
      </c>
      <c r="B10" s="1792"/>
      <c r="C10" s="1803" t="s">
        <v>340</v>
      </c>
      <c r="D10" s="1804"/>
      <c r="E10" s="1804"/>
      <c r="F10" s="1804"/>
      <c r="G10" s="1805"/>
      <c r="H10" s="1802">
        <v>2</v>
      </c>
      <c r="I10" s="1802"/>
      <c r="J10" s="1802">
        <v>2</v>
      </c>
      <c r="K10" s="1802"/>
      <c r="L10" s="172"/>
      <c r="M10" s="175"/>
      <c r="N10" s="175"/>
      <c r="O10" s="175"/>
      <c r="P10" s="175" t="s">
        <v>419</v>
      </c>
      <c r="Q10" s="175"/>
      <c r="R10" s="175"/>
      <c r="S10" s="175"/>
      <c r="T10" s="175"/>
      <c r="U10" s="175"/>
      <c r="V10" s="175"/>
      <c r="W10" s="175"/>
      <c r="X10" s="175"/>
      <c r="Y10" s="175"/>
      <c r="Z10" s="175"/>
      <c r="AA10" s="175" t="s">
        <v>343</v>
      </c>
      <c r="AB10" s="175"/>
      <c r="AC10" s="175"/>
      <c r="AD10" s="175"/>
      <c r="AE10" s="175"/>
      <c r="AF10" s="175"/>
      <c r="AG10" s="175"/>
      <c r="AH10" s="175"/>
      <c r="AI10" s="175"/>
      <c r="AJ10" s="175"/>
      <c r="AK10" s="175"/>
      <c r="AL10" s="175"/>
      <c r="AM10" s="175"/>
      <c r="AN10" s="175"/>
      <c r="AO10" s="175"/>
      <c r="AP10" s="176"/>
      <c r="AQ10" s="1790"/>
      <c r="AR10" s="1790"/>
      <c r="AS10" s="1796"/>
      <c r="AT10" s="1796"/>
      <c r="AU10" s="1796"/>
      <c r="AV10" s="1790"/>
      <c r="AW10" s="1790"/>
      <c r="AX10" s="1778"/>
      <c r="AY10" s="1778"/>
      <c r="AZ10" s="1778"/>
      <c r="BA10" s="1778"/>
    </row>
    <row r="11" spans="1:53" ht="17.25" customHeight="1" x14ac:dyDescent="0.15">
      <c r="A11" s="1791">
        <v>2</v>
      </c>
      <c r="B11" s="1792"/>
      <c r="C11" s="1803" t="s">
        <v>340</v>
      </c>
      <c r="D11" s="1804"/>
      <c r="E11" s="1804"/>
      <c r="F11" s="1804"/>
      <c r="G11" s="1805"/>
      <c r="H11" s="1802">
        <v>5</v>
      </c>
      <c r="I11" s="1802"/>
      <c r="J11" s="1802">
        <v>12</v>
      </c>
      <c r="K11" s="1802"/>
      <c r="L11" s="172"/>
      <c r="M11" s="175" t="s">
        <v>419</v>
      </c>
      <c r="N11" s="175"/>
      <c r="O11" s="175" t="s">
        <v>419</v>
      </c>
      <c r="P11" s="175"/>
      <c r="Q11" s="175" t="s">
        <v>419</v>
      </c>
      <c r="R11" s="175"/>
      <c r="S11" s="175"/>
      <c r="T11" s="175" t="s">
        <v>419</v>
      </c>
      <c r="U11" s="175"/>
      <c r="V11" s="175" t="s">
        <v>419</v>
      </c>
      <c r="W11" s="175"/>
      <c r="X11" s="175" t="s">
        <v>419</v>
      </c>
      <c r="Y11" s="175"/>
      <c r="Z11" s="175"/>
      <c r="AA11" s="175" t="s">
        <v>419</v>
      </c>
      <c r="AB11" s="175"/>
      <c r="AC11" s="175" t="s">
        <v>419</v>
      </c>
      <c r="AD11" s="175"/>
      <c r="AE11" s="175" t="s">
        <v>419</v>
      </c>
      <c r="AF11" s="175"/>
      <c r="AG11" s="175"/>
      <c r="AH11" s="175" t="s">
        <v>419</v>
      </c>
      <c r="AI11" s="175"/>
      <c r="AJ11" s="175" t="s">
        <v>419</v>
      </c>
      <c r="AK11" s="175"/>
      <c r="AL11" s="175" t="s">
        <v>419</v>
      </c>
      <c r="AM11" s="175"/>
      <c r="AN11" s="175"/>
      <c r="AO11" s="175"/>
      <c r="AP11" s="176"/>
      <c r="AQ11" s="1790"/>
      <c r="AR11" s="1790"/>
      <c r="AS11" s="1796"/>
      <c r="AT11" s="1796"/>
      <c r="AU11" s="1796"/>
      <c r="AV11" s="1790"/>
      <c r="AW11" s="1790"/>
      <c r="AX11" s="1778" t="s">
        <v>344</v>
      </c>
      <c r="AY11" s="1778"/>
      <c r="AZ11" s="1778"/>
      <c r="BA11" s="1778"/>
    </row>
    <row r="12" spans="1:53" ht="17.25" customHeight="1" x14ac:dyDescent="0.15">
      <c r="A12" s="1791">
        <v>3</v>
      </c>
      <c r="B12" s="1792"/>
      <c r="C12" s="1803" t="s">
        <v>340</v>
      </c>
      <c r="D12" s="1804"/>
      <c r="E12" s="1804"/>
      <c r="F12" s="1804"/>
      <c r="G12" s="1805"/>
      <c r="H12" s="1802">
        <v>1</v>
      </c>
      <c r="I12" s="1802"/>
      <c r="J12" s="1802">
        <v>4</v>
      </c>
      <c r="K12" s="1802"/>
      <c r="L12" s="172"/>
      <c r="M12" s="175"/>
      <c r="N12" s="175" t="s">
        <v>419</v>
      </c>
      <c r="O12" s="175"/>
      <c r="P12" s="175"/>
      <c r="Q12" s="175"/>
      <c r="R12" s="175"/>
      <c r="S12" s="175"/>
      <c r="T12" s="175"/>
      <c r="U12" s="175" t="s">
        <v>343</v>
      </c>
      <c r="V12" s="175"/>
      <c r="W12" s="175"/>
      <c r="X12" s="175"/>
      <c r="Y12" s="175"/>
      <c r="Z12" s="175"/>
      <c r="AA12" s="175"/>
      <c r="AB12" s="175" t="s">
        <v>343</v>
      </c>
      <c r="AC12" s="175"/>
      <c r="AD12" s="175"/>
      <c r="AE12" s="175"/>
      <c r="AF12" s="175"/>
      <c r="AG12" s="175"/>
      <c r="AH12" s="175"/>
      <c r="AI12" s="175" t="s">
        <v>343</v>
      </c>
      <c r="AJ12" s="175"/>
      <c r="AK12" s="175"/>
      <c r="AL12" s="175"/>
      <c r="AM12" s="175"/>
      <c r="AN12" s="175"/>
      <c r="AO12" s="175"/>
      <c r="AP12" s="176"/>
      <c r="AQ12" s="1790"/>
      <c r="AR12" s="1790"/>
      <c r="AS12" s="1796"/>
      <c r="AT12" s="1796"/>
      <c r="AU12" s="1796"/>
      <c r="AV12" s="1790" t="s">
        <v>346</v>
      </c>
      <c r="AW12" s="1790"/>
      <c r="AX12" s="1778"/>
      <c r="AY12" s="1778"/>
      <c r="AZ12" s="1778"/>
      <c r="BA12" s="1778"/>
    </row>
    <row r="13" spans="1:53" ht="17.25" customHeight="1" x14ac:dyDescent="0.15">
      <c r="A13" s="1791">
        <v>4</v>
      </c>
      <c r="B13" s="1792"/>
      <c r="C13" s="1803" t="s">
        <v>340</v>
      </c>
      <c r="D13" s="1804"/>
      <c r="E13" s="1804"/>
      <c r="F13" s="1804"/>
      <c r="G13" s="1805"/>
      <c r="H13" s="1802">
        <v>3</v>
      </c>
      <c r="I13" s="1802"/>
      <c r="J13" s="1802">
        <v>4</v>
      </c>
      <c r="K13" s="1802"/>
      <c r="L13" s="172"/>
      <c r="M13" s="175"/>
      <c r="N13" s="175"/>
      <c r="O13" s="175"/>
      <c r="P13" s="175">
        <v>2</v>
      </c>
      <c r="Q13" s="175">
        <v>2</v>
      </c>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6"/>
      <c r="AQ13" s="1790" t="s">
        <v>344</v>
      </c>
      <c r="AR13" s="1790"/>
      <c r="AS13" s="1796">
        <v>320</v>
      </c>
      <c r="AT13" s="1796"/>
      <c r="AU13" s="1796"/>
      <c r="AV13" s="1790"/>
      <c r="AW13" s="1790"/>
      <c r="AX13" s="1778"/>
      <c r="AY13" s="1778"/>
      <c r="AZ13" s="1778"/>
      <c r="BA13" s="1778"/>
    </row>
    <row r="14" spans="1:53" ht="17.25" customHeight="1" x14ac:dyDescent="0.15">
      <c r="A14" s="1791">
        <v>5</v>
      </c>
      <c r="B14" s="1792"/>
      <c r="C14" s="1799" t="s">
        <v>354</v>
      </c>
      <c r="D14" s="1800"/>
      <c r="E14" s="1800"/>
      <c r="F14" s="1800"/>
      <c r="G14" s="1801"/>
      <c r="H14" s="1791"/>
      <c r="I14" s="1792"/>
      <c r="J14" s="1791"/>
      <c r="K14" s="1792"/>
      <c r="L14" s="172"/>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6"/>
      <c r="AQ14" s="1790"/>
      <c r="AR14" s="1790"/>
      <c r="AS14" s="1796"/>
      <c r="AT14" s="1796"/>
      <c r="AU14" s="1796"/>
      <c r="AV14" s="1790"/>
      <c r="AW14" s="1790"/>
      <c r="AX14" s="1778"/>
      <c r="AY14" s="1778"/>
      <c r="AZ14" s="1778"/>
      <c r="BA14" s="1778"/>
    </row>
    <row r="15" spans="1:53" ht="17.25" customHeight="1" x14ac:dyDescent="0.15">
      <c r="A15" s="1791">
        <v>6</v>
      </c>
      <c r="B15" s="1792"/>
      <c r="C15" s="1799" t="s">
        <v>354</v>
      </c>
      <c r="D15" s="1800"/>
      <c r="E15" s="1800"/>
      <c r="F15" s="1800"/>
      <c r="G15" s="1801"/>
      <c r="H15" s="1791"/>
      <c r="I15" s="1792"/>
      <c r="J15" s="1791"/>
      <c r="K15" s="1792"/>
      <c r="L15" s="172"/>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6"/>
      <c r="AQ15" s="1790"/>
      <c r="AR15" s="1790"/>
      <c r="AS15" s="1796"/>
      <c r="AT15" s="1796"/>
      <c r="AU15" s="1796"/>
      <c r="AV15" s="1790"/>
      <c r="AW15" s="1790"/>
      <c r="AX15" s="1778"/>
      <c r="AY15" s="1778"/>
      <c r="AZ15" s="1778"/>
      <c r="BA15" s="1778"/>
    </row>
    <row r="16" spans="1:53" ht="17.25" customHeight="1" x14ac:dyDescent="0.15">
      <c r="A16" s="1791">
        <v>7</v>
      </c>
      <c r="B16" s="1792"/>
      <c r="C16" s="1793"/>
      <c r="D16" s="1794"/>
      <c r="E16" s="1794"/>
      <c r="F16" s="1794"/>
      <c r="G16" s="1795"/>
      <c r="H16" s="1791"/>
      <c r="I16" s="1792"/>
      <c r="J16" s="1791"/>
      <c r="K16" s="1792"/>
      <c r="L16" s="172"/>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6"/>
      <c r="AQ16" s="1790"/>
      <c r="AR16" s="1790"/>
      <c r="AS16" s="1796"/>
      <c r="AT16" s="1796"/>
      <c r="AU16" s="1796"/>
      <c r="AV16" s="1790"/>
      <c r="AW16" s="1790"/>
      <c r="AX16" s="1778"/>
      <c r="AY16" s="1778"/>
      <c r="AZ16" s="1778"/>
      <c r="BA16" s="1778"/>
    </row>
    <row r="17" spans="1:53" ht="17.25" customHeight="1" x14ac:dyDescent="0.15">
      <c r="A17" s="1791">
        <v>8</v>
      </c>
      <c r="B17" s="1792"/>
      <c r="C17" s="1793"/>
      <c r="D17" s="1794"/>
      <c r="E17" s="1794"/>
      <c r="F17" s="1794"/>
      <c r="G17" s="1795"/>
      <c r="H17" s="1791"/>
      <c r="I17" s="1792"/>
      <c r="J17" s="1791"/>
      <c r="K17" s="1792"/>
      <c r="L17" s="172"/>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6"/>
      <c r="AQ17" s="1790"/>
      <c r="AR17" s="1790"/>
      <c r="AS17" s="1796"/>
      <c r="AT17" s="1796"/>
      <c r="AU17" s="1796"/>
      <c r="AV17" s="1790"/>
      <c r="AW17" s="1790"/>
      <c r="AX17" s="1778"/>
      <c r="AY17" s="1778"/>
      <c r="AZ17" s="1778"/>
      <c r="BA17" s="1778"/>
    </row>
    <row r="18" spans="1:53" ht="17.25" customHeight="1" x14ac:dyDescent="0.15">
      <c r="A18" s="1791">
        <v>9</v>
      </c>
      <c r="B18" s="1792"/>
      <c r="C18" s="1793"/>
      <c r="D18" s="1794"/>
      <c r="E18" s="1794"/>
      <c r="F18" s="1794"/>
      <c r="G18" s="1795"/>
      <c r="H18" s="1791"/>
      <c r="I18" s="1792"/>
      <c r="J18" s="1791"/>
      <c r="K18" s="1792"/>
      <c r="L18" s="172"/>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6"/>
      <c r="AQ18" s="1790"/>
      <c r="AR18" s="1790"/>
      <c r="AS18" s="1796"/>
      <c r="AT18" s="1796"/>
      <c r="AU18" s="1796"/>
      <c r="AV18" s="1790"/>
      <c r="AW18" s="1790"/>
      <c r="AX18" s="1778"/>
      <c r="AY18" s="1778"/>
      <c r="AZ18" s="1778"/>
      <c r="BA18" s="1778"/>
    </row>
    <row r="19" spans="1:53" ht="17.25" customHeight="1" x14ac:dyDescent="0.15">
      <c r="A19" s="1791">
        <v>10</v>
      </c>
      <c r="B19" s="1792"/>
      <c r="C19" s="1793"/>
      <c r="D19" s="1794"/>
      <c r="E19" s="1794"/>
      <c r="F19" s="1794"/>
      <c r="G19" s="1795"/>
      <c r="H19" s="1791"/>
      <c r="I19" s="1792"/>
      <c r="J19" s="1791"/>
      <c r="K19" s="1792"/>
      <c r="L19" s="172"/>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6"/>
      <c r="AQ19" s="1790"/>
      <c r="AR19" s="1790"/>
      <c r="AS19" s="1796"/>
      <c r="AT19" s="1796"/>
      <c r="AU19" s="1796"/>
      <c r="AV19" s="1790"/>
      <c r="AW19" s="1790"/>
      <c r="AX19" s="1778"/>
      <c r="AY19" s="1778"/>
      <c r="AZ19" s="1778"/>
      <c r="BA19" s="1778"/>
    </row>
    <row r="20" spans="1:53" ht="17.25" customHeight="1" x14ac:dyDescent="0.15">
      <c r="A20" s="1791">
        <v>11</v>
      </c>
      <c r="B20" s="1792"/>
      <c r="C20" s="1793"/>
      <c r="D20" s="1794"/>
      <c r="E20" s="1794"/>
      <c r="F20" s="1794"/>
      <c r="G20" s="1795"/>
      <c r="H20" s="1791"/>
      <c r="I20" s="1792"/>
      <c r="J20" s="1791"/>
      <c r="K20" s="1792"/>
      <c r="L20" s="172"/>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6"/>
      <c r="AQ20" s="1790"/>
      <c r="AR20" s="1790"/>
      <c r="AS20" s="1796"/>
      <c r="AT20" s="1796"/>
      <c r="AU20" s="1796"/>
      <c r="AV20" s="1790"/>
      <c r="AW20" s="1790"/>
      <c r="AX20" s="1778"/>
      <c r="AY20" s="1778"/>
      <c r="AZ20" s="1778"/>
      <c r="BA20" s="1778"/>
    </row>
    <row r="21" spans="1:53" ht="17.25" customHeight="1" x14ac:dyDescent="0.15">
      <c r="A21" s="1791">
        <v>12</v>
      </c>
      <c r="B21" s="1792"/>
      <c r="C21" s="1793"/>
      <c r="D21" s="1794"/>
      <c r="E21" s="1794"/>
      <c r="F21" s="1794"/>
      <c r="G21" s="1795"/>
      <c r="H21" s="1791"/>
      <c r="I21" s="1792"/>
      <c r="J21" s="1791"/>
      <c r="K21" s="1792"/>
      <c r="L21" s="172"/>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6"/>
      <c r="AQ21" s="1790"/>
      <c r="AR21" s="1790"/>
      <c r="AS21" s="1796"/>
      <c r="AT21" s="1796"/>
      <c r="AU21" s="1796"/>
      <c r="AV21" s="1790"/>
      <c r="AW21" s="1790"/>
      <c r="AX21" s="1778"/>
      <c r="AY21" s="1778"/>
      <c r="AZ21" s="1778"/>
      <c r="BA21" s="1778"/>
    </row>
    <row r="22" spans="1:53" ht="17.25" customHeight="1" x14ac:dyDescent="0.15">
      <c r="A22" s="1791">
        <v>13</v>
      </c>
      <c r="B22" s="1792"/>
      <c r="C22" s="1793"/>
      <c r="D22" s="1794"/>
      <c r="E22" s="1794"/>
      <c r="F22" s="1794"/>
      <c r="G22" s="1795"/>
      <c r="H22" s="1791"/>
      <c r="I22" s="1792"/>
      <c r="J22" s="1791"/>
      <c r="K22" s="1792"/>
      <c r="L22" s="172"/>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6"/>
      <c r="AQ22" s="1790"/>
      <c r="AR22" s="1790"/>
      <c r="AS22" s="1796"/>
      <c r="AT22" s="1796"/>
      <c r="AU22" s="1796"/>
      <c r="AV22" s="1790"/>
      <c r="AW22" s="1790"/>
      <c r="AX22" s="1778"/>
      <c r="AY22" s="1778"/>
      <c r="AZ22" s="1778"/>
      <c r="BA22" s="1778"/>
    </row>
    <row r="23" spans="1:53" ht="17.25" customHeight="1" x14ac:dyDescent="0.15">
      <c r="A23" s="1791">
        <v>14</v>
      </c>
      <c r="B23" s="1792"/>
      <c r="C23" s="1793"/>
      <c r="D23" s="1794"/>
      <c r="E23" s="1794"/>
      <c r="F23" s="1794"/>
      <c r="G23" s="1795"/>
      <c r="H23" s="1791"/>
      <c r="I23" s="1792"/>
      <c r="J23" s="1791"/>
      <c r="K23" s="1792"/>
      <c r="L23" s="172"/>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6"/>
      <c r="AQ23" s="1790"/>
      <c r="AR23" s="1790"/>
      <c r="AS23" s="1796"/>
      <c r="AT23" s="1796"/>
      <c r="AU23" s="1796"/>
      <c r="AV23" s="1790"/>
      <c r="AW23" s="1790"/>
      <c r="AX23" s="1778"/>
      <c r="AY23" s="1778"/>
      <c r="AZ23" s="1778"/>
      <c r="BA23" s="1778"/>
    </row>
    <row r="24" spans="1:53" ht="17.25" customHeight="1" x14ac:dyDescent="0.15">
      <c r="A24" s="1791">
        <v>15</v>
      </c>
      <c r="B24" s="1792"/>
      <c r="C24" s="1793"/>
      <c r="D24" s="1794"/>
      <c r="E24" s="1794"/>
      <c r="F24" s="1794"/>
      <c r="G24" s="1795"/>
      <c r="H24" s="1791"/>
      <c r="I24" s="1792"/>
      <c r="J24" s="1791"/>
      <c r="K24" s="1792"/>
      <c r="L24" s="172"/>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6"/>
      <c r="AQ24" s="1790"/>
      <c r="AR24" s="1790"/>
      <c r="AS24" s="1796"/>
      <c r="AT24" s="1796"/>
      <c r="AU24" s="1796"/>
      <c r="AV24" s="1790"/>
      <c r="AW24" s="1790"/>
      <c r="AX24" s="1778"/>
      <c r="AY24" s="1778"/>
      <c r="AZ24" s="1778"/>
      <c r="BA24" s="1778"/>
    </row>
    <row r="25" spans="1:53" ht="17.25" customHeight="1" x14ac:dyDescent="0.15">
      <c r="A25" s="1791">
        <v>16</v>
      </c>
      <c r="B25" s="1792"/>
      <c r="C25" s="1793"/>
      <c r="D25" s="1794"/>
      <c r="E25" s="1794"/>
      <c r="F25" s="1794"/>
      <c r="G25" s="1795"/>
      <c r="H25" s="1791"/>
      <c r="I25" s="1792"/>
      <c r="J25" s="1791"/>
      <c r="K25" s="1792"/>
      <c r="L25" s="172"/>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6"/>
      <c r="AQ25" s="1790"/>
      <c r="AR25" s="1790"/>
      <c r="AS25" s="1796"/>
      <c r="AT25" s="1796"/>
      <c r="AU25" s="1796"/>
      <c r="AV25" s="1790"/>
      <c r="AW25" s="1790"/>
      <c r="AX25" s="1778"/>
      <c r="AY25" s="1778"/>
      <c r="AZ25" s="1778"/>
      <c r="BA25" s="1778"/>
    </row>
    <row r="26" spans="1:53" ht="17.25" customHeight="1" x14ac:dyDescent="0.15">
      <c r="A26" s="1791">
        <v>17</v>
      </c>
      <c r="B26" s="1792"/>
      <c r="C26" s="1793"/>
      <c r="D26" s="1794"/>
      <c r="E26" s="1794"/>
      <c r="F26" s="1794"/>
      <c r="G26" s="1795"/>
      <c r="H26" s="1791"/>
      <c r="I26" s="1792"/>
      <c r="J26" s="1791"/>
      <c r="K26" s="1792"/>
      <c r="L26" s="172"/>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6"/>
      <c r="AQ26" s="1790"/>
      <c r="AR26" s="1790"/>
      <c r="AS26" s="1796"/>
      <c r="AT26" s="1796"/>
      <c r="AU26" s="1796"/>
      <c r="AV26" s="1790"/>
      <c r="AW26" s="1790"/>
      <c r="AX26" s="1778"/>
      <c r="AY26" s="1778"/>
      <c r="AZ26" s="1778"/>
      <c r="BA26" s="1778"/>
    </row>
    <row r="27" spans="1:53" ht="17.25" customHeight="1" x14ac:dyDescent="0.15">
      <c r="A27" s="1791">
        <v>18</v>
      </c>
      <c r="B27" s="1792"/>
      <c r="C27" s="1793"/>
      <c r="D27" s="1794"/>
      <c r="E27" s="1794"/>
      <c r="F27" s="1794"/>
      <c r="G27" s="1795"/>
      <c r="H27" s="1791"/>
      <c r="I27" s="1792"/>
      <c r="J27" s="1791"/>
      <c r="K27" s="1792"/>
      <c r="L27" s="172"/>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6"/>
      <c r="AQ27" s="1790"/>
      <c r="AR27" s="1790"/>
      <c r="AS27" s="1796"/>
      <c r="AT27" s="1796"/>
      <c r="AU27" s="1796"/>
      <c r="AV27" s="1790"/>
      <c r="AW27" s="1790"/>
      <c r="AX27" s="1778"/>
      <c r="AY27" s="1778"/>
      <c r="AZ27" s="1778"/>
      <c r="BA27" s="1778"/>
    </row>
    <row r="28" spans="1:53" ht="17.25" customHeight="1" x14ac:dyDescent="0.15">
      <c r="A28" s="1791">
        <v>19</v>
      </c>
      <c r="B28" s="1792"/>
      <c r="C28" s="1793"/>
      <c r="D28" s="1794"/>
      <c r="E28" s="1794"/>
      <c r="F28" s="1794"/>
      <c r="G28" s="1795"/>
      <c r="H28" s="1791"/>
      <c r="I28" s="1792"/>
      <c r="J28" s="1791"/>
      <c r="K28" s="1792"/>
      <c r="L28" s="172"/>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6"/>
      <c r="AQ28" s="1790"/>
      <c r="AR28" s="1790"/>
      <c r="AS28" s="1796"/>
      <c r="AT28" s="1796"/>
      <c r="AU28" s="1796"/>
      <c r="AV28" s="1790"/>
      <c r="AW28" s="1790"/>
      <c r="AX28" s="1778"/>
      <c r="AY28" s="1778"/>
      <c r="AZ28" s="1778"/>
      <c r="BA28" s="1778"/>
    </row>
    <row r="29" spans="1:53" ht="17.25" customHeight="1" x14ac:dyDescent="0.15">
      <c r="A29" s="1791">
        <v>20</v>
      </c>
      <c r="B29" s="1792"/>
      <c r="C29" s="1793"/>
      <c r="D29" s="1794"/>
      <c r="E29" s="1794"/>
      <c r="F29" s="1794"/>
      <c r="G29" s="1795"/>
      <c r="H29" s="1791"/>
      <c r="I29" s="1792"/>
      <c r="J29" s="1791"/>
      <c r="K29" s="1792"/>
      <c r="L29" s="172"/>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6"/>
      <c r="AQ29" s="1790"/>
      <c r="AR29" s="1790"/>
      <c r="AS29" s="1796"/>
      <c r="AT29" s="1796"/>
      <c r="AU29" s="1796"/>
      <c r="AV29" s="1790"/>
      <c r="AW29" s="1790"/>
      <c r="AX29" s="1778"/>
      <c r="AY29" s="1778"/>
      <c r="AZ29" s="1778"/>
      <c r="BA29" s="1778"/>
    </row>
    <row r="30" spans="1:53" ht="17.25" customHeight="1" x14ac:dyDescent="0.15">
      <c r="A30" s="1791">
        <v>21</v>
      </c>
      <c r="B30" s="1792"/>
      <c r="C30" s="1793"/>
      <c r="D30" s="1794"/>
      <c r="E30" s="1794"/>
      <c r="F30" s="1794"/>
      <c r="G30" s="1795"/>
      <c r="H30" s="1791"/>
      <c r="I30" s="1792"/>
      <c r="J30" s="1791"/>
      <c r="K30" s="1792"/>
      <c r="L30" s="172"/>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6"/>
      <c r="AQ30" s="1790"/>
      <c r="AR30" s="1790"/>
      <c r="AS30" s="1796"/>
      <c r="AT30" s="1796"/>
      <c r="AU30" s="1796"/>
      <c r="AV30" s="1790"/>
      <c r="AW30" s="1790"/>
      <c r="AX30" s="1778"/>
      <c r="AY30" s="1778"/>
      <c r="AZ30" s="1778"/>
      <c r="BA30" s="1778"/>
    </row>
    <row r="31" spans="1:53" ht="17.25" customHeight="1" x14ac:dyDescent="0.15">
      <c r="A31" s="1791">
        <v>22</v>
      </c>
      <c r="B31" s="1792"/>
      <c r="C31" s="1793"/>
      <c r="D31" s="1794"/>
      <c r="E31" s="1794"/>
      <c r="F31" s="1794"/>
      <c r="G31" s="1795"/>
      <c r="H31" s="1791"/>
      <c r="I31" s="1792"/>
      <c r="J31" s="1791"/>
      <c r="K31" s="1792"/>
      <c r="L31" s="172"/>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6"/>
      <c r="AQ31" s="1790"/>
      <c r="AR31" s="1790"/>
      <c r="AS31" s="1796"/>
      <c r="AT31" s="1796"/>
      <c r="AU31" s="1796"/>
      <c r="AV31" s="1790"/>
      <c r="AW31" s="1790"/>
      <c r="AX31" s="1778"/>
      <c r="AY31" s="1778"/>
      <c r="AZ31" s="1778"/>
      <c r="BA31" s="1778"/>
    </row>
    <row r="32" spans="1:53" ht="17.25" customHeight="1" x14ac:dyDescent="0.15">
      <c r="A32" s="1791">
        <v>23</v>
      </c>
      <c r="B32" s="1792"/>
      <c r="C32" s="1793"/>
      <c r="D32" s="1794"/>
      <c r="E32" s="1794"/>
      <c r="F32" s="1794"/>
      <c r="G32" s="1795"/>
      <c r="H32" s="1791"/>
      <c r="I32" s="1792"/>
      <c r="J32" s="1791"/>
      <c r="K32" s="1792"/>
      <c r="L32" s="172"/>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6"/>
      <c r="AQ32" s="1790"/>
      <c r="AR32" s="1790"/>
      <c r="AS32" s="1796"/>
      <c r="AT32" s="1796"/>
      <c r="AU32" s="1796"/>
      <c r="AV32" s="1790"/>
      <c r="AW32" s="1790"/>
      <c r="AX32" s="1778"/>
      <c r="AY32" s="1778"/>
      <c r="AZ32" s="1778"/>
      <c r="BA32" s="1778"/>
    </row>
    <row r="33" spans="1:53" ht="17.25" customHeight="1" x14ac:dyDescent="0.15">
      <c r="A33" s="1791">
        <v>24</v>
      </c>
      <c r="B33" s="1792"/>
      <c r="C33" s="1793"/>
      <c r="D33" s="1794"/>
      <c r="E33" s="1794"/>
      <c r="F33" s="1794"/>
      <c r="G33" s="1795"/>
      <c r="H33" s="1791"/>
      <c r="I33" s="1792"/>
      <c r="J33" s="1791"/>
      <c r="K33" s="1792"/>
      <c r="L33" s="172"/>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6"/>
      <c r="AQ33" s="1790"/>
      <c r="AR33" s="1790"/>
      <c r="AS33" s="1796"/>
      <c r="AT33" s="1796"/>
      <c r="AU33" s="1796"/>
      <c r="AV33" s="1790"/>
      <c r="AW33" s="1790"/>
      <c r="AX33" s="1778"/>
      <c r="AY33" s="1778"/>
      <c r="AZ33" s="1778"/>
      <c r="BA33" s="1778"/>
    </row>
    <row r="34" spans="1:53" ht="17.25" customHeight="1" x14ac:dyDescent="0.15">
      <c r="A34" s="1791">
        <v>25</v>
      </c>
      <c r="B34" s="1792"/>
      <c r="C34" s="1793"/>
      <c r="D34" s="1794"/>
      <c r="E34" s="1794"/>
      <c r="F34" s="1794"/>
      <c r="G34" s="1795"/>
      <c r="H34" s="1791"/>
      <c r="I34" s="1792"/>
      <c r="J34" s="1791"/>
      <c r="K34" s="1792"/>
      <c r="L34" s="172"/>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6"/>
      <c r="AQ34" s="1790"/>
      <c r="AR34" s="1790"/>
      <c r="AS34" s="1796"/>
      <c r="AT34" s="1796"/>
      <c r="AU34" s="1796"/>
      <c r="AV34" s="1790"/>
      <c r="AW34" s="1790"/>
      <c r="AX34" s="1778"/>
      <c r="AY34" s="1778"/>
      <c r="AZ34" s="1778"/>
      <c r="BA34" s="1778"/>
    </row>
    <row r="35" spans="1:53" ht="17.25" customHeight="1" x14ac:dyDescent="0.15">
      <c r="A35" s="1791">
        <v>26</v>
      </c>
      <c r="B35" s="1792"/>
      <c r="C35" s="1793"/>
      <c r="D35" s="1794"/>
      <c r="E35" s="1794"/>
      <c r="F35" s="1794"/>
      <c r="G35" s="1795"/>
      <c r="H35" s="1791"/>
      <c r="I35" s="1792"/>
      <c r="J35" s="1791"/>
      <c r="K35" s="1792"/>
      <c r="L35" s="172"/>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6"/>
      <c r="AQ35" s="1790"/>
      <c r="AR35" s="1790"/>
      <c r="AS35" s="1796"/>
      <c r="AT35" s="1796"/>
      <c r="AU35" s="1796"/>
      <c r="AV35" s="1790"/>
      <c r="AW35" s="1790"/>
      <c r="AX35" s="1778"/>
      <c r="AY35" s="1778"/>
      <c r="AZ35" s="1778"/>
      <c r="BA35" s="1778"/>
    </row>
    <row r="36" spans="1:53" ht="17.25" customHeight="1" x14ac:dyDescent="0.15">
      <c r="A36" s="1791">
        <v>27</v>
      </c>
      <c r="B36" s="1792"/>
      <c r="C36" s="1793"/>
      <c r="D36" s="1794"/>
      <c r="E36" s="1794"/>
      <c r="F36" s="1794"/>
      <c r="G36" s="1795"/>
      <c r="H36" s="1791"/>
      <c r="I36" s="1792"/>
      <c r="J36" s="1791"/>
      <c r="K36" s="1792"/>
      <c r="L36" s="172"/>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6"/>
      <c r="AQ36" s="1790"/>
      <c r="AR36" s="1790"/>
      <c r="AS36" s="1796"/>
      <c r="AT36" s="1796"/>
      <c r="AU36" s="1796"/>
      <c r="AV36" s="1790"/>
      <c r="AW36" s="1790"/>
      <c r="AX36" s="1778"/>
      <c r="AY36" s="1778"/>
      <c r="AZ36" s="1778"/>
      <c r="BA36" s="1778"/>
    </row>
    <row r="37" spans="1:53" ht="17.25" customHeight="1" x14ac:dyDescent="0.15">
      <c r="A37" s="1791">
        <v>28</v>
      </c>
      <c r="B37" s="1792"/>
      <c r="C37" s="1793"/>
      <c r="D37" s="1794"/>
      <c r="E37" s="1794"/>
      <c r="F37" s="1794"/>
      <c r="G37" s="1795"/>
      <c r="H37" s="1791"/>
      <c r="I37" s="1792"/>
      <c r="J37" s="1791"/>
      <c r="K37" s="1792"/>
      <c r="L37" s="172"/>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6"/>
      <c r="AQ37" s="1790"/>
      <c r="AR37" s="1790"/>
      <c r="AS37" s="1796"/>
      <c r="AT37" s="1796"/>
      <c r="AU37" s="1796"/>
      <c r="AV37" s="1790"/>
      <c r="AW37" s="1790"/>
      <c r="AX37" s="1778"/>
      <c r="AY37" s="1778"/>
      <c r="AZ37" s="1778"/>
      <c r="BA37" s="1778"/>
    </row>
    <row r="38" spans="1:53" ht="17.25" customHeight="1" x14ac:dyDescent="0.15">
      <c r="A38" s="1791">
        <v>29</v>
      </c>
      <c r="B38" s="1792"/>
      <c r="C38" s="1793"/>
      <c r="D38" s="1794"/>
      <c r="E38" s="1794"/>
      <c r="F38" s="1794"/>
      <c r="G38" s="1795"/>
      <c r="H38" s="1791"/>
      <c r="I38" s="1792"/>
      <c r="J38" s="1791"/>
      <c r="K38" s="1792"/>
      <c r="L38" s="172"/>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6"/>
      <c r="AQ38" s="1790"/>
      <c r="AR38" s="1790"/>
      <c r="AS38" s="1796"/>
      <c r="AT38" s="1796"/>
      <c r="AU38" s="1796"/>
      <c r="AV38" s="1790"/>
      <c r="AW38" s="1790"/>
      <c r="AX38" s="1778"/>
      <c r="AY38" s="1778"/>
      <c r="AZ38" s="1778"/>
      <c r="BA38" s="1778"/>
    </row>
    <row r="39" spans="1:53" ht="17.25" customHeight="1" x14ac:dyDescent="0.15">
      <c r="A39" s="1791">
        <v>30</v>
      </c>
      <c r="B39" s="1792"/>
      <c r="C39" s="1793"/>
      <c r="D39" s="1794"/>
      <c r="E39" s="1794"/>
      <c r="F39" s="1794"/>
      <c r="G39" s="1795"/>
      <c r="H39" s="1791"/>
      <c r="I39" s="1792"/>
      <c r="J39" s="1791"/>
      <c r="K39" s="1792"/>
      <c r="L39" s="172"/>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6"/>
      <c r="AQ39" s="1790"/>
      <c r="AR39" s="1790"/>
      <c r="AS39" s="1796"/>
      <c r="AT39" s="1796"/>
      <c r="AU39" s="1796"/>
      <c r="AV39" s="1790"/>
      <c r="AW39" s="1790"/>
      <c r="AX39" s="1778"/>
      <c r="AY39" s="1778"/>
      <c r="AZ39" s="1778"/>
      <c r="BA39" s="1778"/>
    </row>
    <row r="40" spans="1:53" ht="17.25" customHeight="1" x14ac:dyDescent="0.15">
      <c r="A40" s="1791">
        <v>31</v>
      </c>
      <c r="B40" s="1792"/>
      <c r="C40" s="1793"/>
      <c r="D40" s="1794"/>
      <c r="E40" s="1794"/>
      <c r="F40" s="1794"/>
      <c r="G40" s="1795"/>
      <c r="H40" s="1791"/>
      <c r="I40" s="1792"/>
      <c r="J40" s="1791"/>
      <c r="K40" s="1792"/>
      <c r="L40" s="172"/>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6"/>
      <c r="AQ40" s="1790"/>
      <c r="AR40" s="1790"/>
      <c r="AS40" s="1796"/>
      <c r="AT40" s="1796"/>
      <c r="AU40" s="1796"/>
      <c r="AV40" s="1790"/>
      <c r="AW40" s="1790"/>
      <c r="AX40" s="1778"/>
      <c r="AY40" s="1778"/>
      <c r="AZ40" s="1778"/>
      <c r="BA40" s="1778"/>
    </row>
    <row r="41" spans="1:53" ht="17.25" customHeight="1" x14ac:dyDescent="0.15">
      <c r="A41" s="1791">
        <v>32</v>
      </c>
      <c r="B41" s="1792"/>
      <c r="C41" s="1793"/>
      <c r="D41" s="1794"/>
      <c r="E41" s="1794"/>
      <c r="F41" s="1794"/>
      <c r="G41" s="1795"/>
      <c r="H41" s="1791"/>
      <c r="I41" s="1792"/>
      <c r="J41" s="1791"/>
      <c r="K41" s="1792"/>
      <c r="L41" s="172"/>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6"/>
      <c r="AQ41" s="1790"/>
      <c r="AR41" s="1790"/>
      <c r="AS41" s="1796"/>
      <c r="AT41" s="1796"/>
      <c r="AU41" s="1796"/>
      <c r="AV41" s="1790"/>
      <c r="AW41" s="1790"/>
      <c r="AX41" s="1778"/>
      <c r="AY41" s="1778"/>
      <c r="AZ41" s="1778"/>
      <c r="BA41" s="1778"/>
    </row>
    <row r="42" spans="1:53" ht="17.25" customHeight="1" x14ac:dyDescent="0.15">
      <c r="A42" s="1791">
        <v>33</v>
      </c>
      <c r="B42" s="1792"/>
      <c r="C42" s="1793"/>
      <c r="D42" s="1794"/>
      <c r="E42" s="1794"/>
      <c r="F42" s="1794"/>
      <c r="G42" s="1795"/>
      <c r="H42" s="1791"/>
      <c r="I42" s="1792"/>
      <c r="J42" s="1791"/>
      <c r="K42" s="1792"/>
      <c r="L42" s="172"/>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6"/>
      <c r="AQ42" s="1790"/>
      <c r="AR42" s="1790"/>
      <c r="AS42" s="1796"/>
      <c r="AT42" s="1796"/>
      <c r="AU42" s="1796"/>
      <c r="AV42" s="1790"/>
      <c r="AW42" s="1790"/>
      <c r="AX42" s="1778"/>
      <c r="AY42" s="1778"/>
      <c r="AZ42" s="1778"/>
      <c r="BA42" s="1778"/>
    </row>
    <row r="43" spans="1:53" ht="17.25" customHeight="1" x14ac:dyDescent="0.15">
      <c r="A43" s="1791">
        <v>34</v>
      </c>
      <c r="B43" s="1792"/>
      <c r="C43" s="1793"/>
      <c r="D43" s="1794"/>
      <c r="E43" s="1794"/>
      <c r="F43" s="1794"/>
      <c r="G43" s="1795"/>
      <c r="H43" s="1791"/>
      <c r="I43" s="1792"/>
      <c r="J43" s="1791"/>
      <c r="K43" s="1792"/>
      <c r="L43" s="172"/>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6"/>
      <c r="AQ43" s="1790"/>
      <c r="AR43" s="1790"/>
      <c r="AS43" s="1796"/>
      <c r="AT43" s="1796"/>
      <c r="AU43" s="1796"/>
      <c r="AV43" s="1790"/>
      <c r="AW43" s="1790"/>
      <c r="AX43" s="1778"/>
      <c r="AY43" s="1778"/>
      <c r="AZ43" s="1778"/>
      <c r="BA43" s="1778"/>
    </row>
    <row r="44" spans="1:53" ht="17.25" customHeight="1" x14ac:dyDescent="0.15">
      <c r="A44" s="1791">
        <v>35</v>
      </c>
      <c r="B44" s="1792"/>
      <c r="C44" s="1793"/>
      <c r="D44" s="1794"/>
      <c r="E44" s="1794"/>
      <c r="F44" s="1794"/>
      <c r="G44" s="1795"/>
      <c r="H44" s="1791"/>
      <c r="I44" s="1792"/>
      <c r="J44" s="1791"/>
      <c r="K44" s="1792"/>
      <c r="L44" s="172"/>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6"/>
      <c r="AQ44" s="1790"/>
      <c r="AR44" s="1790"/>
      <c r="AS44" s="1796"/>
      <c r="AT44" s="1796"/>
      <c r="AU44" s="1796"/>
      <c r="AV44" s="1790"/>
      <c r="AW44" s="1790"/>
      <c r="AX44" s="1778"/>
      <c r="AY44" s="1778"/>
      <c r="AZ44" s="1778"/>
      <c r="BA44" s="1778"/>
    </row>
    <row r="45" spans="1:53" ht="17.25" customHeight="1" x14ac:dyDescent="0.15">
      <c r="A45" s="1791">
        <v>36</v>
      </c>
      <c r="B45" s="1792"/>
      <c r="C45" s="1793"/>
      <c r="D45" s="1794"/>
      <c r="E45" s="1794"/>
      <c r="F45" s="1794"/>
      <c r="G45" s="1795"/>
      <c r="H45" s="1791"/>
      <c r="I45" s="1792"/>
      <c r="J45" s="1791"/>
      <c r="K45" s="1792"/>
      <c r="L45" s="172"/>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6"/>
      <c r="AQ45" s="1790"/>
      <c r="AR45" s="1790"/>
      <c r="AS45" s="1796"/>
      <c r="AT45" s="1796"/>
      <c r="AU45" s="1796"/>
      <c r="AV45" s="1790"/>
      <c r="AW45" s="1790"/>
      <c r="AX45" s="1778"/>
      <c r="AY45" s="1778"/>
      <c r="AZ45" s="1778"/>
      <c r="BA45" s="1778"/>
    </row>
    <row r="46" spans="1:53" ht="17.25" customHeight="1" x14ac:dyDescent="0.15">
      <c r="A46" s="1791">
        <v>37</v>
      </c>
      <c r="B46" s="1792"/>
      <c r="C46" s="1793"/>
      <c r="D46" s="1794"/>
      <c r="E46" s="1794"/>
      <c r="F46" s="1794"/>
      <c r="G46" s="1795"/>
      <c r="H46" s="1791"/>
      <c r="I46" s="1792"/>
      <c r="J46" s="1791"/>
      <c r="K46" s="1792"/>
      <c r="L46" s="172"/>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6"/>
      <c r="AQ46" s="1790"/>
      <c r="AR46" s="1790"/>
      <c r="AS46" s="1796"/>
      <c r="AT46" s="1796"/>
      <c r="AU46" s="1796"/>
      <c r="AV46" s="1790"/>
      <c r="AW46" s="1790"/>
      <c r="AX46" s="1778"/>
      <c r="AY46" s="1778"/>
      <c r="AZ46" s="1778"/>
      <c r="BA46" s="1778"/>
    </row>
    <row r="47" spans="1:53" ht="17.25" customHeight="1" x14ac:dyDescent="0.15">
      <c r="A47" s="1791">
        <v>38</v>
      </c>
      <c r="B47" s="1792"/>
      <c r="C47" s="1793"/>
      <c r="D47" s="1794"/>
      <c r="E47" s="1794"/>
      <c r="F47" s="1794"/>
      <c r="G47" s="1795"/>
      <c r="H47" s="1791"/>
      <c r="I47" s="1792"/>
      <c r="J47" s="1791"/>
      <c r="K47" s="1792"/>
      <c r="L47" s="172"/>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6"/>
      <c r="AQ47" s="1790"/>
      <c r="AR47" s="1790"/>
      <c r="AS47" s="1796"/>
      <c r="AT47" s="1796"/>
      <c r="AU47" s="1796"/>
      <c r="AV47" s="1790"/>
      <c r="AW47" s="1790"/>
      <c r="AX47" s="1778"/>
      <c r="AY47" s="1778"/>
      <c r="AZ47" s="1778"/>
      <c r="BA47" s="1778"/>
    </row>
    <row r="48" spans="1:53" ht="17.25" customHeight="1" x14ac:dyDescent="0.15">
      <c r="A48" s="1791">
        <v>39</v>
      </c>
      <c r="B48" s="1792"/>
      <c r="C48" s="1793"/>
      <c r="D48" s="1794"/>
      <c r="E48" s="1794"/>
      <c r="F48" s="1794"/>
      <c r="G48" s="1795"/>
      <c r="H48" s="1791"/>
      <c r="I48" s="1792"/>
      <c r="J48" s="1791"/>
      <c r="K48" s="1792"/>
      <c r="L48" s="172"/>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6"/>
      <c r="AQ48" s="1790"/>
      <c r="AR48" s="1790"/>
      <c r="AS48" s="1796"/>
      <c r="AT48" s="1796"/>
      <c r="AU48" s="1796"/>
      <c r="AV48" s="1790"/>
      <c r="AW48" s="1790"/>
      <c r="AX48" s="1778"/>
      <c r="AY48" s="1778"/>
      <c r="AZ48" s="1778"/>
      <c r="BA48" s="1778"/>
    </row>
    <row r="49" spans="1:53" ht="17.25" customHeight="1" x14ac:dyDescent="0.15">
      <c r="A49" s="1791">
        <v>40</v>
      </c>
      <c r="B49" s="1792"/>
      <c r="C49" s="1793"/>
      <c r="D49" s="1794"/>
      <c r="E49" s="1794"/>
      <c r="F49" s="1794"/>
      <c r="G49" s="1795"/>
      <c r="H49" s="1791"/>
      <c r="I49" s="1792"/>
      <c r="J49" s="1791"/>
      <c r="K49" s="1792"/>
      <c r="L49" s="172"/>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6"/>
      <c r="AQ49" s="1790"/>
      <c r="AR49" s="1790"/>
      <c r="AS49" s="1796"/>
      <c r="AT49" s="1796"/>
      <c r="AU49" s="1796"/>
      <c r="AV49" s="1790"/>
      <c r="AW49" s="1790"/>
      <c r="AX49" s="1778"/>
      <c r="AY49" s="1778"/>
      <c r="AZ49" s="1778"/>
      <c r="BA49" s="1778"/>
    </row>
    <row r="50" spans="1:53" ht="17.25" customHeight="1" x14ac:dyDescent="0.15">
      <c r="A50" s="1791">
        <v>41</v>
      </c>
      <c r="B50" s="1792"/>
      <c r="C50" s="1793"/>
      <c r="D50" s="1794"/>
      <c r="E50" s="1794"/>
      <c r="F50" s="1794"/>
      <c r="G50" s="1795"/>
      <c r="H50" s="1791"/>
      <c r="I50" s="1792"/>
      <c r="J50" s="1791"/>
      <c r="K50" s="1792"/>
      <c r="L50" s="172"/>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6"/>
      <c r="AQ50" s="1790"/>
      <c r="AR50" s="1790"/>
      <c r="AS50" s="1796"/>
      <c r="AT50" s="1796"/>
      <c r="AU50" s="1796"/>
      <c r="AV50" s="1790"/>
      <c r="AW50" s="1790"/>
      <c r="AX50" s="1778"/>
      <c r="AY50" s="1778"/>
      <c r="AZ50" s="1778"/>
      <c r="BA50" s="1778"/>
    </row>
    <row r="51" spans="1:53" ht="17.25" customHeight="1" x14ac:dyDescent="0.15">
      <c r="A51" s="1791">
        <v>42</v>
      </c>
      <c r="B51" s="1792"/>
      <c r="C51" s="1793"/>
      <c r="D51" s="1794"/>
      <c r="E51" s="1794"/>
      <c r="F51" s="1794"/>
      <c r="G51" s="1795"/>
      <c r="H51" s="1791"/>
      <c r="I51" s="1792"/>
      <c r="J51" s="1791"/>
      <c r="K51" s="1792"/>
      <c r="L51" s="172"/>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6"/>
      <c r="AQ51" s="1790"/>
      <c r="AR51" s="1790"/>
      <c r="AS51" s="1796"/>
      <c r="AT51" s="1796"/>
      <c r="AU51" s="1796"/>
      <c r="AV51" s="1790"/>
      <c r="AW51" s="1790"/>
      <c r="AX51" s="1778"/>
      <c r="AY51" s="1778"/>
      <c r="AZ51" s="1778"/>
      <c r="BA51" s="1778"/>
    </row>
    <row r="52" spans="1:53" ht="17.25" customHeight="1" x14ac:dyDescent="0.15">
      <c r="A52" s="1791">
        <v>43</v>
      </c>
      <c r="B52" s="1792"/>
      <c r="C52" s="1793"/>
      <c r="D52" s="1794"/>
      <c r="E52" s="1794"/>
      <c r="F52" s="1794"/>
      <c r="G52" s="1795"/>
      <c r="H52" s="1791"/>
      <c r="I52" s="1792"/>
      <c r="J52" s="1791"/>
      <c r="K52" s="1792"/>
      <c r="L52" s="172"/>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6"/>
      <c r="AQ52" s="1790"/>
      <c r="AR52" s="1790"/>
      <c r="AS52" s="1796"/>
      <c r="AT52" s="1796"/>
      <c r="AU52" s="1796"/>
      <c r="AV52" s="1790"/>
      <c r="AW52" s="1790"/>
      <c r="AX52" s="1778"/>
      <c r="AY52" s="1778"/>
      <c r="AZ52" s="1778"/>
      <c r="BA52" s="1778"/>
    </row>
    <row r="53" spans="1:53" ht="17.25" customHeight="1" x14ac:dyDescent="0.15">
      <c r="A53" s="1791">
        <v>44</v>
      </c>
      <c r="B53" s="1792"/>
      <c r="C53" s="1793"/>
      <c r="D53" s="1794"/>
      <c r="E53" s="1794"/>
      <c r="F53" s="1794"/>
      <c r="G53" s="1795"/>
      <c r="H53" s="1791"/>
      <c r="I53" s="1792"/>
      <c r="J53" s="1791"/>
      <c r="K53" s="1792"/>
      <c r="L53" s="172"/>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6"/>
      <c r="AQ53" s="1790"/>
      <c r="AR53" s="1790"/>
      <c r="AS53" s="1796"/>
      <c r="AT53" s="1796"/>
      <c r="AU53" s="1796"/>
      <c r="AV53" s="1790"/>
      <c r="AW53" s="1790"/>
      <c r="AX53" s="1778"/>
      <c r="AY53" s="1778"/>
      <c r="AZ53" s="1778"/>
      <c r="BA53" s="1778"/>
    </row>
    <row r="54" spans="1:53" ht="17.25" customHeight="1" x14ac:dyDescent="0.15">
      <c r="A54" s="1791">
        <v>45</v>
      </c>
      <c r="B54" s="1792"/>
      <c r="C54" s="1793"/>
      <c r="D54" s="1794"/>
      <c r="E54" s="1794"/>
      <c r="F54" s="1794"/>
      <c r="G54" s="1795"/>
      <c r="H54" s="1791"/>
      <c r="I54" s="1792"/>
      <c r="J54" s="1791"/>
      <c r="K54" s="1792"/>
      <c r="L54" s="172"/>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6"/>
      <c r="AQ54" s="1790"/>
      <c r="AR54" s="1790"/>
      <c r="AS54" s="1796"/>
      <c r="AT54" s="1796"/>
      <c r="AU54" s="1796"/>
      <c r="AV54" s="1790"/>
      <c r="AW54" s="1790"/>
      <c r="AX54" s="1778"/>
      <c r="AY54" s="1778"/>
      <c r="AZ54" s="1778"/>
      <c r="BA54" s="1778"/>
    </row>
    <row r="55" spans="1:53" ht="17.25" customHeight="1" x14ac:dyDescent="0.15">
      <c r="A55" s="1791">
        <v>46</v>
      </c>
      <c r="B55" s="1792"/>
      <c r="C55" s="1793"/>
      <c r="D55" s="1794"/>
      <c r="E55" s="1794"/>
      <c r="F55" s="1794"/>
      <c r="G55" s="1795"/>
      <c r="H55" s="1791"/>
      <c r="I55" s="1792"/>
      <c r="J55" s="1791"/>
      <c r="K55" s="1792"/>
      <c r="L55" s="172"/>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6"/>
      <c r="AQ55" s="1790"/>
      <c r="AR55" s="1790"/>
      <c r="AS55" s="1796"/>
      <c r="AT55" s="1796"/>
      <c r="AU55" s="1796"/>
      <c r="AV55" s="1790"/>
      <c r="AW55" s="1790"/>
      <c r="AX55" s="1778"/>
      <c r="AY55" s="1778"/>
      <c r="AZ55" s="1778"/>
      <c r="BA55" s="1778"/>
    </row>
    <row r="56" spans="1:53" ht="17.25" customHeight="1" x14ac:dyDescent="0.15">
      <c r="A56" s="1791">
        <v>47</v>
      </c>
      <c r="B56" s="1792"/>
      <c r="C56" s="1793"/>
      <c r="D56" s="1794"/>
      <c r="E56" s="1794"/>
      <c r="F56" s="1794"/>
      <c r="G56" s="1795"/>
      <c r="H56" s="1791"/>
      <c r="I56" s="1792"/>
      <c r="J56" s="1791"/>
      <c r="K56" s="1792"/>
      <c r="L56" s="172"/>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6"/>
      <c r="AQ56" s="1790"/>
      <c r="AR56" s="1790"/>
      <c r="AS56" s="1796"/>
      <c r="AT56" s="1796"/>
      <c r="AU56" s="1796"/>
      <c r="AV56" s="1790"/>
      <c r="AW56" s="1790"/>
      <c r="AX56" s="1778"/>
      <c r="AY56" s="1778"/>
      <c r="AZ56" s="1778"/>
      <c r="BA56" s="1778"/>
    </row>
    <row r="57" spans="1:53" ht="17.25" customHeight="1" x14ac:dyDescent="0.15">
      <c r="A57" s="1791">
        <v>48</v>
      </c>
      <c r="B57" s="1792"/>
      <c r="C57" s="1793"/>
      <c r="D57" s="1794"/>
      <c r="E57" s="1794"/>
      <c r="F57" s="1794"/>
      <c r="G57" s="1795"/>
      <c r="H57" s="1791"/>
      <c r="I57" s="1792"/>
      <c r="J57" s="1791"/>
      <c r="K57" s="1792"/>
      <c r="L57" s="172"/>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6"/>
      <c r="AQ57" s="1790"/>
      <c r="AR57" s="1790"/>
      <c r="AS57" s="1796"/>
      <c r="AT57" s="1796"/>
      <c r="AU57" s="1796"/>
      <c r="AV57" s="1790"/>
      <c r="AW57" s="1790"/>
      <c r="AX57" s="1778"/>
      <c r="AY57" s="1778"/>
      <c r="AZ57" s="1778"/>
      <c r="BA57" s="1778"/>
    </row>
    <row r="58" spans="1:53" ht="17.25" customHeight="1" x14ac:dyDescent="0.15">
      <c r="A58" s="1791">
        <v>49</v>
      </c>
      <c r="B58" s="1792"/>
      <c r="C58" s="1793"/>
      <c r="D58" s="1794"/>
      <c r="E58" s="1794"/>
      <c r="F58" s="1794"/>
      <c r="G58" s="1795"/>
      <c r="H58" s="1791"/>
      <c r="I58" s="1792"/>
      <c r="J58" s="1791"/>
      <c r="K58" s="1792"/>
      <c r="L58" s="172"/>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6"/>
      <c r="AQ58" s="1790"/>
      <c r="AR58" s="1790"/>
      <c r="AS58" s="1796"/>
      <c r="AT58" s="1796"/>
      <c r="AU58" s="1796"/>
      <c r="AV58" s="1790"/>
      <c r="AW58" s="1790"/>
      <c r="AX58" s="1778"/>
      <c r="AY58" s="1778"/>
      <c r="AZ58" s="1778"/>
      <c r="BA58" s="1778"/>
    </row>
    <row r="59" spans="1:53" ht="17.25" customHeight="1" x14ac:dyDescent="0.15">
      <c r="A59" s="1791">
        <v>50</v>
      </c>
      <c r="B59" s="1792"/>
      <c r="C59" s="1793"/>
      <c r="D59" s="1794"/>
      <c r="E59" s="1794"/>
      <c r="F59" s="1794"/>
      <c r="G59" s="1795"/>
      <c r="H59" s="1791"/>
      <c r="I59" s="1792"/>
      <c r="J59" s="1791"/>
      <c r="K59" s="1792"/>
      <c r="L59" s="172"/>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6"/>
      <c r="AQ59" s="1790"/>
      <c r="AR59" s="1790"/>
      <c r="AS59" s="1796"/>
      <c r="AT59" s="1796"/>
      <c r="AU59" s="1796"/>
      <c r="AV59" s="1790"/>
      <c r="AW59" s="1790"/>
      <c r="AX59" s="1778"/>
      <c r="AY59" s="1778"/>
      <c r="AZ59" s="1778"/>
      <c r="BA59" s="1778"/>
    </row>
    <row r="60" spans="1:53" ht="17.25" customHeight="1" x14ac:dyDescent="0.15">
      <c r="A60" s="1791">
        <v>51</v>
      </c>
      <c r="B60" s="1792"/>
      <c r="C60" s="1793"/>
      <c r="D60" s="1794"/>
      <c r="E60" s="1794"/>
      <c r="F60" s="1794"/>
      <c r="G60" s="1795"/>
      <c r="H60" s="1791"/>
      <c r="I60" s="1792"/>
      <c r="J60" s="1791"/>
      <c r="K60" s="1792"/>
      <c r="L60" s="172"/>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6"/>
      <c r="AQ60" s="1790"/>
      <c r="AR60" s="1790"/>
      <c r="AS60" s="1796"/>
      <c r="AT60" s="1796"/>
      <c r="AU60" s="1796"/>
      <c r="AV60" s="1790"/>
      <c r="AW60" s="1790"/>
      <c r="AX60" s="1778"/>
      <c r="AY60" s="1778"/>
      <c r="AZ60" s="1778"/>
      <c r="BA60" s="1778"/>
    </row>
    <row r="61" spans="1:53" ht="17.25" customHeight="1" x14ac:dyDescent="0.15">
      <c r="A61" s="1791">
        <v>52</v>
      </c>
      <c r="B61" s="1792"/>
      <c r="C61" s="1793"/>
      <c r="D61" s="1794"/>
      <c r="E61" s="1794"/>
      <c r="F61" s="1794"/>
      <c r="G61" s="1795"/>
      <c r="H61" s="1791"/>
      <c r="I61" s="1792"/>
      <c r="J61" s="1791"/>
      <c r="K61" s="1792"/>
      <c r="L61" s="172"/>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6"/>
      <c r="AQ61" s="1790"/>
      <c r="AR61" s="1790"/>
      <c r="AS61" s="1796"/>
      <c r="AT61" s="1796"/>
      <c r="AU61" s="1796"/>
      <c r="AV61" s="1790"/>
      <c r="AW61" s="1790"/>
      <c r="AX61" s="1778"/>
      <c r="AY61" s="1778"/>
      <c r="AZ61" s="1778"/>
      <c r="BA61" s="1778"/>
    </row>
    <row r="62" spans="1:53" ht="17.25" customHeight="1" x14ac:dyDescent="0.15">
      <c r="A62" s="1791">
        <v>53</v>
      </c>
      <c r="B62" s="1792"/>
      <c r="C62" s="1793"/>
      <c r="D62" s="1794"/>
      <c r="E62" s="1794"/>
      <c r="F62" s="1794"/>
      <c r="G62" s="1795"/>
      <c r="H62" s="1791"/>
      <c r="I62" s="1792"/>
      <c r="J62" s="1791"/>
      <c r="K62" s="1792"/>
      <c r="L62" s="172"/>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6"/>
      <c r="AQ62" s="1790"/>
      <c r="AR62" s="1790"/>
      <c r="AS62" s="1796"/>
      <c r="AT62" s="1796"/>
      <c r="AU62" s="1796"/>
      <c r="AV62" s="1790"/>
      <c r="AW62" s="1790"/>
      <c r="AX62" s="1778"/>
      <c r="AY62" s="1778"/>
      <c r="AZ62" s="1778"/>
      <c r="BA62" s="1778"/>
    </row>
    <row r="63" spans="1:53" ht="17.25" customHeight="1" x14ac:dyDescent="0.15">
      <c r="A63" s="1791">
        <v>54</v>
      </c>
      <c r="B63" s="1792"/>
      <c r="C63" s="1793"/>
      <c r="D63" s="1794"/>
      <c r="E63" s="1794"/>
      <c r="F63" s="1794"/>
      <c r="G63" s="1795"/>
      <c r="H63" s="1791"/>
      <c r="I63" s="1792"/>
      <c r="J63" s="1791"/>
      <c r="K63" s="1792"/>
      <c r="L63" s="172"/>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6"/>
      <c r="AQ63" s="1790"/>
      <c r="AR63" s="1790"/>
      <c r="AS63" s="1796"/>
      <c r="AT63" s="1796"/>
      <c r="AU63" s="1796"/>
      <c r="AV63" s="1790"/>
      <c r="AW63" s="1790"/>
      <c r="AX63" s="1778"/>
      <c r="AY63" s="1778"/>
      <c r="AZ63" s="1778"/>
      <c r="BA63" s="1778"/>
    </row>
    <row r="64" spans="1:53" ht="17.25" customHeight="1" x14ac:dyDescent="0.15">
      <c r="A64" s="1791">
        <v>55</v>
      </c>
      <c r="B64" s="1792"/>
      <c r="C64" s="1793"/>
      <c r="D64" s="1794"/>
      <c r="E64" s="1794"/>
      <c r="F64" s="1794"/>
      <c r="G64" s="1795"/>
      <c r="H64" s="1791"/>
      <c r="I64" s="1792"/>
      <c r="J64" s="1791"/>
      <c r="K64" s="1792"/>
      <c r="L64" s="172"/>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6"/>
      <c r="AQ64" s="1790"/>
      <c r="AR64" s="1790"/>
      <c r="AS64" s="1796"/>
      <c r="AT64" s="1796"/>
      <c r="AU64" s="1796"/>
      <c r="AV64" s="1790"/>
      <c r="AW64" s="1790"/>
      <c r="AX64" s="1778"/>
      <c r="AY64" s="1778"/>
      <c r="AZ64" s="1778"/>
      <c r="BA64" s="1778"/>
    </row>
    <row r="65" spans="1:53" ht="17.25" customHeight="1" x14ac:dyDescent="0.15">
      <c r="A65" s="1791">
        <v>56</v>
      </c>
      <c r="B65" s="1792"/>
      <c r="C65" s="1793"/>
      <c r="D65" s="1794"/>
      <c r="E65" s="1794"/>
      <c r="F65" s="1794"/>
      <c r="G65" s="1795"/>
      <c r="H65" s="1791"/>
      <c r="I65" s="1792"/>
      <c r="J65" s="1791"/>
      <c r="K65" s="1792"/>
      <c r="L65" s="172"/>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6"/>
      <c r="AQ65" s="1790"/>
      <c r="AR65" s="1790"/>
      <c r="AS65" s="1796"/>
      <c r="AT65" s="1796"/>
      <c r="AU65" s="1796"/>
      <c r="AV65" s="1790"/>
      <c r="AW65" s="1790"/>
      <c r="AX65" s="1778"/>
      <c r="AY65" s="1778"/>
      <c r="AZ65" s="1778"/>
      <c r="BA65" s="1778"/>
    </row>
    <row r="66" spans="1:53" ht="17.25" customHeight="1" x14ac:dyDescent="0.15">
      <c r="A66" s="1791">
        <v>57</v>
      </c>
      <c r="B66" s="1792"/>
      <c r="C66" s="1793"/>
      <c r="D66" s="1794"/>
      <c r="E66" s="1794"/>
      <c r="F66" s="1794"/>
      <c r="G66" s="1795"/>
      <c r="H66" s="1791"/>
      <c r="I66" s="1792"/>
      <c r="J66" s="1791"/>
      <c r="K66" s="1792"/>
      <c r="L66" s="172"/>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6"/>
      <c r="AQ66" s="1790"/>
      <c r="AR66" s="1790"/>
      <c r="AS66" s="1796"/>
      <c r="AT66" s="1796"/>
      <c r="AU66" s="1796"/>
      <c r="AV66" s="1790"/>
      <c r="AW66" s="1790"/>
      <c r="AX66" s="1778"/>
      <c r="AY66" s="1778"/>
      <c r="AZ66" s="1778"/>
      <c r="BA66" s="1778"/>
    </row>
    <row r="67" spans="1:53" ht="17.25" customHeight="1" x14ac:dyDescent="0.15">
      <c r="A67" s="1791">
        <v>58</v>
      </c>
      <c r="B67" s="1792"/>
      <c r="C67" s="1793"/>
      <c r="D67" s="1794"/>
      <c r="E67" s="1794"/>
      <c r="F67" s="1794"/>
      <c r="G67" s="1795"/>
      <c r="H67" s="1791"/>
      <c r="I67" s="1792"/>
      <c r="J67" s="1791"/>
      <c r="K67" s="1792"/>
      <c r="L67" s="172"/>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6"/>
      <c r="AQ67" s="1790"/>
      <c r="AR67" s="1790"/>
      <c r="AS67" s="1796"/>
      <c r="AT67" s="1796"/>
      <c r="AU67" s="1796"/>
      <c r="AV67" s="1790"/>
      <c r="AW67" s="1790"/>
      <c r="AX67" s="1778"/>
      <c r="AY67" s="1778"/>
      <c r="AZ67" s="1778"/>
      <c r="BA67" s="1778"/>
    </row>
    <row r="68" spans="1:53" ht="17.25" customHeight="1" x14ac:dyDescent="0.15">
      <c r="A68" s="1791">
        <v>59</v>
      </c>
      <c r="B68" s="1792"/>
      <c r="C68" s="1793"/>
      <c r="D68" s="1794"/>
      <c r="E68" s="1794"/>
      <c r="F68" s="1794"/>
      <c r="G68" s="1795"/>
      <c r="H68" s="1791"/>
      <c r="I68" s="1792"/>
      <c r="J68" s="1791"/>
      <c r="K68" s="1792"/>
      <c r="L68" s="172"/>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6"/>
      <c r="AQ68" s="1790"/>
      <c r="AR68" s="1790"/>
      <c r="AS68" s="1796"/>
      <c r="AT68" s="1796"/>
      <c r="AU68" s="1796"/>
      <c r="AV68" s="1790"/>
      <c r="AW68" s="1790"/>
      <c r="AX68" s="1778"/>
      <c r="AY68" s="1778"/>
      <c r="AZ68" s="1778"/>
      <c r="BA68" s="1778"/>
    </row>
    <row r="69" spans="1:53" ht="17.25" customHeight="1" x14ac:dyDescent="0.15">
      <c r="A69" s="1791">
        <v>60</v>
      </c>
      <c r="B69" s="1792"/>
      <c r="C69" s="1793"/>
      <c r="D69" s="1794"/>
      <c r="E69" s="1794"/>
      <c r="F69" s="1794"/>
      <c r="G69" s="1795"/>
      <c r="H69" s="1791"/>
      <c r="I69" s="1792"/>
      <c r="J69" s="1791"/>
      <c r="K69" s="1792"/>
      <c r="L69" s="172"/>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6"/>
      <c r="AQ69" s="1790"/>
      <c r="AR69" s="1790"/>
      <c r="AS69" s="1796"/>
      <c r="AT69" s="1796"/>
      <c r="AU69" s="1796"/>
      <c r="AV69" s="1790"/>
      <c r="AW69" s="1790"/>
      <c r="AX69" s="1778"/>
      <c r="AY69" s="1778"/>
      <c r="AZ69" s="1778"/>
      <c r="BA69" s="1778"/>
    </row>
    <row r="70" spans="1:53" ht="17.25" customHeight="1" x14ac:dyDescent="0.15">
      <c r="A70" s="1791">
        <v>61</v>
      </c>
      <c r="B70" s="1792"/>
      <c r="C70" s="1793"/>
      <c r="D70" s="1794"/>
      <c r="E70" s="1794"/>
      <c r="F70" s="1794"/>
      <c r="G70" s="1795"/>
      <c r="H70" s="1791"/>
      <c r="I70" s="1792"/>
      <c r="J70" s="1791"/>
      <c r="K70" s="1792"/>
      <c r="L70" s="172"/>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6"/>
      <c r="AQ70" s="1790"/>
      <c r="AR70" s="1790"/>
      <c r="AS70" s="1796"/>
      <c r="AT70" s="1796"/>
      <c r="AU70" s="1796"/>
      <c r="AV70" s="1790"/>
      <c r="AW70" s="1790"/>
      <c r="AX70" s="1778"/>
      <c r="AY70" s="1778"/>
      <c r="AZ70" s="1778"/>
      <c r="BA70" s="1778"/>
    </row>
    <row r="71" spans="1:53" ht="17.25" customHeight="1" x14ac:dyDescent="0.15">
      <c r="A71" s="1791">
        <v>62</v>
      </c>
      <c r="B71" s="1792"/>
      <c r="C71" s="1793"/>
      <c r="D71" s="1794"/>
      <c r="E71" s="1794"/>
      <c r="F71" s="1794"/>
      <c r="G71" s="1795"/>
      <c r="H71" s="1791"/>
      <c r="I71" s="1792"/>
      <c r="J71" s="1791"/>
      <c r="K71" s="1792"/>
      <c r="L71" s="172"/>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6"/>
      <c r="AQ71" s="1790"/>
      <c r="AR71" s="1790"/>
      <c r="AS71" s="1796"/>
      <c r="AT71" s="1796"/>
      <c r="AU71" s="1796"/>
      <c r="AV71" s="1790"/>
      <c r="AW71" s="1790"/>
      <c r="AX71" s="1778"/>
      <c r="AY71" s="1778"/>
      <c r="AZ71" s="1778"/>
      <c r="BA71" s="1778"/>
    </row>
    <row r="72" spans="1:53" ht="17.25" customHeight="1" x14ac:dyDescent="0.15">
      <c r="A72" s="1791">
        <v>63</v>
      </c>
      <c r="B72" s="1792"/>
      <c r="C72" s="1793"/>
      <c r="D72" s="1794"/>
      <c r="E72" s="1794"/>
      <c r="F72" s="1794"/>
      <c r="G72" s="1795"/>
      <c r="H72" s="1791"/>
      <c r="I72" s="1792"/>
      <c r="J72" s="1791"/>
      <c r="K72" s="1792"/>
      <c r="L72" s="172"/>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6"/>
      <c r="AQ72" s="1790"/>
      <c r="AR72" s="1790"/>
      <c r="AS72" s="1796"/>
      <c r="AT72" s="1796"/>
      <c r="AU72" s="1796"/>
      <c r="AV72" s="1790"/>
      <c r="AW72" s="1790"/>
      <c r="AX72" s="1778"/>
      <c r="AY72" s="1778"/>
      <c r="AZ72" s="1778"/>
      <c r="BA72" s="1778"/>
    </row>
    <row r="73" spans="1:53" ht="17.25" customHeight="1" x14ac:dyDescent="0.15">
      <c r="A73" s="1791">
        <v>64</v>
      </c>
      <c r="B73" s="1792"/>
      <c r="C73" s="1793"/>
      <c r="D73" s="1794"/>
      <c r="E73" s="1794"/>
      <c r="F73" s="1794"/>
      <c r="G73" s="1795"/>
      <c r="H73" s="1791"/>
      <c r="I73" s="1792"/>
      <c r="J73" s="1791"/>
      <c r="K73" s="1792"/>
      <c r="L73" s="172"/>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6"/>
      <c r="AQ73" s="1790"/>
      <c r="AR73" s="1790"/>
      <c r="AS73" s="1796"/>
      <c r="AT73" s="1796"/>
      <c r="AU73" s="1796"/>
      <c r="AV73" s="1790"/>
      <c r="AW73" s="1790"/>
      <c r="AX73" s="1778"/>
      <c r="AY73" s="1778"/>
      <c r="AZ73" s="1778"/>
      <c r="BA73" s="1778"/>
    </row>
    <row r="74" spans="1:53" ht="17.25" customHeight="1" x14ac:dyDescent="0.15">
      <c r="A74" s="1791">
        <v>65</v>
      </c>
      <c r="B74" s="1792"/>
      <c r="C74" s="1793"/>
      <c r="D74" s="1794"/>
      <c r="E74" s="1794"/>
      <c r="F74" s="1794"/>
      <c r="G74" s="1795"/>
      <c r="H74" s="1791"/>
      <c r="I74" s="1792"/>
      <c r="J74" s="1791"/>
      <c r="K74" s="1792"/>
      <c r="L74" s="172"/>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6"/>
      <c r="AQ74" s="1790"/>
      <c r="AR74" s="1790"/>
      <c r="AS74" s="1796"/>
      <c r="AT74" s="1796"/>
      <c r="AU74" s="1796"/>
      <c r="AV74" s="1790"/>
      <c r="AW74" s="1790"/>
      <c r="AX74" s="1778"/>
      <c r="AY74" s="1778"/>
      <c r="AZ74" s="1778"/>
      <c r="BA74" s="1778"/>
    </row>
    <row r="75" spans="1:53" ht="17.25" customHeight="1" x14ac:dyDescent="0.15">
      <c r="A75" s="1791">
        <v>66</v>
      </c>
      <c r="B75" s="1792"/>
      <c r="C75" s="1793"/>
      <c r="D75" s="1794"/>
      <c r="E75" s="1794"/>
      <c r="F75" s="1794"/>
      <c r="G75" s="1795"/>
      <c r="H75" s="1791"/>
      <c r="I75" s="1792"/>
      <c r="J75" s="1791"/>
      <c r="K75" s="1792"/>
      <c r="L75" s="172"/>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6"/>
      <c r="AQ75" s="1790"/>
      <c r="AR75" s="1790"/>
      <c r="AS75" s="1796"/>
      <c r="AT75" s="1796"/>
      <c r="AU75" s="1796"/>
      <c r="AV75" s="1790"/>
      <c r="AW75" s="1790"/>
      <c r="AX75" s="1778"/>
      <c r="AY75" s="1778"/>
      <c r="AZ75" s="1778"/>
      <c r="BA75" s="1778"/>
    </row>
    <row r="76" spans="1:53" ht="17.25" customHeight="1" x14ac:dyDescent="0.15">
      <c r="A76" s="1791">
        <v>67</v>
      </c>
      <c r="B76" s="1792"/>
      <c r="C76" s="1793"/>
      <c r="D76" s="1794"/>
      <c r="E76" s="1794"/>
      <c r="F76" s="1794"/>
      <c r="G76" s="1795"/>
      <c r="H76" s="1791"/>
      <c r="I76" s="1792"/>
      <c r="J76" s="1791"/>
      <c r="K76" s="1792"/>
      <c r="L76" s="172"/>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6"/>
      <c r="AQ76" s="1790"/>
      <c r="AR76" s="1790"/>
      <c r="AS76" s="1796"/>
      <c r="AT76" s="1796"/>
      <c r="AU76" s="1796"/>
      <c r="AV76" s="1790"/>
      <c r="AW76" s="1790"/>
      <c r="AX76" s="1778"/>
      <c r="AY76" s="1778"/>
      <c r="AZ76" s="1778"/>
      <c r="BA76" s="1778"/>
    </row>
    <row r="77" spans="1:53" ht="17.25" customHeight="1" x14ac:dyDescent="0.15">
      <c r="A77" s="1791">
        <v>68</v>
      </c>
      <c r="B77" s="1792"/>
      <c r="C77" s="1793"/>
      <c r="D77" s="1794"/>
      <c r="E77" s="1794"/>
      <c r="F77" s="1794"/>
      <c r="G77" s="1795"/>
      <c r="H77" s="1791"/>
      <c r="I77" s="1792"/>
      <c r="J77" s="1791"/>
      <c r="K77" s="1792"/>
      <c r="L77" s="172"/>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6"/>
      <c r="AQ77" s="1790"/>
      <c r="AR77" s="1790"/>
      <c r="AS77" s="1796"/>
      <c r="AT77" s="1796"/>
      <c r="AU77" s="1796"/>
      <c r="AV77" s="1790"/>
      <c r="AW77" s="1790"/>
      <c r="AX77" s="1778"/>
      <c r="AY77" s="1778"/>
      <c r="AZ77" s="1778"/>
      <c r="BA77" s="1778"/>
    </row>
    <row r="78" spans="1:53" ht="17.25" customHeight="1" x14ac:dyDescent="0.15">
      <c r="A78" s="1791">
        <v>69</v>
      </c>
      <c r="B78" s="1792"/>
      <c r="C78" s="1793"/>
      <c r="D78" s="1794"/>
      <c r="E78" s="1794"/>
      <c r="F78" s="1794"/>
      <c r="G78" s="1795"/>
      <c r="H78" s="1791"/>
      <c r="I78" s="1792"/>
      <c r="J78" s="1791"/>
      <c r="K78" s="1792"/>
      <c r="L78" s="172"/>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6"/>
      <c r="AQ78" s="1790"/>
      <c r="AR78" s="1790"/>
      <c r="AS78" s="1796"/>
      <c r="AT78" s="1796"/>
      <c r="AU78" s="1796"/>
      <c r="AV78" s="1790"/>
      <c r="AW78" s="1790"/>
      <c r="AX78" s="1778"/>
      <c r="AY78" s="1778"/>
      <c r="AZ78" s="1778"/>
      <c r="BA78" s="1778"/>
    </row>
    <row r="79" spans="1:53" ht="17.25" customHeight="1" x14ac:dyDescent="0.15">
      <c r="A79" s="1791">
        <v>70</v>
      </c>
      <c r="B79" s="1792"/>
      <c r="C79" s="1793"/>
      <c r="D79" s="1794"/>
      <c r="E79" s="1794"/>
      <c r="F79" s="1794"/>
      <c r="G79" s="1795"/>
      <c r="H79" s="1791"/>
      <c r="I79" s="1792"/>
      <c r="J79" s="1791"/>
      <c r="K79" s="1792"/>
      <c r="L79" s="172"/>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6"/>
      <c r="AQ79" s="1790"/>
      <c r="AR79" s="1790"/>
      <c r="AS79" s="1796"/>
      <c r="AT79" s="1796"/>
      <c r="AU79" s="1796"/>
      <c r="AV79" s="1790"/>
      <c r="AW79" s="1790"/>
      <c r="AX79" s="1778"/>
      <c r="AY79" s="1778"/>
      <c r="AZ79" s="1778"/>
      <c r="BA79" s="1778"/>
    </row>
    <row r="80" spans="1:53" ht="17.25" customHeight="1" x14ac:dyDescent="0.15">
      <c r="A80" s="1791">
        <v>71</v>
      </c>
      <c r="B80" s="1792"/>
      <c r="C80" s="1793"/>
      <c r="D80" s="1794"/>
      <c r="E80" s="1794"/>
      <c r="F80" s="1794"/>
      <c r="G80" s="1795"/>
      <c r="H80" s="1791"/>
      <c r="I80" s="1792"/>
      <c r="J80" s="1791"/>
      <c r="K80" s="1792"/>
      <c r="L80" s="172"/>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6"/>
      <c r="AQ80" s="1790"/>
      <c r="AR80" s="1790"/>
      <c r="AS80" s="1796"/>
      <c r="AT80" s="1796"/>
      <c r="AU80" s="1796"/>
      <c r="AV80" s="1790"/>
      <c r="AW80" s="1790"/>
      <c r="AX80" s="1778"/>
      <c r="AY80" s="1778"/>
      <c r="AZ80" s="1778"/>
      <c r="BA80" s="1778"/>
    </row>
    <row r="81" spans="1:53" ht="17.25" customHeight="1" x14ac:dyDescent="0.15">
      <c r="A81" s="1791">
        <v>72</v>
      </c>
      <c r="B81" s="1792"/>
      <c r="C81" s="1793"/>
      <c r="D81" s="1794"/>
      <c r="E81" s="1794"/>
      <c r="F81" s="1794"/>
      <c r="G81" s="1795"/>
      <c r="H81" s="1791"/>
      <c r="I81" s="1792"/>
      <c r="J81" s="1791"/>
      <c r="K81" s="1792"/>
      <c r="L81" s="172"/>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6"/>
      <c r="AQ81" s="1790"/>
      <c r="AR81" s="1790"/>
      <c r="AS81" s="1796"/>
      <c r="AT81" s="1796"/>
      <c r="AU81" s="1796"/>
      <c r="AV81" s="1790"/>
      <c r="AW81" s="1790"/>
      <c r="AX81" s="1778"/>
      <c r="AY81" s="1778"/>
      <c r="AZ81" s="1778"/>
      <c r="BA81" s="1778"/>
    </row>
    <row r="82" spans="1:53" ht="17.25" customHeight="1" x14ac:dyDescent="0.15">
      <c r="A82" s="1791">
        <v>73</v>
      </c>
      <c r="B82" s="1792"/>
      <c r="C82" s="1793"/>
      <c r="D82" s="1794"/>
      <c r="E82" s="1794"/>
      <c r="F82" s="1794"/>
      <c r="G82" s="1795"/>
      <c r="H82" s="1791"/>
      <c r="I82" s="1792"/>
      <c r="J82" s="1791"/>
      <c r="K82" s="1792"/>
      <c r="L82" s="172"/>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6"/>
      <c r="AQ82" s="1790"/>
      <c r="AR82" s="1790"/>
      <c r="AS82" s="1796"/>
      <c r="AT82" s="1796"/>
      <c r="AU82" s="1796"/>
      <c r="AV82" s="1790"/>
      <c r="AW82" s="1790"/>
      <c r="AX82" s="1778"/>
      <c r="AY82" s="1778"/>
      <c r="AZ82" s="1778"/>
      <c r="BA82" s="1778"/>
    </row>
    <row r="83" spans="1:53" ht="17.25" customHeight="1" x14ac:dyDescent="0.15">
      <c r="A83" s="1791">
        <v>74</v>
      </c>
      <c r="B83" s="1792"/>
      <c r="C83" s="1793"/>
      <c r="D83" s="1794"/>
      <c r="E83" s="1794"/>
      <c r="F83" s="1794"/>
      <c r="G83" s="1795"/>
      <c r="H83" s="1791"/>
      <c r="I83" s="1792"/>
      <c r="J83" s="1791"/>
      <c r="K83" s="1792"/>
      <c r="L83" s="172"/>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6"/>
      <c r="AQ83" s="1790"/>
      <c r="AR83" s="1790"/>
      <c r="AS83" s="1796"/>
      <c r="AT83" s="1796"/>
      <c r="AU83" s="1796"/>
      <c r="AV83" s="1790"/>
      <c r="AW83" s="1790"/>
      <c r="AX83" s="1778"/>
      <c r="AY83" s="1778"/>
      <c r="AZ83" s="1778"/>
      <c r="BA83" s="1778"/>
    </row>
    <row r="84" spans="1:53" ht="17.25" customHeight="1" x14ac:dyDescent="0.15">
      <c r="A84" s="1791">
        <v>75</v>
      </c>
      <c r="B84" s="1792"/>
      <c r="C84" s="1793"/>
      <c r="D84" s="1794"/>
      <c r="E84" s="1794"/>
      <c r="F84" s="1794"/>
      <c r="G84" s="1795"/>
      <c r="H84" s="1791"/>
      <c r="I84" s="1792"/>
      <c r="J84" s="1791"/>
      <c r="K84" s="1792"/>
      <c r="L84" s="172"/>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6"/>
      <c r="AQ84" s="1790"/>
      <c r="AR84" s="1790"/>
      <c r="AS84" s="1796"/>
      <c r="AT84" s="1796"/>
      <c r="AU84" s="1796"/>
      <c r="AV84" s="1790"/>
      <c r="AW84" s="1790"/>
      <c r="AX84" s="1778"/>
      <c r="AY84" s="1778"/>
      <c r="AZ84" s="1778"/>
      <c r="BA84" s="1778"/>
    </row>
  </sheetData>
  <mergeCells count="695">
    <mergeCell ref="A4:D4"/>
    <mergeCell ref="H6:I6"/>
    <mergeCell ref="F6:G6"/>
    <mergeCell ref="C6:D6"/>
    <mergeCell ref="A6:B6"/>
    <mergeCell ref="J11:K11"/>
    <mergeCell ref="H11:I11"/>
    <mergeCell ref="C11:G11"/>
    <mergeCell ref="A11:B11"/>
    <mergeCell ref="E4:P4"/>
    <mergeCell ref="L8:AP8"/>
    <mergeCell ref="A8:B9"/>
    <mergeCell ref="A10:B10"/>
    <mergeCell ref="J8:K9"/>
    <mergeCell ref="C10:G10"/>
    <mergeCell ref="H10:I10"/>
    <mergeCell ref="J10:K10"/>
    <mergeCell ref="H8:I9"/>
    <mergeCell ref="C8:G9"/>
    <mergeCell ref="J12:K12"/>
    <mergeCell ref="H12:I12"/>
    <mergeCell ref="C12:G12"/>
    <mergeCell ref="A12:B12"/>
    <mergeCell ref="J13:K13"/>
    <mergeCell ref="H13:I13"/>
    <mergeCell ref="C13:G13"/>
    <mergeCell ref="A13:B13"/>
    <mergeCell ref="J14:K14"/>
    <mergeCell ref="H14:I14"/>
    <mergeCell ref="C14:G14"/>
    <mergeCell ref="A14:B14"/>
    <mergeCell ref="J15:K15"/>
    <mergeCell ref="H15:I15"/>
    <mergeCell ref="C15:G15"/>
    <mergeCell ref="A15:B15"/>
    <mergeCell ref="J16:K16"/>
    <mergeCell ref="H16:I16"/>
    <mergeCell ref="C16:G16"/>
    <mergeCell ref="A16:B16"/>
    <mergeCell ref="J17:K17"/>
    <mergeCell ref="H17:I17"/>
    <mergeCell ref="C17:G17"/>
    <mergeCell ref="A17:B17"/>
    <mergeCell ref="J18:K18"/>
    <mergeCell ref="H18:I18"/>
    <mergeCell ref="C18:G18"/>
    <mergeCell ref="A18:B18"/>
    <mergeCell ref="J19:K19"/>
    <mergeCell ref="H19:I19"/>
    <mergeCell ref="C19:G19"/>
    <mergeCell ref="A19:B19"/>
    <mergeCell ref="J20:K20"/>
    <mergeCell ref="H20:I20"/>
    <mergeCell ref="C20:G20"/>
    <mergeCell ref="A20:B20"/>
    <mergeCell ref="J21:K21"/>
    <mergeCell ref="H21:I21"/>
    <mergeCell ref="C21:G21"/>
    <mergeCell ref="A21:B21"/>
    <mergeCell ref="J22:K22"/>
    <mergeCell ref="H22:I22"/>
    <mergeCell ref="C22:G22"/>
    <mergeCell ref="A22:B22"/>
    <mergeCell ref="J23:K23"/>
    <mergeCell ref="H23:I23"/>
    <mergeCell ref="C23:G23"/>
    <mergeCell ref="A23:B23"/>
    <mergeCell ref="J24:K24"/>
    <mergeCell ref="H24:I24"/>
    <mergeCell ref="C24:G24"/>
    <mergeCell ref="A24:B24"/>
    <mergeCell ref="J25:K25"/>
    <mergeCell ref="H25:I25"/>
    <mergeCell ref="C25:G25"/>
    <mergeCell ref="A25:B25"/>
    <mergeCell ref="J26:K26"/>
    <mergeCell ref="H26:I26"/>
    <mergeCell ref="C26:G26"/>
    <mergeCell ref="A26:B26"/>
    <mergeCell ref="J27:K27"/>
    <mergeCell ref="H27:I27"/>
    <mergeCell ref="C27:G27"/>
    <mergeCell ref="A27:B27"/>
    <mergeCell ref="J28:K28"/>
    <mergeCell ref="H28:I28"/>
    <mergeCell ref="C28:G28"/>
    <mergeCell ref="A28:B28"/>
    <mergeCell ref="J29:K29"/>
    <mergeCell ref="H29:I29"/>
    <mergeCell ref="C29:G29"/>
    <mergeCell ref="A29:B29"/>
    <mergeCell ref="J30:K30"/>
    <mergeCell ref="H30:I30"/>
    <mergeCell ref="C30:G30"/>
    <mergeCell ref="A30:B30"/>
    <mergeCell ref="J31:K31"/>
    <mergeCell ref="H31:I31"/>
    <mergeCell ref="C31:G31"/>
    <mergeCell ref="A31:B31"/>
    <mergeCell ref="J32:K32"/>
    <mergeCell ref="H32:I32"/>
    <mergeCell ref="C32:G32"/>
    <mergeCell ref="A32:B32"/>
    <mergeCell ref="J33:K33"/>
    <mergeCell ref="H33:I33"/>
    <mergeCell ref="C33:G33"/>
    <mergeCell ref="A33:B33"/>
    <mergeCell ref="J34:K34"/>
    <mergeCell ref="H34:I34"/>
    <mergeCell ref="C34:G34"/>
    <mergeCell ref="A34:B34"/>
    <mergeCell ref="J35:K35"/>
    <mergeCell ref="H35:I35"/>
    <mergeCell ref="C35:G35"/>
    <mergeCell ref="A35:B35"/>
    <mergeCell ref="J36:K36"/>
    <mergeCell ref="H36:I36"/>
    <mergeCell ref="C36:G36"/>
    <mergeCell ref="A36:B36"/>
    <mergeCell ref="J37:K37"/>
    <mergeCell ref="H37:I37"/>
    <mergeCell ref="C37:G37"/>
    <mergeCell ref="A37:B37"/>
    <mergeCell ref="J38:K38"/>
    <mergeCell ref="H38:I38"/>
    <mergeCell ref="C38:G38"/>
    <mergeCell ref="A38:B38"/>
    <mergeCell ref="J39:K39"/>
    <mergeCell ref="H39:I39"/>
    <mergeCell ref="C39:G39"/>
    <mergeCell ref="A39:B39"/>
    <mergeCell ref="J40:K40"/>
    <mergeCell ref="H40:I40"/>
    <mergeCell ref="C40:G40"/>
    <mergeCell ref="A40:B40"/>
    <mergeCell ref="J41:K41"/>
    <mergeCell ref="H41:I41"/>
    <mergeCell ref="C41:G41"/>
    <mergeCell ref="A41:B41"/>
    <mergeCell ref="J42:K42"/>
    <mergeCell ref="H42:I42"/>
    <mergeCell ref="C42:G42"/>
    <mergeCell ref="A42:B42"/>
    <mergeCell ref="J43:K43"/>
    <mergeCell ref="H43:I43"/>
    <mergeCell ref="C43:G43"/>
    <mergeCell ref="A43:B43"/>
    <mergeCell ref="J44:K44"/>
    <mergeCell ref="H44:I44"/>
    <mergeCell ref="C44:G44"/>
    <mergeCell ref="A44:B44"/>
    <mergeCell ref="J45:K45"/>
    <mergeCell ref="H45:I45"/>
    <mergeCell ref="C45:G45"/>
    <mergeCell ref="A45:B45"/>
    <mergeCell ref="J46:K46"/>
    <mergeCell ref="H46:I46"/>
    <mergeCell ref="C46:G46"/>
    <mergeCell ref="A46:B46"/>
    <mergeCell ref="J47:K47"/>
    <mergeCell ref="H47:I47"/>
    <mergeCell ref="C47:G47"/>
    <mergeCell ref="A47:B47"/>
    <mergeCell ref="J48:K48"/>
    <mergeCell ref="H48:I48"/>
    <mergeCell ref="C48:G48"/>
    <mergeCell ref="A48:B48"/>
    <mergeCell ref="J49:K49"/>
    <mergeCell ref="H49:I49"/>
    <mergeCell ref="C49:G49"/>
    <mergeCell ref="A49:B49"/>
    <mergeCell ref="J50:K50"/>
    <mergeCell ref="H50:I50"/>
    <mergeCell ref="C50:G50"/>
    <mergeCell ref="A50:B50"/>
    <mergeCell ref="J51:K51"/>
    <mergeCell ref="H51:I51"/>
    <mergeCell ref="C51:G51"/>
    <mergeCell ref="A51:B51"/>
    <mergeCell ref="J52:K52"/>
    <mergeCell ref="H52:I52"/>
    <mergeCell ref="C52:G52"/>
    <mergeCell ref="A52:B52"/>
    <mergeCell ref="J53:K53"/>
    <mergeCell ref="H53:I53"/>
    <mergeCell ref="C53:G53"/>
    <mergeCell ref="A53:B53"/>
    <mergeCell ref="J54:K54"/>
    <mergeCell ref="H54:I54"/>
    <mergeCell ref="C54:G54"/>
    <mergeCell ref="A54:B54"/>
    <mergeCell ref="J55:K55"/>
    <mergeCell ref="H55:I55"/>
    <mergeCell ref="C55:G55"/>
    <mergeCell ref="A55:B55"/>
    <mergeCell ref="J56:K56"/>
    <mergeCell ref="H56:I56"/>
    <mergeCell ref="C56:G56"/>
    <mergeCell ref="A56:B56"/>
    <mergeCell ref="J57:K57"/>
    <mergeCell ref="H57:I57"/>
    <mergeCell ref="C57:G57"/>
    <mergeCell ref="A57:B57"/>
    <mergeCell ref="J58:K58"/>
    <mergeCell ref="H58:I58"/>
    <mergeCell ref="C58:G58"/>
    <mergeCell ref="A58:B58"/>
    <mergeCell ref="J59:K59"/>
    <mergeCell ref="H59:I59"/>
    <mergeCell ref="C59:G59"/>
    <mergeCell ref="A59:B59"/>
    <mergeCell ref="J60:K60"/>
    <mergeCell ref="H60:I60"/>
    <mergeCell ref="C60:G60"/>
    <mergeCell ref="A60:B60"/>
    <mergeCell ref="J61:K61"/>
    <mergeCell ref="H61:I61"/>
    <mergeCell ref="C61:G61"/>
    <mergeCell ref="A61:B61"/>
    <mergeCell ref="J62:K62"/>
    <mergeCell ref="H62:I62"/>
    <mergeCell ref="C62:G62"/>
    <mergeCell ref="A62:B62"/>
    <mergeCell ref="J63:K63"/>
    <mergeCell ref="H63:I63"/>
    <mergeCell ref="C63:G63"/>
    <mergeCell ref="A63:B63"/>
    <mergeCell ref="J64:K64"/>
    <mergeCell ref="H64:I64"/>
    <mergeCell ref="C64:G64"/>
    <mergeCell ref="A64:B64"/>
    <mergeCell ref="J65:K65"/>
    <mergeCell ref="H65:I65"/>
    <mergeCell ref="C65:G65"/>
    <mergeCell ref="A65:B65"/>
    <mergeCell ref="J68:K68"/>
    <mergeCell ref="H68:I68"/>
    <mergeCell ref="C68:G68"/>
    <mergeCell ref="A68:B68"/>
    <mergeCell ref="J69:K69"/>
    <mergeCell ref="H69:I69"/>
    <mergeCell ref="C69:G69"/>
    <mergeCell ref="A69:B69"/>
    <mergeCell ref="J66:K66"/>
    <mergeCell ref="H66:I66"/>
    <mergeCell ref="C66:G66"/>
    <mergeCell ref="A66:B66"/>
    <mergeCell ref="J67:K67"/>
    <mergeCell ref="H67:I67"/>
    <mergeCell ref="C67:G67"/>
    <mergeCell ref="A67:B67"/>
    <mergeCell ref="A72:B72"/>
    <mergeCell ref="J73:K73"/>
    <mergeCell ref="H73:I73"/>
    <mergeCell ref="C73:G73"/>
    <mergeCell ref="A73:B73"/>
    <mergeCell ref="J70:K70"/>
    <mergeCell ref="H70:I70"/>
    <mergeCell ref="C70:G70"/>
    <mergeCell ref="A70:B70"/>
    <mergeCell ref="J71:K71"/>
    <mergeCell ref="J72:K72"/>
    <mergeCell ref="H72:I72"/>
    <mergeCell ref="C72:G72"/>
    <mergeCell ref="H71:I71"/>
    <mergeCell ref="C71:G71"/>
    <mergeCell ref="A71:B71"/>
    <mergeCell ref="A77:B77"/>
    <mergeCell ref="J74:K74"/>
    <mergeCell ref="H74:I74"/>
    <mergeCell ref="C74:G74"/>
    <mergeCell ref="A74:B74"/>
    <mergeCell ref="A76:B76"/>
    <mergeCell ref="J75:K75"/>
    <mergeCell ref="H75:I75"/>
    <mergeCell ref="C75:G75"/>
    <mergeCell ref="A75:B75"/>
    <mergeCell ref="J76:K76"/>
    <mergeCell ref="H76:I76"/>
    <mergeCell ref="C76:G76"/>
    <mergeCell ref="J77:K77"/>
    <mergeCell ref="H77:I77"/>
    <mergeCell ref="C77:G77"/>
    <mergeCell ref="AS11:AU11"/>
    <mergeCell ref="AX11:AY11"/>
    <mergeCell ref="AV8:AW9"/>
    <mergeCell ref="AQ8:AR9"/>
    <mergeCell ref="AS8:AU9"/>
    <mergeCell ref="AX8:AY9"/>
    <mergeCell ref="AV11:AW11"/>
    <mergeCell ref="AX12:AY12"/>
    <mergeCell ref="AQ10:AR10"/>
    <mergeCell ref="AS10:AU10"/>
    <mergeCell ref="AV10:AW10"/>
    <mergeCell ref="AX10:AY10"/>
    <mergeCell ref="AQ11:AR11"/>
    <mergeCell ref="AQ13:AR13"/>
    <mergeCell ref="AS13:AU13"/>
    <mergeCell ref="AV15:AW15"/>
    <mergeCell ref="AQ12:AR12"/>
    <mergeCell ref="AS12:AU12"/>
    <mergeCell ref="AV12:AW12"/>
    <mergeCell ref="AX13:AY13"/>
    <mergeCell ref="AX14:AY14"/>
    <mergeCell ref="AQ15:AR15"/>
    <mergeCell ref="AS15:AU15"/>
    <mergeCell ref="AV13:AW13"/>
    <mergeCell ref="AV17:AW17"/>
    <mergeCell ref="AQ14:AR14"/>
    <mergeCell ref="AS14:AU14"/>
    <mergeCell ref="AV14:AW14"/>
    <mergeCell ref="AX15:AY15"/>
    <mergeCell ref="AX16:AY16"/>
    <mergeCell ref="AQ17:AR17"/>
    <mergeCell ref="AS17:AU17"/>
    <mergeCell ref="AV19:AW19"/>
    <mergeCell ref="AQ16:AR16"/>
    <mergeCell ref="AS16:AU16"/>
    <mergeCell ref="AV16:AW16"/>
    <mergeCell ref="AX17:AY17"/>
    <mergeCell ref="AX18:AY18"/>
    <mergeCell ref="AQ19:AR19"/>
    <mergeCell ref="AS19:AU19"/>
    <mergeCell ref="AV21:AW21"/>
    <mergeCell ref="AQ18:AR18"/>
    <mergeCell ref="AS18:AU18"/>
    <mergeCell ref="AV18:AW18"/>
    <mergeCell ref="AX19:AY19"/>
    <mergeCell ref="AX20:AY20"/>
    <mergeCell ref="AQ21:AR21"/>
    <mergeCell ref="AS21:AU21"/>
    <mergeCell ref="AQ20:AR20"/>
    <mergeCell ref="AS20:AU20"/>
    <mergeCell ref="AV20:AW20"/>
    <mergeCell ref="AX21:AY21"/>
    <mergeCell ref="AX22:AY22"/>
    <mergeCell ref="AQ23:AR23"/>
    <mergeCell ref="AS23:AU23"/>
    <mergeCell ref="AQ22:AR22"/>
    <mergeCell ref="AS22:AU22"/>
    <mergeCell ref="AV22:AW22"/>
    <mergeCell ref="AX23:AY23"/>
    <mergeCell ref="AX24:AY24"/>
    <mergeCell ref="AQ25:AR25"/>
    <mergeCell ref="AS25:AU25"/>
    <mergeCell ref="AV23:AW23"/>
    <mergeCell ref="AQ24:AR24"/>
    <mergeCell ref="AS24:AU24"/>
    <mergeCell ref="AV24:AW24"/>
    <mergeCell ref="AX25:AY25"/>
    <mergeCell ref="AX26:AY26"/>
    <mergeCell ref="AQ27:AR27"/>
    <mergeCell ref="AS27:AU27"/>
    <mergeCell ref="AV25:AW25"/>
    <mergeCell ref="AQ26:AR26"/>
    <mergeCell ref="AS26:AU26"/>
    <mergeCell ref="AV26:AW26"/>
    <mergeCell ref="AX27:AY27"/>
    <mergeCell ref="AX28:AY28"/>
    <mergeCell ref="AV31:AW31"/>
    <mergeCell ref="AQ32:AR32"/>
    <mergeCell ref="AS32:AU32"/>
    <mergeCell ref="AV32:AW32"/>
    <mergeCell ref="AX33:AY33"/>
    <mergeCell ref="AX34:AY34"/>
    <mergeCell ref="AQ29:AR29"/>
    <mergeCell ref="AS29:AU29"/>
    <mergeCell ref="AV27:AW27"/>
    <mergeCell ref="AQ28:AR28"/>
    <mergeCell ref="AS28:AU28"/>
    <mergeCell ref="AV28:AW28"/>
    <mergeCell ref="AX29:AY29"/>
    <mergeCell ref="AX30:AY30"/>
    <mergeCell ref="AQ31:AR31"/>
    <mergeCell ref="AS31:AU31"/>
    <mergeCell ref="AV29:AW29"/>
    <mergeCell ref="AQ30:AR30"/>
    <mergeCell ref="AS30:AU30"/>
    <mergeCell ref="AV30:AW30"/>
    <mergeCell ref="AX31:AY31"/>
    <mergeCell ref="AQ38:AR38"/>
    <mergeCell ref="AS38:AU38"/>
    <mergeCell ref="AV38:AW38"/>
    <mergeCell ref="AX39:AY39"/>
    <mergeCell ref="AX40:AY40"/>
    <mergeCell ref="AQ35:AR35"/>
    <mergeCell ref="AS35:AU35"/>
    <mergeCell ref="AV33:AW33"/>
    <mergeCell ref="AQ34:AR34"/>
    <mergeCell ref="AS34:AU34"/>
    <mergeCell ref="AV34:AW34"/>
    <mergeCell ref="AX35:AY35"/>
    <mergeCell ref="AX36:AY36"/>
    <mergeCell ref="AQ37:AR37"/>
    <mergeCell ref="AS37:AU37"/>
    <mergeCell ref="AV35:AW35"/>
    <mergeCell ref="AQ36:AR36"/>
    <mergeCell ref="AS36:AU36"/>
    <mergeCell ref="AV36:AW36"/>
    <mergeCell ref="AX37:AY37"/>
    <mergeCell ref="AQ33:AR33"/>
    <mergeCell ref="AS33:AU33"/>
    <mergeCell ref="AQ44:AR44"/>
    <mergeCell ref="AS44:AU44"/>
    <mergeCell ref="AV44:AW44"/>
    <mergeCell ref="AX45:AY45"/>
    <mergeCell ref="AX46:AY46"/>
    <mergeCell ref="AQ41:AR41"/>
    <mergeCell ref="AS41:AU41"/>
    <mergeCell ref="AV39:AW39"/>
    <mergeCell ref="AQ40:AR40"/>
    <mergeCell ref="AS40:AU40"/>
    <mergeCell ref="AV40:AW40"/>
    <mergeCell ref="AX41:AY41"/>
    <mergeCell ref="AX42:AY42"/>
    <mergeCell ref="AQ43:AR43"/>
    <mergeCell ref="AS43:AU43"/>
    <mergeCell ref="AV41:AW41"/>
    <mergeCell ref="AQ42:AR42"/>
    <mergeCell ref="AS42:AU42"/>
    <mergeCell ref="AV42:AW42"/>
    <mergeCell ref="AX43:AY43"/>
    <mergeCell ref="AQ39:AR39"/>
    <mergeCell ref="AS39:AU39"/>
    <mergeCell ref="AQ50:AR50"/>
    <mergeCell ref="AS50:AU50"/>
    <mergeCell ref="AV50:AW50"/>
    <mergeCell ref="AX51:AY51"/>
    <mergeCell ref="AX52:AY52"/>
    <mergeCell ref="AQ47:AR47"/>
    <mergeCell ref="AS47:AU47"/>
    <mergeCell ref="AV45:AW45"/>
    <mergeCell ref="AQ46:AR46"/>
    <mergeCell ref="AS46:AU46"/>
    <mergeCell ref="AV46:AW46"/>
    <mergeCell ref="AX47:AY47"/>
    <mergeCell ref="AX48:AY48"/>
    <mergeCell ref="AQ49:AR49"/>
    <mergeCell ref="AS49:AU49"/>
    <mergeCell ref="AV47:AW47"/>
    <mergeCell ref="AQ48:AR48"/>
    <mergeCell ref="AS48:AU48"/>
    <mergeCell ref="AV48:AW48"/>
    <mergeCell ref="AX49:AY49"/>
    <mergeCell ref="AQ45:AR45"/>
    <mergeCell ref="AS45:AU45"/>
    <mergeCell ref="AQ56:AR56"/>
    <mergeCell ref="AS56:AU56"/>
    <mergeCell ref="AV56:AW56"/>
    <mergeCell ref="AX57:AY57"/>
    <mergeCell ref="AX58:AY58"/>
    <mergeCell ref="AQ53:AR53"/>
    <mergeCell ref="AS53:AU53"/>
    <mergeCell ref="AV51:AW51"/>
    <mergeCell ref="AQ52:AR52"/>
    <mergeCell ref="AS52:AU52"/>
    <mergeCell ref="AV52:AW52"/>
    <mergeCell ref="AX53:AY53"/>
    <mergeCell ref="AX54:AY54"/>
    <mergeCell ref="AQ55:AR55"/>
    <mergeCell ref="AS55:AU55"/>
    <mergeCell ref="AV53:AW53"/>
    <mergeCell ref="AQ54:AR54"/>
    <mergeCell ref="AS54:AU54"/>
    <mergeCell ref="AV54:AW54"/>
    <mergeCell ref="AX55:AY55"/>
    <mergeCell ref="AQ51:AR51"/>
    <mergeCell ref="AS51:AU51"/>
    <mergeCell ref="AQ62:AR62"/>
    <mergeCell ref="AS62:AU62"/>
    <mergeCell ref="AV62:AW62"/>
    <mergeCell ref="AX63:AY63"/>
    <mergeCell ref="AX64:AY64"/>
    <mergeCell ref="AQ59:AR59"/>
    <mergeCell ref="AS59:AU59"/>
    <mergeCell ref="AV57:AW57"/>
    <mergeCell ref="AQ58:AR58"/>
    <mergeCell ref="AS58:AU58"/>
    <mergeCell ref="AV58:AW58"/>
    <mergeCell ref="AX59:AY59"/>
    <mergeCell ref="AX60:AY60"/>
    <mergeCell ref="AQ61:AR61"/>
    <mergeCell ref="AS61:AU61"/>
    <mergeCell ref="AV59:AW59"/>
    <mergeCell ref="AQ60:AR60"/>
    <mergeCell ref="AS60:AU60"/>
    <mergeCell ref="AV60:AW60"/>
    <mergeCell ref="AX61:AY61"/>
    <mergeCell ref="AQ57:AR57"/>
    <mergeCell ref="AS57:AU57"/>
    <mergeCell ref="AQ68:AR68"/>
    <mergeCell ref="AV67:AW67"/>
    <mergeCell ref="AS68:AU68"/>
    <mergeCell ref="AV68:AW68"/>
    <mergeCell ref="AX69:AY69"/>
    <mergeCell ref="AV70:AW70"/>
    <mergeCell ref="AQ65:AR65"/>
    <mergeCell ref="AS65:AU65"/>
    <mergeCell ref="AV63:AW63"/>
    <mergeCell ref="AQ64:AR64"/>
    <mergeCell ref="AS64:AU64"/>
    <mergeCell ref="AV64:AW64"/>
    <mergeCell ref="AX65:AY65"/>
    <mergeCell ref="AX66:AY66"/>
    <mergeCell ref="AQ67:AR67"/>
    <mergeCell ref="AS67:AU67"/>
    <mergeCell ref="AV65:AW65"/>
    <mergeCell ref="AQ66:AR66"/>
    <mergeCell ref="AS66:AU66"/>
    <mergeCell ref="AV66:AW66"/>
    <mergeCell ref="AX67:AY67"/>
    <mergeCell ref="AQ63:AR63"/>
    <mergeCell ref="AS63:AU63"/>
    <mergeCell ref="AQ72:AR72"/>
    <mergeCell ref="AS72:AU72"/>
    <mergeCell ref="AV72:AW72"/>
    <mergeCell ref="AV69:AW69"/>
    <mergeCell ref="AX73:AY73"/>
    <mergeCell ref="AX70:AY70"/>
    <mergeCell ref="AQ71:AR71"/>
    <mergeCell ref="AS71:AU71"/>
    <mergeCell ref="AQ70:AR70"/>
    <mergeCell ref="AS70:AU70"/>
    <mergeCell ref="AV71:AW71"/>
    <mergeCell ref="AX71:AY71"/>
    <mergeCell ref="AQ69:AR69"/>
    <mergeCell ref="AS69:AU69"/>
    <mergeCell ref="AQ75:AR75"/>
    <mergeCell ref="AS75:AU75"/>
    <mergeCell ref="AV73:AW73"/>
    <mergeCell ref="AQ74:AR74"/>
    <mergeCell ref="AS74:AU74"/>
    <mergeCell ref="AV74:AW74"/>
    <mergeCell ref="AV75:AW75"/>
    <mergeCell ref="AQ73:AR73"/>
    <mergeCell ref="AS73:AU73"/>
    <mergeCell ref="AQ77:AR77"/>
    <mergeCell ref="AS77:AU77"/>
    <mergeCell ref="AQ76:AR76"/>
    <mergeCell ref="AS76:AU76"/>
    <mergeCell ref="AV76:AW76"/>
    <mergeCell ref="AX77:AY77"/>
    <mergeCell ref="AV77:AW77"/>
    <mergeCell ref="AV80:AW80"/>
    <mergeCell ref="AX80:AY80"/>
    <mergeCell ref="AQ78:AR78"/>
    <mergeCell ref="AS78:AU78"/>
    <mergeCell ref="A78:B78"/>
    <mergeCell ref="C78:G78"/>
    <mergeCell ref="A81:B81"/>
    <mergeCell ref="C81:G81"/>
    <mergeCell ref="AQ82:AR82"/>
    <mergeCell ref="AS82:AU82"/>
    <mergeCell ref="J82:K82"/>
    <mergeCell ref="H82:I82"/>
    <mergeCell ref="A79:B79"/>
    <mergeCell ref="C79:G79"/>
    <mergeCell ref="AQ79:AR79"/>
    <mergeCell ref="AS79:AU79"/>
    <mergeCell ref="A83:B83"/>
    <mergeCell ref="C83:G83"/>
    <mergeCell ref="H83:I83"/>
    <mergeCell ref="J83:K83"/>
    <mergeCell ref="A80:B80"/>
    <mergeCell ref="C80:G80"/>
    <mergeCell ref="H80:I80"/>
    <mergeCell ref="J80:K80"/>
    <mergeCell ref="A82:B82"/>
    <mergeCell ref="C82:G82"/>
    <mergeCell ref="A84:B84"/>
    <mergeCell ref="C84:G84"/>
    <mergeCell ref="H84:I84"/>
    <mergeCell ref="J84:K84"/>
    <mergeCell ref="AQ84:AR84"/>
    <mergeCell ref="AS84:AU84"/>
    <mergeCell ref="AX84:AY84"/>
    <mergeCell ref="AV78:AW78"/>
    <mergeCell ref="AX72:AY72"/>
    <mergeCell ref="AQ83:AR83"/>
    <mergeCell ref="AS83:AU83"/>
    <mergeCell ref="AV82:AW82"/>
    <mergeCell ref="AX78:AY78"/>
    <mergeCell ref="AQ80:AR80"/>
    <mergeCell ref="AS80:AU80"/>
    <mergeCell ref="H81:I81"/>
    <mergeCell ref="J81:K81"/>
    <mergeCell ref="AQ81:AR81"/>
    <mergeCell ref="AS81:AU81"/>
    <mergeCell ref="AV84:AW84"/>
    <mergeCell ref="H78:I78"/>
    <mergeCell ref="J78:K78"/>
    <mergeCell ref="H79:I79"/>
    <mergeCell ref="J79:K79"/>
    <mergeCell ref="AX1:AY4"/>
    <mergeCell ref="AX6:AY6"/>
    <mergeCell ref="AV83:AW83"/>
    <mergeCell ref="AX82:AY82"/>
    <mergeCell ref="AX83:AY83"/>
    <mergeCell ref="AX74:AY74"/>
    <mergeCell ref="AX75:AY75"/>
    <mergeCell ref="AV79:AW79"/>
    <mergeCell ref="AX79:AY79"/>
    <mergeCell ref="AV81:AW81"/>
    <mergeCell ref="AX81:AY81"/>
    <mergeCell ref="AX76:AY76"/>
    <mergeCell ref="AX68:AY68"/>
    <mergeCell ref="AX62:AY62"/>
    <mergeCell ref="AV61:AW61"/>
    <mergeCell ref="AX56:AY56"/>
    <mergeCell ref="AV55:AW55"/>
    <mergeCell ref="AX50:AY50"/>
    <mergeCell ref="AV49:AW49"/>
    <mergeCell ref="AX44:AY44"/>
    <mergeCell ref="AV43:AW43"/>
    <mergeCell ref="AX38:AY38"/>
    <mergeCell ref="AV37:AW37"/>
    <mergeCell ref="AX32:AY32"/>
    <mergeCell ref="AZ11:BA11"/>
    <mergeCell ref="AZ12:BA12"/>
    <mergeCell ref="AZ13:BA13"/>
    <mergeCell ref="AZ14:BA14"/>
    <mergeCell ref="AZ1:BA4"/>
    <mergeCell ref="AZ6:BA6"/>
    <mergeCell ref="AZ8:BA9"/>
    <mergeCell ref="AZ10:BA10"/>
    <mergeCell ref="AZ19:BA19"/>
    <mergeCell ref="AZ20:BA20"/>
    <mergeCell ref="AZ21:BA21"/>
    <mergeCell ref="AZ22:BA22"/>
    <mergeCell ref="AZ15:BA15"/>
    <mergeCell ref="AZ16:BA16"/>
    <mergeCell ref="AZ17:BA17"/>
    <mergeCell ref="AZ18:BA18"/>
    <mergeCell ref="AZ27:BA27"/>
    <mergeCell ref="AZ28:BA28"/>
    <mergeCell ref="AZ29:BA29"/>
    <mergeCell ref="AZ30:BA30"/>
    <mergeCell ref="AZ23:BA23"/>
    <mergeCell ref="AZ24:BA24"/>
    <mergeCell ref="AZ25:BA25"/>
    <mergeCell ref="AZ26:BA26"/>
    <mergeCell ref="AZ35:BA35"/>
    <mergeCell ref="AZ36:BA36"/>
    <mergeCell ref="AZ37:BA37"/>
    <mergeCell ref="AZ38:BA38"/>
    <mergeCell ref="AZ31:BA31"/>
    <mergeCell ref="AZ32:BA32"/>
    <mergeCell ref="AZ33:BA33"/>
    <mergeCell ref="AZ34:BA34"/>
    <mergeCell ref="AZ43:BA43"/>
    <mergeCell ref="AZ44:BA44"/>
    <mergeCell ref="AZ45:BA45"/>
    <mergeCell ref="AZ46:BA46"/>
    <mergeCell ref="AZ39:BA39"/>
    <mergeCell ref="AZ40:BA40"/>
    <mergeCell ref="AZ41:BA41"/>
    <mergeCell ref="AZ42:BA42"/>
    <mergeCell ref="AZ51:BA51"/>
    <mergeCell ref="AZ52:BA52"/>
    <mergeCell ref="AZ53:BA53"/>
    <mergeCell ref="AZ54:BA54"/>
    <mergeCell ref="AZ47:BA47"/>
    <mergeCell ref="AZ48:BA48"/>
    <mergeCell ref="AZ49:BA49"/>
    <mergeCell ref="AZ50:BA50"/>
    <mergeCell ref="AZ59:BA59"/>
    <mergeCell ref="AZ60:BA60"/>
    <mergeCell ref="AZ61:BA61"/>
    <mergeCell ref="AZ62:BA62"/>
    <mergeCell ref="AZ55:BA55"/>
    <mergeCell ref="AZ56:BA56"/>
    <mergeCell ref="AZ57:BA57"/>
    <mergeCell ref="AZ58:BA58"/>
    <mergeCell ref="AZ67:BA67"/>
    <mergeCell ref="AZ68:BA68"/>
    <mergeCell ref="AZ69:BA69"/>
    <mergeCell ref="AZ70:BA70"/>
    <mergeCell ref="AZ63:BA63"/>
    <mergeCell ref="AZ64:BA64"/>
    <mergeCell ref="AZ65:BA65"/>
    <mergeCell ref="AZ66:BA66"/>
    <mergeCell ref="AZ75:BA75"/>
    <mergeCell ref="AZ76:BA76"/>
    <mergeCell ref="AZ77:BA77"/>
    <mergeCell ref="AZ78:BA78"/>
    <mergeCell ref="AZ71:BA71"/>
    <mergeCell ref="AZ72:BA72"/>
    <mergeCell ref="AZ73:BA73"/>
    <mergeCell ref="AZ74:BA74"/>
    <mergeCell ref="AZ83:BA83"/>
    <mergeCell ref="AZ84:BA84"/>
    <mergeCell ref="AZ79:BA79"/>
    <mergeCell ref="AZ80:BA80"/>
    <mergeCell ref="AZ81:BA81"/>
    <mergeCell ref="AZ82:BA82"/>
  </mergeCells>
  <phoneticPr fontId="3"/>
  <conditionalFormatting sqref="L9:AP84">
    <cfRule type="expression" dxfId="3" priority="1" stopIfTrue="1">
      <formula>OR($C$6="",$F$6="")</formula>
    </cfRule>
    <cfRule type="expression" dxfId="2" priority="2" stopIfTrue="1">
      <formula>(WEEKDAY(DATE($C$6+1988,$F$6,L$9))=1)</formula>
    </cfRule>
    <cfRule type="expression" dxfId="1" priority="3" stopIfTrue="1">
      <formula>(WEEKDAY(DATE($C$6+1988,$F$6,L$9))=7)</formula>
    </cfRule>
  </conditionalFormatting>
  <dataValidations count="6">
    <dataValidation type="whole" imeMode="off" operator="greaterThanOrEqual" allowBlank="1" sqref="A10:B84" xr:uid="{00000000-0002-0000-1300-000000000000}">
      <formula1>1</formula1>
    </dataValidation>
    <dataValidation imeMode="on" allowBlank="1" sqref="C10:G84 L10:AP84" xr:uid="{00000000-0002-0000-1300-000001000000}"/>
    <dataValidation type="list" imeMode="on" allowBlank="1" sqref="AX10:BA84 AQ10:AR84" xr:uid="{00000000-0002-0000-1300-000002000000}">
      <formula1>"○"</formula1>
    </dataValidation>
    <dataValidation type="whole" imeMode="off" operator="greaterThanOrEqual" allowBlank="1" sqref="J10:K84 AS10:AU84" xr:uid="{00000000-0002-0000-1300-000003000000}">
      <formula1>0</formula1>
    </dataValidation>
    <dataValidation type="list" imeMode="on" allowBlank="1" sqref="AV10:AW84" xr:uid="{00000000-0002-0000-1300-000004000000}">
      <formula1>"軽度,中度,重度"</formula1>
    </dataValidation>
    <dataValidation type="whole" imeMode="off" allowBlank="1" sqref="H10:I84" xr:uid="{00000000-0002-0000-1300-000005000000}">
      <formula1>0</formula1>
      <formula2>7</formula2>
    </dataValidation>
  </dataValidations>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AD51"/>
  <sheetViews>
    <sheetView topLeftCell="A4"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135</v>
      </c>
    </row>
    <row r="2" spans="1:30" ht="18" customHeight="1" x14ac:dyDescent="0.15">
      <c r="A2" s="1288" t="s">
        <v>138</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434</v>
      </c>
    </row>
    <row r="4" spans="1:30" ht="4.5" customHeight="1" x14ac:dyDescent="0.15"/>
    <row r="5" spans="1:30" s="141" customFormat="1" ht="18" customHeight="1" x14ac:dyDescent="0.15">
      <c r="A5" s="11" t="s">
        <v>120</v>
      </c>
    </row>
    <row r="6" spans="1:30" ht="4.5" customHeight="1" x14ac:dyDescent="0.15"/>
    <row r="7" spans="1:30" ht="18" customHeight="1" x14ac:dyDescent="0.15">
      <c r="AD7" s="34" t="s">
        <v>329</v>
      </c>
    </row>
    <row r="8" spans="1:30" ht="4.5" customHeight="1" x14ac:dyDescent="0.15"/>
    <row r="9" spans="1:30" ht="15" customHeight="1" x14ac:dyDescent="0.15"/>
    <row r="10" spans="1:30" ht="18" customHeight="1" x14ac:dyDescent="0.15">
      <c r="A10" s="1401" t="s">
        <v>21</v>
      </c>
      <c r="B10" s="1401"/>
      <c r="C10" s="1401"/>
      <c r="D10" s="1401"/>
      <c r="E10" s="1401"/>
      <c r="F10" s="1401"/>
      <c r="G10" s="1401"/>
      <c r="H10" s="1401"/>
      <c r="I10" s="1401"/>
      <c r="J10" s="1401"/>
      <c r="K10" s="1401"/>
      <c r="L10" s="1401"/>
      <c r="M10" s="1401"/>
      <c r="N10" s="1401"/>
      <c r="O10" s="1401"/>
      <c r="P10" s="1401"/>
      <c r="Q10" s="1401"/>
      <c r="R10" s="1366">
        <v>24</v>
      </c>
      <c r="S10" s="1366"/>
      <c r="T10" s="2" t="s">
        <v>90</v>
      </c>
      <c r="U10" s="1366">
        <v>4</v>
      </c>
      <c r="V10" s="1366"/>
      <c r="W10" s="1401" t="s">
        <v>121</v>
      </c>
      <c r="X10" s="1401"/>
      <c r="Y10" s="1401"/>
      <c r="Z10" s="1401"/>
      <c r="AA10" s="1401"/>
      <c r="AB10" s="1401"/>
      <c r="AC10" s="1401"/>
      <c r="AD10" s="1401"/>
    </row>
    <row r="11" spans="1:30" ht="18" customHeight="1" x14ac:dyDescent="0.15">
      <c r="A11" s="2" t="s">
        <v>122</v>
      </c>
    </row>
    <row r="12" spans="1:30" ht="15" customHeight="1" x14ac:dyDescent="0.15"/>
    <row r="13" spans="1:30" ht="18" customHeight="1" x14ac:dyDescent="0.15">
      <c r="A13" s="2" t="s">
        <v>123</v>
      </c>
    </row>
    <row r="14" spans="1:30" ht="4.5" customHeight="1" x14ac:dyDescent="0.15"/>
    <row r="15" spans="1:30" ht="18" customHeight="1" x14ac:dyDescent="0.15">
      <c r="B15" s="1821" t="s">
        <v>4</v>
      </c>
      <c r="C15" s="1821"/>
      <c r="D15" s="1821"/>
      <c r="E15" s="1821"/>
      <c r="F15" s="1821"/>
      <c r="G15" s="1821"/>
      <c r="H15" s="1821"/>
      <c r="I15" s="1821"/>
      <c r="J15" s="1821"/>
      <c r="K15" s="1821"/>
      <c r="L15" s="1821"/>
      <c r="M15" s="1821"/>
      <c r="N15" s="1821"/>
      <c r="O15" s="1821"/>
      <c r="Q15" s="1816"/>
      <c r="R15" s="1816"/>
      <c r="S15" s="1816"/>
      <c r="T15" s="1816"/>
      <c r="U15" s="1816"/>
      <c r="V15" s="1816"/>
      <c r="W15" s="1816"/>
      <c r="X15" s="1816"/>
      <c r="Y15" s="1816"/>
      <c r="Z15" s="1816"/>
      <c r="AA15" s="1816"/>
      <c r="AB15" s="1816"/>
      <c r="AC15" s="1816"/>
      <c r="AD15" s="1816"/>
    </row>
    <row r="16" spans="1:30" ht="18" customHeight="1" x14ac:dyDescent="0.15">
      <c r="B16" s="1822" t="s">
        <v>292</v>
      </c>
      <c r="C16" s="1822"/>
      <c r="D16" s="1822"/>
      <c r="E16" s="1822"/>
      <c r="F16" s="1822"/>
      <c r="G16" s="1822"/>
      <c r="H16" s="1822"/>
      <c r="I16" s="1822"/>
      <c r="J16" s="1822"/>
      <c r="K16" s="1822"/>
      <c r="L16" s="1822"/>
      <c r="M16" s="1822"/>
      <c r="N16" s="1822"/>
      <c r="O16" s="1822"/>
      <c r="Q16" s="1817"/>
      <c r="R16" s="1817"/>
      <c r="S16" s="1817"/>
      <c r="T16" s="1817"/>
      <c r="U16" s="1817"/>
      <c r="V16" s="1817"/>
      <c r="W16" s="1817"/>
      <c r="X16" s="1817"/>
      <c r="Y16" s="1817"/>
      <c r="Z16" s="1817"/>
      <c r="AA16" s="1817"/>
      <c r="AB16" s="1817"/>
      <c r="AC16" s="1817"/>
      <c r="AD16" s="1817"/>
    </row>
    <row r="17" spans="1:30" ht="18" customHeight="1" x14ac:dyDescent="0.15">
      <c r="B17" s="1820" t="s">
        <v>355</v>
      </c>
      <c r="C17" s="1820"/>
      <c r="D17" s="1820"/>
      <c r="E17" s="1820"/>
      <c r="F17" s="1820"/>
      <c r="G17" s="1820"/>
      <c r="H17" s="1820"/>
      <c r="I17" s="1820"/>
      <c r="J17" s="1820"/>
      <c r="K17" s="1820"/>
      <c r="L17" s="1820"/>
      <c r="M17" s="1820"/>
      <c r="N17" s="1820"/>
      <c r="O17" s="1820"/>
      <c r="Q17" s="1817"/>
      <c r="R17" s="1817"/>
      <c r="S17" s="1817"/>
      <c r="T17" s="1817"/>
      <c r="U17" s="1817"/>
      <c r="V17" s="1817"/>
      <c r="W17" s="1817"/>
      <c r="X17" s="1817"/>
      <c r="Y17" s="1817"/>
      <c r="Z17" s="1817"/>
      <c r="AA17" s="1817"/>
      <c r="AB17" s="1817"/>
      <c r="AC17" s="1817"/>
      <c r="AD17" s="1817"/>
    </row>
    <row r="18" spans="1:30" ht="18" customHeight="1" x14ac:dyDescent="0.15">
      <c r="B18" s="1820" t="s">
        <v>347</v>
      </c>
      <c r="C18" s="1820"/>
      <c r="D18" s="1820"/>
      <c r="E18" s="1820"/>
      <c r="F18" s="1820"/>
      <c r="G18" s="1820"/>
      <c r="H18" s="1820"/>
      <c r="I18" s="1820"/>
      <c r="J18" s="1820"/>
      <c r="K18" s="1820"/>
      <c r="L18" s="1820"/>
      <c r="M18" s="1820"/>
      <c r="N18" s="1820"/>
      <c r="O18" s="1820"/>
      <c r="Q18" s="1817"/>
      <c r="R18" s="1817"/>
      <c r="S18" s="1817"/>
      <c r="T18" s="1817"/>
      <c r="U18" s="1817"/>
      <c r="V18" s="1817"/>
      <c r="W18" s="1817"/>
      <c r="X18" s="1817"/>
      <c r="Y18" s="1817"/>
      <c r="Z18" s="1817"/>
      <c r="AA18" s="1817"/>
      <c r="AB18" s="1817"/>
      <c r="AC18" s="1817"/>
      <c r="AD18" s="1817"/>
    </row>
    <row r="19" spans="1:30" ht="18" customHeight="1" x14ac:dyDescent="0.15">
      <c r="B19" s="1819"/>
      <c r="C19" s="1819"/>
      <c r="D19" s="1819"/>
      <c r="E19" s="1819"/>
      <c r="F19" s="1819"/>
      <c r="G19" s="1819"/>
      <c r="H19" s="1819"/>
      <c r="I19" s="1819"/>
      <c r="J19" s="1819"/>
      <c r="K19" s="1819"/>
      <c r="L19" s="1819"/>
      <c r="M19" s="1819"/>
      <c r="N19" s="1819"/>
      <c r="O19" s="1819"/>
      <c r="Q19" s="1817"/>
      <c r="R19" s="1817"/>
      <c r="S19" s="1817"/>
      <c r="T19" s="1817"/>
      <c r="U19" s="1817"/>
      <c r="V19" s="1817"/>
      <c r="W19" s="1817"/>
      <c r="X19" s="1817"/>
      <c r="Y19" s="1817"/>
      <c r="Z19" s="1817"/>
      <c r="AA19" s="1817"/>
      <c r="AB19" s="1817"/>
      <c r="AC19" s="1817"/>
      <c r="AD19" s="1817"/>
    </row>
    <row r="20" spans="1:30" ht="18" customHeight="1" x14ac:dyDescent="0.15">
      <c r="B20" s="1819"/>
      <c r="C20" s="1819"/>
      <c r="D20" s="1819"/>
      <c r="E20" s="1819"/>
      <c r="F20" s="1819"/>
      <c r="G20" s="1819"/>
      <c r="H20" s="1819"/>
      <c r="I20" s="1819"/>
      <c r="J20" s="1819"/>
      <c r="K20" s="1819"/>
      <c r="L20" s="1819"/>
      <c r="M20" s="1819"/>
      <c r="N20" s="1819"/>
      <c r="O20" s="1819"/>
      <c r="Q20" s="1817"/>
      <c r="R20" s="1817"/>
      <c r="S20" s="1817"/>
      <c r="T20" s="1817"/>
      <c r="U20" s="1817"/>
      <c r="V20" s="1817"/>
      <c r="W20" s="1817"/>
      <c r="X20" s="1817"/>
      <c r="Y20" s="1817"/>
      <c r="Z20" s="1817"/>
      <c r="AA20" s="1817"/>
      <c r="AB20" s="1817"/>
      <c r="AC20" s="1817"/>
      <c r="AD20" s="1817"/>
    </row>
    <row r="21" spans="1:30" ht="18" customHeight="1" x14ac:dyDescent="0.15">
      <c r="B21" s="1819"/>
      <c r="C21" s="1819"/>
      <c r="D21" s="1819"/>
      <c r="E21" s="1819"/>
      <c r="F21" s="1819"/>
      <c r="G21" s="1819"/>
      <c r="H21" s="1819"/>
      <c r="I21" s="1819"/>
      <c r="J21" s="1819"/>
      <c r="K21" s="1819"/>
      <c r="L21" s="1819"/>
      <c r="M21" s="1819"/>
      <c r="N21" s="1819"/>
      <c r="O21" s="1819"/>
      <c r="Q21" s="1817"/>
      <c r="R21" s="1817"/>
      <c r="S21" s="1817"/>
      <c r="T21" s="1817"/>
      <c r="U21" s="1817"/>
      <c r="V21" s="1817"/>
      <c r="W21" s="1817"/>
      <c r="X21" s="1817"/>
      <c r="Y21" s="1817"/>
      <c r="Z21" s="1817"/>
      <c r="AA21" s="1817"/>
      <c r="AB21" s="1817"/>
      <c r="AC21" s="1817"/>
      <c r="AD21" s="1817"/>
    </row>
    <row r="22" spans="1:30" ht="18" customHeight="1" x14ac:dyDescent="0.15">
      <c r="B22" s="1819"/>
      <c r="C22" s="1819"/>
      <c r="D22" s="1819"/>
      <c r="E22" s="1819"/>
      <c r="F22" s="1819"/>
      <c r="G22" s="1819"/>
      <c r="H22" s="1819"/>
      <c r="I22" s="1819"/>
      <c r="J22" s="1819"/>
      <c r="K22" s="1819"/>
      <c r="L22" s="1819"/>
      <c r="M22" s="1819"/>
      <c r="N22" s="1819"/>
      <c r="O22" s="1819"/>
      <c r="Q22" s="1817"/>
      <c r="R22" s="1817"/>
      <c r="S22" s="1817"/>
      <c r="T22" s="1817"/>
      <c r="U22" s="1817"/>
      <c r="V22" s="1817"/>
      <c r="W22" s="1817"/>
      <c r="X22" s="1817"/>
      <c r="Y22" s="1817"/>
      <c r="Z22" s="1817"/>
      <c r="AA22" s="1817"/>
      <c r="AB22" s="1817"/>
      <c r="AC22" s="1817"/>
      <c r="AD22" s="1817"/>
    </row>
    <row r="23" spans="1:30" ht="18" customHeight="1" x14ac:dyDescent="0.15">
      <c r="B23" s="1819"/>
      <c r="C23" s="1819"/>
      <c r="D23" s="1819"/>
      <c r="E23" s="1819"/>
      <c r="F23" s="1819"/>
      <c r="G23" s="1819"/>
      <c r="H23" s="1819"/>
      <c r="I23" s="1819"/>
      <c r="J23" s="1819"/>
      <c r="K23" s="1819"/>
      <c r="L23" s="1819"/>
      <c r="M23" s="1819"/>
      <c r="N23" s="1819"/>
      <c r="O23" s="1819"/>
      <c r="Q23" s="1817"/>
      <c r="R23" s="1817"/>
      <c r="S23" s="1817"/>
      <c r="T23" s="1817"/>
      <c r="U23" s="1817"/>
      <c r="V23" s="1817"/>
      <c r="W23" s="1817"/>
      <c r="X23" s="1817"/>
      <c r="Y23" s="1817"/>
      <c r="Z23" s="1817"/>
      <c r="AA23" s="1817"/>
      <c r="AB23" s="1817"/>
      <c r="AC23" s="1817"/>
      <c r="AD23" s="1817"/>
    </row>
    <row r="24" spans="1:30" ht="17.25" customHeight="1" x14ac:dyDescent="0.15">
      <c r="B24" s="1818"/>
      <c r="C24" s="1818"/>
      <c r="D24" s="1818"/>
      <c r="E24" s="1818"/>
      <c r="F24" s="1818"/>
      <c r="G24" s="1818"/>
      <c r="H24" s="1818"/>
      <c r="I24" s="1818"/>
      <c r="J24" s="1818"/>
      <c r="K24" s="1818"/>
      <c r="L24" s="1818"/>
      <c r="M24" s="1818"/>
      <c r="N24" s="1818"/>
      <c r="O24" s="1818"/>
      <c r="Q24" s="1815"/>
      <c r="R24" s="1815"/>
      <c r="S24" s="1815"/>
      <c r="T24" s="1815"/>
      <c r="U24" s="1815"/>
      <c r="V24" s="1815"/>
      <c r="W24" s="1815"/>
      <c r="X24" s="1815"/>
      <c r="Y24" s="1815"/>
      <c r="Z24" s="1815"/>
      <c r="AA24" s="1815"/>
      <c r="AB24" s="1815"/>
      <c r="AC24" s="1815"/>
      <c r="AD24" s="1815"/>
    </row>
    <row r="25" spans="1:30" ht="4.5" customHeight="1" x14ac:dyDescent="0.15"/>
    <row r="27" spans="1:30" ht="18" customHeight="1" x14ac:dyDescent="0.15">
      <c r="A27" s="2" t="s">
        <v>160</v>
      </c>
    </row>
    <row r="28" spans="1:30" ht="4.5" customHeight="1" x14ac:dyDescent="0.15"/>
    <row r="29" spans="1:30" ht="18" customHeight="1" x14ac:dyDescent="0.15">
      <c r="A29" s="2" t="s">
        <v>124</v>
      </c>
    </row>
    <row r="30" spans="1:30" ht="4.5" customHeight="1" x14ac:dyDescent="0.15"/>
    <row r="32" spans="1:30" ht="18" customHeight="1" x14ac:dyDescent="0.15">
      <c r="B32" s="2" t="s">
        <v>161</v>
      </c>
    </row>
    <row r="51" spans="1:30" ht="18" customHeight="1" x14ac:dyDescent="0.15">
      <c r="A51" s="1355" t="s">
        <v>366</v>
      </c>
      <c r="B51" s="1355"/>
      <c r="C51" s="1355"/>
      <c r="D51" s="1355"/>
      <c r="E51" s="1355"/>
      <c r="F51" s="1355"/>
      <c r="G51" s="1355"/>
      <c r="H51" s="1355"/>
      <c r="I51" s="1355"/>
      <c r="J51" s="1355"/>
      <c r="K51" s="1355"/>
      <c r="L51" s="1355"/>
      <c r="M51" s="1355"/>
      <c r="N51" s="1355"/>
      <c r="O51" s="1355"/>
      <c r="P51" s="1355"/>
      <c r="Q51" s="1355"/>
      <c r="R51" s="1355"/>
      <c r="S51" s="1355"/>
      <c r="T51" s="1355"/>
      <c r="U51" s="1355"/>
      <c r="V51" s="1355"/>
      <c r="W51" s="1355"/>
      <c r="X51" s="1355"/>
      <c r="Y51" s="1355"/>
      <c r="Z51" s="1355"/>
      <c r="AA51" s="1355"/>
      <c r="AB51" s="1355"/>
      <c r="AC51" s="1355"/>
      <c r="AD51" s="1355"/>
    </row>
  </sheetData>
  <mergeCells count="26">
    <mergeCell ref="A2:AD2"/>
    <mergeCell ref="B23:O23"/>
    <mergeCell ref="B18:O18"/>
    <mergeCell ref="Q23:AD23"/>
    <mergeCell ref="B21:O21"/>
    <mergeCell ref="B20:O20"/>
    <mergeCell ref="B22:O22"/>
    <mergeCell ref="B15:O15"/>
    <mergeCell ref="B16:O16"/>
    <mergeCell ref="B17:O17"/>
    <mergeCell ref="A10:Q10"/>
    <mergeCell ref="R10:S10"/>
    <mergeCell ref="B19:O19"/>
    <mergeCell ref="Q19:AD19"/>
    <mergeCell ref="U10:V10"/>
    <mergeCell ref="W10:AD10"/>
    <mergeCell ref="A51:AD51"/>
    <mergeCell ref="Q24:AD24"/>
    <mergeCell ref="Q15:AD15"/>
    <mergeCell ref="Q16:AD16"/>
    <mergeCell ref="Q17:AD17"/>
    <mergeCell ref="Q18:AD18"/>
    <mergeCell ref="Q21:AD21"/>
    <mergeCell ref="Q20:AD20"/>
    <mergeCell ref="Q22:AD22"/>
    <mergeCell ref="B24:O24"/>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AW29"/>
  <sheetViews>
    <sheetView zoomScaleNormal="100" workbookViewId="0">
      <pane xSplit="5" ySplit="8" topLeftCell="F9" activePane="bottomRight" state="frozen"/>
      <selection activeCell="AG19" sqref="AG19"/>
      <selection pane="topRight" activeCell="AG19" sqref="AG19"/>
      <selection pane="bottomLeft" activeCell="AG19" sqref="AG19"/>
      <selection pane="bottomRight" activeCell="AG19" sqref="AG19"/>
    </sheetView>
  </sheetViews>
  <sheetFormatPr defaultColWidth="2.625" defaultRowHeight="16.5" customHeight="1" x14ac:dyDescent="0.15"/>
  <cols>
    <col min="1" max="2" width="5.125" style="2" customWidth="1"/>
    <col min="3" max="3" width="2.625" style="2" customWidth="1"/>
    <col min="4" max="4" width="5.125" style="2" customWidth="1"/>
    <col min="5" max="5" width="9.625" style="2" customWidth="1"/>
    <col min="6" max="12" width="5.125" style="2" customWidth="1"/>
    <col min="13" max="13" width="5.625" style="2" customWidth="1"/>
    <col min="14" max="23" width="5.125" style="2" customWidth="1"/>
    <col min="24" max="24" width="5.625" style="2" customWidth="1"/>
    <col min="25" max="34" width="5.125" style="2" customWidth="1"/>
    <col min="35" max="35" width="5.625" style="2" customWidth="1"/>
    <col min="36" max="45" width="5.125" style="2" customWidth="1"/>
    <col min="46" max="46" width="5.625" style="2" customWidth="1"/>
    <col min="47" max="49" width="5.125" style="2" customWidth="1"/>
    <col min="50" max="16384" width="2.625" style="2"/>
  </cols>
  <sheetData>
    <row r="1" spans="1:49" ht="16.5" customHeight="1" x14ac:dyDescent="0.15">
      <c r="A1" s="1" t="s">
        <v>184</v>
      </c>
    </row>
    <row r="2" spans="1:49" ht="4.5" customHeight="1" x14ac:dyDescent="0.15">
      <c r="A2" s="1"/>
    </row>
    <row r="3" spans="1:49" ht="21" customHeight="1" x14ac:dyDescent="0.15">
      <c r="A3" s="1829" t="s">
        <v>293</v>
      </c>
      <c r="B3" s="1829"/>
      <c r="C3" s="1829"/>
      <c r="D3" s="1829"/>
      <c r="E3" s="1829"/>
      <c r="F3" s="50" t="s">
        <v>162</v>
      </c>
    </row>
    <row r="4" spans="1:49" ht="4.5" customHeight="1" x14ac:dyDescent="0.15">
      <c r="A4" s="1"/>
    </row>
    <row r="5" spans="1:49" ht="16.5" customHeight="1" x14ac:dyDescent="0.15">
      <c r="A5" s="2" t="s">
        <v>11</v>
      </c>
      <c r="B5" s="169">
        <v>24</v>
      </c>
      <c r="C5" s="38" t="s">
        <v>8</v>
      </c>
      <c r="D5" s="169">
        <v>4</v>
      </c>
      <c r="E5" s="2" t="s">
        <v>47</v>
      </c>
    </row>
    <row r="6" spans="1:49" ht="4.5" customHeight="1" thickBot="1" x14ac:dyDescent="0.2"/>
    <row r="7" spans="1:49" ht="16.5" customHeight="1" x14ac:dyDescent="0.15">
      <c r="A7" s="1823" t="s">
        <v>126</v>
      </c>
      <c r="B7" s="1831" t="s">
        <v>150</v>
      </c>
      <c r="C7" s="1832"/>
      <c r="D7" s="1832"/>
      <c r="E7" s="1833"/>
      <c r="F7" s="1823" t="s">
        <v>158</v>
      </c>
      <c r="G7" s="1824"/>
      <c r="H7" s="1824"/>
      <c r="I7" s="1824"/>
      <c r="J7" s="1824"/>
      <c r="K7" s="1824"/>
      <c r="L7" s="1824"/>
      <c r="M7" s="1824"/>
      <c r="N7" s="1824"/>
      <c r="O7" s="1824"/>
      <c r="P7" s="1825"/>
      <c r="Q7" s="1823" t="s">
        <v>151</v>
      </c>
      <c r="R7" s="1824"/>
      <c r="S7" s="1824"/>
      <c r="T7" s="1824"/>
      <c r="U7" s="1824"/>
      <c r="V7" s="1824"/>
      <c r="W7" s="1824"/>
      <c r="X7" s="1824"/>
      <c r="Y7" s="1824"/>
      <c r="Z7" s="1824"/>
      <c r="AA7" s="1825"/>
      <c r="AB7" s="1823" t="s">
        <v>159</v>
      </c>
      <c r="AC7" s="1824"/>
      <c r="AD7" s="1824"/>
      <c r="AE7" s="1824"/>
      <c r="AF7" s="1824"/>
      <c r="AG7" s="1824"/>
      <c r="AH7" s="1824"/>
      <c r="AI7" s="1824"/>
      <c r="AJ7" s="1824"/>
      <c r="AK7" s="1824"/>
      <c r="AL7" s="1825"/>
      <c r="AM7" s="1826" t="s">
        <v>157</v>
      </c>
      <c r="AN7" s="1827"/>
      <c r="AO7" s="1827"/>
      <c r="AP7" s="1827"/>
      <c r="AQ7" s="1827"/>
      <c r="AR7" s="1827"/>
      <c r="AS7" s="1827"/>
      <c r="AT7" s="1827"/>
      <c r="AU7" s="1827"/>
      <c r="AV7" s="1827"/>
      <c r="AW7" s="1828"/>
    </row>
    <row r="8" spans="1:49" ht="16.5" customHeight="1" thickBot="1" x14ac:dyDescent="0.2">
      <c r="A8" s="1830"/>
      <c r="B8" s="1834"/>
      <c r="C8" s="1835"/>
      <c r="D8" s="1835"/>
      <c r="E8" s="1836"/>
      <c r="F8" s="40" t="s">
        <v>96</v>
      </c>
      <c r="G8" s="41" t="s">
        <v>97</v>
      </c>
      <c r="H8" s="41" t="s">
        <v>98</v>
      </c>
      <c r="I8" s="41" t="s">
        <v>99</v>
      </c>
      <c r="J8" s="41" t="s">
        <v>100</v>
      </c>
      <c r="K8" s="41" t="s">
        <v>101</v>
      </c>
      <c r="L8" s="42" t="s">
        <v>152</v>
      </c>
      <c r="M8" s="72" t="s">
        <v>153</v>
      </c>
      <c r="N8" s="41" t="s">
        <v>154</v>
      </c>
      <c r="O8" s="41" t="s">
        <v>155</v>
      </c>
      <c r="P8" s="43" t="s">
        <v>156</v>
      </c>
      <c r="Q8" s="40" t="s">
        <v>96</v>
      </c>
      <c r="R8" s="41" t="s">
        <v>97</v>
      </c>
      <c r="S8" s="41" t="s">
        <v>98</v>
      </c>
      <c r="T8" s="41" t="s">
        <v>99</v>
      </c>
      <c r="U8" s="41" t="s">
        <v>100</v>
      </c>
      <c r="V8" s="41" t="s">
        <v>101</v>
      </c>
      <c r="W8" s="42" t="s">
        <v>152</v>
      </c>
      <c r="X8" s="72" t="s">
        <v>153</v>
      </c>
      <c r="Y8" s="41" t="s">
        <v>154</v>
      </c>
      <c r="Z8" s="41" t="s">
        <v>155</v>
      </c>
      <c r="AA8" s="43" t="s">
        <v>156</v>
      </c>
      <c r="AB8" s="40" t="s">
        <v>96</v>
      </c>
      <c r="AC8" s="41" t="s">
        <v>97</v>
      </c>
      <c r="AD8" s="41" t="s">
        <v>98</v>
      </c>
      <c r="AE8" s="41" t="s">
        <v>99</v>
      </c>
      <c r="AF8" s="41" t="s">
        <v>100</v>
      </c>
      <c r="AG8" s="41" t="s">
        <v>101</v>
      </c>
      <c r="AH8" s="42" t="s">
        <v>152</v>
      </c>
      <c r="AI8" s="72" t="s">
        <v>153</v>
      </c>
      <c r="AJ8" s="41" t="s">
        <v>154</v>
      </c>
      <c r="AK8" s="41" t="s">
        <v>155</v>
      </c>
      <c r="AL8" s="43" t="s">
        <v>156</v>
      </c>
      <c r="AM8" s="44" t="s">
        <v>96</v>
      </c>
      <c r="AN8" s="45" t="s">
        <v>97</v>
      </c>
      <c r="AO8" s="45" t="s">
        <v>98</v>
      </c>
      <c r="AP8" s="45" t="s">
        <v>99</v>
      </c>
      <c r="AQ8" s="45" t="s">
        <v>100</v>
      </c>
      <c r="AR8" s="45" t="s">
        <v>101</v>
      </c>
      <c r="AS8" s="74" t="s">
        <v>152</v>
      </c>
      <c r="AT8" s="73" t="s">
        <v>153</v>
      </c>
      <c r="AU8" s="45" t="s">
        <v>154</v>
      </c>
      <c r="AV8" s="45" t="s">
        <v>155</v>
      </c>
      <c r="AW8" s="46" t="s">
        <v>156</v>
      </c>
    </row>
    <row r="9" spans="1:49" ht="16.5" customHeight="1" x14ac:dyDescent="0.15">
      <c r="A9" s="47">
        <v>1</v>
      </c>
      <c r="B9" s="1838" t="s">
        <v>292</v>
      </c>
      <c r="C9" s="1839"/>
      <c r="D9" s="1839"/>
      <c r="E9" s="1840"/>
      <c r="F9" s="163">
        <v>3</v>
      </c>
      <c r="G9" s="164">
        <v>12</v>
      </c>
      <c r="H9" s="164">
        <v>10</v>
      </c>
      <c r="I9" s="164">
        <v>7</v>
      </c>
      <c r="J9" s="164">
        <v>2</v>
      </c>
      <c r="K9" s="164">
        <v>4</v>
      </c>
      <c r="L9" s="153">
        <f t="shared" ref="L9:L28" si="0">SUM(F9:K9)</f>
        <v>38</v>
      </c>
      <c r="M9" s="164">
        <v>5</v>
      </c>
      <c r="N9" s="164">
        <v>4</v>
      </c>
      <c r="O9" s="164">
        <v>0</v>
      </c>
      <c r="P9" s="165">
        <v>0</v>
      </c>
      <c r="Q9" s="163">
        <v>0</v>
      </c>
      <c r="R9" s="164">
        <v>2</v>
      </c>
      <c r="S9" s="164">
        <v>0</v>
      </c>
      <c r="T9" s="164">
        <v>0</v>
      </c>
      <c r="U9" s="164">
        <v>0</v>
      </c>
      <c r="V9" s="164">
        <v>0</v>
      </c>
      <c r="W9" s="153">
        <f t="shared" ref="W9:W28" si="1">SUM(Q9:V9)</f>
        <v>2</v>
      </c>
      <c r="X9" s="164">
        <v>0</v>
      </c>
      <c r="Y9" s="164">
        <v>0</v>
      </c>
      <c r="Z9" s="164">
        <v>0</v>
      </c>
      <c r="AA9" s="165">
        <v>0</v>
      </c>
      <c r="AB9" s="163">
        <v>0</v>
      </c>
      <c r="AC9" s="164">
        <v>3</v>
      </c>
      <c r="AD9" s="164">
        <v>7</v>
      </c>
      <c r="AE9" s="164">
        <v>0</v>
      </c>
      <c r="AF9" s="164">
        <v>0</v>
      </c>
      <c r="AG9" s="164">
        <v>0</v>
      </c>
      <c r="AH9" s="153">
        <f t="shared" ref="AH9:AH28" si="2">SUM(AB9:AG9)</f>
        <v>10</v>
      </c>
      <c r="AI9" s="164">
        <v>0</v>
      </c>
      <c r="AJ9" s="164">
        <v>0</v>
      </c>
      <c r="AK9" s="164">
        <v>0</v>
      </c>
      <c r="AL9" s="165">
        <v>0</v>
      </c>
      <c r="AM9" s="155">
        <f t="shared" ref="AM9:AM28" si="3">SUM(F9,Q9,AB9)</f>
        <v>3</v>
      </c>
      <c r="AN9" s="156">
        <f t="shared" ref="AN9:AN28" si="4">SUM(G9,R9,AC9)</f>
        <v>17</v>
      </c>
      <c r="AO9" s="156">
        <f t="shared" ref="AO9:AO28" si="5">SUM(H9,S9,AD9)</f>
        <v>17</v>
      </c>
      <c r="AP9" s="156">
        <f t="shared" ref="AP9:AP28" si="6">SUM(I9,T9,AE9)</f>
        <v>7</v>
      </c>
      <c r="AQ9" s="156">
        <f t="shared" ref="AQ9:AQ28" si="7">SUM(J9,U9,AF9)</f>
        <v>2</v>
      </c>
      <c r="AR9" s="156">
        <f t="shared" ref="AR9:AR28" si="8">SUM(K9,V9,AG9)</f>
        <v>4</v>
      </c>
      <c r="AS9" s="157">
        <f t="shared" ref="AS9:AS28" si="9">SUM(L9,W9,AH9)</f>
        <v>50</v>
      </c>
      <c r="AT9" s="156">
        <f t="shared" ref="AT9:AT28" si="10">SUM(M9,X9,AI9)</f>
        <v>5</v>
      </c>
      <c r="AU9" s="156">
        <f t="shared" ref="AU9:AU28" si="11">SUM(N9,Y9,AJ9)</f>
        <v>4</v>
      </c>
      <c r="AV9" s="156">
        <f t="shared" ref="AV9:AV28" si="12">SUM(O9,Z9,AK9)</f>
        <v>0</v>
      </c>
      <c r="AW9" s="158">
        <f t="shared" ref="AW9:AW28" si="13">SUM(P9,AA9,AL9)</f>
        <v>0</v>
      </c>
    </row>
    <row r="10" spans="1:49" ht="16.5" customHeight="1" x14ac:dyDescent="0.15">
      <c r="A10" s="48">
        <v>2</v>
      </c>
      <c r="B10" s="1841" t="s">
        <v>355</v>
      </c>
      <c r="C10" s="1842"/>
      <c r="D10" s="1842"/>
      <c r="E10" s="1843"/>
      <c r="F10" s="166">
        <v>5</v>
      </c>
      <c r="G10" s="167">
        <v>28</v>
      </c>
      <c r="H10" s="167">
        <v>26</v>
      </c>
      <c r="I10" s="167">
        <v>33</v>
      </c>
      <c r="J10" s="167">
        <v>29</v>
      </c>
      <c r="K10" s="167">
        <v>15</v>
      </c>
      <c r="L10" s="154">
        <f t="shared" si="0"/>
        <v>136</v>
      </c>
      <c r="M10" s="167">
        <v>37</v>
      </c>
      <c r="N10" s="167">
        <v>0</v>
      </c>
      <c r="O10" s="167">
        <v>0</v>
      </c>
      <c r="P10" s="168">
        <v>0</v>
      </c>
      <c r="Q10" s="166">
        <v>0</v>
      </c>
      <c r="R10" s="167">
        <v>0</v>
      </c>
      <c r="S10" s="167">
        <v>0</v>
      </c>
      <c r="T10" s="167">
        <v>0</v>
      </c>
      <c r="U10" s="167">
        <v>0</v>
      </c>
      <c r="V10" s="167">
        <v>0</v>
      </c>
      <c r="W10" s="154">
        <f t="shared" si="1"/>
        <v>0</v>
      </c>
      <c r="X10" s="167">
        <v>0</v>
      </c>
      <c r="Y10" s="167">
        <v>0</v>
      </c>
      <c r="Z10" s="167">
        <v>0</v>
      </c>
      <c r="AA10" s="168">
        <v>0</v>
      </c>
      <c r="AB10" s="166">
        <v>0</v>
      </c>
      <c r="AC10" s="167">
        <v>3</v>
      </c>
      <c r="AD10" s="167">
        <v>0</v>
      </c>
      <c r="AE10" s="167">
        <v>2</v>
      </c>
      <c r="AF10" s="167">
        <v>3</v>
      </c>
      <c r="AG10" s="167">
        <v>1</v>
      </c>
      <c r="AH10" s="154">
        <f t="shared" si="2"/>
        <v>9</v>
      </c>
      <c r="AI10" s="167">
        <v>0</v>
      </c>
      <c r="AJ10" s="167">
        <v>0</v>
      </c>
      <c r="AK10" s="167">
        <v>0</v>
      </c>
      <c r="AL10" s="168">
        <v>0</v>
      </c>
      <c r="AM10" s="159">
        <f t="shared" si="3"/>
        <v>5</v>
      </c>
      <c r="AN10" s="160">
        <f t="shared" si="4"/>
        <v>31</v>
      </c>
      <c r="AO10" s="160">
        <f t="shared" si="5"/>
        <v>26</v>
      </c>
      <c r="AP10" s="160">
        <f t="shared" si="6"/>
        <v>35</v>
      </c>
      <c r="AQ10" s="160">
        <f t="shared" si="7"/>
        <v>32</v>
      </c>
      <c r="AR10" s="160">
        <f t="shared" si="8"/>
        <v>16</v>
      </c>
      <c r="AS10" s="161">
        <f t="shared" si="9"/>
        <v>145</v>
      </c>
      <c r="AT10" s="160">
        <f t="shared" si="10"/>
        <v>37</v>
      </c>
      <c r="AU10" s="160">
        <f t="shared" si="11"/>
        <v>0</v>
      </c>
      <c r="AV10" s="160">
        <f t="shared" si="12"/>
        <v>0</v>
      </c>
      <c r="AW10" s="162">
        <f t="shared" si="13"/>
        <v>0</v>
      </c>
    </row>
    <row r="11" spans="1:49" ht="16.5" customHeight="1" x14ac:dyDescent="0.15">
      <c r="A11" s="48">
        <v>3</v>
      </c>
      <c r="B11" s="1841" t="s">
        <v>347</v>
      </c>
      <c r="C11" s="1842"/>
      <c r="D11" s="1842"/>
      <c r="E11" s="1843"/>
      <c r="F11" s="166">
        <v>0</v>
      </c>
      <c r="G11" s="167">
        <v>0</v>
      </c>
      <c r="H11" s="167">
        <v>0</v>
      </c>
      <c r="I11" s="167">
        <v>10</v>
      </c>
      <c r="J11" s="167">
        <v>0</v>
      </c>
      <c r="K11" s="167">
        <v>0</v>
      </c>
      <c r="L11" s="154">
        <f t="shared" si="0"/>
        <v>10</v>
      </c>
      <c r="M11" s="167">
        <v>0</v>
      </c>
      <c r="N11" s="167">
        <v>0</v>
      </c>
      <c r="O11" s="167">
        <v>10</v>
      </c>
      <c r="P11" s="168">
        <v>0</v>
      </c>
      <c r="Q11" s="166">
        <v>0</v>
      </c>
      <c r="R11" s="167">
        <v>0</v>
      </c>
      <c r="S11" s="167">
        <v>3</v>
      </c>
      <c r="T11" s="167">
        <v>3</v>
      </c>
      <c r="U11" s="167">
        <v>0</v>
      </c>
      <c r="V11" s="167">
        <v>0</v>
      </c>
      <c r="W11" s="154">
        <f t="shared" si="1"/>
        <v>6</v>
      </c>
      <c r="X11" s="167">
        <v>0</v>
      </c>
      <c r="Y11" s="167">
        <v>0</v>
      </c>
      <c r="Z11" s="167">
        <v>0</v>
      </c>
      <c r="AA11" s="168">
        <v>0</v>
      </c>
      <c r="AB11" s="166">
        <v>0</v>
      </c>
      <c r="AC11" s="167">
        <v>2</v>
      </c>
      <c r="AD11" s="167">
        <v>0</v>
      </c>
      <c r="AE11" s="167">
        <v>1</v>
      </c>
      <c r="AF11" s="167">
        <v>2</v>
      </c>
      <c r="AG11" s="167">
        <v>0</v>
      </c>
      <c r="AH11" s="154">
        <f t="shared" si="2"/>
        <v>5</v>
      </c>
      <c r="AI11" s="167">
        <v>4</v>
      </c>
      <c r="AJ11" s="167">
        <v>0</v>
      </c>
      <c r="AK11" s="167">
        <v>0</v>
      </c>
      <c r="AL11" s="168">
        <v>0</v>
      </c>
      <c r="AM11" s="159">
        <f t="shared" si="3"/>
        <v>0</v>
      </c>
      <c r="AN11" s="160">
        <f t="shared" si="4"/>
        <v>2</v>
      </c>
      <c r="AO11" s="160">
        <f t="shared" si="5"/>
        <v>3</v>
      </c>
      <c r="AP11" s="160">
        <f t="shared" si="6"/>
        <v>14</v>
      </c>
      <c r="AQ11" s="160">
        <f t="shared" si="7"/>
        <v>2</v>
      </c>
      <c r="AR11" s="160">
        <f t="shared" si="8"/>
        <v>0</v>
      </c>
      <c r="AS11" s="161">
        <f t="shared" si="9"/>
        <v>21</v>
      </c>
      <c r="AT11" s="160">
        <f t="shared" si="10"/>
        <v>4</v>
      </c>
      <c r="AU11" s="160">
        <f t="shared" si="11"/>
        <v>0</v>
      </c>
      <c r="AV11" s="160">
        <f t="shared" si="12"/>
        <v>10</v>
      </c>
      <c r="AW11" s="162">
        <f t="shared" si="13"/>
        <v>0</v>
      </c>
    </row>
    <row r="12" spans="1:49" ht="16.5" customHeight="1" x14ac:dyDescent="0.15">
      <c r="A12" s="48">
        <v>4</v>
      </c>
      <c r="B12" s="1325"/>
      <c r="C12" s="1326"/>
      <c r="D12" s="1326"/>
      <c r="E12" s="1837"/>
      <c r="F12" s="51"/>
      <c r="G12" s="52"/>
      <c r="H12" s="52"/>
      <c r="I12" s="52"/>
      <c r="J12" s="52"/>
      <c r="K12" s="52"/>
      <c r="L12" s="53">
        <f t="shared" si="0"/>
        <v>0</v>
      </c>
      <c r="M12" s="52"/>
      <c r="N12" s="52"/>
      <c r="O12" s="52"/>
      <c r="P12" s="54"/>
      <c r="Q12" s="51"/>
      <c r="R12" s="52"/>
      <c r="S12" s="52"/>
      <c r="T12" s="52"/>
      <c r="U12" s="52"/>
      <c r="V12" s="52"/>
      <c r="W12" s="53">
        <f t="shared" si="1"/>
        <v>0</v>
      </c>
      <c r="X12" s="52"/>
      <c r="Y12" s="52"/>
      <c r="Z12" s="52"/>
      <c r="AA12" s="54"/>
      <c r="AB12" s="51"/>
      <c r="AC12" s="52"/>
      <c r="AD12" s="52"/>
      <c r="AE12" s="52"/>
      <c r="AF12" s="52"/>
      <c r="AG12" s="52"/>
      <c r="AH12" s="53">
        <f t="shared" si="2"/>
        <v>0</v>
      </c>
      <c r="AI12" s="52"/>
      <c r="AJ12" s="52"/>
      <c r="AK12" s="52"/>
      <c r="AL12" s="54"/>
      <c r="AM12" s="55">
        <f t="shared" si="3"/>
        <v>0</v>
      </c>
      <c r="AN12" s="56">
        <f t="shared" si="4"/>
        <v>0</v>
      </c>
      <c r="AO12" s="56">
        <f t="shared" si="5"/>
        <v>0</v>
      </c>
      <c r="AP12" s="56">
        <f t="shared" si="6"/>
        <v>0</v>
      </c>
      <c r="AQ12" s="56">
        <f t="shared" si="7"/>
        <v>0</v>
      </c>
      <c r="AR12" s="56">
        <f t="shared" si="8"/>
        <v>0</v>
      </c>
      <c r="AS12" s="75">
        <f t="shared" si="9"/>
        <v>0</v>
      </c>
      <c r="AT12" s="56">
        <f t="shared" si="10"/>
        <v>0</v>
      </c>
      <c r="AU12" s="56">
        <f t="shared" si="11"/>
        <v>0</v>
      </c>
      <c r="AV12" s="56">
        <f t="shared" si="12"/>
        <v>0</v>
      </c>
      <c r="AW12" s="57">
        <f t="shared" si="13"/>
        <v>0</v>
      </c>
    </row>
    <row r="13" spans="1:49" ht="16.5" customHeight="1" x14ac:dyDescent="0.15">
      <c r="A13" s="48">
        <v>5</v>
      </c>
      <c r="B13" s="1325"/>
      <c r="C13" s="1326"/>
      <c r="D13" s="1326"/>
      <c r="E13" s="1837"/>
      <c r="F13" s="51"/>
      <c r="G13" s="52"/>
      <c r="H13" s="52"/>
      <c r="I13" s="52"/>
      <c r="J13" s="52"/>
      <c r="K13" s="52"/>
      <c r="L13" s="53">
        <f t="shared" si="0"/>
        <v>0</v>
      </c>
      <c r="M13" s="52"/>
      <c r="N13" s="52"/>
      <c r="O13" s="52"/>
      <c r="P13" s="54"/>
      <c r="Q13" s="51"/>
      <c r="R13" s="52"/>
      <c r="S13" s="52"/>
      <c r="T13" s="52"/>
      <c r="U13" s="52"/>
      <c r="V13" s="52"/>
      <c r="W13" s="53">
        <f t="shared" si="1"/>
        <v>0</v>
      </c>
      <c r="X13" s="52"/>
      <c r="Y13" s="52"/>
      <c r="Z13" s="52"/>
      <c r="AA13" s="54"/>
      <c r="AB13" s="51"/>
      <c r="AC13" s="52"/>
      <c r="AD13" s="52"/>
      <c r="AE13" s="52"/>
      <c r="AF13" s="52"/>
      <c r="AG13" s="52"/>
      <c r="AH13" s="53">
        <f t="shared" si="2"/>
        <v>0</v>
      </c>
      <c r="AI13" s="52"/>
      <c r="AJ13" s="52"/>
      <c r="AK13" s="52"/>
      <c r="AL13" s="54"/>
      <c r="AM13" s="55">
        <f t="shared" si="3"/>
        <v>0</v>
      </c>
      <c r="AN13" s="56">
        <f t="shared" si="4"/>
        <v>0</v>
      </c>
      <c r="AO13" s="56">
        <f t="shared" si="5"/>
        <v>0</v>
      </c>
      <c r="AP13" s="56">
        <f t="shared" si="6"/>
        <v>0</v>
      </c>
      <c r="AQ13" s="56">
        <f t="shared" si="7"/>
        <v>0</v>
      </c>
      <c r="AR13" s="56">
        <f t="shared" si="8"/>
        <v>0</v>
      </c>
      <c r="AS13" s="75">
        <f t="shared" si="9"/>
        <v>0</v>
      </c>
      <c r="AT13" s="56">
        <f t="shared" si="10"/>
        <v>0</v>
      </c>
      <c r="AU13" s="56">
        <f t="shared" si="11"/>
        <v>0</v>
      </c>
      <c r="AV13" s="56">
        <f t="shared" si="12"/>
        <v>0</v>
      </c>
      <c r="AW13" s="57">
        <f t="shared" si="13"/>
        <v>0</v>
      </c>
    </row>
    <row r="14" spans="1:49" ht="16.5" customHeight="1" x14ac:dyDescent="0.15">
      <c r="A14" s="48">
        <v>6</v>
      </c>
      <c r="B14" s="1325"/>
      <c r="C14" s="1326"/>
      <c r="D14" s="1326"/>
      <c r="E14" s="1837"/>
      <c r="F14" s="51"/>
      <c r="G14" s="52"/>
      <c r="H14" s="52"/>
      <c r="I14" s="52"/>
      <c r="J14" s="52"/>
      <c r="K14" s="52"/>
      <c r="L14" s="53">
        <f t="shared" si="0"/>
        <v>0</v>
      </c>
      <c r="M14" s="52"/>
      <c r="N14" s="52"/>
      <c r="O14" s="52"/>
      <c r="P14" s="54"/>
      <c r="Q14" s="51"/>
      <c r="R14" s="52"/>
      <c r="S14" s="52"/>
      <c r="T14" s="52"/>
      <c r="U14" s="52"/>
      <c r="V14" s="52"/>
      <c r="W14" s="53">
        <f t="shared" si="1"/>
        <v>0</v>
      </c>
      <c r="X14" s="52"/>
      <c r="Y14" s="52"/>
      <c r="Z14" s="52"/>
      <c r="AA14" s="54"/>
      <c r="AB14" s="51"/>
      <c r="AC14" s="52"/>
      <c r="AD14" s="52"/>
      <c r="AE14" s="52"/>
      <c r="AF14" s="52"/>
      <c r="AG14" s="52"/>
      <c r="AH14" s="53">
        <f t="shared" si="2"/>
        <v>0</v>
      </c>
      <c r="AI14" s="52"/>
      <c r="AJ14" s="52"/>
      <c r="AK14" s="52"/>
      <c r="AL14" s="54"/>
      <c r="AM14" s="55">
        <f t="shared" si="3"/>
        <v>0</v>
      </c>
      <c r="AN14" s="56">
        <f t="shared" si="4"/>
        <v>0</v>
      </c>
      <c r="AO14" s="56">
        <f t="shared" si="5"/>
        <v>0</v>
      </c>
      <c r="AP14" s="56">
        <f t="shared" si="6"/>
        <v>0</v>
      </c>
      <c r="AQ14" s="56">
        <f t="shared" si="7"/>
        <v>0</v>
      </c>
      <c r="AR14" s="56">
        <f t="shared" si="8"/>
        <v>0</v>
      </c>
      <c r="AS14" s="75">
        <f t="shared" si="9"/>
        <v>0</v>
      </c>
      <c r="AT14" s="56">
        <f t="shared" si="10"/>
        <v>0</v>
      </c>
      <c r="AU14" s="56">
        <f t="shared" si="11"/>
        <v>0</v>
      </c>
      <c r="AV14" s="56">
        <f t="shared" si="12"/>
        <v>0</v>
      </c>
      <c r="AW14" s="57">
        <f t="shared" si="13"/>
        <v>0</v>
      </c>
    </row>
    <row r="15" spans="1:49" ht="16.5" customHeight="1" x14ac:dyDescent="0.15">
      <c r="A15" s="48">
        <v>7</v>
      </c>
      <c r="B15" s="1325"/>
      <c r="C15" s="1326"/>
      <c r="D15" s="1326"/>
      <c r="E15" s="1837"/>
      <c r="F15" s="51"/>
      <c r="G15" s="52"/>
      <c r="H15" s="52"/>
      <c r="I15" s="52"/>
      <c r="J15" s="52"/>
      <c r="K15" s="52"/>
      <c r="L15" s="53">
        <f t="shared" si="0"/>
        <v>0</v>
      </c>
      <c r="M15" s="52"/>
      <c r="N15" s="52"/>
      <c r="O15" s="52"/>
      <c r="P15" s="54"/>
      <c r="Q15" s="51"/>
      <c r="R15" s="52"/>
      <c r="S15" s="52"/>
      <c r="T15" s="52"/>
      <c r="U15" s="52"/>
      <c r="V15" s="52"/>
      <c r="W15" s="53">
        <f t="shared" si="1"/>
        <v>0</v>
      </c>
      <c r="X15" s="52"/>
      <c r="Y15" s="52"/>
      <c r="Z15" s="52"/>
      <c r="AA15" s="54"/>
      <c r="AB15" s="51"/>
      <c r="AC15" s="52"/>
      <c r="AD15" s="52"/>
      <c r="AE15" s="52"/>
      <c r="AF15" s="52"/>
      <c r="AG15" s="52"/>
      <c r="AH15" s="53">
        <f t="shared" si="2"/>
        <v>0</v>
      </c>
      <c r="AI15" s="52"/>
      <c r="AJ15" s="52"/>
      <c r="AK15" s="52"/>
      <c r="AL15" s="54"/>
      <c r="AM15" s="55">
        <f t="shared" si="3"/>
        <v>0</v>
      </c>
      <c r="AN15" s="56">
        <f t="shared" si="4"/>
        <v>0</v>
      </c>
      <c r="AO15" s="56">
        <f t="shared" si="5"/>
        <v>0</v>
      </c>
      <c r="AP15" s="56">
        <f t="shared" si="6"/>
        <v>0</v>
      </c>
      <c r="AQ15" s="56">
        <f t="shared" si="7"/>
        <v>0</v>
      </c>
      <c r="AR15" s="56">
        <f t="shared" si="8"/>
        <v>0</v>
      </c>
      <c r="AS15" s="75">
        <f t="shared" si="9"/>
        <v>0</v>
      </c>
      <c r="AT15" s="56">
        <f t="shared" si="10"/>
        <v>0</v>
      </c>
      <c r="AU15" s="56">
        <f t="shared" si="11"/>
        <v>0</v>
      </c>
      <c r="AV15" s="56">
        <f t="shared" si="12"/>
        <v>0</v>
      </c>
      <c r="AW15" s="57">
        <f t="shared" si="13"/>
        <v>0</v>
      </c>
    </row>
    <row r="16" spans="1:49" ht="16.5" customHeight="1" x14ac:dyDescent="0.15">
      <c r="A16" s="48">
        <v>8</v>
      </c>
      <c r="B16" s="1325"/>
      <c r="C16" s="1326"/>
      <c r="D16" s="1326"/>
      <c r="E16" s="1837"/>
      <c r="F16" s="51"/>
      <c r="G16" s="52"/>
      <c r="H16" s="52"/>
      <c r="I16" s="52"/>
      <c r="J16" s="52"/>
      <c r="K16" s="52"/>
      <c r="L16" s="53">
        <f t="shared" si="0"/>
        <v>0</v>
      </c>
      <c r="M16" s="52"/>
      <c r="N16" s="52"/>
      <c r="O16" s="52"/>
      <c r="P16" s="54"/>
      <c r="Q16" s="51"/>
      <c r="R16" s="52"/>
      <c r="S16" s="52"/>
      <c r="T16" s="52"/>
      <c r="U16" s="52"/>
      <c r="V16" s="52"/>
      <c r="W16" s="53">
        <f t="shared" si="1"/>
        <v>0</v>
      </c>
      <c r="X16" s="52"/>
      <c r="Y16" s="52"/>
      <c r="Z16" s="52"/>
      <c r="AA16" s="54"/>
      <c r="AB16" s="51"/>
      <c r="AC16" s="52"/>
      <c r="AD16" s="52"/>
      <c r="AE16" s="52"/>
      <c r="AF16" s="52"/>
      <c r="AG16" s="52"/>
      <c r="AH16" s="53">
        <f t="shared" si="2"/>
        <v>0</v>
      </c>
      <c r="AI16" s="52"/>
      <c r="AJ16" s="52"/>
      <c r="AK16" s="52"/>
      <c r="AL16" s="54"/>
      <c r="AM16" s="55">
        <f t="shared" si="3"/>
        <v>0</v>
      </c>
      <c r="AN16" s="56">
        <f t="shared" si="4"/>
        <v>0</v>
      </c>
      <c r="AO16" s="56">
        <f t="shared" si="5"/>
        <v>0</v>
      </c>
      <c r="AP16" s="56">
        <f t="shared" si="6"/>
        <v>0</v>
      </c>
      <c r="AQ16" s="56">
        <f t="shared" si="7"/>
        <v>0</v>
      </c>
      <c r="AR16" s="56">
        <f t="shared" si="8"/>
        <v>0</v>
      </c>
      <c r="AS16" s="75">
        <f t="shared" si="9"/>
        <v>0</v>
      </c>
      <c r="AT16" s="56">
        <f t="shared" si="10"/>
        <v>0</v>
      </c>
      <c r="AU16" s="56">
        <f t="shared" si="11"/>
        <v>0</v>
      </c>
      <c r="AV16" s="56">
        <f t="shared" si="12"/>
        <v>0</v>
      </c>
      <c r="AW16" s="57">
        <f t="shared" si="13"/>
        <v>0</v>
      </c>
    </row>
    <row r="17" spans="1:49" ht="16.5" customHeight="1" x14ac:dyDescent="0.15">
      <c r="A17" s="48">
        <v>9</v>
      </c>
      <c r="B17" s="1325"/>
      <c r="C17" s="1326"/>
      <c r="D17" s="1326"/>
      <c r="E17" s="1837"/>
      <c r="F17" s="51"/>
      <c r="G17" s="52"/>
      <c r="H17" s="52"/>
      <c r="I17" s="52"/>
      <c r="J17" s="52"/>
      <c r="K17" s="52"/>
      <c r="L17" s="53">
        <f t="shared" si="0"/>
        <v>0</v>
      </c>
      <c r="M17" s="52"/>
      <c r="N17" s="52"/>
      <c r="O17" s="52"/>
      <c r="P17" s="54"/>
      <c r="Q17" s="51"/>
      <c r="R17" s="52"/>
      <c r="S17" s="52"/>
      <c r="T17" s="52"/>
      <c r="U17" s="52"/>
      <c r="V17" s="52"/>
      <c r="W17" s="53">
        <f t="shared" si="1"/>
        <v>0</v>
      </c>
      <c r="X17" s="52"/>
      <c r="Y17" s="52"/>
      <c r="Z17" s="52"/>
      <c r="AA17" s="54"/>
      <c r="AB17" s="51"/>
      <c r="AC17" s="52"/>
      <c r="AD17" s="52"/>
      <c r="AE17" s="52"/>
      <c r="AF17" s="52"/>
      <c r="AG17" s="52"/>
      <c r="AH17" s="53">
        <f t="shared" si="2"/>
        <v>0</v>
      </c>
      <c r="AI17" s="52"/>
      <c r="AJ17" s="52"/>
      <c r="AK17" s="52"/>
      <c r="AL17" s="54"/>
      <c r="AM17" s="55">
        <f t="shared" si="3"/>
        <v>0</v>
      </c>
      <c r="AN17" s="56">
        <f t="shared" si="4"/>
        <v>0</v>
      </c>
      <c r="AO17" s="56">
        <f t="shared" si="5"/>
        <v>0</v>
      </c>
      <c r="AP17" s="56">
        <f t="shared" si="6"/>
        <v>0</v>
      </c>
      <c r="AQ17" s="56">
        <f t="shared" si="7"/>
        <v>0</v>
      </c>
      <c r="AR17" s="56">
        <f t="shared" si="8"/>
        <v>0</v>
      </c>
      <c r="AS17" s="75">
        <f t="shared" si="9"/>
        <v>0</v>
      </c>
      <c r="AT17" s="56">
        <f t="shared" si="10"/>
        <v>0</v>
      </c>
      <c r="AU17" s="56">
        <f t="shared" si="11"/>
        <v>0</v>
      </c>
      <c r="AV17" s="56">
        <f t="shared" si="12"/>
        <v>0</v>
      </c>
      <c r="AW17" s="57">
        <f t="shared" si="13"/>
        <v>0</v>
      </c>
    </row>
    <row r="18" spans="1:49" ht="16.5" customHeight="1" x14ac:dyDescent="0.15">
      <c r="A18" s="48">
        <v>10</v>
      </c>
      <c r="B18" s="1325"/>
      <c r="C18" s="1326"/>
      <c r="D18" s="1326"/>
      <c r="E18" s="1837"/>
      <c r="F18" s="51"/>
      <c r="G18" s="52"/>
      <c r="H18" s="52"/>
      <c r="I18" s="52"/>
      <c r="J18" s="52"/>
      <c r="K18" s="52"/>
      <c r="L18" s="53">
        <f t="shared" si="0"/>
        <v>0</v>
      </c>
      <c r="M18" s="52"/>
      <c r="N18" s="52"/>
      <c r="O18" s="52"/>
      <c r="P18" s="54"/>
      <c r="Q18" s="51"/>
      <c r="R18" s="52"/>
      <c r="S18" s="52"/>
      <c r="T18" s="52"/>
      <c r="U18" s="52"/>
      <c r="V18" s="52"/>
      <c r="W18" s="53">
        <f t="shared" si="1"/>
        <v>0</v>
      </c>
      <c r="X18" s="52"/>
      <c r="Y18" s="52"/>
      <c r="Z18" s="52"/>
      <c r="AA18" s="54"/>
      <c r="AB18" s="51"/>
      <c r="AC18" s="52"/>
      <c r="AD18" s="52"/>
      <c r="AE18" s="52"/>
      <c r="AF18" s="52"/>
      <c r="AG18" s="52"/>
      <c r="AH18" s="53">
        <f t="shared" si="2"/>
        <v>0</v>
      </c>
      <c r="AI18" s="52"/>
      <c r="AJ18" s="52"/>
      <c r="AK18" s="52"/>
      <c r="AL18" s="54"/>
      <c r="AM18" s="55">
        <f t="shared" si="3"/>
        <v>0</v>
      </c>
      <c r="AN18" s="56">
        <f t="shared" si="4"/>
        <v>0</v>
      </c>
      <c r="AO18" s="56">
        <f t="shared" si="5"/>
        <v>0</v>
      </c>
      <c r="AP18" s="56">
        <f t="shared" si="6"/>
        <v>0</v>
      </c>
      <c r="AQ18" s="56">
        <f t="shared" si="7"/>
        <v>0</v>
      </c>
      <c r="AR18" s="56">
        <f t="shared" si="8"/>
        <v>0</v>
      </c>
      <c r="AS18" s="75">
        <f t="shared" si="9"/>
        <v>0</v>
      </c>
      <c r="AT18" s="56">
        <f t="shared" si="10"/>
        <v>0</v>
      </c>
      <c r="AU18" s="56">
        <f t="shared" si="11"/>
        <v>0</v>
      </c>
      <c r="AV18" s="56">
        <f t="shared" si="12"/>
        <v>0</v>
      </c>
      <c r="AW18" s="57">
        <f t="shared" si="13"/>
        <v>0</v>
      </c>
    </row>
    <row r="19" spans="1:49" ht="16.5" customHeight="1" x14ac:dyDescent="0.15">
      <c r="A19" s="48">
        <v>11</v>
      </c>
      <c r="B19" s="1325"/>
      <c r="C19" s="1326"/>
      <c r="D19" s="1326"/>
      <c r="E19" s="1837"/>
      <c r="F19" s="51"/>
      <c r="G19" s="52"/>
      <c r="H19" s="52"/>
      <c r="I19" s="52"/>
      <c r="J19" s="52"/>
      <c r="K19" s="52"/>
      <c r="L19" s="53">
        <f t="shared" si="0"/>
        <v>0</v>
      </c>
      <c r="M19" s="52"/>
      <c r="N19" s="52"/>
      <c r="O19" s="52"/>
      <c r="P19" s="54"/>
      <c r="Q19" s="51"/>
      <c r="R19" s="52"/>
      <c r="S19" s="52"/>
      <c r="T19" s="52"/>
      <c r="U19" s="52"/>
      <c r="V19" s="52"/>
      <c r="W19" s="53">
        <f t="shared" si="1"/>
        <v>0</v>
      </c>
      <c r="X19" s="52"/>
      <c r="Y19" s="52"/>
      <c r="Z19" s="52"/>
      <c r="AA19" s="54"/>
      <c r="AB19" s="51"/>
      <c r="AC19" s="52"/>
      <c r="AD19" s="52"/>
      <c r="AE19" s="52"/>
      <c r="AF19" s="52"/>
      <c r="AG19" s="52"/>
      <c r="AH19" s="53">
        <f t="shared" si="2"/>
        <v>0</v>
      </c>
      <c r="AI19" s="52"/>
      <c r="AJ19" s="52"/>
      <c r="AK19" s="52"/>
      <c r="AL19" s="54"/>
      <c r="AM19" s="55">
        <f t="shared" si="3"/>
        <v>0</v>
      </c>
      <c r="AN19" s="56">
        <f t="shared" si="4"/>
        <v>0</v>
      </c>
      <c r="AO19" s="56">
        <f t="shared" si="5"/>
        <v>0</v>
      </c>
      <c r="AP19" s="56">
        <f t="shared" si="6"/>
        <v>0</v>
      </c>
      <c r="AQ19" s="56">
        <f t="shared" si="7"/>
        <v>0</v>
      </c>
      <c r="AR19" s="56">
        <f t="shared" si="8"/>
        <v>0</v>
      </c>
      <c r="AS19" s="75">
        <f t="shared" si="9"/>
        <v>0</v>
      </c>
      <c r="AT19" s="56">
        <f t="shared" si="10"/>
        <v>0</v>
      </c>
      <c r="AU19" s="56">
        <f t="shared" si="11"/>
        <v>0</v>
      </c>
      <c r="AV19" s="56">
        <f t="shared" si="12"/>
        <v>0</v>
      </c>
      <c r="AW19" s="57">
        <f t="shared" si="13"/>
        <v>0</v>
      </c>
    </row>
    <row r="20" spans="1:49" ht="16.5" customHeight="1" x14ac:dyDescent="0.15">
      <c r="A20" s="48">
        <v>12</v>
      </c>
      <c r="B20" s="1325"/>
      <c r="C20" s="1326"/>
      <c r="D20" s="1326"/>
      <c r="E20" s="1837"/>
      <c r="F20" s="51"/>
      <c r="G20" s="52"/>
      <c r="H20" s="52"/>
      <c r="I20" s="52"/>
      <c r="J20" s="52"/>
      <c r="K20" s="52"/>
      <c r="L20" s="53">
        <f t="shared" si="0"/>
        <v>0</v>
      </c>
      <c r="M20" s="52"/>
      <c r="N20" s="52"/>
      <c r="O20" s="52"/>
      <c r="P20" s="54"/>
      <c r="Q20" s="51"/>
      <c r="R20" s="52"/>
      <c r="S20" s="52"/>
      <c r="T20" s="52"/>
      <c r="U20" s="52"/>
      <c r="V20" s="52"/>
      <c r="W20" s="53">
        <f t="shared" si="1"/>
        <v>0</v>
      </c>
      <c r="X20" s="52"/>
      <c r="Y20" s="52"/>
      <c r="Z20" s="52"/>
      <c r="AA20" s="54"/>
      <c r="AB20" s="51"/>
      <c r="AC20" s="52"/>
      <c r="AD20" s="52"/>
      <c r="AE20" s="52"/>
      <c r="AF20" s="52"/>
      <c r="AG20" s="52"/>
      <c r="AH20" s="53">
        <f t="shared" si="2"/>
        <v>0</v>
      </c>
      <c r="AI20" s="52"/>
      <c r="AJ20" s="52"/>
      <c r="AK20" s="52"/>
      <c r="AL20" s="54"/>
      <c r="AM20" s="55">
        <f t="shared" si="3"/>
        <v>0</v>
      </c>
      <c r="AN20" s="56">
        <f t="shared" si="4"/>
        <v>0</v>
      </c>
      <c r="AO20" s="56">
        <f t="shared" si="5"/>
        <v>0</v>
      </c>
      <c r="AP20" s="56">
        <f t="shared" si="6"/>
        <v>0</v>
      </c>
      <c r="AQ20" s="56">
        <f t="shared" si="7"/>
        <v>0</v>
      </c>
      <c r="AR20" s="56">
        <f t="shared" si="8"/>
        <v>0</v>
      </c>
      <c r="AS20" s="75">
        <f t="shared" si="9"/>
        <v>0</v>
      </c>
      <c r="AT20" s="56">
        <f t="shared" si="10"/>
        <v>0</v>
      </c>
      <c r="AU20" s="56">
        <f t="shared" si="11"/>
        <v>0</v>
      </c>
      <c r="AV20" s="56">
        <f t="shared" si="12"/>
        <v>0</v>
      </c>
      <c r="AW20" s="57">
        <f t="shared" si="13"/>
        <v>0</v>
      </c>
    </row>
    <row r="21" spans="1:49" ht="16.5" customHeight="1" x14ac:dyDescent="0.15">
      <c r="A21" s="48">
        <v>13</v>
      </c>
      <c r="B21" s="1325"/>
      <c r="C21" s="1326"/>
      <c r="D21" s="1326"/>
      <c r="E21" s="1837"/>
      <c r="F21" s="51"/>
      <c r="G21" s="52"/>
      <c r="H21" s="52"/>
      <c r="I21" s="52"/>
      <c r="J21" s="52"/>
      <c r="K21" s="52"/>
      <c r="L21" s="53">
        <f t="shared" si="0"/>
        <v>0</v>
      </c>
      <c r="M21" s="52"/>
      <c r="N21" s="52"/>
      <c r="O21" s="52"/>
      <c r="P21" s="54"/>
      <c r="Q21" s="51"/>
      <c r="R21" s="52"/>
      <c r="S21" s="52"/>
      <c r="T21" s="52"/>
      <c r="U21" s="52"/>
      <c r="V21" s="52"/>
      <c r="W21" s="53">
        <f t="shared" si="1"/>
        <v>0</v>
      </c>
      <c r="X21" s="52"/>
      <c r="Y21" s="52"/>
      <c r="Z21" s="52"/>
      <c r="AA21" s="54"/>
      <c r="AB21" s="51"/>
      <c r="AC21" s="52"/>
      <c r="AD21" s="52"/>
      <c r="AE21" s="52"/>
      <c r="AF21" s="52"/>
      <c r="AG21" s="52"/>
      <c r="AH21" s="53">
        <f t="shared" si="2"/>
        <v>0</v>
      </c>
      <c r="AI21" s="52"/>
      <c r="AJ21" s="52"/>
      <c r="AK21" s="52"/>
      <c r="AL21" s="54"/>
      <c r="AM21" s="55">
        <f t="shared" si="3"/>
        <v>0</v>
      </c>
      <c r="AN21" s="56">
        <f t="shared" si="4"/>
        <v>0</v>
      </c>
      <c r="AO21" s="56">
        <f t="shared" si="5"/>
        <v>0</v>
      </c>
      <c r="AP21" s="56">
        <f t="shared" si="6"/>
        <v>0</v>
      </c>
      <c r="AQ21" s="56">
        <f t="shared" si="7"/>
        <v>0</v>
      </c>
      <c r="AR21" s="56">
        <f t="shared" si="8"/>
        <v>0</v>
      </c>
      <c r="AS21" s="75">
        <f t="shared" si="9"/>
        <v>0</v>
      </c>
      <c r="AT21" s="56">
        <f t="shared" si="10"/>
        <v>0</v>
      </c>
      <c r="AU21" s="56">
        <f t="shared" si="11"/>
        <v>0</v>
      </c>
      <c r="AV21" s="56">
        <f t="shared" si="12"/>
        <v>0</v>
      </c>
      <c r="AW21" s="57">
        <f t="shared" si="13"/>
        <v>0</v>
      </c>
    </row>
    <row r="22" spans="1:49" ht="16.5" customHeight="1" x14ac:dyDescent="0.15">
      <c r="A22" s="48">
        <v>14</v>
      </c>
      <c r="B22" s="1325"/>
      <c r="C22" s="1326"/>
      <c r="D22" s="1326"/>
      <c r="E22" s="1837"/>
      <c r="F22" s="51"/>
      <c r="G22" s="52"/>
      <c r="H22" s="52"/>
      <c r="I22" s="52"/>
      <c r="J22" s="52"/>
      <c r="K22" s="52"/>
      <c r="L22" s="53">
        <f t="shared" si="0"/>
        <v>0</v>
      </c>
      <c r="M22" s="52"/>
      <c r="N22" s="52"/>
      <c r="O22" s="52"/>
      <c r="P22" s="54"/>
      <c r="Q22" s="51"/>
      <c r="R22" s="52"/>
      <c r="S22" s="52"/>
      <c r="T22" s="52"/>
      <c r="U22" s="52"/>
      <c r="V22" s="52"/>
      <c r="W22" s="53">
        <f t="shared" si="1"/>
        <v>0</v>
      </c>
      <c r="X22" s="52"/>
      <c r="Y22" s="52"/>
      <c r="Z22" s="52"/>
      <c r="AA22" s="54"/>
      <c r="AB22" s="51"/>
      <c r="AC22" s="52"/>
      <c r="AD22" s="52"/>
      <c r="AE22" s="52"/>
      <c r="AF22" s="52"/>
      <c r="AG22" s="52"/>
      <c r="AH22" s="53">
        <f t="shared" si="2"/>
        <v>0</v>
      </c>
      <c r="AI22" s="52"/>
      <c r="AJ22" s="52"/>
      <c r="AK22" s="52"/>
      <c r="AL22" s="54"/>
      <c r="AM22" s="55">
        <f t="shared" si="3"/>
        <v>0</v>
      </c>
      <c r="AN22" s="56">
        <f t="shared" si="4"/>
        <v>0</v>
      </c>
      <c r="AO22" s="56">
        <f t="shared" si="5"/>
        <v>0</v>
      </c>
      <c r="AP22" s="56">
        <f t="shared" si="6"/>
        <v>0</v>
      </c>
      <c r="AQ22" s="56">
        <f t="shared" si="7"/>
        <v>0</v>
      </c>
      <c r="AR22" s="56">
        <f t="shared" si="8"/>
        <v>0</v>
      </c>
      <c r="AS22" s="75">
        <f t="shared" si="9"/>
        <v>0</v>
      </c>
      <c r="AT22" s="56">
        <f t="shared" si="10"/>
        <v>0</v>
      </c>
      <c r="AU22" s="56">
        <f t="shared" si="11"/>
        <v>0</v>
      </c>
      <c r="AV22" s="56">
        <f t="shared" si="12"/>
        <v>0</v>
      </c>
      <c r="AW22" s="57">
        <f t="shared" si="13"/>
        <v>0</v>
      </c>
    </row>
    <row r="23" spans="1:49" ht="16.5" customHeight="1" x14ac:dyDescent="0.15">
      <c r="A23" s="48">
        <v>15</v>
      </c>
      <c r="B23" s="1325"/>
      <c r="C23" s="1326"/>
      <c r="D23" s="1326"/>
      <c r="E23" s="1837"/>
      <c r="F23" s="51"/>
      <c r="G23" s="52"/>
      <c r="H23" s="52"/>
      <c r="I23" s="52"/>
      <c r="J23" s="52"/>
      <c r="K23" s="52"/>
      <c r="L23" s="53">
        <f t="shared" si="0"/>
        <v>0</v>
      </c>
      <c r="M23" s="52"/>
      <c r="N23" s="52"/>
      <c r="O23" s="52"/>
      <c r="P23" s="54"/>
      <c r="Q23" s="51"/>
      <c r="R23" s="52"/>
      <c r="S23" s="52"/>
      <c r="T23" s="52"/>
      <c r="U23" s="52"/>
      <c r="V23" s="52"/>
      <c r="W23" s="53">
        <f t="shared" si="1"/>
        <v>0</v>
      </c>
      <c r="X23" s="52"/>
      <c r="Y23" s="52"/>
      <c r="Z23" s="52"/>
      <c r="AA23" s="54"/>
      <c r="AB23" s="51"/>
      <c r="AC23" s="52"/>
      <c r="AD23" s="52"/>
      <c r="AE23" s="52"/>
      <c r="AF23" s="52"/>
      <c r="AG23" s="52"/>
      <c r="AH23" s="53">
        <f t="shared" si="2"/>
        <v>0</v>
      </c>
      <c r="AI23" s="52"/>
      <c r="AJ23" s="52"/>
      <c r="AK23" s="52"/>
      <c r="AL23" s="54"/>
      <c r="AM23" s="55">
        <f t="shared" si="3"/>
        <v>0</v>
      </c>
      <c r="AN23" s="56">
        <f t="shared" si="4"/>
        <v>0</v>
      </c>
      <c r="AO23" s="56">
        <f t="shared" si="5"/>
        <v>0</v>
      </c>
      <c r="AP23" s="56">
        <f t="shared" si="6"/>
        <v>0</v>
      </c>
      <c r="AQ23" s="56">
        <f t="shared" si="7"/>
        <v>0</v>
      </c>
      <c r="AR23" s="56">
        <f t="shared" si="8"/>
        <v>0</v>
      </c>
      <c r="AS23" s="75">
        <f t="shared" si="9"/>
        <v>0</v>
      </c>
      <c r="AT23" s="56">
        <f t="shared" si="10"/>
        <v>0</v>
      </c>
      <c r="AU23" s="56">
        <f t="shared" si="11"/>
        <v>0</v>
      </c>
      <c r="AV23" s="56">
        <f t="shared" si="12"/>
        <v>0</v>
      </c>
      <c r="AW23" s="57">
        <f t="shared" si="13"/>
        <v>0</v>
      </c>
    </row>
    <row r="24" spans="1:49" ht="16.5" customHeight="1" x14ac:dyDescent="0.15">
      <c r="A24" s="48">
        <v>16</v>
      </c>
      <c r="B24" s="1325"/>
      <c r="C24" s="1326"/>
      <c r="D24" s="1326"/>
      <c r="E24" s="1837"/>
      <c r="F24" s="51"/>
      <c r="G24" s="52"/>
      <c r="H24" s="52"/>
      <c r="I24" s="52"/>
      <c r="J24" s="52"/>
      <c r="K24" s="52"/>
      <c r="L24" s="53">
        <f t="shared" si="0"/>
        <v>0</v>
      </c>
      <c r="M24" s="52"/>
      <c r="N24" s="52"/>
      <c r="O24" s="52"/>
      <c r="P24" s="54"/>
      <c r="Q24" s="51"/>
      <c r="R24" s="52"/>
      <c r="S24" s="52"/>
      <c r="T24" s="52"/>
      <c r="U24" s="52"/>
      <c r="V24" s="52"/>
      <c r="W24" s="53">
        <f t="shared" si="1"/>
        <v>0</v>
      </c>
      <c r="X24" s="52"/>
      <c r="Y24" s="52"/>
      <c r="Z24" s="52"/>
      <c r="AA24" s="54"/>
      <c r="AB24" s="51"/>
      <c r="AC24" s="52"/>
      <c r="AD24" s="52"/>
      <c r="AE24" s="52"/>
      <c r="AF24" s="52"/>
      <c r="AG24" s="52"/>
      <c r="AH24" s="53">
        <f t="shared" si="2"/>
        <v>0</v>
      </c>
      <c r="AI24" s="52"/>
      <c r="AJ24" s="52"/>
      <c r="AK24" s="52"/>
      <c r="AL24" s="54"/>
      <c r="AM24" s="55">
        <f t="shared" si="3"/>
        <v>0</v>
      </c>
      <c r="AN24" s="56">
        <f t="shared" si="4"/>
        <v>0</v>
      </c>
      <c r="AO24" s="56">
        <f t="shared" si="5"/>
        <v>0</v>
      </c>
      <c r="AP24" s="56">
        <f t="shared" si="6"/>
        <v>0</v>
      </c>
      <c r="AQ24" s="56">
        <f t="shared" si="7"/>
        <v>0</v>
      </c>
      <c r="AR24" s="56">
        <f t="shared" si="8"/>
        <v>0</v>
      </c>
      <c r="AS24" s="75">
        <f t="shared" si="9"/>
        <v>0</v>
      </c>
      <c r="AT24" s="56">
        <f t="shared" si="10"/>
        <v>0</v>
      </c>
      <c r="AU24" s="56">
        <f t="shared" si="11"/>
        <v>0</v>
      </c>
      <c r="AV24" s="56">
        <f t="shared" si="12"/>
        <v>0</v>
      </c>
      <c r="AW24" s="57">
        <f t="shared" si="13"/>
        <v>0</v>
      </c>
    </row>
    <row r="25" spans="1:49" ht="16.5" customHeight="1" x14ac:dyDescent="0.15">
      <c r="A25" s="48">
        <v>17</v>
      </c>
      <c r="B25" s="1325"/>
      <c r="C25" s="1326"/>
      <c r="D25" s="1326"/>
      <c r="E25" s="1837"/>
      <c r="F25" s="51"/>
      <c r="G25" s="52"/>
      <c r="H25" s="52"/>
      <c r="I25" s="52"/>
      <c r="J25" s="52"/>
      <c r="K25" s="52"/>
      <c r="L25" s="53">
        <f t="shared" si="0"/>
        <v>0</v>
      </c>
      <c r="M25" s="52"/>
      <c r="N25" s="52"/>
      <c r="O25" s="52"/>
      <c r="P25" s="54"/>
      <c r="Q25" s="51"/>
      <c r="R25" s="52"/>
      <c r="S25" s="52"/>
      <c r="T25" s="52"/>
      <c r="U25" s="52"/>
      <c r="V25" s="52"/>
      <c r="W25" s="53">
        <f t="shared" si="1"/>
        <v>0</v>
      </c>
      <c r="X25" s="52"/>
      <c r="Y25" s="52"/>
      <c r="Z25" s="52"/>
      <c r="AA25" s="54"/>
      <c r="AB25" s="51"/>
      <c r="AC25" s="52"/>
      <c r="AD25" s="52"/>
      <c r="AE25" s="52"/>
      <c r="AF25" s="52"/>
      <c r="AG25" s="52"/>
      <c r="AH25" s="53">
        <f t="shared" si="2"/>
        <v>0</v>
      </c>
      <c r="AI25" s="52"/>
      <c r="AJ25" s="52"/>
      <c r="AK25" s="52"/>
      <c r="AL25" s="54"/>
      <c r="AM25" s="55">
        <f t="shared" si="3"/>
        <v>0</v>
      </c>
      <c r="AN25" s="56">
        <f t="shared" si="4"/>
        <v>0</v>
      </c>
      <c r="AO25" s="56">
        <f t="shared" si="5"/>
        <v>0</v>
      </c>
      <c r="AP25" s="56">
        <f t="shared" si="6"/>
        <v>0</v>
      </c>
      <c r="AQ25" s="56">
        <f t="shared" si="7"/>
        <v>0</v>
      </c>
      <c r="AR25" s="56">
        <f t="shared" si="8"/>
        <v>0</v>
      </c>
      <c r="AS25" s="75">
        <f t="shared" si="9"/>
        <v>0</v>
      </c>
      <c r="AT25" s="56">
        <f t="shared" si="10"/>
        <v>0</v>
      </c>
      <c r="AU25" s="56">
        <f t="shared" si="11"/>
        <v>0</v>
      </c>
      <c r="AV25" s="56">
        <f t="shared" si="12"/>
        <v>0</v>
      </c>
      <c r="AW25" s="57">
        <f t="shared" si="13"/>
        <v>0</v>
      </c>
    </row>
    <row r="26" spans="1:49" ht="16.5" customHeight="1" x14ac:dyDescent="0.15">
      <c r="A26" s="48">
        <v>18</v>
      </c>
      <c r="B26" s="1325"/>
      <c r="C26" s="1326"/>
      <c r="D26" s="1326"/>
      <c r="E26" s="1837"/>
      <c r="F26" s="51"/>
      <c r="G26" s="52"/>
      <c r="H26" s="52"/>
      <c r="I26" s="52"/>
      <c r="J26" s="52"/>
      <c r="K26" s="52"/>
      <c r="L26" s="53">
        <f t="shared" si="0"/>
        <v>0</v>
      </c>
      <c r="M26" s="52"/>
      <c r="N26" s="52"/>
      <c r="O26" s="52"/>
      <c r="P26" s="54"/>
      <c r="Q26" s="51"/>
      <c r="R26" s="52"/>
      <c r="S26" s="52"/>
      <c r="T26" s="52"/>
      <c r="U26" s="52"/>
      <c r="V26" s="52"/>
      <c r="W26" s="53">
        <f t="shared" si="1"/>
        <v>0</v>
      </c>
      <c r="X26" s="52"/>
      <c r="Y26" s="52"/>
      <c r="Z26" s="52"/>
      <c r="AA26" s="54"/>
      <c r="AB26" s="51"/>
      <c r="AC26" s="52"/>
      <c r="AD26" s="52"/>
      <c r="AE26" s="52"/>
      <c r="AF26" s="52"/>
      <c r="AG26" s="52"/>
      <c r="AH26" s="53">
        <f t="shared" si="2"/>
        <v>0</v>
      </c>
      <c r="AI26" s="52"/>
      <c r="AJ26" s="52"/>
      <c r="AK26" s="52"/>
      <c r="AL26" s="54"/>
      <c r="AM26" s="55">
        <f t="shared" si="3"/>
        <v>0</v>
      </c>
      <c r="AN26" s="56">
        <f t="shared" si="4"/>
        <v>0</v>
      </c>
      <c r="AO26" s="56">
        <f t="shared" si="5"/>
        <v>0</v>
      </c>
      <c r="AP26" s="56">
        <f t="shared" si="6"/>
        <v>0</v>
      </c>
      <c r="AQ26" s="56">
        <f t="shared" si="7"/>
        <v>0</v>
      </c>
      <c r="AR26" s="56">
        <f t="shared" si="8"/>
        <v>0</v>
      </c>
      <c r="AS26" s="75">
        <f t="shared" si="9"/>
        <v>0</v>
      </c>
      <c r="AT26" s="56">
        <f t="shared" si="10"/>
        <v>0</v>
      </c>
      <c r="AU26" s="56">
        <f t="shared" si="11"/>
        <v>0</v>
      </c>
      <c r="AV26" s="56">
        <f t="shared" si="12"/>
        <v>0</v>
      </c>
      <c r="AW26" s="57">
        <f t="shared" si="13"/>
        <v>0</v>
      </c>
    </row>
    <row r="27" spans="1:49" ht="16.5" customHeight="1" x14ac:dyDescent="0.15">
      <c r="A27" s="48">
        <v>19</v>
      </c>
      <c r="B27" s="1325"/>
      <c r="C27" s="1326"/>
      <c r="D27" s="1326"/>
      <c r="E27" s="1837"/>
      <c r="F27" s="51"/>
      <c r="G27" s="52"/>
      <c r="H27" s="52"/>
      <c r="I27" s="52"/>
      <c r="J27" s="52"/>
      <c r="K27" s="52"/>
      <c r="L27" s="53">
        <f t="shared" si="0"/>
        <v>0</v>
      </c>
      <c r="M27" s="52"/>
      <c r="N27" s="52"/>
      <c r="O27" s="52"/>
      <c r="P27" s="54"/>
      <c r="Q27" s="51"/>
      <c r="R27" s="52"/>
      <c r="S27" s="52"/>
      <c r="T27" s="52"/>
      <c r="U27" s="52"/>
      <c r="V27" s="52"/>
      <c r="W27" s="53">
        <f t="shared" si="1"/>
        <v>0</v>
      </c>
      <c r="X27" s="52"/>
      <c r="Y27" s="52"/>
      <c r="Z27" s="52"/>
      <c r="AA27" s="54"/>
      <c r="AB27" s="51"/>
      <c r="AC27" s="52"/>
      <c r="AD27" s="52"/>
      <c r="AE27" s="52"/>
      <c r="AF27" s="52"/>
      <c r="AG27" s="52"/>
      <c r="AH27" s="53">
        <f t="shared" si="2"/>
        <v>0</v>
      </c>
      <c r="AI27" s="52"/>
      <c r="AJ27" s="52"/>
      <c r="AK27" s="52"/>
      <c r="AL27" s="54"/>
      <c r="AM27" s="55">
        <f t="shared" si="3"/>
        <v>0</v>
      </c>
      <c r="AN27" s="56">
        <f t="shared" si="4"/>
        <v>0</v>
      </c>
      <c r="AO27" s="56">
        <f t="shared" si="5"/>
        <v>0</v>
      </c>
      <c r="AP27" s="56">
        <f t="shared" si="6"/>
        <v>0</v>
      </c>
      <c r="AQ27" s="56">
        <f t="shared" si="7"/>
        <v>0</v>
      </c>
      <c r="AR27" s="56">
        <f t="shared" si="8"/>
        <v>0</v>
      </c>
      <c r="AS27" s="75">
        <f t="shared" si="9"/>
        <v>0</v>
      </c>
      <c r="AT27" s="56">
        <f t="shared" si="10"/>
        <v>0</v>
      </c>
      <c r="AU27" s="56">
        <f t="shared" si="11"/>
        <v>0</v>
      </c>
      <c r="AV27" s="56">
        <f t="shared" si="12"/>
        <v>0</v>
      </c>
      <c r="AW27" s="57">
        <f t="shared" si="13"/>
        <v>0</v>
      </c>
    </row>
    <row r="28" spans="1:49" ht="16.5" customHeight="1" thickBot="1" x14ac:dyDescent="0.2">
      <c r="A28" s="49">
        <v>20</v>
      </c>
      <c r="B28" s="1844"/>
      <c r="C28" s="1845"/>
      <c r="D28" s="1845"/>
      <c r="E28" s="1846"/>
      <c r="F28" s="58"/>
      <c r="G28" s="59"/>
      <c r="H28" s="59"/>
      <c r="I28" s="59"/>
      <c r="J28" s="59"/>
      <c r="K28" s="59"/>
      <c r="L28" s="60">
        <f t="shared" si="0"/>
        <v>0</v>
      </c>
      <c r="M28" s="59"/>
      <c r="N28" s="59"/>
      <c r="O28" s="59"/>
      <c r="P28" s="61"/>
      <c r="Q28" s="58"/>
      <c r="R28" s="59"/>
      <c r="S28" s="59"/>
      <c r="T28" s="59"/>
      <c r="U28" s="59"/>
      <c r="V28" s="59"/>
      <c r="W28" s="60">
        <f t="shared" si="1"/>
        <v>0</v>
      </c>
      <c r="X28" s="59"/>
      <c r="Y28" s="59"/>
      <c r="Z28" s="59"/>
      <c r="AA28" s="61"/>
      <c r="AB28" s="58"/>
      <c r="AC28" s="59"/>
      <c r="AD28" s="59"/>
      <c r="AE28" s="59"/>
      <c r="AF28" s="59"/>
      <c r="AG28" s="59"/>
      <c r="AH28" s="60">
        <f t="shared" si="2"/>
        <v>0</v>
      </c>
      <c r="AI28" s="59"/>
      <c r="AJ28" s="59"/>
      <c r="AK28" s="59"/>
      <c r="AL28" s="61"/>
      <c r="AM28" s="62">
        <f t="shared" si="3"/>
        <v>0</v>
      </c>
      <c r="AN28" s="63">
        <f t="shared" si="4"/>
        <v>0</v>
      </c>
      <c r="AO28" s="63">
        <f t="shared" si="5"/>
        <v>0</v>
      </c>
      <c r="AP28" s="63">
        <f t="shared" si="6"/>
        <v>0</v>
      </c>
      <c r="AQ28" s="63">
        <f t="shared" si="7"/>
        <v>0</v>
      </c>
      <c r="AR28" s="63">
        <f t="shared" si="8"/>
        <v>0</v>
      </c>
      <c r="AS28" s="76">
        <f t="shared" si="9"/>
        <v>0</v>
      </c>
      <c r="AT28" s="63">
        <f t="shared" si="10"/>
        <v>0</v>
      </c>
      <c r="AU28" s="63">
        <f t="shared" si="11"/>
        <v>0</v>
      </c>
      <c r="AV28" s="63">
        <f t="shared" si="12"/>
        <v>0</v>
      </c>
      <c r="AW28" s="64">
        <f t="shared" si="13"/>
        <v>0</v>
      </c>
    </row>
    <row r="29" spans="1:49" ht="16.5" customHeight="1" thickTop="1" thickBot="1" x14ac:dyDescent="0.2">
      <c r="A29" s="1847" t="s">
        <v>157</v>
      </c>
      <c r="B29" s="1835"/>
      <c r="C29" s="1835"/>
      <c r="D29" s="1835"/>
      <c r="E29" s="1836"/>
      <c r="F29" s="65">
        <f t="shared" ref="F29:AW29" si="14">SUM(F9:F28)</f>
        <v>8</v>
      </c>
      <c r="G29" s="66">
        <f t="shared" si="14"/>
        <v>40</v>
      </c>
      <c r="H29" s="66">
        <f t="shared" si="14"/>
        <v>36</v>
      </c>
      <c r="I29" s="66">
        <f t="shared" si="14"/>
        <v>50</v>
      </c>
      <c r="J29" s="66">
        <f t="shared" si="14"/>
        <v>31</v>
      </c>
      <c r="K29" s="66">
        <f t="shared" si="14"/>
        <v>19</v>
      </c>
      <c r="L29" s="67">
        <f t="shared" si="14"/>
        <v>184</v>
      </c>
      <c r="M29" s="66">
        <f t="shared" si="14"/>
        <v>42</v>
      </c>
      <c r="N29" s="66">
        <f t="shared" si="14"/>
        <v>4</v>
      </c>
      <c r="O29" s="66">
        <f t="shared" si="14"/>
        <v>10</v>
      </c>
      <c r="P29" s="68">
        <f t="shared" si="14"/>
        <v>0</v>
      </c>
      <c r="Q29" s="65">
        <f t="shared" si="14"/>
        <v>0</v>
      </c>
      <c r="R29" s="66">
        <f t="shared" si="14"/>
        <v>2</v>
      </c>
      <c r="S29" s="66">
        <f t="shared" si="14"/>
        <v>3</v>
      </c>
      <c r="T29" s="66">
        <f t="shared" si="14"/>
        <v>3</v>
      </c>
      <c r="U29" s="66">
        <f t="shared" si="14"/>
        <v>0</v>
      </c>
      <c r="V29" s="66">
        <f t="shared" si="14"/>
        <v>0</v>
      </c>
      <c r="W29" s="67">
        <f t="shared" si="14"/>
        <v>8</v>
      </c>
      <c r="X29" s="66">
        <f t="shared" si="14"/>
        <v>0</v>
      </c>
      <c r="Y29" s="66">
        <f t="shared" si="14"/>
        <v>0</v>
      </c>
      <c r="Z29" s="66">
        <f t="shared" si="14"/>
        <v>0</v>
      </c>
      <c r="AA29" s="68">
        <f t="shared" si="14"/>
        <v>0</v>
      </c>
      <c r="AB29" s="65">
        <f t="shared" si="14"/>
        <v>0</v>
      </c>
      <c r="AC29" s="66">
        <f t="shared" si="14"/>
        <v>8</v>
      </c>
      <c r="AD29" s="66">
        <f t="shared" si="14"/>
        <v>7</v>
      </c>
      <c r="AE29" s="66">
        <f t="shared" si="14"/>
        <v>3</v>
      </c>
      <c r="AF29" s="66">
        <f t="shared" si="14"/>
        <v>5</v>
      </c>
      <c r="AG29" s="66">
        <f t="shared" si="14"/>
        <v>1</v>
      </c>
      <c r="AH29" s="67">
        <f t="shared" si="14"/>
        <v>24</v>
      </c>
      <c r="AI29" s="66">
        <f t="shared" si="14"/>
        <v>4</v>
      </c>
      <c r="AJ29" s="66">
        <f t="shared" si="14"/>
        <v>0</v>
      </c>
      <c r="AK29" s="66">
        <f t="shared" si="14"/>
        <v>0</v>
      </c>
      <c r="AL29" s="68">
        <f t="shared" si="14"/>
        <v>0</v>
      </c>
      <c r="AM29" s="69">
        <f t="shared" si="14"/>
        <v>8</v>
      </c>
      <c r="AN29" s="70">
        <f t="shared" si="14"/>
        <v>50</v>
      </c>
      <c r="AO29" s="70">
        <f t="shared" si="14"/>
        <v>46</v>
      </c>
      <c r="AP29" s="70">
        <f t="shared" si="14"/>
        <v>56</v>
      </c>
      <c r="AQ29" s="70">
        <f t="shared" si="14"/>
        <v>36</v>
      </c>
      <c r="AR29" s="70">
        <f t="shared" si="14"/>
        <v>20</v>
      </c>
      <c r="AS29" s="77">
        <f t="shared" si="14"/>
        <v>216</v>
      </c>
      <c r="AT29" s="70">
        <f t="shared" si="14"/>
        <v>46</v>
      </c>
      <c r="AU29" s="70">
        <f t="shared" si="14"/>
        <v>4</v>
      </c>
      <c r="AV29" s="70">
        <f t="shared" si="14"/>
        <v>10</v>
      </c>
      <c r="AW29" s="71">
        <f t="shared" si="14"/>
        <v>0</v>
      </c>
    </row>
  </sheetData>
  <mergeCells count="28">
    <mergeCell ref="B27:E27"/>
    <mergeCell ref="B28:E28"/>
    <mergeCell ref="A29:E29"/>
    <mergeCell ref="B21:E21"/>
    <mergeCell ref="B22:E22"/>
    <mergeCell ref="B23:E23"/>
    <mergeCell ref="B24:E24"/>
    <mergeCell ref="B25:E25"/>
    <mergeCell ref="B26:E26"/>
    <mergeCell ref="B20:E20"/>
    <mergeCell ref="B9:E9"/>
    <mergeCell ref="B10:E10"/>
    <mergeCell ref="B11:E11"/>
    <mergeCell ref="B12:E12"/>
    <mergeCell ref="B13:E13"/>
    <mergeCell ref="B14:E14"/>
    <mergeCell ref="B15:E15"/>
    <mergeCell ref="B16:E16"/>
    <mergeCell ref="B17:E17"/>
    <mergeCell ref="B18:E18"/>
    <mergeCell ref="B19:E19"/>
    <mergeCell ref="F7:P7"/>
    <mergeCell ref="AM7:AW7"/>
    <mergeCell ref="Q7:AA7"/>
    <mergeCell ref="AB7:AL7"/>
    <mergeCell ref="A3:E3"/>
    <mergeCell ref="A7:A8"/>
    <mergeCell ref="B7:E8"/>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colBreaks count="1" manualBreakCount="1">
    <brk id="2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A1:AW29"/>
  <sheetViews>
    <sheetView zoomScaleNormal="100" workbookViewId="0">
      <pane xSplit="5" ySplit="8" topLeftCell="AC30" activePane="bottomRight" state="frozen"/>
      <selection activeCell="AG19" sqref="AG19"/>
      <selection pane="topRight" activeCell="AG19" sqref="AG19"/>
      <selection pane="bottomLeft" activeCell="AG19" sqref="AG19"/>
      <selection pane="bottomRight" activeCell="AG19" sqref="AG19"/>
    </sheetView>
  </sheetViews>
  <sheetFormatPr defaultColWidth="2.625" defaultRowHeight="16.5" customHeight="1" x14ac:dyDescent="0.15"/>
  <cols>
    <col min="1" max="2" width="5.125" style="2" customWidth="1"/>
    <col min="3" max="3" width="2.625" style="2" customWidth="1"/>
    <col min="4" max="4" width="5.125" style="2" customWidth="1"/>
    <col min="5" max="5" width="9.625" style="2" customWidth="1"/>
    <col min="6" max="12" width="5.125" style="2" customWidth="1"/>
    <col min="13" max="13" width="5.625" style="2" customWidth="1"/>
    <col min="14" max="23" width="5.125" style="2" customWidth="1"/>
    <col min="24" max="24" width="5.625" style="2" customWidth="1"/>
    <col min="25" max="34" width="5.125" style="2" customWidth="1"/>
    <col min="35" max="35" width="5.625" style="2" customWidth="1"/>
    <col min="36" max="45" width="5.125" style="2" customWidth="1"/>
    <col min="46" max="46" width="5.625" style="2" customWidth="1"/>
    <col min="47" max="49" width="5.125" style="2" customWidth="1"/>
    <col min="50" max="16384" width="2.625" style="2"/>
  </cols>
  <sheetData>
    <row r="1" spans="1:49" ht="16.5" customHeight="1" x14ac:dyDescent="0.15">
      <c r="A1" s="1" t="s">
        <v>185</v>
      </c>
    </row>
    <row r="2" spans="1:49" ht="4.5" customHeight="1" x14ac:dyDescent="0.15">
      <c r="A2" s="1"/>
    </row>
    <row r="3" spans="1:49" ht="21" customHeight="1" x14ac:dyDescent="0.15">
      <c r="A3" s="1829" t="s">
        <v>293</v>
      </c>
      <c r="B3" s="1829"/>
      <c r="C3" s="1829"/>
      <c r="D3" s="1829"/>
      <c r="E3" s="1829"/>
      <c r="F3" s="50" t="s">
        <v>163</v>
      </c>
    </row>
    <row r="4" spans="1:49" ht="4.5" customHeight="1" x14ac:dyDescent="0.15">
      <c r="A4" s="1"/>
    </row>
    <row r="5" spans="1:49" ht="16.5" customHeight="1" x14ac:dyDescent="0.15">
      <c r="A5" s="2" t="s">
        <v>11</v>
      </c>
      <c r="B5" s="169">
        <v>24</v>
      </c>
      <c r="C5" s="38" t="s">
        <v>8</v>
      </c>
      <c r="D5" s="169">
        <v>4</v>
      </c>
      <c r="E5" s="2" t="s">
        <v>47</v>
      </c>
    </row>
    <row r="6" spans="1:49" ht="4.5" customHeight="1" thickBot="1" x14ac:dyDescent="0.2"/>
    <row r="7" spans="1:49" ht="16.5" customHeight="1" x14ac:dyDescent="0.15">
      <c r="A7" s="1823" t="s">
        <v>126</v>
      </c>
      <c r="B7" s="1831" t="s">
        <v>150</v>
      </c>
      <c r="C7" s="1832"/>
      <c r="D7" s="1832"/>
      <c r="E7" s="1833"/>
      <c r="F7" s="1823" t="s">
        <v>158</v>
      </c>
      <c r="G7" s="1824"/>
      <c r="H7" s="1824"/>
      <c r="I7" s="1824"/>
      <c r="J7" s="1824"/>
      <c r="K7" s="1824"/>
      <c r="L7" s="1824"/>
      <c r="M7" s="1824"/>
      <c r="N7" s="1824"/>
      <c r="O7" s="1824"/>
      <c r="P7" s="1825"/>
      <c r="Q7" s="1823" t="s">
        <v>151</v>
      </c>
      <c r="R7" s="1824"/>
      <c r="S7" s="1824"/>
      <c r="T7" s="1824"/>
      <c r="U7" s="1824"/>
      <c r="V7" s="1824"/>
      <c r="W7" s="1824"/>
      <c r="X7" s="1824"/>
      <c r="Y7" s="1824"/>
      <c r="Z7" s="1824"/>
      <c r="AA7" s="1825"/>
      <c r="AB7" s="1823" t="s">
        <v>159</v>
      </c>
      <c r="AC7" s="1824"/>
      <c r="AD7" s="1824"/>
      <c r="AE7" s="1824"/>
      <c r="AF7" s="1824"/>
      <c r="AG7" s="1824"/>
      <c r="AH7" s="1824"/>
      <c r="AI7" s="1824"/>
      <c r="AJ7" s="1824"/>
      <c r="AK7" s="1824"/>
      <c r="AL7" s="1825"/>
      <c r="AM7" s="1826" t="s">
        <v>157</v>
      </c>
      <c r="AN7" s="1827"/>
      <c r="AO7" s="1827"/>
      <c r="AP7" s="1827"/>
      <c r="AQ7" s="1827"/>
      <c r="AR7" s="1827"/>
      <c r="AS7" s="1827"/>
      <c r="AT7" s="1827"/>
      <c r="AU7" s="1827"/>
      <c r="AV7" s="1827"/>
      <c r="AW7" s="1828"/>
    </row>
    <row r="8" spans="1:49" ht="16.5" customHeight="1" thickBot="1" x14ac:dyDescent="0.2">
      <c r="A8" s="1830"/>
      <c r="B8" s="1834"/>
      <c r="C8" s="1835"/>
      <c r="D8" s="1835"/>
      <c r="E8" s="1836"/>
      <c r="F8" s="40" t="s">
        <v>96</v>
      </c>
      <c r="G8" s="41" t="s">
        <v>97</v>
      </c>
      <c r="H8" s="41" t="s">
        <v>98</v>
      </c>
      <c r="I8" s="41" t="s">
        <v>99</v>
      </c>
      <c r="J8" s="41" t="s">
        <v>100</v>
      </c>
      <c r="K8" s="41" t="s">
        <v>101</v>
      </c>
      <c r="L8" s="42" t="s">
        <v>152</v>
      </c>
      <c r="M8" s="72" t="s">
        <v>153</v>
      </c>
      <c r="N8" s="41" t="s">
        <v>154</v>
      </c>
      <c r="O8" s="41" t="s">
        <v>155</v>
      </c>
      <c r="P8" s="43" t="s">
        <v>156</v>
      </c>
      <c r="Q8" s="40" t="s">
        <v>96</v>
      </c>
      <c r="R8" s="41" t="s">
        <v>97</v>
      </c>
      <c r="S8" s="41" t="s">
        <v>98</v>
      </c>
      <c r="T8" s="41" t="s">
        <v>99</v>
      </c>
      <c r="U8" s="41" t="s">
        <v>100</v>
      </c>
      <c r="V8" s="41" t="s">
        <v>101</v>
      </c>
      <c r="W8" s="42" t="s">
        <v>152</v>
      </c>
      <c r="X8" s="72" t="s">
        <v>153</v>
      </c>
      <c r="Y8" s="41" t="s">
        <v>154</v>
      </c>
      <c r="Z8" s="41" t="s">
        <v>155</v>
      </c>
      <c r="AA8" s="43" t="s">
        <v>156</v>
      </c>
      <c r="AB8" s="40" t="s">
        <v>96</v>
      </c>
      <c r="AC8" s="41" t="s">
        <v>97</v>
      </c>
      <c r="AD8" s="41" t="s">
        <v>98</v>
      </c>
      <c r="AE8" s="41" t="s">
        <v>99</v>
      </c>
      <c r="AF8" s="41" t="s">
        <v>100</v>
      </c>
      <c r="AG8" s="41" t="s">
        <v>101</v>
      </c>
      <c r="AH8" s="42" t="s">
        <v>152</v>
      </c>
      <c r="AI8" s="72" t="s">
        <v>153</v>
      </c>
      <c r="AJ8" s="41" t="s">
        <v>154</v>
      </c>
      <c r="AK8" s="41" t="s">
        <v>155</v>
      </c>
      <c r="AL8" s="43" t="s">
        <v>156</v>
      </c>
      <c r="AM8" s="44" t="s">
        <v>96</v>
      </c>
      <c r="AN8" s="45" t="s">
        <v>97</v>
      </c>
      <c r="AO8" s="45" t="s">
        <v>98</v>
      </c>
      <c r="AP8" s="45" t="s">
        <v>99</v>
      </c>
      <c r="AQ8" s="45" t="s">
        <v>100</v>
      </c>
      <c r="AR8" s="45" t="s">
        <v>101</v>
      </c>
      <c r="AS8" s="74" t="s">
        <v>152</v>
      </c>
      <c r="AT8" s="73" t="s">
        <v>153</v>
      </c>
      <c r="AU8" s="45" t="s">
        <v>154</v>
      </c>
      <c r="AV8" s="45" t="s">
        <v>155</v>
      </c>
      <c r="AW8" s="46" t="s">
        <v>156</v>
      </c>
    </row>
    <row r="9" spans="1:49" ht="16.5" customHeight="1" x14ac:dyDescent="0.15">
      <c r="A9" s="47">
        <v>1</v>
      </c>
      <c r="B9" s="1838" t="s">
        <v>292</v>
      </c>
      <c r="C9" s="1839"/>
      <c r="D9" s="1839"/>
      <c r="E9" s="1840"/>
      <c r="F9" s="163">
        <v>0</v>
      </c>
      <c r="G9" s="164">
        <v>4</v>
      </c>
      <c r="H9" s="164">
        <v>2</v>
      </c>
      <c r="I9" s="164">
        <v>2</v>
      </c>
      <c r="J9" s="164">
        <v>0</v>
      </c>
      <c r="K9" s="164">
        <v>0</v>
      </c>
      <c r="L9" s="153">
        <f t="shared" ref="L9:L28" si="0">SUM(F9:K9)</f>
        <v>8</v>
      </c>
      <c r="M9" s="164">
        <v>2</v>
      </c>
      <c r="N9" s="164">
        <v>0</v>
      </c>
      <c r="O9" s="164">
        <v>0</v>
      </c>
      <c r="P9" s="165">
        <v>0</v>
      </c>
      <c r="Q9" s="163">
        <v>0</v>
      </c>
      <c r="R9" s="164">
        <v>0</v>
      </c>
      <c r="S9" s="164">
        <v>0</v>
      </c>
      <c r="T9" s="164">
        <v>0</v>
      </c>
      <c r="U9" s="164">
        <v>0</v>
      </c>
      <c r="V9" s="164">
        <v>0</v>
      </c>
      <c r="W9" s="153">
        <f t="shared" ref="W9:W28" si="1">SUM(Q9:V9)</f>
        <v>0</v>
      </c>
      <c r="X9" s="164">
        <v>0</v>
      </c>
      <c r="Y9" s="164">
        <v>0</v>
      </c>
      <c r="Z9" s="164">
        <v>0</v>
      </c>
      <c r="AA9" s="165">
        <v>0</v>
      </c>
      <c r="AB9" s="163">
        <v>0</v>
      </c>
      <c r="AC9" s="164">
        <v>2</v>
      </c>
      <c r="AD9" s="164">
        <v>1</v>
      </c>
      <c r="AE9" s="164">
        <v>0</v>
      </c>
      <c r="AF9" s="164">
        <v>0</v>
      </c>
      <c r="AG9" s="164">
        <v>0</v>
      </c>
      <c r="AH9" s="153">
        <f t="shared" ref="AH9:AH28" si="2">SUM(AB9:AG9)</f>
        <v>3</v>
      </c>
      <c r="AI9" s="164">
        <v>0</v>
      </c>
      <c r="AJ9" s="164">
        <v>0</v>
      </c>
      <c r="AK9" s="164">
        <v>0</v>
      </c>
      <c r="AL9" s="165">
        <v>0</v>
      </c>
      <c r="AM9" s="155">
        <f t="shared" ref="AM9:AM28" si="3">SUM(F9,Q9,AB9)</f>
        <v>0</v>
      </c>
      <c r="AN9" s="156">
        <f t="shared" ref="AN9:AN28" si="4">SUM(G9,R9,AC9)</f>
        <v>6</v>
      </c>
      <c r="AO9" s="156">
        <f t="shared" ref="AO9:AO28" si="5">SUM(H9,S9,AD9)</f>
        <v>3</v>
      </c>
      <c r="AP9" s="156">
        <f t="shared" ref="AP9:AP28" si="6">SUM(I9,T9,AE9)</f>
        <v>2</v>
      </c>
      <c r="AQ9" s="156">
        <f t="shared" ref="AQ9:AQ28" si="7">SUM(J9,U9,AF9)</f>
        <v>0</v>
      </c>
      <c r="AR9" s="156">
        <f t="shared" ref="AR9:AR28" si="8">SUM(K9,V9,AG9)</f>
        <v>0</v>
      </c>
      <c r="AS9" s="157">
        <f t="shared" ref="AS9:AS28" si="9">SUM(L9,W9,AH9)</f>
        <v>11</v>
      </c>
      <c r="AT9" s="156">
        <f t="shared" ref="AT9:AT28" si="10">SUM(M9,X9,AI9)</f>
        <v>2</v>
      </c>
      <c r="AU9" s="156">
        <f t="shared" ref="AU9:AU28" si="11">SUM(N9,Y9,AJ9)</f>
        <v>0</v>
      </c>
      <c r="AV9" s="156">
        <f t="shared" ref="AV9:AV28" si="12">SUM(O9,Z9,AK9)</f>
        <v>0</v>
      </c>
      <c r="AW9" s="158">
        <f t="shared" ref="AW9:AW28" si="13">SUM(P9,AA9,AL9)</f>
        <v>0</v>
      </c>
    </row>
    <row r="10" spans="1:49" ht="16.5" customHeight="1" x14ac:dyDescent="0.15">
      <c r="A10" s="48">
        <v>2</v>
      </c>
      <c r="B10" s="1841" t="s">
        <v>355</v>
      </c>
      <c r="C10" s="1842"/>
      <c r="D10" s="1842"/>
      <c r="E10" s="1843"/>
      <c r="F10" s="166">
        <v>0</v>
      </c>
      <c r="G10" s="167">
        <v>0</v>
      </c>
      <c r="H10" s="167">
        <v>0</v>
      </c>
      <c r="I10" s="167">
        <v>0</v>
      </c>
      <c r="J10" s="167">
        <v>0</v>
      </c>
      <c r="K10" s="167">
        <v>0</v>
      </c>
      <c r="L10" s="154">
        <f t="shared" si="0"/>
        <v>0</v>
      </c>
      <c r="M10" s="167">
        <v>0</v>
      </c>
      <c r="N10" s="167">
        <v>0</v>
      </c>
      <c r="O10" s="167">
        <v>0</v>
      </c>
      <c r="P10" s="168">
        <v>0</v>
      </c>
      <c r="Q10" s="166">
        <v>0</v>
      </c>
      <c r="R10" s="167">
        <v>0</v>
      </c>
      <c r="S10" s="167">
        <v>0</v>
      </c>
      <c r="T10" s="167">
        <v>0</v>
      </c>
      <c r="U10" s="167">
        <v>0</v>
      </c>
      <c r="V10" s="167">
        <v>0</v>
      </c>
      <c r="W10" s="154">
        <f t="shared" si="1"/>
        <v>0</v>
      </c>
      <c r="X10" s="167">
        <v>0</v>
      </c>
      <c r="Y10" s="167">
        <v>0</v>
      </c>
      <c r="Z10" s="167">
        <v>0</v>
      </c>
      <c r="AA10" s="168">
        <v>0</v>
      </c>
      <c r="AB10" s="166">
        <v>0</v>
      </c>
      <c r="AC10" s="167">
        <v>2</v>
      </c>
      <c r="AD10" s="167">
        <v>0</v>
      </c>
      <c r="AE10" s="167">
        <v>1</v>
      </c>
      <c r="AF10" s="167">
        <v>2</v>
      </c>
      <c r="AG10" s="167">
        <v>0</v>
      </c>
      <c r="AH10" s="154">
        <f t="shared" si="2"/>
        <v>5</v>
      </c>
      <c r="AI10" s="167">
        <v>0</v>
      </c>
      <c r="AJ10" s="167">
        <v>0</v>
      </c>
      <c r="AK10" s="167">
        <v>0</v>
      </c>
      <c r="AL10" s="168">
        <v>0</v>
      </c>
      <c r="AM10" s="159">
        <f t="shared" si="3"/>
        <v>0</v>
      </c>
      <c r="AN10" s="160">
        <f t="shared" si="4"/>
        <v>2</v>
      </c>
      <c r="AO10" s="160">
        <f t="shared" si="5"/>
        <v>0</v>
      </c>
      <c r="AP10" s="160">
        <f t="shared" si="6"/>
        <v>1</v>
      </c>
      <c r="AQ10" s="160">
        <f t="shared" si="7"/>
        <v>2</v>
      </c>
      <c r="AR10" s="160">
        <f t="shared" si="8"/>
        <v>0</v>
      </c>
      <c r="AS10" s="161">
        <f t="shared" si="9"/>
        <v>5</v>
      </c>
      <c r="AT10" s="160">
        <f t="shared" si="10"/>
        <v>0</v>
      </c>
      <c r="AU10" s="160">
        <f t="shared" si="11"/>
        <v>0</v>
      </c>
      <c r="AV10" s="160">
        <f t="shared" si="12"/>
        <v>0</v>
      </c>
      <c r="AW10" s="162">
        <f t="shared" si="13"/>
        <v>0</v>
      </c>
    </row>
    <row r="11" spans="1:49" ht="16.5" customHeight="1" x14ac:dyDescent="0.15">
      <c r="A11" s="48">
        <v>3</v>
      </c>
      <c r="B11" s="1841" t="s">
        <v>347</v>
      </c>
      <c r="C11" s="1842"/>
      <c r="D11" s="1842"/>
      <c r="E11" s="1843"/>
      <c r="F11" s="166">
        <v>0</v>
      </c>
      <c r="G11" s="167">
        <v>0</v>
      </c>
      <c r="H11" s="167">
        <v>0</v>
      </c>
      <c r="I11" s="167">
        <v>0</v>
      </c>
      <c r="J11" s="167">
        <v>0</v>
      </c>
      <c r="K11" s="167">
        <v>0</v>
      </c>
      <c r="L11" s="154">
        <f t="shared" si="0"/>
        <v>0</v>
      </c>
      <c r="M11" s="167">
        <v>0</v>
      </c>
      <c r="N11" s="167">
        <v>0</v>
      </c>
      <c r="O11" s="167">
        <v>0</v>
      </c>
      <c r="P11" s="168">
        <v>0</v>
      </c>
      <c r="Q11" s="166">
        <v>0</v>
      </c>
      <c r="R11" s="167">
        <v>0</v>
      </c>
      <c r="S11" s="167">
        <v>0</v>
      </c>
      <c r="T11" s="167">
        <v>0</v>
      </c>
      <c r="U11" s="167">
        <v>0</v>
      </c>
      <c r="V11" s="167">
        <v>0</v>
      </c>
      <c r="W11" s="154">
        <f t="shared" si="1"/>
        <v>0</v>
      </c>
      <c r="X11" s="167">
        <v>0</v>
      </c>
      <c r="Y11" s="167">
        <v>0</v>
      </c>
      <c r="Z11" s="167">
        <v>0</v>
      </c>
      <c r="AA11" s="168">
        <v>0</v>
      </c>
      <c r="AB11" s="166">
        <v>0</v>
      </c>
      <c r="AC11" s="167">
        <v>2</v>
      </c>
      <c r="AD11" s="167">
        <v>0</v>
      </c>
      <c r="AE11" s="167">
        <v>0</v>
      </c>
      <c r="AF11" s="167">
        <v>2</v>
      </c>
      <c r="AG11" s="167">
        <v>0</v>
      </c>
      <c r="AH11" s="154">
        <f t="shared" si="2"/>
        <v>4</v>
      </c>
      <c r="AI11" s="167">
        <v>4</v>
      </c>
      <c r="AJ11" s="167">
        <v>0</v>
      </c>
      <c r="AK11" s="167">
        <v>0</v>
      </c>
      <c r="AL11" s="168">
        <v>0</v>
      </c>
      <c r="AM11" s="159">
        <f t="shared" si="3"/>
        <v>0</v>
      </c>
      <c r="AN11" s="160">
        <f t="shared" si="4"/>
        <v>2</v>
      </c>
      <c r="AO11" s="160">
        <f t="shared" si="5"/>
        <v>0</v>
      </c>
      <c r="AP11" s="160">
        <f t="shared" si="6"/>
        <v>0</v>
      </c>
      <c r="AQ11" s="160">
        <f t="shared" si="7"/>
        <v>2</v>
      </c>
      <c r="AR11" s="160">
        <f t="shared" si="8"/>
        <v>0</v>
      </c>
      <c r="AS11" s="161">
        <f t="shared" si="9"/>
        <v>4</v>
      </c>
      <c r="AT11" s="160">
        <f t="shared" si="10"/>
        <v>4</v>
      </c>
      <c r="AU11" s="160">
        <f t="shared" si="11"/>
        <v>0</v>
      </c>
      <c r="AV11" s="160">
        <f t="shared" si="12"/>
        <v>0</v>
      </c>
      <c r="AW11" s="162">
        <f t="shared" si="13"/>
        <v>0</v>
      </c>
    </row>
    <row r="12" spans="1:49" ht="16.5" customHeight="1" x14ac:dyDescent="0.15">
      <c r="A12" s="48">
        <v>4</v>
      </c>
      <c r="B12" s="1325"/>
      <c r="C12" s="1326"/>
      <c r="D12" s="1326"/>
      <c r="E12" s="1837"/>
      <c r="F12" s="51"/>
      <c r="G12" s="52"/>
      <c r="H12" s="52"/>
      <c r="I12" s="52"/>
      <c r="J12" s="52"/>
      <c r="K12" s="52"/>
      <c r="L12" s="53">
        <f t="shared" si="0"/>
        <v>0</v>
      </c>
      <c r="M12" s="52"/>
      <c r="N12" s="52"/>
      <c r="O12" s="52"/>
      <c r="P12" s="54"/>
      <c r="Q12" s="51"/>
      <c r="R12" s="52"/>
      <c r="S12" s="52"/>
      <c r="T12" s="52"/>
      <c r="U12" s="52"/>
      <c r="V12" s="52"/>
      <c r="W12" s="53">
        <f t="shared" si="1"/>
        <v>0</v>
      </c>
      <c r="X12" s="52"/>
      <c r="Y12" s="52"/>
      <c r="Z12" s="52"/>
      <c r="AA12" s="54"/>
      <c r="AB12" s="51"/>
      <c r="AC12" s="52"/>
      <c r="AD12" s="52"/>
      <c r="AE12" s="52"/>
      <c r="AF12" s="52"/>
      <c r="AG12" s="52"/>
      <c r="AH12" s="53">
        <f t="shared" si="2"/>
        <v>0</v>
      </c>
      <c r="AI12" s="52"/>
      <c r="AJ12" s="52"/>
      <c r="AK12" s="52"/>
      <c r="AL12" s="54"/>
      <c r="AM12" s="55">
        <f t="shared" si="3"/>
        <v>0</v>
      </c>
      <c r="AN12" s="56">
        <f t="shared" si="4"/>
        <v>0</v>
      </c>
      <c r="AO12" s="56">
        <f t="shared" si="5"/>
        <v>0</v>
      </c>
      <c r="AP12" s="56">
        <f t="shared" si="6"/>
        <v>0</v>
      </c>
      <c r="AQ12" s="56">
        <f t="shared" si="7"/>
        <v>0</v>
      </c>
      <c r="AR12" s="56">
        <f t="shared" si="8"/>
        <v>0</v>
      </c>
      <c r="AS12" s="75">
        <f t="shared" si="9"/>
        <v>0</v>
      </c>
      <c r="AT12" s="56">
        <f t="shared" si="10"/>
        <v>0</v>
      </c>
      <c r="AU12" s="56">
        <f t="shared" si="11"/>
        <v>0</v>
      </c>
      <c r="AV12" s="56">
        <f t="shared" si="12"/>
        <v>0</v>
      </c>
      <c r="AW12" s="57">
        <f t="shared" si="13"/>
        <v>0</v>
      </c>
    </row>
    <row r="13" spans="1:49" ht="16.5" customHeight="1" x14ac:dyDescent="0.15">
      <c r="A13" s="48">
        <v>5</v>
      </c>
      <c r="B13" s="1325"/>
      <c r="C13" s="1326"/>
      <c r="D13" s="1326"/>
      <c r="E13" s="1837"/>
      <c r="F13" s="51"/>
      <c r="G13" s="52"/>
      <c r="H13" s="52"/>
      <c r="I13" s="52"/>
      <c r="J13" s="52"/>
      <c r="K13" s="52"/>
      <c r="L13" s="53">
        <f t="shared" si="0"/>
        <v>0</v>
      </c>
      <c r="M13" s="52"/>
      <c r="N13" s="52"/>
      <c r="O13" s="52"/>
      <c r="P13" s="54"/>
      <c r="Q13" s="51"/>
      <c r="R13" s="52"/>
      <c r="S13" s="52"/>
      <c r="T13" s="52"/>
      <c r="U13" s="52"/>
      <c r="V13" s="52"/>
      <c r="W13" s="53">
        <f t="shared" si="1"/>
        <v>0</v>
      </c>
      <c r="X13" s="52"/>
      <c r="Y13" s="52"/>
      <c r="Z13" s="52"/>
      <c r="AA13" s="54"/>
      <c r="AB13" s="51"/>
      <c r="AC13" s="52"/>
      <c r="AD13" s="52"/>
      <c r="AE13" s="52"/>
      <c r="AF13" s="52"/>
      <c r="AG13" s="52"/>
      <c r="AH13" s="53">
        <f t="shared" si="2"/>
        <v>0</v>
      </c>
      <c r="AI13" s="52"/>
      <c r="AJ13" s="52"/>
      <c r="AK13" s="52"/>
      <c r="AL13" s="54"/>
      <c r="AM13" s="55">
        <f t="shared" si="3"/>
        <v>0</v>
      </c>
      <c r="AN13" s="56">
        <f t="shared" si="4"/>
        <v>0</v>
      </c>
      <c r="AO13" s="56">
        <f t="shared" si="5"/>
        <v>0</v>
      </c>
      <c r="AP13" s="56">
        <f t="shared" si="6"/>
        <v>0</v>
      </c>
      <c r="AQ13" s="56">
        <f t="shared" si="7"/>
        <v>0</v>
      </c>
      <c r="AR13" s="56">
        <f t="shared" si="8"/>
        <v>0</v>
      </c>
      <c r="AS13" s="75">
        <f t="shared" si="9"/>
        <v>0</v>
      </c>
      <c r="AT13" s="56">
        <f t="shared" si="10"/>
        <v>0</v>
      </c>
      <c r="AU13" s="56">
        <f t="shared" si="11"/>
        <v>0</v>
      </c>
      <c r="AV13" s="56">
        <f t="shared" si="12"/>
        <v>0</v>
      </c>
      <c r="AW13" s="57">
        <f t="shared" si="13"/>
        <v>0</v>
      </c>
    </row>
    <row r="14" spans="1:49" ht="16.5" customHeight="1" x14ac:dyDescent="0.15">
      <c r="A14" s="48">
        <v>6</v>
      </c>
      <c r="B14" s="1325"/>
      <c r="C14" s="1326"/>
      <c r="D14" s="1326"/>
      <c r="E14" s="1837"/>
      <c r="F14" s="51"/>
      <c r="G14" s="52"/>
      <c r="H14" s="52"/>
      <c r="I14" s="52"/>
      <c r="J14" s="52"/>
      <c r="K14" s="52"/>
      <c r="L14" s="53">
        <f t="shared" si="0"/>
        <v>0</v>
      </c>
      <c r="M14" s="52"/>
      <c r="N14" s="52"/>
      <c r="O14" s="52"/>
      <c r="P14" s="54"/>
      <c r="Q14" s="51"/>
      <c r="R14" s="52"/>
      <c r="S14" s="52"/>
      <c r="T14" s="52"/>
      <c r="U14" s="52"/>
      <c r="V14" s="52"/>
      <c r="W14" s="53">
        <f t="shared" si="1"/>
        <v>0</v>
      </c>
      <c r="X14" s="52"/>
      <c r="Y14" s="52"/>
      <c r="Z14" s="52"/>
      <c r="AA14" s="54"/>
      <c r="AB14" s="51"/>
      <c r="AC14" s="52"/>
      <c r="AD14" s="52"/>
      <c r="AE14" s="52"/>
      <c r="AF14" s="52"/>
      <c r="AG14" s="52"/>
      <c r="AH14" s="53">
        <f t="shared" si="2"/>
        <v>0</v>
      </c>
      <c r="AI14" s="52"/>
      <c r="AJ14" s="52"/>
      <c r="AK14" s="52"/>
      <c r="AL14" s="54"/>
      <c r="AM14" s="55">
        <f t="shared" si="3"/>
        <v>0</v>
      </c>
      <c r="AN14" s="56">
        <f t="shared" si="4"/>
        <v>0</v>
      </c>
      <c r="AO14" s="56">
        <f t="shared" si="5"/>
        <v>0</v>
      </c>
      <c r="AP14" s="56">
        <f t="shared" si="6"/>
        <v>0</v>
      </c>
      <c r="AQ14" s="56">
        <f t="shared" si="7"/>
        <v>0</v>
      </c>
      <c r="AR14" s="56">
        <f t="shared" si="8"/>
        <v>0</v>
      </c>
      <c r="AS14" s="75">
        <f t="shared" si="9"/>
        <v>0</v>
      </c>
      <c r="AT14" s="56">
        <f t="shared" si="10"/>
        <v>0</v>
      </c>
      <c r="AU14" s="56">
        <f t="shared" si="11"/>
        <v>0</v>
      </c>
      <c r="AV14" s="56">
        <f t="shared" si="12"/>
        <v>0</v>
      </c>
      <c r="AW14" s="57">
        <f t="shared" si="13"/>
        <v>0</v>
      </c>
    </row>
    <row r="15" spans="1:49" ht="16.5" customHeight="1" x14ac:dyDescent="0.15">
      <c r="A15" s="48">
        <v>7</v>
      </c>
      <c r="B15" s="1325"/>
      <c r="C15" s="1326"/>
      <c r="D15" s="1326"/>
      <c r="E15" s="1837"/>
      <c r="F15" s="51"/>
      <c r="G15" s="52"/>
      <c r="H15" s="52"/>
      <c r="I15" s="52"/>
      <c r="J15" s="52"/>
      <c r="K15" s="52"/>
      <c r="L15" s="53">
        <f t="shared" si="0"/>
        <v>0</v>
      </c>
      <c r="M15" s="52"/>
      <c r="N15" s="52"/>
      <c r="O15" s="52"/>
      <c r="P15" s="54"/>
      <c r="Q15" s="51"/>
      <c r="R15" s="52"/>
      <c r="S15" s="52"/>
      <c r="T15" s="52"/>
      <c r="U15" s="52"/>
      <c r="V15" s="52"/>
      <c r="W15" s="53">
        <f t="shared" si="1"/>
        <v>0</v>
      </c>
      <c r="X15" s="52"/>
      <c r="Y15" s="52"/>
      <c r="Z15" s="52"/>
      <c r="AA15" s="54"/>
      <c r="AB15" s="51"/>
      <c r="AC15" s="52"/>
      <c r="AD15" s="52"/>
      <c r="AE15" s="52"/>
      <c r="AF15" s="52"/>
      <c r="AG15" s="52"/>
      <c r="AH15" s="53">
        <f t="shared" si="2"/>
        <v>0</v>
      </c>
      <c r="AI15" s="52"/>
      <c r="AJ15" s="52"/>
      <c r="AK15" s="52"/>
      <c r="AL15" s="54"/>
      <c r="AM15" s="55">
        <f t="shared" si="3"/>
        <v>0</v>
      </c>
      <c r="AN15" s="56">
        <f t="shared" si="4"/>
        <v>0</v>
      </c>
      <c r="AO15" s="56">
        <f t="shared" si="5"/>
        <v>0</v>
      </c>
      <c r="AP15" s="56">
        <f t="shared" si="6"/>
        <v>0</v>
      </c>
      <c r="AQ15" s="56">
        <f t="shared" si="7"/>
        <v>0</v>
      </c>
      <c r="AR15" s="56">
        <f t="shared" si="8"/>
        <v>0</v>
      </c>
      <c r="AS15" s="75">
        <f t="shared" si="9"/>
        <v>0</v>
      </c>
      <c r="AT15" s="56">
        <f t="shared" si="10"/>
        <v>0</v>
      </c>
      <c r="AU15" s="56">
        <f t="shared" si="11"/>
        <v>0</v>
      </c>
      <c r="AV15" s="56">
        <f t="shared" si="12"/>
        <v>0</v>
      </c>
      <c r="AW15" s="57">
        <f t="shared" si="13"/>
        <v>0</v>
      </c>
    </row>
    <row r="16" spans="1:49" ht="16.5" customHeight="1" x14ac:dyDescent="0.15">
      <c r="A16" s="48">
        <v>8</v>
      </c>
      <c r="B16" s="1325"/>
      <c r="C16" s="1326"/>
      <c r="D16" s="1326"/>
      <c r="E16" s="1837"/>
      <c r="F16" s="51"/>
      <c r="G16" s="52"/>
      <c r="H16" s="52"/>
      <c r="I16" s="52"/>
      <c r="J16" s="52"/>
      <c r="K16" s="52"/>
      <c r="L16" s="53">
        <f t="shared" si="0"/>
        <v>0</v>
      </c>
      <c r="M16" s="52"/>
      <c r="N16" s="52"/>
      <c r="O16" s="52"/>
      <c r="P16" s="54"/>
      <c r="Q16" s="51"/>
      <c r="R16" s="52"/>
      <c r="S16" s="52"/>
      <c r="T16" s="52"/>
      <c r="U16" s="52"/>
      <c r="V16" s="52"/>
      <c r="W16" s="53">
        <f t="shared" si="1"/>
        <v>0</v>
      </c>
      <c r="X16" s="52"/>
      <c r="Y16" s="52"/>
      <c r="Z16" s="52"/>
      <c r="AA16" s="54"/>
      <c r="AB16" s="51"/>
      <c r="AC16" s="52"/>
      <c r="AD16" s="52"/>
      <c r="AE16" s="52"/>
      <c r="AF16" s="52"/>
      <c r="AG16" s="52"/>
      <c r="AH16" s="53">
        <f t="shared" si="2"/>
        <v>0</v>
      </c>
      <c r="AI16" s="52"/>
      <c r="AJ16" s="52"/>
      <c r="AK16" s="52"/>
      <c r="AL16" s="54"/>
      <c r="AM16" s="55">
        <f t="shared" si="3"/>
        <v>0</v>
      </c>
      <c r="AN16" s="56">
        <f t="shared" si="4"/>
        <v>0</v>
      </c>
      <c r="AO16" s="56">
        <f t="shared" si="5"/>
        <v>0</v>
      </c>
      <c r="AP16" s="56">
        <f t="shared" si="6"/>
        <v>0</v>
      </c>
      <c r="AQ16" s="56">
        <f t="shared" si="7"/>
        <v>0</v>
      </c>
      <c r="AR16" s="56">
        <f t="shared" si="8"/>
        <v>0</v>
      </c>
      <c r="AS16" s="75">
        <f t="shared" si="9"/>
        <v>0</v>
      </c>
      <c r="AT16" s="56">
        <f t="shared" si="10"/>
        <v>0</v>
      </c>
      <c r="AU16" s="56">
        <f t="shared" si="11"/>
        <v>0</v>
      </c>
      <c r="AV16" s="56">
        <f t="shared" si="12"/>
        <v>0</v>
      </c>
      <c r="AW16" s="57">
        <f t="shared" si="13"/>
        <v>0</v>
      </c>
    </row>
    <row r="17" spans="1:49" ht="16.5" customHeight="1" x14ac:dyDescent="0.15">
      <c r="A17" s="48">
        <v>9</v>
      </c>
      <c r="B17" s="1325"/>
      <c r="C17" s="1326"/>
      <c r="D17" s="1326"/>
      <c r="E17" s="1837"/>
      <c r="F17" s="51"/>
      <c r="G17" s="52"/>
      <c r="H17" s="52"/>
      <c r="I17" s="52"/>
      <c r="J17" s="52"/>
      <c r="K17" s="52"/>
      <c r="L17" s="53">
        <f t="shared" si="0"/>
        <v>0</v>
      </c>
      <c r="M17" s="52"/>
      <c r="N17" s="52"/>
      <c r="O17" s="52"/>
      <c r="P17" s="54"/>
      <c r="Q17" s="51"/>
      <c r="R17" s="52"/>
      <c r="S17" s="52"/>
      <c r="T17" s="52"/>
      <c r="U17" s="52"/>
      <c r="V17" s="52"/>
      <c r="W17" s="53">
        <f t="shared" si="1"/>
        <v>0</v>
      </c>
      <c r="X17" s="52"/>
      <c r="Y17" s="52"/>
      <c r="Z17" s="52"/>
      <c r="AA17" s="54"/>
      <c r="AB17" s="51"/>
      <c r="AC17" s="52"/>
      <c r="AD17" s="52"/>
      <c r="AE17" s="52"/>
      <c r="AF17" s="52"/>
      <c r="AG17" s="52"/>
      <c r="AH17" s="53">
        <f t="shared" si="2"/>
        <v>0</v>
      </c>
      <c r="AI17" s="52"/>
      <c r="AJ17" s="52"/>
      <c r="AK17" s="52"/>
      <c r="AL17" s="54"/>
      <c r="AM17" s="55">
        <f t="shared" si="3"/>
        <v>0</v>
      </c>
      <c r="AN17" s="56">
        <f t="shared" si="4"/>
        <v>0</v>
      </c>
      <c r="AO17" s="56">
        <f t="shared" si="5"/>
        <v>0</v>
      </c>
      <c r="AP17" s="56">
        <f t="shared" si="6"/>
        <v>0</v>
      </c>
      <c r="AQ17" s="56">
        <f t="shared" si="7"/>
        <v>0</v>
      </c>
      <c r="AR17" s="56">
        <f t="shared" si="8"/>
        <v>0</v>
      </c>
      <c r="AS17" s="75">
        <f t="shared" si="9"/>
        <v>0</v>
      </c>
      <c r="AT17" s="56">
        <f t="shared" si="10"/>
        <v>0</v>
      </c>
      <c r="AU17" s="56">
        <f t="shared" si="11"/>
        <v>0</v>
      </c>
      <c r="AV17" s="56">
        <f t="shared" si="12"/>
        <v>0</v>
      </c>
      <c r="AW17" s="57">
        <f t="shared" si="13"/>
        <v>0</v>
      </c>
    </row>
    <row r="18" spans="1:49" ht="16.5" customHeight="1" x14ac:dyDescent="0.15">
      <c r="A18" s="48">
        <v>10</v>
      </c>
      <c r="B18" s="1325"/>
      <c r="C18" s="1326"/>
      <c r="D18" s="1326"/>
      <c r="E18" s="1837"/>
      <c r="F18" s="51"/>
      <c r="G18" s="52"/>
      <c r="H18" s="52"/>
      <c r="I18" s="52"/>
      <c r="J18" s="52"/>
      <c r="K18" s="52"/>
      <c r="L18" s="53">
        <f t="shared" si="0"/>
        <v>0</v>
      </c>
      <c r="M18" s="52"/>
      <c r="N18" s="52"/>
      <c r="O18" s="52"/>
      <c r="P18" s="54"/>
      <c r="Q18" s="51"/>
      <c r="R18" s="52"/>
      <c r="S18" s="52"/>
      <c r="T18" s="52"/>
      <c r="U18" s="52"/>
      <c r="V18" s="52"/>
      <c r="W18" s="53">
        <f t="shared" si="1"/>
        <v>0</v>
      </c>
      <c r="X18" s="52"/>
      <c r="Y18" s="52"/>
      <c r="Z18" s="52"/>
      <c r="AA18" s="54"/>
      <c r="AB18" s="51"/>
      <c r="AC18" s="52"/>
      <c r="AD18" s="52"/>
      <c r="AE18" s="52"/>
      <c r="AF18" s="52"/>
      <c r="AG18" s="52"/>
      <c r="AH18" s="53">
        <f t="shared" si="2"/>
        <v>0</v>
      </c>
      <c r="AI18" s="52"/>
      <c r="AJ18" s="52"/>
      <c r="AK18" s="52"/>
      <c r="AL18" s="54"/>
      <c r="AM18" s="55">
        <f t="shared" si="3"/>
        <v>0</v>
      </c>
      <c r="AN18" s="56">
        <f t="shared" si="4"/>
        <v>0</v>
      </c>
      <c r="AO18" s="56">
        <f t="shared" si="5"/>
        <v>0</v>
      </c>
      <c r="AP18" s="56">
        <f t="shared" si="6"/>
        <v>0</v>
      </c>
      <c r="AQ18" s="56">
        <f t="shared" si="7"/>
        <v>0</v>
      </c>
      <c r="AR18" s="56">
        <f t="shared" si="8"/>
        <v>0</v>
      </c>
      <c r="AS18" s="75">
        <f t="shared" si="9"/>
        <v>0</v>
      </c>
      <c r="AT18" s="56">
        <f t="shared" si="10"/>
        <v>0</v>
      </c>
      <c r="AU18" s="56">
        <f t="shared" si="11"/>
        <v>0</v>
      </c>
      <c r="AV18" s="56">
        <f t="shared" si="12"/>
        <v>0</v>
      </c>
      <c r="AW18" s="57">
        <f t="shared" si="13"/>
        <v>0</v>
      </c>
    </row>
    <row r="19" spans="1:49" ht="16.5" customHeight="1" x14ac:dyDescent="0.15">
      <c r="A19" s="48">
        <v>11</v>
      </c>
      <c r="B19" s="1325"/>
      <c r="C19" s="1326"/>
      <c r="D19" s="1326"/>
      <c r="E19" s="1837"/>
      <c r="F19" s="51"/>
      <c r="G19" s="52"/>
      <c r="H19" s="52"/>
      <c r="I19" s="52"/>
      <c r="J19" s="52"/>
      <c r="K19" s="52"/>
      <c r="L19" s="53">
        <f t="shared" si="0"/>
        <v>0</v>
      </c>
      <c r="M19" s="52"/>
      <c r="N19" s="52"/>
      <c r="O19" s="52"/>
      <c r="P19" s="54"/>
      <c r="Q19" s="51"/>
      <c r="R19" s="52"/>
      <c r="S19" s="52"/>
      <c r="T19" s="52"/>
      <c r="U19" s="52"/>
      <c r="V19" s="52"/>
      <c r="W19" s="53">
        <f t="shared" si="1"/>
        <v>0</v>
      </c>
      <c r="X19" s="52"/>
      <c r="Y19" s="52"/>
      <c r="Z19" s="52"/>
      <c r="AA19" s="54"/>
      <c r="AB19" s="51"/>
      <c r="AC19" s="52"/>
      <c r="AD19" s="52"/>
      <c r="AE19" s="52"/>
      <c r="AF19" s="52"/>
      <c r="AG19" s="52"/>
      <c r="AH19" s="53">
        <f t="shared" si="2"/>
        <v>0</v>
      </c>
      <c r="AI19" s="52"/>
      <c r="AJ19" s="52"/>
      <c r="AK19" s="52"/>
      <c r="AL19" s="54"/>
      <c r="AM19" s="55">
        <f t="shared" si="3"/>
        <v>0</v>
      </c>
      <c r="AN19" s="56">
        <f t="shared" si="4"/>
        <v>0</v>
      </c>
      <c r="AO19" s="56">
        <f t="shared" si="5"/>
        <v>0</v>
      </c>
      <c r="AP19" s="56">
        <f t="shared" si="6"/>
        <v>0</v>
      </c>
      <c r="AQ19" s="56">
        <f t="shared" si="7"/>
        <v>0</v>
      </c>
      <c r="AR19" s="56">
        <f t="shared" si="8"/>
        <v>0</v>
      </c>
      <c r="AS19" s="75">
        <f t="shared" si="9"/>
        <v>0</v>
      </c>
      <c r="AT19" s="56">
        <f t="shared" si="10"/>
        <v>0</v>
      </c>
      <c r="AU19" s="56">
        <f t="shared" si="11"/>
        <v>0</v>
      </c>
      <c r="AV19" s="56">
        <f t="shared" si="12"/>
        <v>0</v>
      </c>
      <c r="AW19" s="57">
        <f t="shared" si="13"/>
        <v>0</v>
      </c>
    </row>
    <row r="20" spans="1:49" ht="16.5" customHeight="1" x14ac:dyDescent="0.15">
      <c r="A20" s="48">
        <v>12</v>
      </c>
      <c r="B20" s="1325"/>
      <c r="C20" s="1326"/>
      <c r="D20" s="1326"/>
      <c r="E20" s="1837"/>
      <c r="F20" s="51"/>
      <c r="G20" s="52"/>
      <c r="H20" s="52"/>
      <c r="I20" s="52"/>
      <c r="J20" s="52"/>
      <c r="K20" s="52"/>
      <c r="L20" s="53">
        <f t="shared" si="0"/>
        <v>0</v>
      </c>
      <c r="M20" s="52"/>
      <c r="N20" s="52"/>
      <c r="O20" s="52"/>
      <c r="P20" s="54"/>
      <c r="Q20" s="51"/>
      <c r="R20" s="52"/>
      <c r="S20" s="52"/>
      <c r="T20" s="52"/>
      <c r="U20" s="52"/>
      <c r="V20" s="52"/>
      <c r="W20" s="53">
        <f t="shared" si="1"/>
        <v>0</v>
      </c>
      <c r="X20" s="52"/>
      <c r="Y20" s="52"/>
      <c r="Z20" s="52"/>
      <c r="AA20" s="54"/>
      <c r="AB20" s="51"/>
      <c r="AC20" s="52"/>
      <c r="AD20" s="52"/>
      <c r="AE20" s="52"/>
      <c r="AF20" s="52"/>
      <c r="AG20" s="52"/>
      <c r="AH20" s="53">
        <f t="shared" si="2"/>
        <v>0</v>
      </c>
      <c r="AI20" s="52"/>
      <c r="AJ20" s="52"/>
      <c r="AK20" s="52"/>
      <c r="AL20" s="54"/>
      <c r="AM20" s="55">
        <f t="shared" si="3"/>
        <v>0</v>
      </c>
      <c r="AN20" s="56">
        <f t="shared" si="4"/>
        <v>0</v>
      </c>
      <c r="AO20" s="56">
        <f t="shared" si="5"/>
        <v>0</v>
      </c>
      <c r="AP20" s="56">
        <f t="shared" si="6"/>
        <v>0</v>
      </c>
      <c r="AQ20" s="56">
        <f t="shared" si="7"/>
        <v>0</v>
      </c>
      <c r="AR20" s="56">
        <f t="shared" si="8"/>
        <v>0</v>
      </c>
      <c r="AS20" s="75">
        <f t="shared" si="9"/>
        <v>0</v>
      </c>
      <c r="AT20" s="56">
        <f t="shared" si="10"/>
        <v>0</v>
      </c>
      <c r="AU20" s="56">
        <f t="shared" si="11"/>
        <v>0</v>
      </c>
      <c r="AV20" s="56">
        <f t="shared" si="12"/>
        <v>0</v>
      </c>
      <c r="AW20" s="57">
        <f t="shared" si="13"/>
        <v>0</v>
      </c>
    </row>
    <row r="21" spans="1:49" ht="16.5" customHeight="1" x14ac:dyDescent="0.15">
      <c r="A21" s="48">
        <v>13</v>
      </c>
      <c r="B21" s="1325"/>
      <c r="C21" s="1326"/>
      <c r="D21" s="1326"/>
      <c r="E21" s="1837"/>
      <c r="F21" s="51"/>
      <c r="G21" s="52"/>
      <c r="H21" s="52"/>
      <c r="I21" s="52"/>
      <c r="J21" s="52"/>
      <c r="K21" s="52"/>
      <c r="L21" s="53">
        <f t="shared" si="0"/>
        <v>0</v>
      </c>
      <c r="M21" s="52"/>
      <c r="N21" s="52"/>
      <c r="O21" s="52"/>
      <c r="P21" s="54"/>
      <c r="Q21" s="51"/>
      <c r="R21" s="52"/>
      <c r="S21" s="52"/>
      <c r="T21" s="52"/>
      <c r="U21" s="52"/>
      <c r="V21" s="52"/>
      <c r="W21" s="53">
        <f t="shared" si="1"/>
        <v>0</v>
      </c>
      <c r="X21" s="52"/>
      <c r="Y21" s="52"/>
      <c r="Z21" s="52"/>
      <c r="AA21" s="54"/>
      <c r="AB21" s="51"/>
      <c r="AC21" s="52"/>
      <c r="AD21" s="52"/>
      <c r="AE21" s="52"/>
      <c r="AF21" s="52"/>
      <c r="AG21" s="52"/>
      <c r="AH21" s="53">
        <f t="shared" si="2"/>
        <v>0</v>
      </c>
      <c r="AI21" s="52"/>
      <c r="AJ21" s="52"/>
      <c r="AK21" s="52"/>
      <c r="AL21" s="54"/>
      <c r="AM21" s="55">
        <f t="shared" si="3"/>
        <v>0</v>
      </c>
      <c r="AN21" s="56">
        <f t="shared" si="4"/>
        <v>0</v>
      </c>
      <c r="AO21" s="56">
        <f t="shared" si="5"/>
        <v>0</v>
      </c>
      <c r="AP21" s="56">
        <f t="shared" si="6"/>
        <v>0</v>
      </c>
      <c r="AQ21" s="56">
        <f t="shared" si="7"/>
        <v>0</v>
      </c>
      <c r="AR21" s="56">
        <f t="shared" si="8"/>
        <v>0</v>
      </c>
      <c r="AS21" s="75">
        <f t="shared" si="9"/>
        <v>0</v>
      </c>
      <c r="AT21" s="56">
        <f t="shared" si="10"/>
        <v>0</v>
      </c>
      <c r="AU21" s="56">
        <f t="shared" si="11"/>
        <v>0</v>
      </c>
      <c r="AV21" s="56">
        <f t="shared" si="12"/>
        <v>0</v>
      </c>
      <c r="AW21" s="57">
        <f t="shared" si="13"/>
        <v>0</v>
      </c>
    </row>
    <row r="22" spans="1:49" ht="16.5" customHeight="1" x14ac:dyDescent="0.15">
      <c r="A22" s="48">
        <v>14</v>
      </c>
      <c r="B22" s="1325"/>
      <c r="C22" s="1326"/>
      <c r="D22" s="1326"/>
      <c r="E22" s="1837"/>
      <c r="F22" s="51"/>
      <c r="G22" s="52"/>
      <c r="H22" s="52"/>
      <c r="I22" s="52"/>
      <c r="J22" s="52"/>
      <c r="K22" s="52"/>
      <c r="L22" s="53">
        <f t="shared" si="0"/>
        <v>0</v>
      </c>
      <c r="M22" s="52"/>
      <c r="N22" s="52"/>
      <c r="O22" s="52"/>
      <c r="P22" s="54"/>
      <c r="Q22" s="51"/>
      <c r="R22" s="52"/>
      <c r="S22" s="52"/>
      <c r="T22" s="52"/>
      <c r="U22" s="52"/>
      <c r="V22" s="52"/>
      <c r="W22" s="53">
        <f t="shared" si="1"/>
        <v>0</v>
      </c>
      <c r="X22" s="52"/>
      <c r="Y22" s="52"/>
      <c r="Z22" s="52"/>
      <c r="AA22" s="54"/>
      <c r="AB22" s="51"/>
      <c r="AC22" s="52"/>
      <c r="AD22" s="52"/>
      <c r="AE22" s="52"/>
      <c r="AF22" s="52"/>
      <c r="AG22" s="52"/>
      <c r="AH22" s="53">
        <f t="shared" si="2"/>
        <v>0</v>
      </c>
      <c r="AI22" s="52"/>
      <c r="AJ22" s="52"/>
      <c r="AK22" s="52"/>
      <c r="AL22" s="54"/>
      <c r="AM22" s="55">
        <f t="shared" si="3"/>
        <v>0</v>
      </c>
      <c r="AN22" s="56">
        <f t="shared" si="4"/>
        <v>0</v>
      </c>
      <c r="AO22" s="56">
        <f t="shared" si="5"/>
        <v>0</v>
      </c>
      <c r="AP22" s="56">
        <f t="shared" si="6"/>
        <v>0</v>
      </c>
      <c r="AQ22" s="56">
        <f t="shared" si="7"/>
        <v>0</v>
      </c>
      <c r="AR22" s="56">
        <f t="shared" si="8"/>
        <v>0</v>
      </c>
      <c r="AS22" s="75">
        <f t="shared" si="9"/>
        <v>0</v>
      </c>
      <c r="AT22" s="56">
        <f t="shared" si="10"/>
        <v>0</v>
      </c>
      <c r="AU22" s="56">
        <f t="shared" si="11"/>
        <v>0</v>
      </c>
      <c r="AV22" s="56">
        <f t="shared" si="12"/>
        <v>0</v>
      </c>
      <c r="AW22" s="57">
        <f t="shared" si="13"/>
        <v>0</v>
      </c>
    </row>
    <row r="23" spans="1:49" ht="16.5" customHeight="1" x14ac:dyDescent="0.15">
      <c r="A23" s="48">
        <v>15</v>
      </c>
      <c r="B23" s="1325"/>
      <c r="C23" s="1326"/>
      <c r="D23" s="1326"/>
      <c r="E23" s="1837"/>
      <c r="F23" s="51"/>
      <c r="G23" s="52"/>
      <c r="H23" s="52"/>
      <c r="I23" s="52"/>
      <c r="J23" s="52"/>
      <c r="K23" s="52"/>
      <c r="L23" s="53">
        <f t="shared" si="0"/>
        <v>0</v>
      </c>
      <c r="M23" s="52"/>
      <c r="N23" s="52"/>
      <c r="O23" s="52"/>
      <c r="P23" s="54"/>
      <c r="Q23" s="51"/>
      <c r="R23" s="52"/>
      <c r="S23" s="52"/>
      <c r="T23" s="52"/>
      <c r="U23" s="52"/>
      <c r="V23" s="52"/>
      <c r="W23" s="53">
        <f t="shared" si="1"/>
        <v>0</v>
      </c>
      <c r="X23" s="52"/>
      <c r="Y23" s="52"/>
      <c r="Z23" s="52"/>
      <c r="AA23" s="54"/>
      <c r="AB23" s="51"/>
      <c r="AC23" s="52"/>
      <c r="AD23" s="52"/>
      <c r="AE23" s="52"/>
      <c r="AF23" s="52"/>
      <c r="AG23" s="52"/>
      <c r="AH23" s="53">
        <f t="shared" si="2"/>
        <v>0</v>
      </c>
      <c r="AI23" s="52"/>
      <c r="AJ23" s="52"/>
      <c r="AK23" s="52"/>
      <c r="AL23" s="54"/>
      <c r="AM23" s="55">
        <f t="shared" si="3"/>
        <v>0</v>
      </c>
      <c r="AN23" s="56">
        <f t="shared" si="4"/>
        <v>0</v>
      </c>
      <c r="AO23" s="56">
        <f t="shared" si="5"/>
        <v>0</v>
      </c>
      <c r="AP23" s="56">
        <f t="shared" si="6"/>
        <v>0</v>
      </c>
      <c r="AQ23" s="56">
        <f t="shared" si="7"/>
        <v>0</v>
      </c>
      <c r="AR23" s="56">
        <f t="shared" si="8"/>
        <v>0</v>
      </c>
      <c r="AS23" s="75">
        <f t="shared" si="9"/>
        <v>0</v>
      </c>
      <c r="AT23" s="56">
        <f t="shared" si="10"/>
        <v>0</v>
      </c>
      <c r="AU23" s="56">
        <f t="shared" si="11"/>
        <v>0</v>
      </c>
      <c r="AV23" s="56">
        <f t="shared" si="12"/>
        <v>0</v>
      </c>
      <c r="AW23" s="57">
        <f t="shared" si="13"/>
        <v>0</v>
      </c>
    </row>
    <row r="24" spans="1:49" ht="16.5" customHeight="1" x14ac:dyDescent="0.15">
      <c r="A24" s="48">
        <v>16</v>
      </c>
      <c r="B24" s="1325"/>
      <c r="C24" s="1326"/>
      <c r="D24" s="1326"/>
      <c r="E24" s="1837"/>
      <c r="F24" s="51"/>
      <c r="G24" s="52"/>
      <c r="H24" s="52"/>
      <c r="I24" s="52"/>
      <c r="J24" s="52"/>
      <c r="K24" s="52"/>
      <c r="L24" s="53">
        <f t="shared" si="0"/>
        <v>0</v>
      </c>
      <c r="M24" s="52"/>
      <c r="N24" s="52"/>
      <c r="O24" s="52"/>
      <c r="P24" s="54"/>
      <c r="Q24" s="51"/>
      <c r="R24" s="52"/>
      <c r="S24" s="52"/>
      <c r="T24" s="52"/>
      <c r="U24" s="52"/>
      <c r="V24" s="52"/>
      <c r="W24" s="53">
        <f t="shared" si="1"/>
        <v>0</v>
      </c>
      <c r="X24" s="52"/>
      <c r="Y24" s="52"/>
      <c r="Z24" s="52"/>
      <c r="AA24" s="54"/>
      <c r="AB24" s="51"/>
      <c r="AC24" s="52"/>
      <c r="AD24" s="52"/>
      <c r="AE24" s="52"/>
      <c r="AF24" s="52"/>
      <c r="AG24" s="52"/>
      <c r="AH24" s="53">
        <f t="shared" si="2"/>
        <v>0</v>
      </c>
      <c r="AI24" s="52"/>
      <c r="AJ24" s="52"/>
      <c r="AK24" s="52"/>
      <c r="AL24" s="54"/>
      <c r="AM24" s="55">
        <f t="shared" si="3"/>
        <v>0</v>
      </c>
      <c r="AN24" s="56">
        <f t="shared" si="4"/>
        <v>0</v>
      </c>
      <c r="AO24" s="56">
        <f t="shared" si="5"/>
        <v>0</v>
      </c>
      <c r="AP24" s="56">
        <f t="shared" si="6"/>
        <v>0</v>
      </c>
      <c r="AQ24" s="56">
        <f t="shared" si="7"/>
        <v>0</v>
      </c>
      <c r="AR24" s="56">
        <f t="shared" si="8"/>
        <v>0</v>
      </c>
      <c r="AS24" s="75">
        <f t="shared" si="9"/>
        <v>0</v>
      </c>
      <c r="AT24" s="56">
        <f t="shared" si="10"/>
        <v>0</v>
      </c>
      <c r="AU24" s="56">
        <f t="shared" si="11"/>
        <v>0</v>
      </c>
      <c r="AV24" s="56">
        <f t="shared" si="12"/>
        <v>0</v>
      </c>
      <c r="AW24" s="57">
        <f t="shared" si="13"/>
        <v>0</v>
      </c>
    </row>
    <row r="25" spans="1:49" ht="16.5" customHeight="1" x14ac:dyDescent="0.15">
      <c r="A25" s="48">
        <v>17</v>
      </c>
      <c r="B25" s="1325"/>
      <c r="C25" s="1326"/>
      <c r="D25" s="1326"/>
      <c r="E25" s="1837"/>
      <c r="F25" s="51"/>
      <c r="G25" s="52"/>
      <c r="H25" s="52"/>
      <c r="I25" s="52"/>
      <c r="J25" s="52"/>
      <c r="K25" s="52"/>
      <c r="L25" s="53">
        <f t="shared" si="0"/>
        <v>0</v>
      </c>
      <c r="M25" s="52"/>
      <c r="N25" s="52"/>
      <c r="O25" s="52"/>
      <c r="P25" s="54"/>
      <c r="Q25" s="51"/>
      <c r="R25" s="52"/>
      <c r="S25" s="52"/>
      <c r="T25" s="52"/>
      <c r="U25" s="52"/>
      <c r="V25" s="52"/>
      <c r="W25" s="53">
        <f t="shared" si="1"/>
        <v>0</v>
      </c>
      <c r="X25" s="52"/>
      <c r="Y25" s="52"/>
      <c r="Z25" s="52"/>
      <c r="AA25" s="54"/>
      <c r="AB25" s="51"/>
      <c r="AC25" s="52"/>
      <c r="AD25" s="52"/>
      <c r="AE25" s="52"/>
      <c r="AF25" s="52"/>
      <c r="AG25" s="52"/>
      <c r="AH25" s="53">
        <f t="shared" si="2"/>
        <v>0</v>
      </c>
      <c r="AI25" s="52"/>
      <c r="AJ25" s="52"/>
      <c r="AK25" s="52"/>
      <c r="AL25" s="54"/>
      <c r="AM25" s="55">
        <f t="shared" si="3"/>
        <v>0</v>
      </c>
      <c r="AN25" s="56">
        <f t="shared" si="4"/>
        <v>0</v>
      </c>
      <c r="AO25" s="56">
        <f t="shared" si="5"/>
        <v>0</v>
      </c>
      <c r="AP25" s="56">
        <f t="shared" si="6"/>
        <v>0</v>
      </c>
      <c r="AQ25" s="56">
        <f t="shared" si="7"/>
        <v>0</v>
      </c>
      <c r="AR25" s="56">
        <f t="shared" si="8"/>
        <v>0</v>
      </c>
      <c r="AS25" s="75">
        <f t="shared" si="9"/>
        <v>0</v>
      </c>
      <c r="AT25" s="56">
        <f t="shared" si="10"/>
        <v>0</v>
      </c>
      <c r="AU25" s="56">
        <f t="shared" si="11"/>
        <v>0</v>
      </c>
      <c r="AV25" s="56">
        <f t="shared" si="12"/>
        <v>0</v>
      </c>
      <c r="AW25" s="57">
        <f t="shared" si="13"/>
        <v>0</v>
      </c>
    </row>
    <row r="26" spans="1:49" ht="16.5" customHeight="1" x14ac:dyDescent="0.15">
      <c r="A26" s="48">
        <v>18</v>
      </c>
      <c r="B26" s="1325"/>
      <c r="C26" s="1326"/>
      <c r="D26" s="1326"/>
      <c r="E26" s="1837"/>
      <c r="F26" s="51"/>
      <c r="G26" s="52"/>
      <c r="H26" s="52"/>
      <c r="I26" s="52"/>
      <c r="J26" s="52"/>
      <c r="K26" s="52"/>
      <c r="L26" s="53">
        <f t="shared" si="0"/>
        <v>0</v>
      </c>
      <c r="M26" s="52"/>
      <c r="N26" s="52"/>
      <c r="O26" s="52"/>
      <c r="P26" s="54"/>
      <c r="Q26" s="51"/>
      <c r="R26" s="52"/>
      <c r="S26" s="52"/>
      <c r="T26" s="52"/>
      <c r="U26" s="52"/>
      <c r="V26" s="52"/>
      <c r="W26" s="53">
        <f t="shared" si="1"/>
        <v>0</v>
      </c>
      <c r="X26" s="52"/>
      <c r="Y26" s="52"/>
      <c r="Z26" s="52"/>
      <c r="AA26" s="54"/>
      <c r="AB26" s="51"/>
      <c r="AC26" s="52"/>
      <c r="AD26" s="52"/>
      <c r="AE26" s="52"/>
      <c r="AF26" s="52"/>
      <c r="AG26" s="52"/>
      <c r="AH26" s="53">
        <f t="shared" si="2"/>
        <v>0</v>
      </c>
      <c r="AI26" s="52"/>
      <c r="AJ26" s="52"/>
      <c r="AK26" s="52"/>
      <c r="AL26" s="54"/>
      <c r="AM26" s="55">
        <f t="shared" si="3"/>
        <v>0</v>
      </c>
      <c r="AN26" s="56">
        <f t="shared" si="4"/>
        <v>0</v>
      </c>
      <c r="AO26" s="56">
        <f t="shared" si="5"/>
        <v>0</v>
      </c>
      <c r="AP26" s="56">
        <f t="shared" si="6"/>
        <v>0</v>
      </c>
      <c r="AQ26" s="56">
        <f t="shared" si="7"/>
        <v>0</v>
      </c>
      <c r="AR26" s="56">
        <f t="shared" si="8"/>
        <v>0</v>
      </c>
      <c r="AS26" s="75">
        <f t="shared" si="9"/>
        <v>0</v>
      </c>
      <c r="AT26" s="56">
        <f t="shared" si="10"/>
        <v>0</v>
      </c>
      <c r="AU26" s="56">
        <f t="shared" si="11"/>
        <v>0</v>
      </c>
      <c r="AV26" s="56">
        <f t="shared" si="12"/>
        <v>0</v>
      </c>
      <c r="AW26" s="57">
        <f t="shared" si="13"/>
        <v>0</v>
      </c>
    </row>
    <row r="27" spans="1:49" ht="16.5" customHeight="1" x14ac:dyDescent="0.15">
      <c r="A27" s="48">
        <v>19</v>
      </c>
      <c r="B27" s="1325"/>
      <c r="C27" s="1326"/>
      <c r="D27" s="1326"/>
      <c r="E27" s="1837"/>
      <c r="F27" s="51"/>
      <c r="G27" s="52"/>
      <c r="H27" s="52"/>
      <c r="I27" s="52"/>
      <c r="J27" s="52"/>
      <c r="K27" s="52"/>
      <c r="L27" s="53">
        <f t="shared" si="0"/>
        <v>0</v>
      </c>
      <c r="M27" s="52"/>
      <c r="N27" s="52"/>
      <c r="O27" s="52"/>
      <c r="P27" s="54"/>
      <c r="Q27" s="51"/>
      <c r="R27" s="52"/>
      <c r="S27" s="52"/>
      <c r="T27" s="52"/>
      <c r="U27" s="52"/>
      <c r="V27" s="52"/>
      <c r="W27" s="53">
        <f t="shared" si="1"/>
        <v>0</v>
      </c>
      <c r="X27" s="52"/>
      <c r="Y27" s="52"/>
      <c r="Z27" s="52"/>
      <c r="AA27" s="54"/>
      <c r="AB27" s="51"/>
      <c r="AC27" s="52"/>
      <c r="AD27" s="52"/>
      <c r="AE27" s="52"/>
      <c r="AF27" s="52"/>
      <c r="AG27" s="52"/>
      <c r="AH27" s="53">
        <f t="shared" si="2"/>
        <v>0</v>
      </c>
      <c r="AI27" s="52"/>
      <c r="AJ27" s="52"/>
      <c r="AK27" s="52"/>
      <c r="AL27" s="54"/>
      <c r="AM27" s="55">
        <f t="shared" si="3"/>
        <v>0</v>
      </c>
      <c r="AN27" s="56">
        <f t="shared" si="4"/>
        <v>0</v>
      </c>
      <c r="AO27" s="56">
        <f t="shared" si="5"/>
        <v>0</v>
      </c>
      <c r="AP27" s="56">
        <f t="shared" si="6"/>
        <v>0</v>
      </c>
      <c r="AQ27" s="56">
        <f t="shared" si="7"/>
        <v>0</v>
      </c>
      <c r="AR27" s="56">
        <f t="shared" si="8"/>
        <v>0</v>
      </c>
      <c r="AS27" s="75">
        <f t="shared" si="9"/>
        <v>0</v>
      </c>
      <c r="AT27" s="56">
        <f t="shared" si="10"/>
        <v>0</v>
      </c>
      <c r="AU27" s="56">
        <f t="shared" si="11"/>
        <v>0</v>
      </c>
      <c r="AV27" s="56">
        <f t="shared" si="12"/>
        <v>0</v>
      </c>
      <c r="AW27" s="57">
        <f t="shared" si="13"/>
        <v>0</v>
      </c>
    </row>
    <row r="28" spans="1:49" ht="16.5" customHeight="1" thickBot="1" x14ac:dyDescent="0.2">
      <c r="A28" s="49">
        <v>20</v>
      </c>
      <c r="B28" s="1844"/>
      <c r="C28" s="1845"/>
      <c r="D28" s="1845"/>
      <c r="E28" s="1846"/>
      <c r="F28" s="58"/>
      <c r="G28" s="59"/>
      <c r="H28" s="59"/>
      <c r="I28" s="59"/>
      <c r="J28" s="59"/>
      <c r="K28" s="59"/>
      <c r="L28" s="60">
        <f t="shared" si="0"/>
        <v>0</v>
      </c>
      <c r="M28" s="59"/>
      <c r="N28" s="59"/>
      <c r="O28" s="59"/>
      <c r="P28" s="61"/>
      <c r="Q28" s="58"/>
      <c r="R28" s="59"/>
      <c r="S28" s="59"/>
      <c r="T28" s="59"/>
      <c r="U28" s="59"/>
      <c r="V28" s="59"/>
      <c r="W28" s="60">
        <f t="shared" si="1"/>
        <v>0</v>
      </c>
      <c r="X28" s="59"/>
      <c r="Y28" s="59"/>
      <c r="Z28" s="59"/>
      <c r="AA28" s="61"/>
      <c r="AB28" s="58"/>
      <c r="AC28" s="59"/>
      <c r="AD28" s="59"/>
      <c r="AE28" s="59"/>
      <c r="AF28" s="59"/>
      <c r="AG28" s="59"/>
      <c r="AH28" s="60">
        <f t="shared" si="2"/>
        <v>0</v>
      </c>
      <c r="AI28" s="59"/>
      <c r="AJ28" s="59"/>
      <c r="AK28" s="59"/>
      <c r="AL28" s="61"/>
      <c r="AM28" s="62">
        <f t="shared" si="3"/>
        <v>0</v>
      </c>
      <c r="AN28" s="63">
        <f t="shared" si="4"/>
        <v>0</v>
      </c>
      <c r="AO28" s="63">
        <f t="shared" si="5"/>
        <v>0</v>
      </c>
      <c r="AP28" s="63">
        <f t="shared" si="6"/>
        <v>0</v>
      </c>
      <c r="AQ28" s="63">
        <f t="shared" si="7"/>
        <v>0</v>
      </c>
      <c r="AR28" s="63">
        <f t="shared" si="8"/>
        <v>0</v>
      </c>
      <c r="AS28" s="76">
        <f t="shared" si="9"/>
        <v>0</v>
      </c>
      <c r="AT28" s="63">
        <f t="shared" si="10"/>
        <v>0</v>
      </c>
      <c r="AU28" s="63">
        <f t="shared" si="11"/>
        <v>0</v>
      </c>
      <c r="AV28" s="63">
        <f t="shared" si="12"/>
        <v>0</v>
      </c>
      <c r="AW28" s="64">
        <f t="shared" si="13"/>
        <v>0</v>
      </c>
    </row>
    <row r="29" spans="1:49" ht="16.5" customHeight="1" thickTop="1" thickBot="1" x14ac:dyDescent="0.2">
      <c r="A29" s="1847" t="s">
        <v>157</v>
      </c>
      <c r="B29" s="1835"/>
      <c r="C29" s="1835"/>
      <c r="D29" s="1835"/>
      <c r="E29" s="1836"/>
      <c r="F29" s="65">
        <f t="shared" ref="F29:AW29" si="14">SUM(F9:F28)</f>
        <v>0</v>
      </c>
      <c r="G29" s="66">
        <f t="shared" si="14"/>
        <v>4</v>
      </c>
      <c r="H29" s="66">
        <f t="shared" si="14"/>
        <v>2</v>
      </c>
      <c r="I29" s="66">
        <f t="shared" si="14"/>
        <v>2</v>
      </c>
      <c r="J29" s="66">
        <f t="shared" si="14"/>
        <v>0</v>
      </c>
      <c r="K29" s="66">
        <f t="shared" si="14"/>
        <v>0</v>
      </c>
      <c r="L29" s="67">
        <f t="shared" si="14"/>
        <v>8</v>
      </c>
      <c r="M29" s="66">
        <f t="shared" si="14"/>
        <v>2</v>
      </c>
      <c r="N29" s="66">
        <f t="shared" si="14"/>
        <v>0</v>
      </c>
      <c r="O29" s="66">
        <f t="shared" si="14"/>
        <v>0</v>
      </c>
      <c r="P29" s="68">
        <f t="shared" si="14"/>
        <v>0</v>
      </c>
      <c r="Q29" s="65">
        <f t="shared" si="14"/>
        <v>0</v>
      </c>
      <c r="R29" s="66">
        <f t="shared" si="14"/>
        <v>0</v>
      </c>
      <c r="S29" s="66">
        <f t="shared" si="14"/>
        <v>0</v>
      </c>
      <c r="T29" s="66">
        <f t="shared" si="14"/>
        <v>0</v>
      </c>
      <c r="U29" s="66">
        <f t="shared" si="14"/>
        <v>0</v>
      </c>
      <c r="V29" s="66">
        <f t="shared" si="14"/>
        <v>0</v>
      </c>
      <c r="W29" s="67">
        <f t="shared" si="14"/>
        <v>0</v>
      </c>
      <c r="X29" s="66">
        <f t="shared" si="14"/>
        <v>0</v>
      </c>
      <c r="Y29" s="66">
        <f t="shared" si="14"/>
        <v>0</v>
      </c>
      <c r="Z29" s="66">
        <f t="shared" si="14"/>
        <v>0</v>
      </c>
      <c r="AA29" s="68">
        <f t="shared" si="14"/>
        <v>0</v>
      </c>
      <c r="AB29" s="65">
        <f t="shared" si="14"/>
        <v>0</v>
      </c>
      <c r="AC29" s="66">
        <f t="shared" si="14"/>
        <v>6</v>
      </c>
      <c r="AD29" s="66">
        <f t="shared" si="14"/>
        <v>1</v>
      </c>
      <c r="AE29" s="66">
        <f t="shared" si="14"/>
        <v>1</v>
      </c>
      <c r="AF29" s="66">
        <f t="shared" si="14"/>
        <v>4</v>
      </c>
      <c r="AG29" s="66">
        <f t="shared" si="14"/>
        <v>0</v>
      </c>
      <c r="AH29" s="67">
        <f t="shared" si="14"/>
        <v>12</v>
      </c>
      <c r="AI29" s="66">
        <f t="shared" si="14"/>
        <v>4</v>
      </c>
      <c r="AJ29" s="66">
        <f t="shared" si="14"/>
        <v>0</v>
      </c>
      <c r="AK29" s="66">
        <f t="shared" si="14"/>
        <v>0</v>
      </c>
      <c r="AL29" s="68">
        <f t="shared" si="14"/>
        <v>0</v>
      </c>
      <c r="AM29" s="69">
        <f t="shared" si="14"/>
        <v>0</v>
      </c>
      <c r="AN29" s="70">
        <f t="shared" si="14"/>
        <v>10</v>
      </c>
      <c r="AO29" s="70">
        <f t="shared" si="14"/>
        <v>3</v>
      </c>
      <c r="AP29" s="70">
        <f t="shared" si="14"/>
        <v>3</v>
      </c>
      <c r="AQ29" s="70">
        <f t="shared" si="14"/>
        <v>4</v>
      </c>
      <c r="AR29" s="70">
        <f t="shared" si="14"/>
        <v>0</v>
      </c>
      <c r="AS29" s="77">
        <f t="shared" si="14"/>
        <v>20</v>
      </c>
      <c r="AT29" s="70">
        <f t="shared" si="14"/>
        <v>6</v>
      </c>
      <c r="AU29" s="70">
        <f t="shared" si="14"/>
        <v>0</v>
      </c>
      <c r="AV29" s="70">
        <f t="shared" si="14"/>
        <v>0</v>
      </c>
      <c r="AW29" s="71">
        <f t="shared" si="14"/>
        <v>0</v>
      </c>
    </row>
  </sheetData>
  <mergeCells count="28">
    <mergeCell ref="A7:A8"/>
    <mergeCell ref="Q7:AA7"/>
    <mergeCell ref="B14:E14"/>
    <mergeCell ref="AB7:AL7"/>
    <mergeCell ref="F7:P7"/>
    <mergeCell ref="B20:E20"/>
    <mergeCell ref="AM7:AW7"/>
    <mergeCell ref="B17:E17"/>
    <mergeCell ref="B18:E18"/>
    <mergeCell ref="B15:E15"/>
    <mergeCell ref="B16:E16"/>
    <mergeCell ref="B19:E19"/>
    <mergeCell ref="A3:E3"/>
    <mergeCell ref="A29:E29"/>
    <mergeCell ref="B7:E8"/>
    <mergeCell ref="B9:E9"/>
    <mergeCell ref="B10:E10"/>
    <mergeCell ref="B11:E11"/>
    <mergeCell ref="B12:E12"/>
    <mergeCell ref="B13:E13"/>
    <mergeCell ref="B28:E28"/>
    <mergeCell ref="B27:E27"/>
    <mergeCell ref="B25:E25"/>
    <mergeCell ref="B26:E26"/>
    <mergeCell ref="B23:E23"/>
    <mergeCell ref="B24:E24"/>
    <mergeCell ref="B21:E21"/>
    <mergeCell ref="B22:E22"/>
  </mergeCells>
  <phoneticPr fontId="3"/>
  <printOptions horizontalCentered="1"/>
  <pageMargins left="0.78740157480314965" right="0.78740157480314965" top="0.59055118110236227" bottom="0.39370078740157483" header="0.39370078740157483" footer="0.39370078740157483"/>
  <pageSetup paperSize="9" fitToWidth="2" fitToHeight="2" orientation="portrait" r:id="rId1"/>
  <headerFooter alignWithMargins="0">
    <oddHeader>&amp;C（案）</oddHeader>
  </headerFooter>
  <colBreaks count="1" manualBreakCount="1">
    <brk id="2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dimension ref="A1:AD94"/>
  <sheetViews>
    <sheetView topLeftCell="A22"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134</v>
      </c>
    </row>
    <row r="2" spans="1:30" ht="18" customHeight="1" x14ac:dyDescent="0.15">
      <c r="A2" s="1288" t="s">
        <v>205</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435</v>
      </c>
    </row>
    <row r="4" spans="1:30" ht="18" customHeight="1" x14ac:dyDescent="0.15">
      <c r="A4" s="2" t="s">
        <v>390</v>
      </c>
    </row>
    <row r="5" spans="1:30" ht="27" customHeight="1" x14ac:dyDescent="0.15">
      <c r="N5" s="1348" t="s">
        <v>0</v>
      </c>
      <c r="O5" s="1348"/>
      <c r="P5" s="1348"/>
      <c r="Q5" s="1348"/>
      <c r="R5" s="1348"/>
      <c r="S5" s="1348"/>
      <c r="T5" s="1348"/>
      <c r="U5" s="1478" t="s">
        <v>341</v>
      </c>
      <c r="V5" s="1478"/>
      <c r="W5" s="1478"/>
      <c r="X5" s="1478"/>
      <c r="Y5" s="1478"/>
      <c r="Z5" s="1478"/>
      <c r="AA5" s="1478"/>
      <c r="AB5" s="1478"/>
      <c r="AC5" s="1478"/>
      <c r="AD5" s="1478"/>
    </row>
    <row r="6" spans="1:30" ht="27" customHeight="1" x14ac:dyDescent="0.15">
      <c r="N6" s="1348" t="s">
        <v>1</v>
      </c>
      <c r="O6" s="1349"/>
      <c r="P6" s="1349"/>
      <c r="Q6" s="1349"/>
      <c r="R6" s="1349"/>
      <c r="S6" s="1349"/>
      <c r="T6" s="1349"/>
      <c r="U6" s="1478" t="s">
        <v>342</v>
      </c>
      <c r="V6" s="1478"/>
      <c r="W6" s="1478"/>
      <c r="X6" s="1478"/>
      <c r="Y6" s="1478"/>
      <c r="Z6" s="1478"/>
      <c r="AA6" s="1478"/>
      <c r="AB6" s="1478"/>
      <c r="AC6" s="1478"/>
      <c r="AD6" s="1478"/>
    </row>
    <row r="7" spans="1:30" ht="27" customHeight="1" x14ac:dyDescent="0.15">
      <c r="N7" s="1350" t="s">
        <v>165</v>
      </c>
      <c r="O7" s="1349"/>
      <c r="P7" s="1349"/>
      <c r="Q7" s="1349"/>
      <c r="R7" s="1349"/>
      <c r="S7" s="1349"/>
      <c r="T7" s="1349"/>
      <c r="U7" s="1469" t="s">
        <v>385</v>
      </c>
      <c r="V7" s="1478"/>
      <c r="W7" s="1478"/>
      <c r="X7" s="1478"/>
      <c r="Y7" s="1478"/>
      <c r="Z7" s="1478"/>
      <c r="AA7" s="1478"/>
      <c r="AB7" s="1478"/>
      <c r="AC7" s="1478"/>
      <c r="AD7" s="1478"/>
    </row>
    <row r="8" spans="1:30" ht="15" customHeight="1" x14ac:dyDescent="0.15"/>
    <row r="9" spans="1:30" ht="18" customHeight="1" x14ac:dyDescent="0.15">
      <c r="A9" s="2" t="s">
        <v>265</v>
      </c>
    </row>
    <row r="10" spans="1:30" ht="15" customHeight="1" x14ac:dyDescent="0.15"/>
    <row r="11" spans="1:30" ht="18" customHeight="1" x14ac:dyDescent="0.15">
      <c r="A11" s="2" t="s">
        <v>3</v>
      </c>
    </row>
    <row r="12" spans="1:30" ht="4.5" customHeight="1" x14ac:dyDescent="0.15"/>
    <row r="13" spans="1:30" ht="24" customHeight="1" x14ac:dyDescent="0.15">
      <c r="B13" s="1376" t="s">
        <v>4</v>
      </c>
      <c r="C13" s="1376"/>
      <c r="D13" s="1376"/>
      <c r="E13" s="1376"/>
      <c r="F13" s="1376"/>
      <c r="G13" s="1376"/>
      <c r="H13" s="1376"/>
      <c r="I13" s="1376"/>
      <c r="J13" s="1392" t="s">
        <v>292</v>
      </c>
      <c r="K13" s="1392"/>
      <c r="L13" s="1392"/>
      <c r="M13" s="1392"/>
      <c r="N13" s="1392"/>
      <c r="O13" s="1392"/>
      <c r="P13" s="1392"/>
      <c r="Q13" s="1392"/>
      <c r="R13" s="1392"/>
      <c r="S13" s="1392"/>
      <c r="T13" s="1392"/>
      <c r="U13" s="1392"/>
      <c r="V13" s="1392"/>
      <c r="W13" s="1392"/>
      <c r="X13" s="1392"/>
      <c r="Y13" s="1392"/>
      <c r="Z13" s="1392"/>
      <c r="AA13" s="1392"/>
      <c r="AB13" s="1392"/>
      <c r="AC13" s="1392"/>
      <c r="AD13" s="1392"/>
    </row>
    <row r="14" spans="1:30" ht="18" customHeight="1" x14ac:dyDescent="0.15">
      <c r="B14" s="1289" t="s">
        <v>5</v>
      </c>
      <c r="C14" s="1290"/>
      <c r="D14" s="1290"/>
      <c r="E14" s="1290"/>
      <c r="F14" s="1290"/>
      <c r="G14" s="1290"/>
      <c r="H14" s="1290"/>
      <c r="I14" s="1398"/>
      <c r="J14" s="4" t="s">
        <v>350</v>
      </c>
      <c r="K14" s="1853" t="s">
        <v>392</v>
      </c>
      <c r="L14" s="1853"/>
      <c r="M14" s="1853"/>
      <c r="N14" s="1853"/>
      <c r="O14" s="5"/>
      <c r="P14" s="5"/>
      <c r="Q14" s="5"/>
      <c r="R14" s="5"/>
      <c r="S14" s="5"/>
      <c r="T14" s="5"/>
      <c r="U14" s="5"/>
      <c r="V14" s="1290" t="s">
        <v>367</v>
      </c>
      <c r="W14" s="1290"/>
      <c r="X14" s="1854" t="s">
        <v>391</v>
      </c>
      <c r="Y14" s="1854"/>
      <c r="Z14" s="1854"/>
      <c r="AA14" s="1854"/>
      <c r="AB14" s="1854"/>
      <c r="AC14" s="1854"/>
      <c r="AD14" s="1855"/>
    </row>
    <row r="15" spans="1:30" ht="18" customHeight="1" x14ac:dyDescent="0.15">
      <c r="B15" s="1393"/>
      <c r="C15" s="1394"/>
      <c r="D15" s="1394"/>
      <c r="E15" s="1394"/>
      <c r="F15" s="1394"/>
      <c r="G15" s="1394"/>
      <c r="H15" s="1394"/>
      <c r="I15" s="1399"/>
      <c r="J15" s="1393" t="s">
        <v>12</v>
      </c>
      <c r="K15" s="1394"/>
      <c r="L15" s="1394"/>
      <c r="M15" s="1395" t="s">
        <v>293</v>
      </c>
      <c r="N15" s="1395"/>
      <c r="O15" s="1395"/>
      <c r="P15" s="1395"/>
      <c r="Q15" s="7" t="s">
        <v>13</v>
      </c>
      <c r="R15" s="1396" t="s">
        <v>348</v>
      </c>
      <c r="S15" s="1396"/>
      <c r="T15" s="1396"/>
      <c r="U15" s="1396"/>
      <c r="V15" s="1396"/>
      <c r="W15" s="1396"/>
      <c r="X15" s="1396"/>
      <c r="Y15" s="1396"/>
      <c r="Z15" s="1396"/>
      <c r="AA15" s="1396"/>
      <c r="AB15" s="1396"/>
      <c r="AC15" s="1396"/>
      <c r="AD15" s="1397"/>
    </row>
    <row r="17" spans="1:30" ht="18" customHeight="1" x14ac:dyDescent="0.15">
      <c r="A17" s="2" t="s">
        <v>206</v>
      </c>
    </row>
    <row r="18" spans="1:30" ht="4.5" customHeight="1" x14ac:dyDescent="0.15"/>
    <row r="19" spans="1:30" ht="18" customHeight="1" x14ac:dyDescent="0.15">
      <c r="B19" s="1748" t="s">
        <v>207</v>
      </c>
      <c r="C19" s="1748"/>
      <c r="D19" s="1748"/>
      <c r="E19" s="1748"/>
      <c r="F19" s="1748"/>
      <c r="G19" s="1748"/>
      <c r="H19" s="1748"/>
      <c r="I19" s="1748"/>
      <c r="J19" s="1322" t="s">
        <v>11</v>
      </c>
      <c r="K19" s="1323"/>
      <c r="L19" s="1904">
        <v>24</v>
      </c>
      <c r="M19" s="1742"/>
      <c r="N19" s="81" t="s">
        <v>8</v>
      </c>
      <c r="O19" s="1904" t="s">
        <v>393</v>
      </c>
      <c r="P19" s="1742"/>
      <c r="Q19" s="81" t="s">
        <v>9</v>
      </c>
      <c r="R19" s="1904" t="s">
        <v>394</v>
      </c>
      <c r="S19" s="1742"/>
      <c r="T19" s="81" t="s">
        <v>10</v>
      </c>
      <c r="U19" s="79"/>
      <c r="V19" s="79"/>
      <c r="W19" s="79"/>
      <c r="X19" s="79"/>
      <c r="Y19" s="79"/>
      <c r="Z19" s="79"/>
      <c r="AA19" s="79"/>
      <c r="AB19" s="79"/>
      <c r="AC19" s="79"/>
      <c r="AD19" s="10"/>
    </row>
    <row r="20" spans="1:30" ht="18" customHeight="1" x14ac:dyDescent="0.15">
      <c r="B20" s="1748" t="s">
        <v>208</v>
      </c>
      <c r="C20" s="1748"/>
      <c r="D20" s="1748"/>
      <c r="E20" s="1748"/>
      <c r="F20" s="1748"/>
      <c r="G20" s="1748"/>
      <c r="H20" s="1748"/>
      <c r="I20" s="1748"/>
      <c r="J20" s="86" t="s">
        <v>349</v>
      </c>
      <c r="K20" s="1733" t="s">
        <v>259</v>
      </c>
      <c r="L20" s="1733"/>
      <c r="M20" s="1733"/>
      <c r="N20" s="1733"/>
      <c r="O20" s="1733"/>
      <c r="P20" s="1733"/>
      <c r="Q20" s="105"/>
      <c r="R20" s="83"/>
      <c r="S20" s="83"/>
      <c r="T20" s="83"/>
      <c r="U20" s="83"/>
      <c r="V20" s="83"/>
      <c r="W20" s="83"/>
      <c r="X20" s="83"/>
      <c r="Y20" s="83"/>
      <c r="Z20" s="83"/>
      <c r="AA20" s="83"/>
      <c r="AB20" s="83"/>
      <c r="AC20" s="83"/>
      <c r="AD20" s="8"/>
    </row>
    <row r="21" spans="1:30" ht="18" customHeight="1" x14ac:dyDescent="0.15">
      <c r="B21" s="1858"/>
      <c r="C21" s="1858"/>
      <c r="D21" s="1858"/>
      <c r="E21" s="1858"/>
      <c r="F21" s="1858"/>
      <c r="G21" s="1858"/>
      <c r="H21" s="1858"/>
      <c r="I21" s="1858"/>
      <c r="J21" s="106" t="s">
        <v>349</v>
      </c>
      <c r="K21" s="1859" t="s">
        <v>260</v>
      </c>
      <c r="L21" s="1859"/>
      <c r="M21" s="1859"/>
      <c r="N21" s="1859"/>
      <c r="O21" s="1859"/>
      <c r="P21" s="1859"/>
      <c r="Q21" s="142"/>
      <c r="R21" s="142"/>
      <c r="S21" s="142"/>
      <c r="T21" s="142"/>
      <c r="U21" s="142"/>
      <c r="V21" s="142"/>
      <c r="W21" s="142"/>
      <c r="X21" s="142"/>
      <c r="Y21" s="142"/>
      <c r="Z21" s="142"/>
      <c r="AA21" s="142"/>
      <c r="AB21" s="142"/>
      <c r="AC21" s="142"/>
      <c r="AD21" s="143"/>
    </row>
    <row r="22" spans="1:30" ht="18" customHeight="1" x14ac:dyDescent="0.15">
      <c r="B22" s="1858"/>
      <c r="C22" s="1858"/>
      <c r="D22" s="1858"/>
      <c r="E22" s="1858"/>
      <c r="F22" s="1858"/>
      <c r="G22" s="1858"/>
      <c r="H22" s="1858"/>
      <c r="I22" s="1858"/>
      <c r="J22" s="87" t="s">
        <v>349</v>
      </c>
      <c r="K22" s="1731" t="s">
        <v>261</v>
      </c>
      <c r="L22" s="1731"/>
      <c r="M22" s="1731"/>
      <c r="N22" s="1731"/>
      <c r="O22" s="1731"/>
      <c r="P22" s="1731"/>
      <c r="Q22" s="144"/>
      <c r="R22" s="144"/>
      <c r="S22" s="144"/>
      <c r="T22" s="144"/>
      <c r="U22" s="144"/>
      <c r="V22" s="144"/>
      <c r="W22" s="144"/>
      <c r="X22" s="144"/>
      <c r="Y22" s="144"/>
      <c r="Z22" s="144"/>
      <c r="AA22" s="144"/>
      <c r="AB22" s="144"/>
      <c r="AC22" s="144"/>
      <c r="AD22" s="145"/>
    </row>
    <row r="23" spans="1:30" ht="18" customHeight="1" x14ac:dyDescent="0.15">
      <c r="B23" s="1898" t="s">
        <v>210</v>
      </c>
      <c r="C23" s="1899"/>
      <c r="D23" s="1899"/>
      <c r="E23" s="1899"/>
      <c r="F23" s="1899"/>
      <c r="G23" s="1899"/>
      <c r="H23" s="1899"/>
      <c r="I23" s="1900"/>
      <c r="J23" s="1905" t="s">
        <v>395</v>
      </c>
      <c r="K23" s="1742"/>
      <c r="L23" s="79" t="s">
        <v>211</v>
      </c>
      <c r="M23" s="1904" t="s">
        <v>396</v>
      </c>
      <c r="N23" s="1742"/>
      <c r="O23" s="1906" t="s">
        <v>212</v>
      </c>
      <c r="P23" s="1906"/>
      <c r="Q23" s="1906"/>
      <c r="R23" s="1904" t="s">
        <v>397</v>
      </c>
      <c r="S23" s="1742"/>
      <c r="T23" s="1370" t="s">
        <v>213</v>
      </c>
      <c r="U23" s="1370"/>
      <c r="V23" s="1370"/>
      <c r="W23" s="1370"/>
      <c r="X23" s="1370"/>
      <c r="Y23" s="1370"/>
      <c r="Z23" s="1370"/>
      <c r="AA23" s="1370"/>
      <c r="AB23" s="1370"/>
      <c r="AC23" s="1370"/>
      <c r="AD23" s="1649"/>
    </row>
    <row r="24" spans="1:30" ht="18" customHeight="1" x14ac:dyDescent="0.15">
      <c r="B24" s="1898" t="s">
        <v>214</v>
      </c>
      <c r="C24" s="1899"/>
      <c r="D24" s="1899"/>
      <c r="E24" s="1899"/>
      <c r="F24" s="1899"/>
      <c r="G24" s="1899"/>
      <c r="H24" s="1899"/>
      <c r="I24" s="1900"/>
      <c r="J24" s="85" t="s">
        <v>351</v>
      </c>
      <c r="K24" s="1370" t="s">
        <v>406</v>
      </c>
      <c r="L24" s="1370"/>
      <c r="M24" s="1370"/>
      <c r="N24" s="1370"/>
      <c r="O24" s="1370"/>
      <c r="P24" s="1370"/>
      <c r="Q24" s="1370"/>
      <c r="R24" s="1370"/>
      <c r="S24" s="1370"/>
      <c r="T24" s="1370"/>
      <c r="U24" s="79" t="s">
        <v>215</v>
      </c>
      <c r="V24" s="84" t="s">
        <v>216</v>
      </c>
      <c r="W24" s="1370" t="s">
        <v>217</v>
      </c>
      <c r="X24" s="1370"/>
      <c r="Y24" s="1370"/>
      <c r="Z24" s="1370"/>
      <c r="AA24" s="1370"/>
      <c r="AB24" s="1370"/>
      <c r="AC24" s="1370"/>
      <c r="AD24" s="1649"/>
    </row>
    <row r="25" spans="1:30" ht="18" customHeight="1" x14ac:dyDescent="0.15">
      <c r="B25" s="1322" t="s">
        <v>218</v>
      </c>
      <c r="C25" s="1323"/>
      <c r="D25" s="1323"/>
      <c r="E25" s="1323"/>
      <c r="F25" s="1323"/>
      <c r="G25" s="1323"/>
      <c r="H25" s="1323"/>
      <c r="I25" s="1324"/>
      <c r="J25" s="1749" t="s">
        <v>219</v>
      </c>
      <c r="K25" s="1750"/>
      <c r="L25" s="1750"/>
      <c r="M25" s="1750"/>
      <c r="N25" s="1750"/>
      <c r="O25" s="1750"/>
      <c r="P25" s="1750"/>
      <c r="Q25" s="1750"/>
      <c r="R25" s="1750"/>
      <c r="S25" s="1750"/>
      <c r="T25" s="1750"/>
      <c r="U25" s="1750"/>
      <c r="V25" s="1750"/>
      <c r="W25" s="1750"/>
      <c r="X25" s="1750"/>
      <c r="Y25" s="1750"/>
      <c r="Z25" s="1750"/>
      <c r="AA25" s="1750"/>
      <c r="AB25" s="1750"/>
      <c r="AC25" s="1750"/>
      <c r="AD25" s="1751"/>
    </row>
    <row r="26" spans="1:30" ht="15" customHeight="1" x14ac:dyDescent="0.15">
      <c r="B26" s="1749" t="s">
        <v>220</v>
      </c>
      <c r="C26" s="1750"/>
      <c r="D26" s="1750"/>
      <c r="E26" s="1750"/>
      <c r="F26" s="1750"/>
      <c r="G26" s="1750"/>
      <c r="H26" s="1750"/>
      <c r="I26" s="1751"/>
      <c r="J26" s="1650" t="s">
        <v>221</v>
      </c>
      <c r="K26" s="1651"/>
      <c r="L26" s="83"/>
      <c r="M26" s="83"/>
      <c r="N26" s="1894" t="s">
        <v>398</v>
      </c>
      <c r="O26" s="1895"/>
      <c r="P26" s="83" t="s">
        <v>222</v>
      </c>
      <c r="Q26" s="1894" t="s">
        <v>399</v>
      </c>
      <c r="R26" s="1895"/>
      <c r="S26" s="83" t="s">
        <v>223</v>
      </c>
      <c r="T26" s="83" t="s">
        <v>224</v>
      </c>
      <c r="U26" s="1894" t="s">
        <v>400</v>
      </c>
      <c r="V26" s="1895"/>
      <c r="W26" s="83" t="s">
        <v>222</v>
      </c>
      <c r="X26" s="1894" t="s">
        <v>404</v>
      </c>
      <c r="Y26" s="1895"/>
      <c r="Z26" s="83" t="s">
        <v>223</v>
      </c>
      <c r="AA26" s="146"/>
      <c r="AB26" s="147"/>
      <c r="AC26" s="1908"/>
      <c r="AD26" s="1909"/>
    </row>
    <row r="27" spans="1:30" ht="15" customHeight="1" x14ac:dyDescent="0.15">
      <c r="B27" s="1752"/>
      <c r="C27" s="1753"/>
      <c r="D27" s="1753"/>
      <c r="E27" s="1753"/>
      <c r="F27" s="1753"/>
      <c r="G27" s="1753"/>
      <c r="H27" s="1753"/>
      <c r="I27" s="1754"/>
      <c r="J27" s="1655" t="s">
        <v>225</v>
      </c>
      <c r="K27" s="1656"/>
      <c r="L27" s="82"/>
      <c r="M27" s="82"/>
      <c r="N27" s="1896" t="s">
        <v>398</v>
      </c>
      <c r="O27" s="1897"/>
      <c r="P27" s="107" t="s">
        <v>222</v>
      </c>
      <c r="Q27" s="1896" t="s">
        <v>399</v>
      </c>
      <c r="R27" s="1897"/>
      <c r="S27" s="107" t="s">
        <v>223</v>
      </c>
      <c r="T27" s="107" t="s">
        <v>224</v>
      </c>
      <c r="U27" s="1896" t="s">
        <v>400</v>
      </c>
      <c r="V27" s="1897"/>
      <c r="W27" s="107" t="s">
        <v>222</v>
      </c>
      <c r="X27" s="1896" t="s">
        <v>404</v>
      </c>
      <c r="Y27" s="1897"/>
      <c r="Z27" s="107" t="s">
        <v>223</v>
      </c>
      <c r="AA27" s="82"/>
      <c r="AB27" s="82"/>
      <c r="AC27" s="82"/>
      <c r="AD27" s="9"/>
    </row>
    <row r="28" spans="1:30" ht="15" customHeight="1" x14ac:dyDescent="0.15">
      <c r="B28" s="1869" t="s">
        <v>368</v>
      </c>
      <c r="C28" s="1766"/>
      <c r="D28" s="1766"/>
      <c r="E28" s="1766"/>
      <c r="F28" s="1766"/>
      <c r="G28" s="1766"/>
      <c r="H28" s="1766"/>
      <c r="I28" s="1870"/>
      <c r="J28" s="1289" t="s">
        <v>221</v>
      </c>
      <c r="K28" s="1398"/>
      <c r="L28" s="1650" t="s">
        <v>226</v>
      </c>
      <c r="M28" s="1570"/>
      <c r="N28" s="1894" t="s">
        <v>398</v>
      </c>
      <c r="O28" s="1895"/>
      <c r="P28" s="83" t="s">
        <v>222</v>
      </c>
      <c r="Q28" s="1894" t="s">
        <v>405</v>
      </c>
      <c r="R28" s="1895"/>
      <c r="S28" s="83" t="s">
        <v>223</v>
      </c>
      <c r="T28" s="83" t="s">
        <v>224</v>
      </c>
      <c r="U28" s="1894" t="s">
        <v>398</v>
      </c>
      <c r="V28" s="1895"/>
      <c r="W28" s="83" t="s">
        <v>222</v>
      </c>
      <c r="X28" s="1894" t="s">
        <v>404</v>
      </c>
      <c r="Y28" s="1895"/>
      <c r="Z28" s="83" t="s">
        <v>223</v>
      </c>
      <c r="AA28" s="83"/>
      <c r="AB28" s="83"/>
      <c r="AC28" s="83"/>
      <c r="AD28" s="8"/>
    </row>
    <row r="29" spans="1:30" ht="15" customHeight="1" x14ac:dyDescent="0.15">
      <c r="B29" s="1871"/>
      <c r="C29" s="1872"/>
      <c r="D29" s="1872"/>
      <c r="E29" s="1872"/>
      <c r="F29" s="1872"/>
      <c r="G29" s="1872"/>
      <c r="H29" s="1872"/>
      <c r="I29" s="1873"/>
      <c r="J29" s="1393"/>
      <c r="K29" s="1399"/>
      <c r="L29" s="1655" t="s">
        <v>227</v>
      </c>
      <c r="M29" s="1562"/>
      <c r="N29" s="1896" t="s">
        <v>400</v>
      </c>
      <c r="O29" s="1897"/>
      <c r="P29" s="107" t="s">
        <v>222</v>
      </c>
      <c r="Q29" s="1896" t="s">
        <v>404</v>
      </c>
      <c r="R29" s="1897"/>
      <c r="S29" s="107" t="s">
        <v>223</v>
      </c>
      <c r="T29" s="107" t="s">
        <v>224</v>
      </c>
      <c r="U29" s="1896" t="s">
        <v>401</v>
      </c>
      <c r="V29" s="1897"/>
      <c r="W29" s="107" t="s">
        <v>222</v>
      </c>
      <c r="X29" s="1896" t="s">
        <v>405</v>
      </c>
      <c r="Y29" s="1897"/>
      <c r="Z29" s="107" t="s">
        <v>223</v>
      </c>
      <c r="AA29" s="107"/>
      <c r="AB29" s="107"/>
      <c r="AC29" s="107"/>
      <c r="AD29" s="80"/>
    </row>
    <row r="30" spans="1:30" ht="15" customHeight="1" x14ac:dyDescent="0.15">
      <c r="B30" s="1871"/>
      <c r="C30" s="1872"/>
      <c r="D30" s="1872"/>
      <c r="E30" s="1872"/>
      <c r="F30" s="1872"/>
      <c r="G30" s="1872"/>
      <c r="H30" s="1872"/>
      <c r="I30" s="1873"/>
      <c r="J30" s="1289" t="s">
        <v>225</v>
      </c>
      <c r="K30" s="1398"/>
      <c r="L30" s="1650" t="s">
        <v>226</v>
      </c>
      <c r="M30" s="1570"/>
      <c r="N30" s="1902"/>
      <c r="O30" s="1902"/>
      <c r="P30" s="83" t="s">
        <v>222</v>
      </c>
      <c r="Q30" s="1902"/>
      <c r="R30" s="1902"/>
      <c r="S30" s="83" t="s">
        <v>223</v>
      </c>
      <c r="T30" s="83" t="s">
        <v>224</v>
      </c>
      <c r="U30" s="1902"/>
      <c r="V30" s="1902"/>
      <c r="W30" s="83" t="s">
        <v>222</v>
      </c>
      <c r="X30" s="1902"/>
      <c r="Y30" s="1902"/>
      <c r="Z30" s="83" t="s">
        <v>223</v>
      </c>
      <c r="AA30" s="83"/>
      <c r="AB30" s="83"/>
      <c r="AC30" s="83"/>
      <c r="AD30" s="8"/>
    </row>
    <row r="31" spans="1:30" ht="15" customHeight="1" x14ac:dyDescent="0.15">
      <c r="B31" s="1907"/>
      <c r="C31" s="1880"/>
      <c r="D31" s="1880"/>
      <c r="E31" s="1880"/>
      <c r="F31" s="1880"/>
      <c r="G31" s="1880"/>
      <c r="H31" s="1880"/>
      <c r="I31" s="1881"/>
      <c r="J31" s="1393"/>
      <c r="K31" s="1399"/>
      <c r="L31" s="1655" t="s">
        <v>227</v>
      </c>
      <c r="M31" s="1562"/>
      <c r="N31" s="1896" t="s">
        <v>400</v>
      </c>
      <c r="O31" s="1897"/>
      <c r="P31" s="107" t="s">
        <v>222</v>
      </c>
      <c r="Q31" s="1896" t="s">
        <v>399</v>
      </c>
      <c r="R31" s="1897"/>
      <c r="S31" s="107" t="s">
        <v>223</v>
      </c>
      <c r="T31" s="107" t="s">
        <v>224</v>
      </c>
      <c r="U31" s="1896" t="s">
        <v>402</v>
      </c>
      <c r="V31" s="1897"/>
      <c r="W31" s="107" t="s">
        <v>222</v>
      </c>
      <c r="X31" s="1896" t="s">
        <v>403</v>
      </c>
      <c r="Y31" s="1897"/>
      <c r="Z31" s="107" t="s">
        <v>223</v>
      </c>
      <c r="AA31" s="107"/>
      <c r="AB31" s="107"/>
      <c r="AC31" s="107"/>
      <c r="AD31" s="80"/>
    </row>
    <row r="33" spans="1:30" ht="18" customHeight="1" x14ac:dyDescent="0.15">
      <c r="A33" s="2" t="s">
        <v>228</v>
      </c>
    </row>
    <row r="34" spans="1:30" ht="4.5" customHeight="1" x14ac:dyDescent="0.15"/>
    <row r="35" spans="1:30" ht="15" customHeight="1" x14ac:dyDescent="0.15">
      <c r="B35" s="1860" t="s">
        <v>6</v>
      </c>
      <c r="C35" s="1861"/>
      <c r="D35" s="1861"/>
      <c r="E35" s="1862"/>
      <c r="F35" s="1289" t="s">
        <v>229</v>
      </c>
      <c r="G35" s="1290"/>
      <c r="H35" s="1290"/>
      <c r="I35" s="1398"/>
      <c r="J35" s="1860" t="s">
        <v>230</v>
      </c>
      <c r="K35" s="1861"/>
      <c r="L35" s="1861"/>
      <c r="M35" s="1861"/>
      <c r="N35" s="1861"/>
      <c r="O35" s="1862"/>
      <c r="P35" s="1869" t="s">
        <v>231</v>
      </c>
      <c r="Q35" s="1766"/>
      <c r="R35" s="1766"/>
      <c r="S35" s="1870"/>
      <c r="T35" s="1860" t="s">
        <v>232</v>
      </c>
      <c r="U35" s="1861"/>
      <c r="V35" s="1861"/>
      <c r="W35" s="1861"/>
      <c r="X35" s="1861"/>
      <c r="Y35" s="1862"/>
      <c r="Z35" s="1869" t="s">
        <v>233</v>
      </c>
      <c r="AA35" s="1766"/>
      <c r="AB35" s="1766"/>
      <c r="AC35" s="1766"/>
      <c r="AD35" s="1870"/>
    </row>
    <row r="36" spans="1:30" ht="15" customHeight="1" x14ac:dyDescent="0.15">
      <c r="B36" s="1863"/>
      <c r="C36" s="1864"/>
      <c r="D36" s="1864"/>
      <c r="E36" s="1865"/>
      <c r="F36" s="1709"/>
      <c r="G36" s="1359"/>
      <c r="H36" s="1359"/>
      <c r="I36" s="1297"/>
      <c r="J36" s="1863"/>
      <c r="K36" s="1864"/>
      <c r="L36" s="1864"/>
      <c r="M36" s="1864"/>
      <c r="N36" s="1864"/>
      <c r="O36" s="1865"/>
      <c r="P36" s="1871"/>
      <c r="Q36" s="1872"/>
      <c r="R36" s="1872"/>
      <c r="S36" s="1873"/>
      <c r="T36" s="1863" t="s">
        <v>407</v>
      </c>
      <c r="U36" s="1864"/>
      <c r="V36" s="1864"/>
      <c r="W36" s="1864"/>
      <c r="X36" s="1864"/>
      <c r="Y36" s="1865"/>
      <c r="Z36" s="1871"/>
      <c r="AA36" s="1872"/>
      <c r="AB36" s="1872"/>
      <c r="AC36" s="1872"/>
      <c r="AD36" s="1873"/>
    </row>
    <row r="37" spans="1:30" ht="15" customHeight="1" x14ac:dyDescent="0.15">
      <c r="B37" s="1863"/>
      <c r="C37" s="1864"/>
      <c r="D37" s="1864"/>
      <c r="E37" s="1865"/>
      <c r="F37" s="1709"/>
      <c r="G37" s="1359"/>
      <c r="H37" s="1359"/>
      <c r="I37" s="1297"/>
      <c r="J37" s="1863" t="s">
        <v>409</v>
      </c>
      <c r="K37" s="1864"/>
      <c r="L37" s="1864"/>
      <c r="M37" s="1864"/>
      <c r="N37" s="1864"/>
      <c r="O37" s="1865"/>
      <c r="P37" s="1871"/>
      <c r="Q37" s="1872"/>
      <c r="R37" s="1872"/>
      <c r="S37" s="1873"/>
      <c r="T37" s="1863" t="s">
        <v>408</v>
      </c>
      <c r="U37" s="1864"/>
      <c r="V37" s="1864"/>
      <c r="W37" s="1864"/>
      <c r="X37" s="1864"/>
      <c r="Y37" s="1865"/>
      <c r="Z37" s="1871"/>
      <c r="AA37" s="1872"/>
      <c r="AB37" s="1872"/>
      <c r="AC37" s="1872"/>
      <c r="AD37" s="1873"/>
    </row>
    <row r="38" spans="1:30" ht="15" customHeight="1" x14ac:dyDescent="0.15">
      <c r="B38" s="1866"/>
      <c r="C38" s="1867"/>
      <c r="D38" s="1867"/>
      <c r="E38" s="1868"/>
      <c r="F38" s="1393"/>
      <c r="G38" s="1394"/>
      <c r="H38" s="1394"/>
      <c r="I38" s="1399"/>
      <c r="J38" s="1866" t="s">
        <v>234</v>
      </c>
      <c r="K38" s="1867"/>
      <c r="L38" s="1867"/>
      <c r="M38" s="1867"/>
      <c r="N38" s="1867"/>
      <c r="O38" s="1868"/>
      <c r="P38" s="1871"/>
      <c r="Q38" s="1872"/>
      <c r="R38" s="1872"/>
      <c r="S38" s="1873"/>
      <c r="T38" s="1866" t="s">
        <v>234</v>
      </c>
      <c r="U38" s="1867"/>
      <c r="V38" s="1867"/>
      <c r="W38" s="1867"/>
      <c r="X38" s="1867"/>
      <c r="Y38" s="1868"/>
      <c r="Z38" s="1871"/>
      <c r="AA38" s="1872"/>
      <c r="AB38" s="1872"/>
      <c r="AC38" s="1880"/>
      <c r="AD38" s="1881"/>
    </row>
    <row r="39" spans="1:30" ht="18" customHeight="1" x14ac:dyDescent="0.15">
      <c r="B39" s="1874" t="s">
        <v>7</v>
      </c>
      <c r="C39" s="1875"/>
      <c r="D39" s="1875"/>
      <c r="E39" s="1876"/>
      <c r="F39" s="1650" t="s">
        <v>235</v>
      </c>
      <c r="G39" s="1570"/>
      <c r="H39" s="1570"/>
      <c r="I39" s="1651"/>
      <c r="J39" s="1856">
        <v>1200</v>
      </c>
      <c r="K39" s="1857"/>
      <c r="L39" s="1857"/>
      <c r="M39" s="1857"/>
      <c r="N39" s="1570" t="s">
        <v>236</v>
      </c>
      <c r="O39" s="1651"/>
      <c r="P39" s="1856">
        <v>500</v>
      </c>
      <c r="Q39" s="1857"/>
      <c r="R39" s="1857"/>
      <c r="S39" s="8" t="s">
        <v>14</v>
      </c>
      <c r="T39" s="1856">
        <v>150</v>
      </c>
      <c r="U39" s="1857"/>
      <c r="V39" s="1857"/>
      <c r="W39" s="1857"/>
      <c r="X39" s="1570" t="s">
        <v>237</v>
      </c>
      <c r="Y39" s="1651"/>
      <c r="Z39" s="1856">
        <v>150</v>
      </c>
      <c r="AA39" s="1857"/>
      <c r="AB39" s="1857"/>
      <c r="AC39" s="1570" t="s">
        <v>237</v>
      </c>
      <c r="AD39" s="1651"/>
    </row>
    <row r="40" spans="1:30" ht="18" customHeight="1" x14ac:dyDescent="0.15">
      <c r="B40" s="1877"/>
      <c r="C40" s="1878"/>
      <c r="D40" s="1878"/>
      <c r="E40" s="1879"/>
      <c r="F40" s="1655" t="s">
        <v>238</v>
      </c>
      <c r="G40" s="1562"/>
      <c r="H40" s="1562"/>
      <c r="I40" s="1656"/>
      <c r="J40" s="1848">
        <v>2400</v>
      </c>
      <c r="K40" s="1849"/>
      <c r="L40" s="1849"/>
      <c r="M40" s="1849"/>
      <c r="N40" s="1562" t="s">
        <v>236</v>
      </c>
      <c r="O40" s="1656"/>
      <c r="P40" s="1848">
        <v>500</v>
      </c>
      <c r="Q40" s="1849"/>
      <c r="R40" s="1849"/>
      <c r="S40" s="9" t="s">
        <v>14</v>
      </c>
      <c r="T40" s="1848">
        <v>300</v>
      </c>
      <c r="U40" s="1849"/>
      <c r="V40" s="1849"/>
      <c r="W40" s="1849"/>
      <c r="X40" s="1562" t="s">
        <v>237</v>
      </c>
      <c r="Y40" s="1656"/>
      <c r="Z40" s="1848">
        <v>300</v>
      </c>
      <c r="AA40" s="1849"/>
      <c r="AB40" s="1849"/>
      <c r="AC40" s="1562" t="s">
        <v>237</v>
      </c>
      <c r="AD40" s="1656"/>
    </row>
    <row r="41" spans="1:30" ht="18" customHeight="1" x14ac:dyDescent="0.15">
      <c r="B41" s="1874" t="s">
        <v>198</v>
      </c>
      <c r="C41" s="1875"/>
      <c r="D41" s="1875"/>
      <c r="E41" s="1876"/>
      <c r="F41" s="1650" t="s">
        <v>235</v>
      </c>
      <c r="G41" s="1570"/>
      <c r="H41" s="1570"/>
      <c r="I41" s="1651"/>
      <c r="J41" s="1856">
        <v>650</v>
      </c>
      <c r="K41" s="1857"/>
      <c r="L41" s="1857"/>
      <c r="M41" s="1857"/>
      <c r="N41" s="1570" t="s">
        <v>236</v>
      </c>
      <c r="O41" s="1651"/>
      <c r="P41" s="1856">
        <v>500</v>
      </c>
      <c r="Q41" s="1857"/>
      <c r="R41" s="1857"/>
      <c r="S41" s="8" t="s">
        <v>14</v>
      </c>
      <c r="T41" s="1856">
        <v>80</v>
      </c>
      <c r="U41" s="1857"/>
      <c r="V41" s="1857"/>
      <c r="W41" s="1857"/>
      <c r="X41" s="1570" t="s">
        <v>237</v>
      </c>
      <c r="Y41" s="1651"/>
      <c r="Z41" s="1856">
        <v>80</v>
      </c>
      <c r="AA41" s="1857"/>
      <c r="AB41" s="1857"/>
      <c r="AC41" s="1570" t="s">
        <v>237</v>
      </c>
      <c r="AD41" s="1651"/>
    </row>
    <row r="42" spans="1:30" ht="18" customHeight="1" x14ac:dyDescent="0.15">
      <c r="B42" s="1877"/>
      <c r="C42" s="1878"/>
      <c r="D42" s="1878"/>
      <c r="E42" s="1879"/>
      <c r="F42" s="1655" t="s">
        <v>238</v>
      </c>
      <c r="G42" s="1562"/>
      <c r="H42" s="1562"/>
      <c r="I42" s="1656"/>
      <c r="J42" s="1848">
        <v>1300</v>
      </c>
      <c r="K42" s="1849"/>
      <c r="L42" s="1849"/>
      <c r="M42" s="1849"/>
      <c r="N42" s="1562" t="s">
        <v>236</v>
      </c>
      <c r="O42" s="1656"/>
      <c r="P42" s="1848">
        <v>500</v>
      </c>
      <c r="Q42" s="1849"/>
      <c r="R42" s="1849"/>
      <c r="S42" s="9" t="s">
        <v>14</v>
      </c>
      <c r="T42" s="1848">
        <v>160</v>
      </c>
      <c r="U42" s="1849"/>
      <c r="V42" s="1849"/>
      <c r="W42" s="1849"/>
      <c r="X42" s="1562" t="s">
        <v>237</v>
      </c>
      <c r="Y42" s="1656"/>
      <c r="Z42" s="1848">
        <v>160</v>
      </c>
      <c r="AA42" s="1849"/>
      <c r="AB42" s="1849"/>
      <c r="AC42" s="1562" t="s">
        <v>237</v>
      </c>
      <c r="AD42" s="1656"/>
    </row>
    <row r="48" spans="1:30" ht="18" customHeight="1" x14ac:dyDescent="0.15">
      <c r="A48" s="2" t="s">
        <v>239</v>
      </c>
    </row>
    <row r="49" spans="1:30" ht="6" customHeight="1" x14ac:dyDescent="0.15"/>
    <row r="50" spans="1:30" ht="18" customHeight="1" x14ac:dyDescent="0.15">
      <c r="B50" s="1821" t="s">
        <v>262</v>
      </c>
      <c r="C50" s="1821"/>
      <c r="D50" s="1821"/>
      <c r="E50" s="1821"/>
      <c r="F50" s="1821"/>
      <c r="G50" s="1821"/>
      <c r="H50" s="1821"/>
      <c r="I50" s="1821"/>
      <c r="J50" s="1821" t="s">
        <v>96</v>
      </c>
      <c r="K50" s="1821"/>
      <c r="L50" s="1821"/>
      <c r="M50" s="1821" t="s">
        <v>97</v>
      </c>
      <c r="N50" s="1821"/>
      <c r="O50" s="1821"/>
      <c r="P50" s="1821" t="s">
        <v>98</v>
      </c>
      <c r="Q50" s="1821"/>
      <c r="R50" s="1821"/>
      <c r="S50" s="1821" t="s">
        <v>99</v>
      </c>
      <c r="T50" s="1821"/>
      <c r="U50" s="1821"/>
      <c r="V50" s="1821" t="s">
        <v>100</v>
      </c>
      <c r="W50" s="1821"/>
      <c r="X50" s="1821"/>
      <c r="Y50" s="1821" t="s">
        <v>101</v>
      </c>
      <c r="Z50" s="1821"/>
      <c r="AA50" s="1821"/>
      <c r="AB50" s="1821" t="s">
        <v>157</v>
      </c>
      <c r="AC50" s="1821"/>
      <c r="AD50" s="1821"/>
    </row>
    <row r="51" spans="1:30" ht="18" customHeight="1" x14ac:dyDescent="0.15">
      <c r="B51" s="1821" t="s">
        <v>240</v>
      </c>
      <c r="C51" s="1821"/>
      <c r="D51" s="1821"/>
      <c r="E51" s="1821"/>
      <c r="F51" s="1821"/>
      <c r="G51" s="1821"/>
      <c r="H51" s="1821"/>
      <c r="I51" s="1821"/>
      <c r="J51" s="1850">
        <v>82</v>
      </c>
      <c r="K51" s="1851"/>
      <c r="L51" s="1852"/>
      <c r="M51" s="1850">
        <v>672</v>
      </c>
      <c r="N51" s="1851"/>
      <c r="O51" s="1852"/>
      <c r="P51" s="1850">
        <v>539</v>
      </c>
      <c r="Q51" s="1851"/>
      <c r="R51" s="1852"/>
      <c r="S51" s="1850">
        <v>733</v>
      </c>
      <c r="T51" s="1851"/>
      <c r="U51" s="1852"/>
      <c r="V51" s="1850">
        <v>326</v>
      </c>
      <c r="W51" s="1851"/>
      <c r="X51" s="1852"/>
      <c r="Y51" s="1850">
        <v>299</v>
      </c>
      <c r="Z51" s="1851"/>
      <c r="AA51" s="1852"/>
      <c r="AB51" s="1850">
        <f>SUM(J51:AA51)</f>
        <v>2651</v>
      </c>
      <c r="AC51" s="1851"/>
      <c r="AD51" s="1852"/>
    </row>
    <row r="52" spans="1:30" ht="18" customHeight="1" x14ac:dyDescent="0.15">
      <c r="B52" s="1821" t="s">
        <v>263</v>
      </c>
      <c r="C52" s="1821"/>
      <c r="D52" s="1821"/>
      <c r="E52" s="1821"/>
      <c r="F52" s="1821"/>
      <c r="G52" s="1821"/>
      <c r="H52" s="1821"/>
      <c r="I52" s="1821"/>
      <c r="J52" s="1850">
        <v>111</v>
      </c>
      <c r="K52" s="1851"/>
      <c r="L52" s="1852"/>
      <c r="M52" s="1850">
        <v>224</v>
      </c>
      <c r="N52" s="1851"/>
      <c r="O52" s="1852"/>
      <c r="P52" s="1850">
        <v>130</v>
      </c>
      <c r="Q52" s="1851"/>
      <c r="R52" s="1852"/>
      <c r="S52" s="1850">
        <v>38</v>
      </c>
      <c r="T52" s="1851"/>
      <c r="U52" s="1852"/>
      <c r="V52" s="1850">
        <v>77</v>
      </c>
      <c r="W52" s="1851"/>
      <c r="X52" s="1852"/>
      <c r="Y52" s="1850">
        <v>43</v>
      </c>
      <c r="Z52" s="1851"/>
      <c r="AA52" s="1852"/>
      <c r="AB52" s="1850">
        <f>SUM(J52:AA52)</f>
        <v>623</v>
      </c>
      <c r="AC52" s="1851"/>
      <c r="AD52" s="1852"/>
    </row>
    <row r="53" spans="1:30" ht="18" customHeight="1" thickBot="1" x14ac:dyDescent="0.2">
      <c r="B53" s="1887" t="s">
        <v>159</v>
      </c>
      <c r="C53" s="1887"/>
      <c r="D53" s="1887"/>
      <c r="E53" s="1887"/>
      <c r="F53" s="1887"/>
      <c r="G53" s="1887"/>
      <c r="H53" s="1887"/>
      <c r="I53" s="1887"/>
      <c r="J53" s="1891">
        <v>15</v>
      </c>
      <c r="K53" s="1892"/>
      <c r="L53" s="1893"/>
      <c r="M53" s="1891">
        <v>71</v>
      </c>
      <c r="N53" s="1892"/>
      <c r="O53" s="1893"/>
      <c r="P53" s="1891">
        <v>43</v>
      </c>
      <c r="Q53" s="1892"/>
      <c r="R53" s="1893"/>
      <c r="S53" s="1891">
        <v>32</v>
      </c>
      <c r="T53" s="1892"/>
      <c r="U53" s="1893"/>
      <c r="V53" s="1891">
        <v>55</v>
      </c>
      <c r="W53" s="1892"/>
      <c r="X53" s="1893"/>
      <c r="Y53" s="1891">
        <v>40</v>
      </c>
      <c r="Z53" s="1892"/>
      <c r="AA53" s="1893"/>
      <c r="AB53" s="1891">
        <f>SUM(J53:AA53)</f>
        <v>256</v>
      </c>
      <c r="AC53" s="1892"/>
      <c r="AD53" s="1893"/>
    </row>
    <row r="54" spans="1:30" ht="18" customHeight="1" thickTop="1" x14ac:dyDescent="0.15">
      <c r="B54" s="1436" t="s">
        <v>241</v>
      </c>
      <c r="C54" s="1436"/>
      <c r="D54" s="1436"/>
      <c r="E54" s="1436"/>
      <c r="F54" s="1436"/>
      <c r="G54" s="1436"/>
      <c r="H54" s="1436"/>
      <c r="I54" s="1436"/>
      <c r="J54" s="1884">
        <f>SUM(J51:L53)</f>
        <v>208</v>
      </c>
      <c r="K54" s="1885"/>
      <c r="L54" s="1886"/>
      <c r="M54" s="1884">
        <f>SUM(M51:O53)</f>
        <v>967</v>
      </c>
      <c r="N54" s="1885"/>
      <c r="O54" s="1886"/>
      <c r="P54" s="1884">
        <f>SUM(P51:R53)</f>
        <v>712</v>
      </c>
      <c r="Q54" s="1885"/>
      <c r="R54" s="1886"/>
      <c r="S54" s="1884">
        <f>SUM(S51:U53)</f>
        <v>803</v>
      </c>
      <c r="T54" s="1885"/>
      <c r="U54" s="1886"/>
      <c r="V54" s="1884">
        <f>SUM(V51:X53)</f>
        <v>458</v>
      </c>
      <c r="W54" s="1885"/>
      <c r="X54" s="1886"/>
      <c r="Y54" s="1884">
        <f>SUM(Y51:AA53)</f>
        <v>382</v>
      </c>
      <c r="Z54" s="1885"/>
      <c r="AA54" s="1886"/>
      <c r="AB54" s="1884">
        <f>SUM(AB51:AD53)</f>
        <v>3530</v>
      </c>
      <c r="AC54" s="1885"/>
      <c r="AD54" s="1886"/>
    </row>
    <row r="56" spans="1:30" ht="18" customHeight="1" x14ac:dyDescent="0.15">
      <c r="A56" s="2" t="s">
        <v>242</v>
      </c>
    </row>
    <row r="57" spans="1:30" ht="6" customHeight="1" x14ac:dyDescent="0.15"/>
    <row r="58" spans="1:30" ht="18" customHeight="1" x14ac:dyDescent="0.15">
      <c r="B58" s="1325" t="s">
        <v>243</v>
      </c>
      <c r="C58" s="1326"/>
      <c r="D58" s="1326"/>
      <c r="E58" s="1326"/>
      <c r="F58" s="1326"/>
      <c r="G58" s="1326"/>
      <c r="H58" s="1326"/>
      <c r="I58" s="1326"/>
      <c r="J58" s="1326"/>
      <c r="K58" s="1326"/>
      <c r="L58" s="1326"/>
      <c r="M58" s="1326"/>
      <c r="N58" s="1326"/>
      <c r="O58" s="1326"/>
      <c r="P58" s="22"/>
      <c r="Q58" s="1325" t="s">
        <v>244</v>
      </c>
      <c r="R58" s="1326"/>
      <c r="S58" s="1326"/>
      <c r="T58" s="1326"/>
      <c r="U58" s="1326"/>
      <c r="V58" s="1326"/>
      <c r="W58" s="1326"/>
      <c r="X58" s="1326"/>
      <c r="Y58" s="1326"/>
      <c r="Z58" s="1326"/>
      <c r="AA58" s="1326"/>
      <c r="AB58" s="1326"/>
      <c r="AC58" s="1326"/>
      <c r="AD58" s="1327"/>
    </row>
    <row r="59" spans="1:30" ht="9" customHeight="1" x14ac:dyDescent="0.15">
      <c r="B59" s="12"/>
      <c r="C59" s="13"/>
      <c r="D59" s="13"/>
      <c r="E59" s="13"/>
      <c r="F59" s="13"/>
      <c r="G59" s="13"/>
      <c r="H59" s="13"/>
      <c r="I59" s="13"/>
      <c r="J59" s="13"/>
      <c r="K59" s="13"/>
      <c r="L59" s="13"/>
      <c r="M59" s="13"/>
      <c r="N59" s="13"/>
      <c r="O59" s="13"/>
      <c r="P59" s="14"/>
      <c r="Q59" s="12"/>
      <c r="R59" s="13"/>
      <c r="S59" s="13"/>
      <c r="T59" s="13"/>
      <c r="U59" s="13"/>
      <c r="V59" s="13"/>
      <c r="W59" s="13"/>
      <c r="X59" s="13"/>
      <c r="Y59" s="13"/>
      <c r="Z59" s="13"/>
      <c r="AA59" s="13"/>
      <c r="AB59" s="13"/>
      <c r="AC59" s="13"/>
      <c r="AD59" s="14"/>
    </row>
    <row r="60" spans="1:30" ht="18" customHeight="1" x14ac:dyDescent="0.15">
      <c r="B60" s="1882" t="s">
        <v>245</v>
      </c>
      <c r="C60" s="1883"/>
      <c r="D60" s="1883"/>
      <c r="E60" s="1883"/>
      <c r="F60" s="1883"/>
      <c r="G60" s="1883"/>
      <c r="H60" s="1883"/>
      <c r="I60" s="1883"/>
      <c r="J60" s="1890">
        <f>SUM(J62:N66)</f>
        <v>11345620</v>
      </c>
      <c r="K60" s="1890"/>
      <c r="L60" s="1890"/>
      <c r="M60" s="1890"/>
      <c r="N60" s="1890"/>
      <c r="O60" s="2" t="s">
        <v>14</v>
      </c>
      <c r="P60" s="16"/>
      <c r="Q60" s="15" t="s">
        <v>246</v>
      </c>
      <c r="Y60" s="1890">
        <v>11140000</v>
      </c>
      <c r="Z60" s="1890"/>
      <c r="AA60" s="1890"/>
      <c r="AB60" s="1890"/>
      <c r="AC60" s="1890"/>
      <c r="AD60" s="16" t="s">
        <v>14</v>
      </c>
    </row>
    <row r="61" spans="1:30" ht="18" customHeight="1" x14ac:dyDescent="0.15">
      <c r="B61" s="108" t="s">
        <v>247</v>
      </c>
      <c r="J61" s="152"/>
      <c r="K61" s="152"/>
      <c r="L61" s="152"/>
      <c r="M61" s="152"/>
      <c r="N61" s="152"/>
      <c r="P61" s="16"/>
      <c r="Q61" s="15"/>
      <c r="Y61" s="152"/>
      <c r="Z61" s="152"/>
      <c r="AA61" s="152"/>
      <c r="AB61" s="152"/>
      <c r="AC61" s="152"/>
      <c r="AD61" s="16"/>
    </row>
    <row r="62" spans="1:30" ht="18" customHeight="1" x14ac:dyDescent="0.15">
      <c r="B62" s="15"/>
      <c r="C62" s="1888" t="s">
        <v>46</v>
      </c>
      <c r="D62" s="1888"/>
      <c r="E62" s="1888"/>
      <c r="F62" s="1888"/>
      <c r="G62" s="1888"/>
      <c r="H62" s="1888"/>
      <c r="I62" s="1888"/>
      <c r="J62" s="1889">
        <v>3787000</v>
      </c>
      <c r="K62" s="1889"/>
      <c r="L62" s="1889"/>
      <c r="M62" s="1889"/>
      <c r="N62" s="1889"/>
      <c r="O62" s="1" t="s">
        <v>14</v>
      </c>
      <c r="P62" s="16"/>
      <c r="Q62" s="15"/>
      <c r="Y62" s="152"/>
      <c r="Z62" s="152"/>
      <c r="AA62" s="152"/>
      <c r="AB62" s="152"/>
      <c r="AC62" s="152"/>
      <c r="AD62" s="16"/>
    </row>
    <row r="63" spans="1:30" ht="18" customHeight="1" x14ac:dyDescent="0.15">
      <c r="B63" s="15"/>
      <c r="C63" s="1888" t="s">
        <v>248</v>
      </c>
      <c r="D63" s="1888"/>
      <c r="E63" s="1888"/>
      <c r="F63" s="1888"/>
      <c r="G63" s="1888"/>
      <c r="H63" s="1888"/>
      <c r="I63" s="1888"/>
      <c r="J63" s="1889">
        <v>7339140</v>
      </c>
      <c r="K63" s="1889"/>
      <c r="L63" s="1889"/>
      <c r="M63" s="1889"/>
      <c r="N63" s="1889"/>
      <c r="O63" s="1" t="s">
        <v>14</v>
      </c>
      <c r="P63" s="16"/>
      <c r="Q63" s="15"/>
      <c r="Y63" s="152"/>
      <c r="Z63" s="152"/>
      <c r="AA63" s="152"/>
      <c r="AB63" s="152"/>
      <c r="AC63" s="152"/>
      <c r="AD63" s="16"/>
    </row>
    <row r="64" spans="1:30" ht="18" customHeight="1" x14ac:dyDescent="0.15">
      <c r="B64" s="15"/>
      <c r="C64" s="1903" t="s">
        <v>249</v>
      </c>
      <c r="D64" s="1888"/>
      <c r="E64" s="1888"/>
      <c r="F64" s="1888"/>
      <c r="G64" s="1888"/>
      <c r="H64" s="1888"/>
      <c r="I64" s="1888"/>
      <c r="J64" s="1889">
        <v>83160</v>
      </c>
      <c r="K64" s="1889"/>
      <c r="L64" s="1889"/>
      <c r="M64" s="1889"/>
      <c r="N64" s="1889"/>
      <c r="O64" s="1888" t="s">
        <v>14</v>
      </c>
      <c r="P64" s="16"/>
      <c r="Q64" s="15" t="s">
        <v>250</v>
      </c>
      <c r="Y64" s="1890">
        <v>2400000</v>
      </c>
      <c r="Z64" s="1890"/>
      <c r="AA64" s="1890"/>
      <c r="AB64" s="1890"/>
      <c r="AC64" s="1890"/>
      <c r="AD64" s="16" t="s">
        <v>14</v>
      </c>
    </row>
    <row r="65" spans="2:30" ht="18" customHeight="1" x14ac:dyDescent="0.15">
      <c r="B65" s="15"/>
      <c r="C65" s="1888"/>
      <c r="D65" s="1888"/>
      <c r="E65" s="1888"/>
      <c r="F65" s="1888"/>
      <c r="G65" s="1888"/>
      <c r="H65" s="1888"/>
      <c r="I65" s="1888"/>
      <c r="J65" s="1889"/>
      <c r="K65" s="1889"/>
      <c r="L65" s="1889"/>
      <c r="M65" s="1889"/>
      <c r="N65" s="1889"/>
      <c r="O65" s="1888"/>
      <c r="P65" s="16"/>
      <c r="Q65" s="15"/>
      <c r="Y65" s="152"/>
      <c r="Z65" s="152"/>
      <c r="AA65" s="152"/>
      <c r="AB65" s="152"/>
      <c r="AC65" s="152"/>
      <c r="AD65" s="16"/>
    </row>
    <row r="66" spans="2:30" ht="18" customHeight="1" x14ac:dyDescent="0.15">
      <c r="B66" s="15"/>
      <c r="C66" s="1888" t="s">
        <v>50</v>
      </c>
      <c r="D66" s="1888"/>
      <c r="E66" s="1888"/>
      <c r="F66" s="1888"/>
      <c r="G66" s="1888"/>
      <c r="H66" s="1888"/>
      <c r="I66" s="1888"/>
      <c r="J66" s="1889">
        <v>136320</v>
      </c>
      <c r="K66" s="1889"/>
      <c r="L66" s="1889"/>
      <c r="M66" s="1889"/>
      <c r="N66" s="1889"/>
      <c r="O66" s="1" t="s">
        <v>14</v>
      </c>
      <c r="P66" s="16"/>
      <c r="Q66" s="15"/>
      <c r="Y66" s="152"/>
      <c r="Z66" s="152"/>
      <c r="AA66" s="152"/>
      <c r="AB66" s="152"/>
      <c r="AC66" s="152"/>
      <c r="AD66" s="16"/>
    </row>
    <row r="67" spans="2:30" ht="18" customHeight="1" x14ac:dyDescent="0.15">
      <c r="B67" s="15"/>
      <c r="J67" s="152"/>
      <c r="K67" s="152"/>
      <c r="L67" s="152"/>
      <c r="M67" s="152"/>
      <c r="N67" s="152"/>
      <c r="P67" s="16"/>
      <c r="Q67" s="15"/>
      <c r="Y67" s="152"/>
      <c r="Z67" s="152"/>
      <c r="AA67" s="152"/>
      <c r="AB67" s="152"/>
      <c r="AC67" s="152"/>
      <c r="AD67" s="16"/>
    </row>
    <row r="68" spans="2:30" ht="18" customHeight="1" x14ac:dyDescent="0.15">
      <c r="B68" s="1901" t="s">
        <v>251</v>
      </c>
      <c r="C68" s="1401"/>
      <c r="D68" s="1401"/>
      <c r="E68" s="1401"/>
      <c r="F68" s="1401"/>
      <c r="G68" s="1401"/>
      <c r="H68" s="1401"/>
      <c r="I68" s="1401"/>
      <c r="J68" s="1890">
        <v>6614660</v>
      </c>
      <c r="K68" s="1890"/>
      <c r="L68" s="1890"/>
      <c r="M68" s="1890"/>
      <c r="N68" s="1890"/>
      <c r="O68" s="2" t="s">
        <v>14</v>
      </c>
      <c r="P68" s="16"/>
      <c r="Q68" s="15" t="s">
        <v>252</v>
      </c>
      <c r="Y68" s="1890">
        <v>4800000</v>
      </c>
      <c r="Z68" s="1890"/>
      <c r="AA68" s="1890"/>
      <c r="AB68" s="1890"/>
      <c r="AC68" s="1890"/>
      <c r="AD68" s="16" t="s">
        <v>14</v>
      </c>
    </row>
    <row r="69" spans="2:30" ht="18" customHeight="1" x14ac:dyDescent="0.15">
      <c r="B69" s="15"/>
      <c r="P69" s="16"/>
      <c r="Q69" s="15"/>
      <c r="Y69" s="152"/>
      <c r="Z69" s="152"/>
      <c r="AA69" s="152"/>
      <c r="AB69" s="152"/>
      <c r="AC69" s="152"/>
      <c r="AD69" s="16"/>
    </row>
    <row r="70" spans="2:30" ht="18" customHeight="1" x14ac:dyDescent="0.15">
      <c r="B70" s="1901" t="s">
        <v>253</v>
      </c>
      <c r="C70" s="1401"/>
      <c r="D70" s="1401"/>
      <c r="E70" s="1401"/>
      <c r="F70" s="1401"/>
      <c r="G70" s="1401"/>
      <c r="H70" s="1401"/>
      <c r="I70" s="1401"/>
      <c r="J70" s="1890">
        <v>0</v>
      </c>
      <c r="K70" s="1890"/>
      <c r="L70" s="1890"/>
      <c r="M70" s="1890"/>
      <c r="N70" s="1890"/>
      <c r="O70" s="2" t="s">
        <v>14</v>
      </c>
      <c r="P70" s="16"/>
      <c r="Q70" s="15"/>
      <c r="Y70" s="152"/>
      <c r="Z70" s="152"/>
      <c r="AA70" s="152"/>
      <c r="AB70" s="152"/>
      <c r="AC70" s="152"/>
      <c r="AD70" s="16"/>
    </row>
    <row r="71" spans="2:30" ht="18" customHeight="1" x14ac:dyDescent="0.15">
      <c r="B71" s="15"/>
      <c r="J71" s="152"/>
      <c r="K71" s="152"/>
      <c r="L71" s="152"/>
      <c r="M71" s="152"/>
      <c r="N71" s="152"/>
      <c r="P71" s="16"/>
      <c r="Q71" s="15"/>
      <c r="Y71" s="152"/>
      <c r="Z71" s="152"/>
      <c r="AA71" s="152"/>
      <c r="AB71" s="152"/>
      <c r="AC71" s="152"/>
      <c r="AD71" s="16"/>
    </row>
    <row r="72" spans="2:30" ht="18" customHeight="1" x14ac:dyDescent="0.15">
      <c r="B72" s="1901" t="s">
        <v>254</v>
      </c>
      <c r="C72" s="1401"/>
      <c r="D72" s="1401"/>
      <c r="E72" s="1401"/>
      <c r="F72" s="1401"/>
      <c r="G72" s="1401"/>
      <c r="H72" s="1401"/>
      <c r="I72" s="1401"/>
      <c r="J72" s="1890">
        <v>0</v>
      </c>
      <c r="K72" s="1890"/>
      <c r="L72" s="1890"/>
      <c r="M72" s="1890"/>
      <c r="N72" s="1890"/>
      <c r="O72" s="2" t="s">
        <v>14</v>
      </c>
      <c r="P72" s="16"/>
      <c r="Q72" s="15" t="s">
        <v>255</v>
      </c>
      <c r="Y72" s="1890">
        <v>0</v>
      </c>
      <c r="Z72" s="1890"/>
      <c r="AA72" s="1890"/>
      <c r="AB72" s="1890"/>
      <c r="AC72" s="1890"/>
      <c r="AD72" s="16" t="s">
        <v>14</v>
      </c>
    </row>
    <row r="73" spans="2:30" ht="18" customHeight="1" x14ac:dyDescent="0.15">
      <c r="B73" s="108" t="s">
        <v>256</v>
      </c>
      <c r="J73" s="152"/>
      <c r="K73" s="152"/>
      <c r="L73" s="152"/>
      <c r="M73" s="152"/>
      <c r="N73" s="152"/>
      <c r="P73" s="16"/>
      <c r="Q73" s="108" t="s">
        <v>256</v>
      </c>
      <c r="AD73" s="16"/>
    </row>
    <row r="74" spans="2:30" ht="18" customHeight="1" x14ac:dyDescent="0.15">
      <c r="B74" s="15"/>
      <c r="J74" s="152"/>
      <c r="K74" s="152"/>
      <c r="L74" s="152"/>
      <c r="M74" s="152"/>
      <c r="N74" s="152"/>
      <c r="P74" s="16"/>
      <c r="Q74" s="15"/>
      <c r="AD74" s="16"/>
    </row>
    <row r="75" spans="2:30" ht="18" customHeight="1" x14ac:dyDescent="0.15">
      <c r="B75" s="15"/>
      <c r="J75" s="152"/>
      <c r="K75" s="152"/>
      <c r="L75" s="152"/>
      <c r="M75" s="152"/>
      <c r="N75" s="152"/>
      <c r="P75" s="16"/>
      <c r="Q75" s="15"/>
      <c r="AD75" s="16"/>
    </row>
    <row r="76" spans="2:30" ht="18" customHeight="1" x14ac:dyDescent="0.15">
      <c r="B76" s="15"/>
      <c r="J76" s="152"/>
      <c r="K76" s="152"/>
      <c r="L76" s="152"/>
      <c r="M76" s="152"/>
      <c r="N76" s="152"/>
      <c r="P76" s="16"/>
      <c r="Q76" s="15"/>
      <c r="AD76" s="16"/>
    </row>
    <row r="77" spans="2:30" ht="18" customHeight="1" x14ac:dyDescent="0.15">
      <c r="B77" s="1901" t="s">
        <v>257</v>
      </c>
      <c r="C77" s="1401"/>
      <c r="D77" s="1401"/>
      <c r="E77" s="1401"/>
      <c r="F77" s="1401"/>
      <c r="G77" s="1401"/>
      <c r="H77" s="1401"/>
      <c r="I77" s="1401"/>
      <c r="J77" s="1890">
        <f>SUM(J60,J68,J70,J72)</f>
        <v>17960280</v>
      </c>
      <c r="K77" s="1890"/>
      <c r="L77" s="1890"/>
      <c r="M77" s="1890"/>
      <c r="N77" s="1890"/>
      <c r="O77" s="2" t="s">
        <v>14</v>
      </c>
      <c r="P77" s="16"/>
      <c r="Q77" s="1901" t="s">
        <v>258</v>
      </c>
      <c r="R77" s="1401"/>
      <c r="S77" s="1401"/>
      <c r="T77" s="1401"/>
      <c r="U77" s="1401"/>
      <c r="V77" s="1401"/>
      <c r="W77" s="1401"/>
      <c r="X77" s="1401"/>
      <c r="Y77" s="1890">
        <f>SUM(Y60,Y64,Y68,Y72)</f>
        <v>18340000</v>
      </c>
      <c r="Z77" s="1890"/>
      <c r="AA77" s="1890"/>
      <c r="AB77" s="1890"/>
      <c r="AC77" s="1890"/>
      <c r="AD77" s="16" t="s">
        <v>14</v>
      </c>
    </row>
    <row r="78" spans="2:30" ht="9" customHeight="1" x14ac:dyDescent="0.15">
      <c r="B78" s="17"/>
      <c r="C78" s="18"/>
      <c r="D78" s="18"/>
      <c r="E78" s="18"/>
      <c r="F78" s="18"/>
      <c r="G78" s="18"/>
      <c r="H78" s="18"/>
      <c r="I78" s="18"/>
      <c r="J78" s="18"/>
      <c r="K78" s="18"/>
      <c r="L78" s="18"/>
      <c r="M78" s="18"/>
      <c r="N78" s="18"/>
      <c r="O78" s="18"/>
      <c r="P78" s="19"/>
      <c r="Q78" s="17"/>
      <c r="R78" s="18"/>
      <c r="S78" s="18"/>
      <c r="T78" s="18"/>
      <c r="U78" s="18"/>
      <c r="V78" s="18"/>
      <c r="W78" s="18"/>
      <c r="X78" s="18"/>
      <c r="Y78" s="18"/>
      <c r="Z78" s="18"/>
      <c r="AA78" s="18"/>
      <c r="AB78" s="18"/>
      <c r="AC78" s="18"/>
      <c r="AD78" s="19"/>
    </row>
    <row r="94" spans="1:30" ht="18" customHeight="1" x14ac:dyDescent="0.15">
      <c r="A94" s="1296" t="s">
        <v>369</v>
      </c>
      <c r="B94" s="1296"/>
      <c r="C94" s="1296"/>
      <c r="D94" s="1296"/>
      <c r="E94" s="1296"/>
      <c r="F94" s="1296"/>
      <c r="G94" s="1296"/>
      <c r="H94" s="1296"/>
      <c r="I94" s="1296"/>
      <c r="J94" s="1296"/>
      <c r="K94" s="1296"/>
      <c r="L94" s="1296"/>
      <c r="M94" s="1296"/>
      <c r="N94" s="1296"/>
      <c r="O94" s="1296"/>
      <c r="P94" s="1296"/>
      <c r="Q94" s="1296"/>
      <c r="R94" s="1296"/>
      <c r="S94" s="1296"/>
      <c r="T94" s="1296"/>
      <c r="U94" s="1296"/>
      <c r="V94" s="1296"/>
      <c r="W94" s="1296"/>
      <c r="X94" s="1296"/>
      <c r="Y94" s="1296"/>
      <c r="Z94" s="1296"/>
      <c r="AA94" s="1296"/>
      <c r="AB94" s="1296"/>
      <c r="AC94" s="1296"/>
      <c r="AD94" s="1296"/>
    </row>
  </sheetData>
  <mergeCells count="184">
    <mergeCell ref="B28:I31"/>
    <mergeCell ref="J28:K29"/>
    <mergeCell ref="L28:M28"/>
    <mergeCell ref="N28:O28"/>
    <mergeCell ref="J30:K31"/>
    <mergeCell ref="L30:M30"/>
    <mergeCell ref="B25:I25"/>
    <mergeCell ref="J25:AD25"/>
    <mergeCell ref="B26:I27"/>
    <mergeCell ref="J26:K26"/>
    <mergeCell ref="N26:O26"/>
    <mergeCell ref="Q26:R26"/>
    <mergeCell ref="U26:V26"/>
    <mergeCell ref="X26:Y26"/>
    <mergeCell ref="AC26:AD26"/>
    <mergeCell ref="J27:K27"/>
    <mergeCell ref="Q28:R28"/>
    <mergeCell ref="N31:O31"/>
    <mergeCell ref="Q31:R31"/>
    <mergeCell ref="U31:V31"/>
    <mergeCell ref="X31:Y31"/>
    <mergeCell ref="N30:O30"/>
    <mergeCell ref="Q30:R30"/>
    <mergeCell ref="B19:I19"/>
    <mergeCell ref="J19:K19"/>
    <mergeCell ref="L19:M19"/>
    <mergeCell ref="O19:P19"/>
    <mergeCell ref="R23:S23"/>
    <mergeCell ref="B23:I23"/>
    <mergeCell ref="J23:K23"/>
    <mergeCell ref="M23:N23"/>
    <mergeCell ref="O23:Q23"/>
    <mergeCell ref="R19:S19"/>
    <mergeCell ref="B24:I24"/>
    <mergeCell ref="K24:T24"/>
    <mergeCell ref="Y72:AC72"/>
    <mergeCell ref="J77:N77"/>
    <mergeCell ref="Q77:X77"/>
    <mergeCell ref="Y77:AC77"/>
    <mergeCell ref="Y68:AC68"/>
    <mergeCell ref="J66:N66"/>
    <mergeCell ref="J68:N68"/>
    <mergeCell ref="J70:N70"/>
    <mergeCell ref="U30:V30"/>
    <mergeCell ref="X30:Y30"/>
    <mergeCell ref="L31:M31"/>
    <mergeCell ref="C66:I66"/>
    <mergeCell ref="C64:I65"/>
    <mergeCell ref="C63:I63"/>
    <mergeCell ref="C62:I62"/>
    <mergeCell ref="B77:I77"/>
    <mergeCell ref="B72:I72"/>
    <mergeCell ref="B70:I70"/>
    <mergeCell ref="B68:I68"/>
    <mergeCell ref="J72:N72"/>
    <mergeCell ref="P54:R54"/>
    <mergeCell ref="J64:N65"/>
    <mergeCell ref="T23:AD23"/>
    <mergeCell ref="U28:V28"/>
    <mergeCell ref="X28:Y28"/>
    <mergeCell ref="L29:M29"/>
    <mergeCell ref="N29:O29"/>
    <mergeCell ref="Q29:R29"/>
    <mergeCell ref="U29:V29"/>
    <mergeCell ref="X29:Y29"/>
    <mergeCell ref="N27:O27"/>
    <mergeCell ref="Q27:R27"/>
    <mergeCell ref="U27:V27"/>
    <mergeCell ref="X27:Y27"/>
    <mergeCell ref="W24:AD24"/>
    <mergeCell ref="O64:O65"/>
    <mergeCell ref="J63:N63"/>
    <mergeCell ref="J62:N62"/>
    <mergeCell ref="J60:N60"/>
    <mergeCell ref="AB52:AD52"/>
    <mergeCell ref="J53:L53"/>
    <mergeCell ref="M53:O53"/>
    <mergeCell ref="P53:R53"/>
    <mergeCell ref="S53:U53"/>
    <mergeCell ref="V53:X53"/>
    <mergeCell ref="Y53:AA53"/>
    <mergeCell ref="AB53:AD53"/>
    <mergeCell ref="P52:R52"/>
    <mergeCell ref="S52:U52"/>
    <mergeCell ref="Y64:AC64"/>
    <mergeCell ref="Y60:AC60"/>
    <mergeCell ref="AB50:AD50"/>
    <mergeCell ref="Y50:AA50"/>
    <mergeCell ref="V50:X50"/>
    <mergeCell ref="S50:U50"/>
    <mergeCell ref="S51:U51"/>
    <mergeCell ref="V51:X51"/>
    <mergeCell ref="Y51:AA51"/>
    <mergeCell ref="AB51:AD51"/>
    <mergeCell ref="B60:I60"/>
    <mergeCell ref="B58:O58"/>
    <mergeCell ref="Q58:AD58"/>
    <mergeCell ref="V54:X54"/>
    <mergeCell ref="Y54:AA54"/>
    <mergeCell ref="AB54:AD54"/>
    <mergeCell ref="B54:I54"/>
    <mergeCell ref="S54:U54"/>
    <mergeCell ref="V52:X52"/>
    <mergeCell ref="Y52:AA52"/>
    <mergeCell ref="B53:I53"/>
    <mergeCell ref="B52:I52"/>
    <mergeCell ref="J52:L52"/>
    <mergeCell ref="M52:O52"/>
    <mergeCell ref="J54:L54"/>
    <mergeCell ref="M54:O54"/>
    <mergeCell ref="B35:E38"/>
    <mergeCell ref="P35:S38"/>
    <mergeCell ref="B41:E42"/>
    <mergeCell ref="B39:E40"/>
    <mergeCell ref="X42:Y42"/>
    <mergeCell ref="Z35:AD38"/>
    <mergeCell ref="J39:M39"/>
    <mergeCell ref="T38:Y38"/>
    <mergeCell ref="T37:Y37"/>
    <mergeCell ref="T36:Y36"/>
    <mergeCell ref="J38:O38"/>
    <mergeCell ref="J37:O37"/>
    <mergeCell ref="J35:O36"/>
    <mergeCell ref="T35:Y35"/>
    <mergeCell ref="AC39:AD39"/>
    <mergeCell ref="N39:O39"/>
    <mergeCell ref="P42:R42"/>
    <mergeCell ref="V14:W14"/>
    <mergeCell ref="X14:AD14"/>
    <mergeCell ref="P41:R41"/>
    <mergeCell ref="P40:R40"/>
    <mergeCell ref="P39:R39"/>
    <mergeCell ref="F39:I39"/>
    <mergeCell ref="F35:I38"/>
    <mergeCell ref="N41:O41"/>
    <mergeCell ref="N40:O40"/>
    <mergeCell ref="J41:M41"/>
    <mergeCell ref="J40:M40"/>
    <mergeCell ref="F41:I41"/>
    <mergeCell ref="F40:I40"/>
    <mergeCell ref="Z41:AB41"/>
    <mergeCell ref="Z40:AB40"/>
    <mergeCell ref="Z39:AB39"/>
    <mergeCell ref="X39:Y39"/>
    <mergeCell ref="T41:W41"/>
    <mergeCell ref="T39:W39"/>
    <mergeCell ref="T40:W40"/>
    <mergeCell ref="B20:I22"/>
    <mergeCell ref="K20:P20"/>
    <mergeCell ref="K21:P21"/>
    <mergeCell ref="K22:P22"/>
    <mergeCell ref="A2:AD2"/>
    <mergeCell ref="U5:AD5"/>
    <mergeCell ref="U6:AD6"/>
    <mergeCell ref="U7:AD7"/>
    <mergeCell ref="N5:T5"/>
    <mergeCell ref="N6:T6"/>
    <mergeCell ref="N7:T7"/>
    <mergeCell ref="B13:I13"/>
    <mergeCell ref="J13:AD13"/>
    <mergeCell ref="A94:AD94"/>
    <mergeCell ref="M15:P15"/>
    <mergeCell ref="R15:AD15"/>
    <mergeCell ref="J15:L15"/>
    <mergeCell ref="X41:Y41"/>
    <mergeCell ref="X40:Y40"/>
    <mergeCell ref="AC41:AD41"/>
    <mergeCell ref="AC40:AD40"/>
    <mergeCell ref="B51:I51"/>
    <mergeCell ref="B50:I50"/>
    <mergeCell ref="AC42:AD42"/>
    <mergeCell ref="Z42:AB42"/>
    <mergeCell ref="T42:W42"/>
    <mergeCell ref="J42:M42"/>
    <mergeCell ref="P50:R50"/>
    <mergeCell ref="M50:O50"/>
    <mergeCell ref="J50:L50"/>
    <mergeCell ref="J51:L51"/>
    <mergeCell ref="M51:O51"/>
    <mergeCell ref="P51:R51"/>
    <mergeCell ref="F42:I42"/>
    <mergeCell ref="N42:O42"/>
    <mergeCell ref="B14:I15"/>
    <mergeCell ref="K14:N14"/>
  </mergeCells>
  <phoneticPr fontId="3"/>
  <conditionalFormatting sqref="J54:AA54 AB51:AD54">
    <cfRule type="cellIs" dxfId="0" priority="1" stopIfTrue="1" operator="equal">
      <formula>0</formula>
    </cfRule>
  </conditionalFormatting>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dimension ref="A1:AD32"/>
  <sheetViews>
    <sheetView topLeftCell="A13"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186</v>
      </c>
    </row>
    <row r="2" spans="1:30" ht="18" customHeight="1" x14ac:dyDescent="0.15">
      <c r="A2" s="1288" t="s">
        <v>139</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436</v>
      </c>
    </row>
    <row r="4" spans="1:30" ht="4.5" customHeight="1" x14ac:dyDescent="0.15"/>
    <row r="5" spans="1:30" ht="18" customHeight="1" x14ac:dyDescent="0.15">
      <c r="A5" s="11" t="s">
        <v>329</v>
      </c>
    </row>
    <row r="6" spans="1:30" ht="4.5" customHeight="1" x14ac:dyDescent="0.15"/>
    <row r="7" spans="1:30" ht="27" customHeight="1" x14ac:dyDescent="0.15">
      <c r="N7" s="1348" t="s">
        <v>0</v>
      </c>
      <c r="O7" s="1348"/>
      <c r="P7" s="1348"/>
      <c r="Q7" s="1348"/>
      <c r="R7" s="1348"/>
      <c r="S7" s="1348"/>
      <c r="T7" s="1348"/>
      <c r="U7" s="1478" t="s">
        <v>341</v>
      </c>
      <c r="V7" s="1478"/>
      <c r="W7" s="1478"/>
      <c r="X7" s="1478"/>
      <c r="Y7" s="1478"/>
      <c r="Z7" s="1478"/>
      <c r="AA7" s="1478"/>
      <c r="AB7" s="1478"/>
      <c r="AC7" s="1478"/>
      <c r="AD7" s="1478"/>
    </row>
    <row r="8" spans="1:30" ht="27" customHeight="1" x14ac:dyDescent="0.15">
      <c r="N8" s="1348" t="s">
        <v>1</v>
      </c>
      <c r="O8" s="1349"/>
      <c r="P8" s="1349"/>
      <c r="Q8" s="1349"/>
      <c r="R8" s="1349"/>
      <c r="S8" s="1349"/>
      <c r="T8" s="1349"/>
      <c r="U8" s="1478" t="s">
        <v>342</v>
      </c>
      <c r="V8" s="1478"/>
      <c r="W8" s="1478"/>
      <c r="X8" s="1478"/>
      <c r="Y8" s="1478"/>
      <c r="Z8" s="1478"/>
      <c r="AA8" s="1478"/>
      <c r="AB8" s="1478"/>
      <c r="AC8" s="1478"/>
      <c r="AD8" s="1478"/>
    </row>
    <row r="9" spans="1:30" ht="27" customHeight="1" x14ac:dyDescent="0.15">
      <c r="N9" s="1350" t="s">
        <v>165</v>
      </c>
      <c r="O9" s="1349"/>
      <c r="P9" s="1349"/>
      <c r="Q9" s="1349"/>
      <c r="R9" s="1349"/>
      <c r="S9" s="1349"/>
      <c r="T9" s="1349"/>
      <c r="U9" s="1469" t="s">
        <v>385</v>
      </c>
      <c r="V9" s="1478"/>
      <c r="W9" s="1478"/>
      <c r="X9" s="1478"/>
      <c r="Y9" s="1478"/>
      <c r="Z9" s="1478"/>
      <c r="AA9" s="1478"/>
      <c r="AB9" s="1478"/>
      <c r="AC9" s="1478"/>
      <c r="AD9" s="1478"/>
    </row>
    <row r="10" spans="1:30" ht="15" customHeight="1" x14ac:dyDescent="0.15"/>
    <row r="11" spans="1:30" ht="18" customHeight="1" x14ac:dyDescent="0.15">
      <c r="A11" s="2" t="s">
        <v>141</v>
      </c>
    </row>
    <row r="12" spans="1:30" ht="18" customHeight="1" x14ac:dyDescent="0.15">
      <c r="A12" s="2" t="s">
        <v>142</v>
      </c>
    </row>
    <row r="13" spans="1:30" ht="15" customHeight="1" x14ac:dyDescent="0.15"/>
    <row r="14" spans="1:30" ht="36" customHeight="1" x14ac:dyDescent="0.15">
      <c r="A14" s="1748" t="s">
        <v>105</v>
      </c>
      <c r="B14" s="1748"/>
      <c r="C14" s="1748"/>
      <c r="D14" s="1748"/>
      <c r="E14" s="1748"/>
      <c r="F14" s="1748"/>
      <c r="G14" s="1748"/>
      <c r="H14" s="1841" t="s">
        <v>321</v>
      </c>
      <c r="I14" s="1842"/>
      <c r="J14" s="1842"/>
      <c r="K14" s="1842"/>
      <c r="L14" s="1842"/>
      <c r="M14" s="1842"/>
      <c r="N14" s="1842"/>
      <c r="O14" s="1842"/>
      <c r="P14" s="1842"/>
      <c r="Q14" s="1842"/>
      <c r="R14" s="1842"/>
      <c r="S14" s="1842"/>
      <c r="T14" s="1842"/>
      <c r="U14" s="1842"/>
      <c r="V14" s="1842"/>
      <c r="W14" s="1842"/>
      <c r="X14" s="1842"/>
      <c r="Y14" s="1842"/>
      <c r="Z14" s="1842"/>
      <c r="AA14" s="1842"/>
      <c r="AB14" s="1842"/>
      <c r="AC14" s="1842"/>
      <c r="AD14" s="1913"/>
    </row>
    <row r="15" spans="1:30" ht="15" customHeight="1" x14ac:dyDescent="0.15"/>
    <row r="16" spans="1:30" ht="18" customHeight="1" x14ac:dyDescent="0.15">
      <c r="A16" s="1922" t="s">
        <v>127</v>
      </c>
      <c r="B16" s="1922"/>
      <c r="C16" s="1922"/>
      <c r="D16" s="1922"/>
      <c r="E16" s="1922"/>
      <c r="F16" s="1922"/>
      <c r="G16" s="1922"/>
      <c r="H16" s="1821" t="s">
        <v>143</v>
      </c>
      <c r="I16" s="1821"/>
      <c r="J16" s="1821"/>
      <c r="K16" s="1821"/>
      <c r="L16" s="1821"/>
      <c r="M16" s="1821"/>
      <c r="N16" s="1821"/>
      <c r="O16" s="1821"/>
      <c r="P16" s="1821"/>
      <c r="Q16" s="1821"/>
      <c r="R16" s="1821"/>
      <c r="S16" s="1821"/>
      <c r="T16" s="1502"/>
      <c r="U16" s="1821" t="s">
        <v>144</v>
      </c>
      <c r="V16" s="1821"/>
      <c r="W16" s="1821"/>
      <c r="X16" s="1821"/>
      <c r="Y16" s="1821"/>
      <c r="Z16" s="1821" t="s">
        <v>55</v>
      </c>
      <c r="AA16" s="1821"/>
      <c r="AB16" s="1821"/>
      <c r="AC16" s="1821"/>
      <c r="AD16" s="1821"/>
    </row>
    <row r="17" spans="1:30" ht="18" customHeight="1" x14ac:dyDescent="0.15">
      <c r="A17" s="1921" t="s">
        <v>128</v>
      </c>
      <c r="B17" s="1921"/>
      <c r="C17" s="1921"/>
      <c r="D17" s="1921"/>
      <c r="E17" s="1921"/>
      <c r="F17" s="1921"/>
      <c r="G17" s="1921"/>
      <c r="H17" s="1821"/>
      <c r="I17" s="1821"/>
      <c r="J17" s="1821"/>
      <c r="K17" s="1821"/>
      <c r="L17" s="1821"/>
      <c r="M17" s="1821"/>
      <c r="N17" s="1821"/>
      <c r="O17" s="1821"/>
      <c r="P17" s="1821"/>
      <c r="Q17" s="1821"/>
      <c r="R17" s="1821"/>
      <c r="S17" s="1821"/>
      <c r="T17" s="1502"/>
      <c r="U17" s="1821"/>
      <c r="V17" s="1821"/>
      <c r="W17" s="1821"/>
      <c r="X17" s="1821"/>
      <c r="Y17" s="1821"/>
      <c r="Z17" s="1821"/>
      <c r="AA17" s="1821"/>
      <c r="AB17" s="1821"/>
      <c r="AC17" s="1821"/>
      <c r="AD17" s="1821"/>
    </row>
    <row r="18" spans="1:30" ht="36" customHeight="1" x14ac:dyDescent="0.15">
      <c r="A18" s="1822" t="s">
        <v>345</v>
      </c>
      <c r="B18" s="1822"/>
      <c r="C18" s="1822"/>
      <c r="D18" s="1822"/>
      <c r="E18" s="1822"/>
      <c r="F18" s="1822"/>
      <c r="G18" s="1822"/>
      <c r="H18" s="1920" t="s">
        <v>388</v>
      </c>
      <c r="I18" s="1392"/>
      <c r="J18" s="1392"/>
      <c r="K18" s="1392"/>
      <c r="L18" s="1392"/>
      <c r="M18" s="1392"/>
      <c r="N18" s="1392"/>
      <c r="O18" s="1392"/>
      <c r="P18" s="1392"/>
      <c r="Q18" s="1392"/>
      <c r="R18" s="1392"/>
      <c r="S18" s="1392"/>
      <c r="T18" s="1392"/>
      <c r="U18" s="1518" t="s">
        <v>154</v>
      </c>
      <c r="V18" s="1518"/>
      <c r="W18" s="1518"/>
      <c r="X18" s="1518"/>
      <c r="Y18" s="1518"/>
      <c r="Z18" s="1914" t="s">
        <v>375</v>
      </c>
      <c r="AA18" s="1915"/>
      <c r="AB18" s="1915"/>
      <c r="AC18" s="1915"/>
      <c r="AD18" s="1916"/>
    </row>
    <row r="19" spans="1:30" ht="36" customHeight="1" x14ac:dyDescent="0.15">
      <c r="A19" s="1923" t="s">
        <v>389</v>
      </c>
      <c r="B19" s="1924"/>
      <c r="C19" s="1924"/>
      <c r="D19" s="1924"/>
      <c r="E19" s="1924"/>
      <c r="F19" s="1924"/>
      <c r="G19" s="1925"/>
      <c r="H19" s="1392"/>
      <c r="I19" s="1392"/>
      <c r="J19" s="1392"/>
      <c r="K19" s="1392"/>
      <c r="L19" s="1392"/>
      <c r="M19" s="1392"/>
      <c r="N19" s="1392"/>
      <c r="O19" s="1392"/>
      <c r="P19" s="1392"/>
      <c r="Q19" s="1392"/>
      <c r="R19" s="1392"/>
      <c r="S19" s="1392"/>
      <c r="T19" s="1392"/>
      <c r="U19" s="1518"/>
      <c r="V19" s="1518"/>
      <c r="W19" s="1518"/>
      <c r="X19" s="1518"/>
      <c r="Y19" s="1518"/>
      <c r="Z19" s="1917"/>
      <c r="AA19" s="1918"/>
      <c r="AB19" s="1918"/>
      <c r="AC19" s="1918"/>
      <c r="AD19" s="1919"/>
    </row>
    <row r="20" spans="1:30" ht="36" customHeight="1" x14ac:dyDescent="0.15">
      <c r="A20" s="1816"/>
      <c r="B20" s="1816"/>
      <c r="C20" s="1816"/>
      <c r="D20" s="1816"/>
      <c r="E20" s="1816"/>
      <c r="F20" s="1816"/>
      <c r="G20" s="1816"/>
      <c r="H20" s="1910"/>
      <c r="I20" s="1910"/>
      <c r="J20" s="1910"/>
      <c r="K20" s="1910"/>
      <c r="L20" s="1910"/>
      <c r="M20" s="1910"/>
      <c r="N20" s="1910"/>
      <c r="O20" s="1910"/>
      <c r="P20" s="1910"/>
      <c r="Q20" s="1910"/>
      <c r="R20" s="1910"/>
      <c r="S20" s="1910"/>
      <c r="T20" s="1910"/>
      <c r="U20" s="1821"/>
      <c r="V20" s="1821"/>
      <c r="W20" s="1821"/>
      <c r="X20" s="1821"/>
      <c r="Y20" s="1821"/>
      <c r="Z20" s="1910"/>
      <c r="AA20" s="1910"/>
      <c r="AB20" s="1910"/>
      <c r="AC20" s="1910"/>
      <c r="AD20" s="1910"/>
    </row>
    <row r="21" spans="1:30" ht="36" customHeight="1" x14ac:dyDescent="0.15">
      <c r="A21" s="1815" t="s">
        <v>352</v>
      </c>
      <c r="B21" s="1815"/>
      <c r="C21" s="1815"/>
      <c r="D21" s="1815"/>
      <c r="E21" s="1815"/>
      <c r="F21" s="1815"/>
      <c r="G21" s="1815"/>
      <c r="H21" s="1910"/>
      <c r="I21" s="1910"/>
      <c r="J21" s="1910"/>
      <c r="K21" s="1910"/>
      <c r="L21" s="1910"/>
      <c r="M21" s="1910"/>
      <c r="N21" s="1910"/>
      <c r="O21" s="1910"/>
      <c r="P21" s="1910"/>
      <c r="Q21" s="1910"/>
      <c r="R21" s="1910"/>
      <c r="S21" s="1910"/>
      <c r="T21" s="1910"/>
      <c r="U21" s="1821"/>
      <c r="V21" s="1821"/>
      <c r="W21" s="1821"/>
      <c r="X21" s="1821"/>
      <c r="Y21" s="1821"/>
      <c r="Z21" s="1910"/>
      <c r="AA21" s="1910"/>
      <c r="AB21" s="1910"/>
      <c r="AC21" s="1910"/>
      <c r="AD21" s="1910"/>
    </row>
    <row r="22" spans="1:30" ht="36" customHeight="1" x14ac:dyDescent="0.15">
      <c r="A22" s="1816"/>
      <c r="B22" s="1816"/>
      <c r="C22" s="1816"/>
      <c r="D22" s="1816"/>
      <c r="E22" s="1816"/>
      <c r="F22" s="1816"/>
      <c r="G22" s="1816"/>
      <c r="H22" s="1910"/>
      <c r="I22" s="1910"/>
      <c r="J22" s="1910"/>
      <c r="K22" s="1910"/>
      <c r="L22" s="1910"/>
      <c r="M22" s="1910"/>
      <c r="N22" s="1910"/>
      <c r="O22" s="1910"/>
      <c r="P22" s="1910"/>
      <c r="Q22" s="1910"/>
      <c r="R22" s="1910"/>
      <c r="S22" s="1910"/>
      <c r="T22" s="1910"/>
      <c r="U22" s="1821"/>
      <c r="V22" s="1821"/>
      <c r="W22" s="1821"/>
      <c r="X22" s="1821"/>
      <c r="Y22" s="1821"/>
      <c r="Z22" s="1910"/>
      <c r="AA22" s="1910"/>
      <c r="AB22" s="1910"/>
      <c r="AC22" s="1910"/>
      <c r="AD22" s="1910"/>
    </row>
    <row r="23" spans="1:30" ht="36" customHeight="1" x14ac:dyDescent="0.15">
      <c r="A23" s="1815" t="s">
        <v>352</v>
      </c>
      <c r="B23" s="1815"/>
      <c r="C23" s="1815"/>
      <c r="D23" s="1815"/>
      <c r="E23" s="1815"/>
      <c r="F23" s="1815"/>
      <c r="G23" s="1815"/>
      <c r="H23" s="1910"/>
      <c r="I23" s="1910"/>
      <c r="J23" s="1910"/>
      <c r="K23" s="1910"/>
      <c r="L23" s="1910"/>
      <c r="M23" s="1910"/>
      <c r="N23" s="1910"/>
      <c r="O23" s="1910"/>
      <c r="P23" s="1910"/>
      <c r="Q23" s="1910"/>
      <c r="R23" s="1910"/>
      <c r="S23" s="1910"/>
      <c r="T23" s="1910"/>
      <c r="U23" s="1821"/>
      <c r="V23" s="1821"/>
      <c r="W23" s="1821"/>
      <c r="X23" s="1821"/>
      <c r="Y23" s="1821"/>
      <c r="Z23" s="1910"/>
      <c r="AA23" s="1910"/>
      <c r="AB23" s="1910"/>
      <c r="AC23" s="1910"/>
      <c r="AD23" s="1910"/>
    </row>
    <row r="24" spans="1:30" ht="36" customHeight="1" x14ac:dyDescent="0.15">
      <c r="A24" s="1816"/>
      <c r="B24" s="1816"/>
      <c r="C24" s="1816"/>
      <c r="D24" s="1816"/>
      <c r="E24" s="1816"/>
      <c r="F24" s="1816"/>
      <c r="G24" s="1816"/>
      <c r="H24" s="1910"/>
      <c r="I24" s="1910"/>
      <c r="J24" s="1910"/>
      <c r="K24" s="1910"/>
      <c r="L24" s="1910"/>
      <c r="M24" s="1910"/>
      <c r="N24" s="1910"/>
      <c r="O24" s="1910"/>
      <c r="P24" s="1910"/>
      <c r="Q24" s="1910"/>
      <c r="R24" s="1910"/>
      <c r="S24" s="1910"/>
      <c r="T24" s="1910"/>
      <c r="U24" s="1821"/>
      <c r="V24" s="1821"/>
      <c r="W24" s="1821"/>
      <c r="X24" s="1821"/>
      <c r="Y24" s="1821"/>
      <c r="Z24" s="1910"/>
      <c r="AA24" s="1910"/>
      <c r="AB24" s="1910"/>
      <c r="AC24" s="1910"/>
      <c r="AD24" s="1910"/>
    </row>
    <row r="25" spans="1:30" ht="36" customHeight="1" x14ac:dyDescent="0.15">
      <c r="A25" s="1815" t="s">
        <v>352</v>
      </c>
      <c r="B25" s="1815"/>
      <c r="C25" s="1815"/>
      <c r="D25" s="1815"/>
      <c r="E25" s="1815"/>
      <c r="F25" s="1815"/>
      <c r="G25" s="1815"/>
      <c r="H25" s="1910"/>
      <c r="I25" s="1910"/>
      <c r="J25" s="1910"/>
      <c r="K25" s="1910"/>
      <c r="L25" s="1910"/>
      <c r="M25" s="1910"/>
      <c r="N25" s="1910"/>
      <c r="O25" s="1910"/>
      <c r="P25" s="1910"/>
      <c r="Q25" s="1910"/>
      <c r="R25" s="1910"/>
      <c r="S25" s="1910"/>
      <c r="T25" s="1910"/>
      <c r="U25" s="1821"/>
      <c r="V25" s="1821"/>
      <c r="W25" s="1821"/>
      <c r="X25" s="1821"/>
      <c r="Y25" s="1821"/>
      <c r="Z25" s="1910"/>
      <c r="AA25" s="1910"/>
      <c r="AB25" s="1910"/>
      <c r="AC25" s="1910"/>
      <c r="AD25" s="1910"/>
    </row>
    <row r="26" spans="1:30" ht="36" customHeight="1" x14ac:dyDescent="0.15">
      <c r="A26" s="1816"/>
      <c r="B26" s="1816"/>
      <c r="C26" s="1816"/>
      <c r="D26" s="1816"/>
      <c r="E26" s="1816"/>
      <c r="F26" s="1816"/>
      <c r="G26" s="1816"/>
      <c r="H26" s="1910"/>
      <c r="I26" s="1910"/>
      <c r="J26" s="1910"/>
      <c r="K26" s="1910"/>
      <c r="L26" s="1910"/>
      <c r="M26" s="1910"/>
      <c r="N26" s="1910"/>
      <c r="O26" s="1910"/>
      <c r="P26" s="1910"/>
      <c r="Q26" s="1910"/>
      <c r="R26" s="1910"/>
      <c r="S26" s="1910"/>
      <c r="T26" s="1910"/>
      <c r="U26" s="1821"/>
      <c r="V26" s="1821"/>
      <c r="W26" s="1821"/>
      <c r="X26" s="1821"/>
      <c r="Y26" s="1821"/>
      <c r="Z26" s="1910"/>
      <c r="AA26" s="1910"/>
      <c r="AB26" s="1910"/>
      <c r="AC26" s="1910"/>
      <c r="AD26" s="1910"/>
    </row>
    <row r="27" spans="1:30" ht="36" customHeight="1" x14ac:dyDescent="0.15">
      <c r="A27" s="1815" t="s">
        <v>352</v>
      </c>
      <c r="B27" s="1815"/>
      <c r="C27" s="1815"/>
      <c r="D27" s="1815"/>
      <c r="E27" s="1815"/>
      <c r="F27" s="1815"/>
      <c r="G27" s="1815"/>
      <c r="H27" s="1910"/>
      <c r="I27" s="1910"/>
      <c r="J27" s="1910"/>
      <c r="K27" s="1910"/>
      <c r="L27" s="1910"/>
      <c r="M27" s="1910"/>
      <c r="N27" s="1910"/>
      <c r="O27" s="1910"/>
      <c r="P27" s="1910"/>
      <c r="Q27" s="1910"/>
      <c r="R27" s="1910"/>
      <c r="S27" s="1910"/>
      <c r="T27" s="1910"/>
      <c r="U27" s="1821"/>
      <c r="V27" s="1821"/>
      <c r="W27" s="1821"/>
      <c r="X27" s="1821"/>
      <c r="Y27" s="1821"/>
      <c r="Z27" s="1910"/>
      <c r="AA27" s="1910"/>
      <c r="AB27" s="1910"/>
      <c r="AC27" s="1910"/>
      <c r="AD27" s="1910"/>
    </row>
    <row r="28" spans="1:30" ht="12" customHeight="1" x14ac:dyDescent="0.15"/>
    <row r="29" spans="1:30" ht="18" customHeight="1" x14ac:dyDescent="0.15">
      <c r="B29" s="170" t="s">
        <v>420</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row>
    <row r="30" spans="1:30" ht="60" customHeight="1" x14ac:dyDescent="0.15">
      <c r="B30" s="1911" t="s">
        <v>421</v>
      </c>
      <c r="C30" s="1912"/>
      <c r="D30" s="1912"/>
      <c r="E30" s="1912"/>
      <c r="F30" s="1912"/>
      <c r="G30" s="1912"/>
      <c r="H30" s="1912"/>
      <c r="I30" s="1912"/>
      <c r="J30" s="1912"/>
      <c r="K30" s="1912"/>
      <c r="L30" s="1912"/>
      <c r="M30" s="1912"/>
      <c r="N30" s="1912"/>
      <c r="O30" s="1912"/>
      <c r="P30" s="1912"/>
      <c r="Q30" s="1912"/>
      <c r="R30" s="1912"/>
      <c r="S30" s="1912"/>
      <c r="T30" s="1912"/>
      <c r="U30" s="1912"/>
      <c r="V30" s="1912"/>
      <c r="W30" s="1912"/>
      <c r="X30" s="1912"/>
      <c r="Y30" s="1912"/>
      <c r="Z30" s="1912"/>
      <c r="AA30" s="1912"/>
      <c r="AB30" s="1912"/>
      <c r="AC30" s="1912"/>
      <c r="AD30" s="1912"/>
    </row>
    <row r="31" spans="1:30" ht="27" customHeight="1" x14ac:dyDescent="0.15">
      <c r="B31" s="1342" t="s">
        <v>371</v>
      </c>
      <c r="C31" s="1342"/>
      <c r="D31" s="1342"/>
      <c r="E31" s="1342"/>
      <c r="F31" s="1342"/>
      <c r="G31" s="1342"/>
      <c r="H31" s="1342"/>
      <c r="I31" s="1342"/>
      <c r="J31" s="1342"/>
      <c r="K31" s="1342"/>
      <c r="L31" s="1342"/>
      <c r="M31" s="1342"/>
      <c r="N31" s="1342"/>
      <c r="O31" s="1342"/>
      <c r="P31" s="1342"/>
      <c r="Q31" s="1342"/>
      <c r="R31" s="1342"/>
      <c r="S31" s="1342"/>
      <c r="T31" s="1342"/>
      <c r="U31" s="1342"/>
      <c r="V31" s="1342"/>
      <c r="W31" s="1342"/>
      <c r="X31" s="1342"/>
      <c r="Y31" s="1342"/>
      <c r="Z31" s="1342"/>
      <c r="AA31" s="1342"/>
      <c r="AB31" s="1342"/>
      <c r="AC31" s="1342"/>
      <c r="AD31" s="1342"/>
    </row>
    <row r="32" spans="1:30" ht="18" customHeight="1" x14ac:dyDescent="0.15">
      <c r="A32" s="1355" t="s">
        <v>370</v>
      </c>
      <c r="B32" s="1355"/>
      <c r="C32" s="1355"/>
      <c r="D32" s="1355"/>
      <c r="E32" s="1355"/>
      <c r="F32" s="1355"/>
      <c r="G32" s="1355"/>
      <c r="H32" s="1355"/>
      <c r="I32" s="1355"/>
      <c r="J32" s="1355"/>
      <c r="K32" s="1355"/>
      <c r="L32" s="1355"/>
      <c r="M32" s="1355"/>
      <c r="N32" s="1355"/>
      <c r="O32" s="1355"/>
      <c r="P32" s="1355"/>
      <c r="Q32" s="1355"/>
      <c r="R32" s="1355"/>
      <c r="S32" s="1355"/>
      <c r="T32" s="1355"/>
      <c r="U32" s="1355"/>
      <c r="V32" s="1355"/>
      <c r="W32" s="1355"/>
      <c r="X32" s="1355"/>
      <c r="Y32" s="1355"/>
      <c r="Z32" s="1355"/>
      <c r="AA32" s="1355"/>
      <c r="AB32" s="1355"/>
      <c r="AC32" s="1355"/>
      <c r="AD32" s="1355"/>
    </row>
  </sheetData>
  <mergeCells count="42">
    <mergeCell ref="A24:G24"/>
    <mergeCell ref="H24:T25"/>
    <mergeCell ref="Z16:AD17"/>
    <mergeCell ref="Z22:AD23"/>
    <mergeCell ref="A23:G23"/>
    <mergeCell ref="U24:Y25"/>
    <mergeCell ref="Z24:AD25"/>
    <mergeCell ref="A25:G25"/>
    <mergeCell ref="Z20:AD21"/>
    <mergeCell ref="U20:Y21"/>
    <mergeCell ref="U22:Y23"/>
    <mergeCell ref="A22:G22"/>
    <mergeCell ref="H22:T23"/>
    <mergeCell ref="A20:G20"/>
    <mergeCell ref="H20:T21"/>
    <mergeCell ref="A21:G21"/>
    <mergeCell ref="A2:AD2"/>
    <mergeCell ref="N7:T7"/>
    <mergeCell ref="U7:AD7"/>
    <mergeCell ref="N8:T8"/>
    <mergeCell ref="U8:AD8"/>
    <mergeCell ref="H14:AD14"/>
    <mergeCell ref="A14:G14"/>
    <mergeCell ref="U9:AD9"/>
    <mergeCell ref="N9:T9"/>
    <mergeCell ref="Z18:AD19"/>
    <mergeCell ref="H18:T19"/>
    <mergeCell ref="U18:Y19"/>
    <mergeCell ref="A17:G17"/>
    <mergeCell ref="A16:G16"/>
    <mergeCell ref="A18:G18"/>
    <mergeCell ref="A19:G19"/>
    <mergeCell ref="U16:Y17"/>
    <mergeCell ref="H16:T17"/>
    <mergeCell ref="A32:AD32"/>
    <mergeCell ref="B31:AD31"/>
    <mergeCell ref="A26:G26"/>
    <mergeCell ref="H26:T27"/>
    <mergeCell ref="U26:Y27"/>
    <mergeCell ref="B30:AD30"/>
    <mergeCell ref="Z26:AD27"/>
    <mergeCell ref="A27:G27"/>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AD30"/>
  <sheetViews>
    <sheetView topLeftCell="A16"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264</v>
      </c>
    </row>
    <row r="2" spans="1:30" ht="18" customHeight="1" x14ac:dyDescent="0.15">
      <c r="A2" s="1288" t="s">
        <v>140</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W3" s="1946" t="s">
        <v>437</v>
      </c>
      <c r="X3" s="1946"/>
      <c r="Y3" s="1946"/>
      <c r="Z3" s="1946"/>
      <c r="AA3" s="1946"/>
      <c r="AB3" s="1946"/>
      <c r="AC3" s="1946"/>
      <c r="AD3" s="1946"/>
    </row>
    <row r="4" spans="1:30" ht="18" customHeight="1" x14ac:dyDescent="0.15">
      <c r="W4" s="1944" t="s">
        <v>384</v>
      </c>
      <c r="X4" s="1945"/>
      <c r="Y4" s="1945"/>
      <c r="Z4" s="1945"/>
      <c r="AA4" s="1806">
        <v>1234</v>
      </c>
      <c r="AB4" s="1806"/>
      <c r="AC4" s="1806"/>
      <c r="AD4" s="11" t="s">
        <v>118</v>
      </c>
    </row>
    <row r="5" spans="1:30" ht="4.5" customHeight="1" x14ac:dyDescent="0.15"/>
    <row r="6" spans="1:30" ht="27" customHeight="1" x14ac:dyDescent="0.15">
      <c r="A6" s="1348" t="s">
        <v>0</v>
      </c>
      <c r="B6" s="1348"/>
      <c r="C6" s="1348"/>
      <c r="D6" s="1348"/>
      <c r="E6" s="1348"/>
      <c r="F6" s="1348"/>
      <c r="G6" s="1348"/>
      <c r="H6" s="1478" t="s">
        <v>341</v>
      </c>
      <c r="I6" s="1478"/>
      <c r="J6" s="1478"/>
      <c r="K6" s="1478"/>
      <c r="L6" s="1478"/>
      <c r="M6" s="1478"/>
      <c r="N6" s="1478"/>
      <c r="O6" s="1478"/>
      <c r="P6" s="1478"/>
      <c r="Q6" s="1478"/>
    </row>
    <row r="7" spans="1:30" ht="27" customHeight="1" x14ac:dyDescent="0.15">
      <c r="A7" s="1348" t="s">
        <v>1</v>
      </c>
      <c r="B7" s="1349"/>
      <c r="C7" s="1349"/>
      <c r="D7" s="1349"/>
      <c r="E7" s="1349"/>
      <c r="F7" s="1349"/>
      <c r="G7" s="1349"/>
      <c r="H7" s="1478" t="s">
        <v>342</v>
      </c>
      <c r="I7" s="1478"/>
      <c r="J7" s="1478"/>
      <c r="K7" s="1478"/>
      <c r="L7" s="1478"/>
      <c r="M7" s="1478"/>
      <c r="N7" s="1478"/>
      <c r="O7" s="1478"/>
      <c r="P7" s="1478"/>
      <c r="Q7" s="1478"/>
    </row>
    <row r="8" spans="1:30" ht="27" customHeight="1" x14ac:dyDescent="0.15">
      <c r="A8" s="1348" t="s">
        <v>2</v>
      </c>
      <c r="B8" s="1349"/>
      <c r="C8" s="1349"/>
      <c r="D8" s="1349"/>
      <c r="E8" s="1349"/>
      <c r="F8" s="1349"/>
      <c r="G8" s="1349"/>
      <c r="H8" s="1469" t="s">
        <v>385</v>
      </c>
      <c r="I8" s="1478"/>
      <c r="J8" s="1478"/>
      <c r="K8" s="1478"/>
      <c r="L8" s="1478"/>
      <c r="M8" s="1478"/>
      <c r="N8" s="1478"/>
      <c r="O8" s="1478"/>
      <c r="P8" s="1478"/>
      <c r="Q8" s="1478"/>
      <c r="R8" s="11" t="s">
        <v>266</v>
      </c>
    </row>
    <row r="9" spans="1:30" ht="4.5" customHeight="1" x14ac:dyDescent="0.15"/>
    <row r="10" spans="1:30" ht="18" customHeight="1" x14ac:dyDescent="0.15">
      <c r="AD10" s="34" t="s">
        <v>386</v>
      </c>
    </row>
    <row r="11" spans="1:30" ht="15" customHeight="1" x14ac:dyDescent="0.15"/>
    <row r="12" spans="1:30" ht="15" customHeight="1" x14ac:dyDescent="0.15">
      <c r="A12" s="2" t="s">
        <v>141</v>
      </c>
    </row>
    <row r="13" spans="1:30" ht="18" customHeight="1" x14ac:dyDescent="0.15">
      <c r="A13" s="2" t="s">
        <v>145</v>
      </c>
    </row>
    <row r="15" spans="1:30" ht="36" customHeight="1" x14ac:dyDescent="0.15">
      <c r="A15" s="1748" t="s">
        <v>105</v>
      </c>
      <c r="B15" s="1748"/>
      <c r="C15" s="1748"/>
      <c r="D15" s="1748"/>
      <c r="E15" s="1748"/>
      <c r="F15" s="1748"/>
      <c r="G15" s="1748"/>
      <c r="H15" s="1841" t="s">
        <v>292</v>
      </c>
      <c r="I15" s="1842"/>
      <c r="J15" s="1842"/>
      <c r="K15" s="1842"/>
      <c r="L15" s="1842"/>
      <c r="M15" s="1842"/>
      <c r="N15" s="1842"/>
      <c r="O15" s="1842"/>
      <c r="P15" s="1842"/>
      <c r="Q15" s="1842"/>
      <c r="R15" s="1842"/>
      <c r="S15" s="1842"/>
      <c r="T15" s="1842"/>
      <c r="U15" s="1842"/>
      <c r="V15" s="1842"/>
      <c r="W15" s="1842"/>
      <c r="X15" s="1842"/>
      <c r="Y15" s="1842"/>
      <c r="Z15" s="1842"/>
      <c r="AA15" s="1842"/>
      <c r="AB15" s="1842"/>
      <c r="AC15" s="1842"/>
      <c r="AD15" s="1913"/>
    </row>
    <row r="16" spans="1:30" ht="15" customHeight="1" x14ac:dyDescent="0.15"/>
    <row r="17" spans="1:30" ht="18" customHeight="1" x14ac:dyDescent="0.15">
      <c r="A17" s="1922" t="s">
        <v>127</v>
      </c>
      <c r="B17" s="1922"/>
      <c r="C17" s="1922"/>
      <c r="D17" s="1922"/>
      <c r="E17" s="1922"/>
      <c r="F17" s="1922"/>
      <c r="G17" s="1947"/>
      <c r="H17" s="1930" t="s">
        <v>146</v>
      </c>
      <c r="I17" s="1930"/>
      <c r="J17" s="1930"/>
      <c r="K17" s="1930"/>
      <c r="L17" s="1930"/>
      <c r="M17" s="1930" t="s">
        <v>147</v>
      </c>
      <c r="N17" s="1930"/>
      <c r="O17" s="1930"/>
      <c r="P17" s="1930"/>
      <c r="Q17" s="1930"/>
      <c r="R17" s="1821" t="s">
        <v>373</v>
      </c>
      <c r="S17" s="1821"/>
      <c r="T17" s="1821"/>
      <c r="U17" s="1821"/>
      <c r="V17" s="1821"/>
      <c r="W17" s="1926" t="s">
        <v>372</v>
      </c>
      <c r="X17" s="1337"/>
      <c r="Y17" s="1337"/>
      <c r="Z17" s="1337"/>
      <c r="AA17" s="1337"/>
      <c r="AB17" s="1337"/>
      <c r="AC17" s="1337"/>
      <c r="AD17" s="1927"/>
    </row>
    <row r="18" spans="1:30" ht="18" customHeight="1" x14ac:dyDescent="0.15">
      <c r="A18" s="1921" t="s">
        <v>128</v>
      </c>
      <c r="B18" s="1921"/>
      <c r="C18" s="1921"/>
      <c r="D18" s="1921"/>
      <c r="E18" s="1921"/>
      <c r="F18" s="1921"/>
      <c r="G18" s="1936"/>
      <c r="H18" s="1930"/>
      <c r="I18" s="1930"/>
      <c r="J18" s="1930"/>
      <c r="K18" s="1930"/>
      <c r="L18" s="1930"/>
      <c r="M18" s="1930"/>
      <c r="N18" s="1930"/>
      <c r="O18" s="1930"/>
      <c r="P18" s="1930"/>
      <c r="Q18" s="1930"/>
      <c r="R18" s="1821"/>
      <c r="S18" s="1821"/>
      <c r="T18" s="1821"/>
      <c r="U18" s="1821"/>
      <c r="V18" s="1821"/>
      <c r="W18" s="1928"/>
      <c r="X18" s="1339"/>
      <c r="Y18" s="1339"/>
      <c r="Z18" s="1339"/>
      <c r="AA18" s="1339"/>
      <c r="AB18" s="1339"/>
      <c r="AC18" s="1339"/>
      <c r="AD18" s="1929"/>
    </row>
    <row r="19" spans="1:30" ht="36" customHeight="1" x14ac:dyDescent="0.15">
      <c r="A19" s="1822" t="s">
        <v>345</v>
      </c>
      <c r="B19" s="1822"/>
      <c r="C19" s="1822"/>
      <c r="D19" s="1822"/>
      <c r="E19" s="1822"/>
      <c r="F19" s="1822"/>
      <c r="G19" s="1932"/>
      <c r="H19" s="1933" t="s">
        <v>154</v>
      </c>
      <c r="I19" s="1364"/>
      <c r="J19" s="1364"/>
      <c r="K19" s="1364"/>
      <c r="L19" s="1364"/>
      <c r="M19" s="1933" t="s">
        <v>154</v>
      </c>
      <c r="N19" s="1364"/>
      <c r="O19" s="1364"/>
      <c r="P19" s="1364"/>
      <c r="Q19" s="1364"/>
      <c r="R19" s="1937" t="s">
        <v>374</v>
      </c>
      <c r="S19" s="1518"/>
      <c r="T19" s="1518"/>
      <c r="U19" s="1518"/>
      <c r="V19" s="1518"/>
      <c r="W19" s="1938"/>
      <c r="X19" s="1939"/>
      <c r="Y19" s="1939"/>
      <c r="Z19" s="1939"/>
      <c r="AA19" s="1939"/>
      <c r="AB19" s="1939"/>
      <c r="AC19" s="1939"/>
      <c r="AD19" s="1940"/>
    </row>
    <row r="20" spans="1:30" ht="36" customHeight="1" x14ac:dyDescent="0.15">
      <c r="A20" s="1923" t="s">
        <v>387</v>
      </c>
      <c r="B20" s="1924"/>
      <c r="C20" s="1924"/>
      <c r="D20" s="1924"/>
      <c r="E20" s="1924"/>
      <c r="F20" s="1924"/>
      <c r="G20" s="1925"/>
      <c r="H20" s="1934"/>
      <c r="I20" s="1368"/>
      <c r="J20" s="1368"/>
      <c r="K20" s="1368"/>
      <c r="L20" s="1368"/>
      <c r="M20" s="1934"/>
      <c r="N20" s="1368"/>
      <c r="O20" s="1368"/>
      <c r="P20" s="1368"/>
      <c r="Q20" s="1368"/>
      <c r="R20" s="1518"/>
      <c r="S20" s="1518"/>
      <c r="T20" s="1518"/>
      <c r="U20" s="1518"/>
      <c r="V20" s="1518"/>
      <c r="W20" s="1941"/>
      <c r="X20" s="1942"/>
      <c r="Y20" s="1942"/>
      <c r="Z20" s="1942"/>
      <c r="AA20" s="1942"/>
      <c r="AB20" s="1942"/>
      <c r="AC20" s="1942"/>
      <c r="AD20" s="1943"/>
    </row>
    <row r="21" spans="1:30" ht="36" customHeight="1" x14ac:dyDescent="0.15">
      <c r="A21" s="1816"/>
      <c r="B21" s="1816"/>
      <c r="C21" s="1816"/>
      <c r="D21" s="1816"/>
      <c r="E21" s="1816"/>
      <c r="F21" s="1816"/>
      <c r="G21" s="1931"/>
      <c r="H21" s="1926"/>
      <c r="I21" s="1337"/>
      <c r="J21" s="1337"/>
      <c r="K21" s="1337"/>
      <c r="L21" s="1337"/>
      <c r="M21" s="1926"/>
      <c r="N21" s="1337"/>
      <c r="O21" s="1337"/>
      <c r="P21" s="1337"/>
      <c r="Q21" s="1337"/>
      <c r="R21" s="1821"/>
      <c r="S21" s="1821"/>
      <c r="T21" s="1821"/>
      <c r="U21" s="1821"/>
      <c r="V21" s="1821"/>
      <c r="W21" s="1926"/>
      <c r="X21" s="1337"/>
      <c r="Y21" s="1337"/>
      <c r="Z21" s="1337"/>
      <c r="AA21" s="1337"/>
      <c r="AB21" s="1337"/>
      <c r="AC21" s="1337"/>
      <c r="AD21" s="1927"/>
    </row>
    <row r="22" spans="1:30" ht="36" customHeight="1" x14ac:dyDescent="0.15">
      <c r="A22" s="1815" t="s">
        <v>352</v>
      </c>
      <c r="B22" s="1815"/>
      <c r="C22" s="1815"/>
      <c r="D22" s="1815"/>
      <c r="E22" s="1815"/>
      <c r="F22" s="1815"/>
      <c r="G22" s="1935"/>
      <c r="H22" s="1928"/>
      <c r="I22" s="1339"/>
      <c r="J22" s="1339"/>
      <c r="K22" s="1339"/>
      <c r="L22" s="1339"/>
      <c r="M22" s="1928"/>
      <c r="N22" s="1339"/>
      <c r="O22" s="1339"/>
      <c r="P22" s="1339"/>
      <c r="Q22" s="1339"/>
      <c r="R22" s="1821"/>
      <c r="S22" s="1821"/>
      <c r="T22" s="1821"/>
      <c r="U22" s="1821"/>
      <c r="V22" s="1821"/>
      <c r="W22" s="1928"/>
      <c r="X22" s="1339"/>
      <c r="Y22" s="1339"/>
      <c r="Z22" s="1339"/>
      <c r="AA22" s="1339"/>
      <c r="AB22" s="1339"/>
      <c r="AC22" s="1339"/>
      <c r="AD22" s="1929"/>
    </row>
    <row r="23" spans="1:30" ht="36" customHeight="1" x14ac:dyDescent="0.15">
      <c r="A23" s="1816"/>
      <c r="B23" s="1816"/>
      <c r="C23" s="1816"/>
      <c r="D23" s="1816"/>
      <c r="E23" s="1816"/>
      <c r="F23" s="1816"/>
      <c r="G23" s="1931"/>
      <c r="H23" s="1926"/>
      <c r="I23" s="1337"/>
      <c r="J23" s="1337"/>
      <c r="K23" s="1337"/>
      <c r="L23" s="1337"/>
      <c r="M23" s="1926"/>
      <c r="N23" s="1337"/>
      <c r="O23" s="1337"/>
      <c r="P23" s="1337"/>
      <c r="Q23" s="1337"/>
      <c r="R23" s="1821"/>
      <c r="S23" s="1821"/>
      <c r="T23" s="1821"/>
      <c r="U23" s="1821"/>
      <c r="V23" s="1821"/>
      <c r="W23" s="1926"/>
      <c r="X23" s="1337"/>
      <c r="Y23" s="1337"/>
      <c r="Z23" s="1337"/>
      <c r="AA23" s="1337"/>
      <c r="AB23" s="1337"/>
      <c r="AC23" s="1337"/>
      <c r="AD23" s="1927"/>
    </row>
    <row r="24" spans="1:30" ht="36" customHeight="1" x14ac:dyDescent="0.15">
      <c r="A24" s="1815" t="s">
        <v>352</v>
      </c>
      <c r="B24" s="1815"/>
      <c r="C24" s="1815"/>
      <c r="D24" s="1815"/>
      <c r="E24" s="1815"/>
      <c r="F24" s="1815"/>
      <c r="G24" s="1935"/>
      <c r="H24" s="1928"/>
      <c r="I24" s="1339"/>
      <c r="J24" s="1339"/>
      <c r="K24" s="1339"/>
      <c r="L24" s="1339"/>
      <c r="M24" s="1928"/>
      <c r="N24" s="1339"/>
      <c r="O24" s="1339"/>
      <c r="P24" s="1339"/>
      <c r="Q24" s="1339"/>
      <c r="R24" s="1821"/>
      <c r="S24" s="1821"/>
      <c r="T24" s="1821"/>
      <c r="U24" s="1821"/>
      <c r="V24" s="1821"/>
      <c r="W24" s="1928"/>
      <c r="X24" s="1339"/>
      <c r="Y24" s="1339"/>
      <c r="Z24" s="1339"/>
      <c r="AA24" s="1339"/>
      <c r="AB24" s="1339"/>
      <c r="AC24" s="1339"/>
      <c r="AD24" s="1929"/>
    </row>
    <row r="25" spans="1:30" ht="36" customHeight="1" x14ac:dyDescent="0.15">
      <c r="A25" s="1816"/>
      <c r="B25" s="1816"/>
      <c r="C25" s="1816"/>
      <c r="D25" s="1816"/>
      <c r="E25" s="1816"/>
      <c r="F25" s="1816"/>
      <c r="G25" s="1931"/>
      <c r="H25" s="1926"/>
      <c r="I25" s="1337"/>
      <c r="J25" s="1337"/>
      <c r="K25" s="1337"/>
      <c r="L25" s="1337"/>
      <c r="M25" s="1926"/>
      <c r="N25" s="1337"/>
      <c r="O25" s="1337"/>
      <c r="P25" s="1337"/>
      <c r="Q25" s="1337"/>
      <c r="R25" s="1821"/>
      <c r="S25" s="1821"/>
      <c r="T25" s="1821"/>
      <c r="U25" s="1821"/>
      <c r="V25" s="1821"/>
      <c r="W25" s="1926"/>
      <c r="X25" s="1337"/>
      <c r="Y25" s="1337"/>
      <c r="Z25" s="1337"/>
      <c r="AA25" s="1337"/>
      <c r="AB25" s="1337"/>
      <c r="AC25" s="1337"/>
      <c r="AD25" s="1927"/>
    </row>
    <row r="26" spans="1:30" ht="36" customHeight="1" x14ac:dyDescent="0.15">
      <c r="A26" s="1815" t="s">
        <v>352</v>
      </c>
      <c r="B26" s="1815"/>
      <c r="C26" s="1815"/>
      <c r="D26" s="1815"/>
      <c r="E26" s="1815"/>
      <c r="F26" s="1815"/>
      <c r="G26" s="1935"/>
      <c r="H26" s="1928"/>
      <c r="I26" s="1339"/>
      <c r="J26" s="1339"/>
      <c r="K26" s="1339"/>
      <c r="L26" s="1339"/>
      <c r="M26" s="1928"/>
      <c r="N26" s="1339"/>
      <c r="O26" s="1339"/>
      <c r="P26" s="1339"/>
      <c r="Q26" s="1339"/>
      <c r="R26" s="1821"/>
      <c r="S26" s="1821"/>
      <c r="T26" s="1821"/>
      <c r="U26" s="1821"/>
      <c r="V26" s="1821"/>
      <c r="W26" s="1928"/>
      <c r="X26" s="1339"/>
      <c r="Y26" s="1339"/>
      <c r="Z26" s="1339"/>
      <c r="AA26" s="1339"/>
      <c r="AB26" s="1339"/>
      <c r="AC26" s="1339"/>
      <c r="AD26" s="1929"/>
    </row>
    <row r="27" spans="1:30" ht="36" customHeight="1" x14ac:dyDescent="0.15">
      <c r="A27" s="1816"/>
      <c r="B27" s="1816"/>
      <c r="C27" s="1816"/>
      <c r="D27" s="1816"/>
      <c r="E27" s="1816"/>
      <c r="F27" s="1816"/>
      <c r="G27" s="1931"/>
      <c r="H27" s="1926"/>
      <c r="I27" s="1337"/>
      <c r="J27" s="1337"/>
      <c r="K27" s="1337"/>
      <c r="L27" s="1337"/>
      <c r="M27" s="1926"/>
      <c r="N27" s="1337"/>
      <c r="O27" s="1337"/>
      <c r="P27" s="1337"/>
      <c r="Q27" s="1337"/>
      <c r="R27" s="1821"/>
      <c r="S27" s="1821"/>
      <c r="T27" s="1821"/>
      <c r="U27" s="1821"/>
      <c r="V27" s="1821"/>
      <c r="W27" s="1926"/>
      <c r="X27" s="1337"/>
      <c r="Y27" s="1337"/>
      <c r="Z27" s="1337"/>
      <c r="AA27" s="1337"/>
      <c r="AB27" s="1337"/>
      <c r="AC27" s="1337"/>
      <c r="AD27" s="1927"/>
    </row>
    <row r="28" spans="1:30" ht="36" customHeight="1" x14ac:dyDescent="0.15">
      <c r="A28" s="1815" t="s">
        <v>352</v>
      </c>
      <c r="B28" s="1815"/>
      <c r="C28" s="1815"/>
      <c r="D28" s="1815"/>
      <c r="E28" s="1815"/>
      <c r="F28" s="1815"/>
      <c r="G28" s="1935"/>
      <c r="H28" s="1928"/>
      <c r="I28" s="1339"/>
      <c r="J28" s="1339"/>
      <c r="K28" s="1339"/>
      <c r="L28" s="1339"/>
      <c r="M28" s="1928"/>
      <c r="N28" s="1339"/>
      <c r="O28" s="1339"/>
      <c r="P28" s="1339"/>
      <c r="Q28" s="1339"/>
      <c r="R28" s="1821"/>
      <c r="S28" s="1821"/>
      <c r="T28" s="1821"/>
      <c r="U28" s="1821"/>
      <c r="V28" s="1821"/>
      <c r="W28" s="1928"/>
      <c r="X28" s="1339"/>
      <c r="Y28" s="1339"/>
      <c r="Z28" s="1339"/>
      <c r="AA28" s="1339"/>
      <c r="AB28" s="1339"/>
      <c r="AC28" s="1339"/>
      <c r="AD28" s="1929"/>
    </row>
    <row r="30" spans="1:30" s="39" customFormat="1" ht="36" customHeight="1" x14ac:dyDescent="0.15">
      <c r="B30" s="1948" t="s">
        <v>148</v>
      </c>
      <c r="C30" s="1948"/>
      <c r="D30" s="1948"/>
      <c r="E30" s="1948"/>
      <c r="F30" s="1948"/>
      <c r="G30" s="1948"/>
      <c r="H30" s="1948"/>
      <c r="I30" s="1948"/>
      <c r="J30" s="1948"/>
      <c r="K30" s="1948"/>
      <c r="L30" s="1948"/>
      <c r="M30" s="1948"/>
      <c r="N30" s="1948"/>
      <c r="O30" s="1948"/>
      <c r="P30" s="1948"/>
      <c r="Q30" s="1948"/>
      <c r="R30" s="1948"/>
      <c r="S30" s="1948"/>
      <c r="T30" s="1948"/>
      <c r="U30" s="1948"/>
      <c r="V30" s="1948"/>
      <c r="W30" s="1948"/>
      <c r="X30" s="1948"/>
      <c r="Y30" s="1948"/>
      <c r="Z30" s="1948"/>
      <c r="AA30" s="1948"/>
      <c r="AB30" s="1948"/>
      <c r="AC30" s="1948"/>
      <c r="AD30" s="1948"/>
    </row>
  </sheetData>
  <mergeCells count="49">
    <mergeCell ref="B30:AD30"/>
    <mergeCell ref="A24:G24"/>
    <mergeCell ref="A25:G25"/>
    <mergeCell ref="A26:G26"/>
    <mergeCell ref="A27:G27"/>
    <mergeCell ref="A28:G28"/>
    <mergeCell ref="H27:L28"/>
    <mergeCell ref="M27:Q28"/>
    <mergeCell ref="R27:V28"/>
    <mergeCell ref="W27:AD28"/>
    <mergeCell ref="H25:L26"/>
    <mergeCell ref="M25:Q26"/>
    <mergeCell ref="H17:L18"/>
    <mergeCell ref="H23:L24"/>
    <mergeCell ref="M23:Q24"/>
    <mergeCell ref="H21:L22"/>
    <mergeCell ref="M21:Q22"/>
    <mergeCell ref="R21:V22"/>
    <mergeCell ref="R25:V26"/>
    <mergeCell ref="W25:AD26"/>
    <mergeCell ref="A2:AD2"/>
    <mergeCell ref="A6:G6"/>
    <mergeCell ref="H6:Q6"/>
    <mergeCell ref="A7:G7"/>
    <mergeCell ref="H7:Q7"/>
    <mergeCell ref="W4:Z4"/>
    <mergeCell ref="W3:AD3"/>
    <mergeCell ref="AA4:AC4"/>
    <mergeCell ref="A15:G15"/>
    <mergeCell ref="H15:AD15"/>
    <mergeCell ref="A17:G17"/>
    <mergeCell ref="A8:G8"/>
    <mergeCell ref="H8:Q8"/>
    <mergeCell ref="W21:AD22"/>
    <mergeCell ref="M17:Q18"/>
    <mergeCell ref="A23:G23"/>
    <mergeCell ref="A19:G19"/>
    <mergeCell ref="R17:V18"/>
    <mergeCell ref="W17:AD18"/>
    <mergeCell ref="R23:V24"/>
    <mergeCell ref="W23:AD24"/>
    <mergeCell ref="H19:L20"/>
    <mergeCell ref="M19:Q20"/>
    <mergeCell ref="A21:G21"/>
    <mergeCell ref="A20:G20"/>
    <mergeCell ref="A22:G22"/>
    <mergeCell ref="A18:G18"/>
    <mergeCell ref="R19:V20"/>
    <mergeCell ref="W19:AD20"/>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0"/>
  <dimension ref="A1:AD41"/>
  <sheetViews>
    <sheetView view="pageBreakPreview" zoomScaleNormal="100" workbookViewId="0">
      <selection activeCell="AG19" sqref="AG19"/>
    </sheetView>
  </sheetViews>
  <sheetFormatPr defaultColWidth="2.625" defaultRowHeight="18" customHeight="1" x14ac:dyDescent="0.15"/>
  <cols>
    <col min="1" max="16384" width="2.625" style="2"/>
  </cols>
  <sheetData>
    <row r="1" spans="1:30" ht="18" customHeight="1" x14ac:dyDescent="0.15">
      <c r="A1" s="1" t="s">
        <v>381</v>
      </c>
    </row>
    <row r="2" spans="1:30" ht="18" customHeight="1" x14ac:dyDescent="0.15">
      <c r="A2" s="1288" t="s">
        <v>378</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438</v>
      </c>
    </row>
    <row r="4" spans="1:30" ht="4.5" customHeight="1" x14ac:dyDescent="0.15"/>
    <row r="5" spans="1:30" ht="18" customHeight="1" x14ac:dyDescent="0.15">
      <c r="A5" s="11" t="s">
        <v>329</v>
      </c>
    </row>
    <row r="6" spans="1:30" ht="4.5" customHeight="1" x14ac:dyDescent="0.15"/>
    <row r="7" spans="1:30" ht="27" customHeight="1" x14ac:dyDescent="0.15">
      <c r="N7" s="1348" t="s">
        <v>0</v>
      </c>
      <c r="O7" s="1348"/>
      <c r="P7" s="1348"/>
      <c r="Q7" s="1348"/>
      <c r="R7" s="1348"/>
      <c r="S7" s="1348"/>
      <c r="T7" s="1348"/>
      <c r="U7" s="1347" t="s">
        <v>276</v>
      </c>
      <c r="V7" s="1347"/>
      <c r="W7" s="1347"/>
      <c r="X7" s="1347"/>
      <c r="Y7" s="1347"/>
      <c r="Z7" s="1347"/>
      <c r="AA7" s="1347"/>
      <c r="AB7" s="1347"/>
      <c r="AC7" s="1347"/>
      <c r="AD7" s="1347"/>
    </row>
    <row r="8" spans="1:30" ht="27" customHeight="1" x14ac:dyDescent="0.15">
      <c r="N8" s="1348" t="s">
        <v>1</v>
      </c>
      <c r="O8" s="1349"/>
      <c r="P8" s="1349"/>
      <c r="Q8" s="1349"/>
      <c r="R8" s="1349"/>
      <c r="S8" s="1349"/>
      <c r="T8" s="1349"/>
      <c r="U8" s="1347" t="s">
        <v>277</v>
      </c>
      <c r="V8" s="1347"/>
      <c r="W8" s="1347"/>
      <c r="X8" s="1347"/>
      <c r="Y8" s="1347"/>
      <c r="Z8" s="1347"/>
      <c r="AA8" s="1347"/>
      <c r="AB8" s="1347"/>
      <c r="AC8" s="1347"/>
      <c r="AD8" s="1347"/>
    </row>
    <row r="9" spans="1:30" ht="27" customHeight="1" x14ac:dyDescent="0.15">
      <c r="N9" s="1350" t="s">
        <v>165</v>
      </c>
      <c r="O9" s="1349"/>
      <c r="P9" s="1349"/>
      <c r="Q9" s="1349"/>
      <c r="R9" s="1349"/>
      <c r="S9" s="1349"/>
      <c r="T9" s="1349"/>
      <c r="U9" s="1347" t="s">
        <v>278</v>
      </c>
      <c r="V9" s="1347"/>
      <c r="W9" s="1347"/>
      <c r="X9" s="1347"/>
      <c r="Y9" s="1347"/>
      <c r="Z9" s="1347"/>
      <c r="AA9" s="1347"/>
      <c r="AB9" s="1347"/>
      <c r="AC9" s="1347"/>
      <c r="AD9" s="1347"/>
    </row>
    <row r="10" spans="1:30" ht="15" customHeight="1" x14ac:dyDescent="0.15"/>
    <row r="11" spans="1:30" ht="18" customHeight="1" x14ac:dyDescent="0.15">
      <c r="A11" s="1401" t="s">
        <v>21</v>
      </c>
      <c r="B11" s="1401"/>
      <c r="C11" s="1401"/>
      <c r="D11" s="1401"/>
      <c r="E11" s="1401"/>
      <c r="F11" s="1401"/>
      <c r="G11" s="1401"/>
      <c r="H11" s="1401"/>
      <c r="I11" s="1401"/>
      <c r="J11" s="1401"/>
      <c r="K11" s="1401"/>
      <c r="L11" s="1401"/>
      <c r="M11" s="1401"/>
      <c r="N11" s="1401"/>
      <c r="O11" s="1401"/>
      <c r="P11" s="1401"/>
      <c r="Q11" s="1401"/>
      <c r="R11" s="1950">
        <v>24</v>
      </c>
      <c r="S11" s="1950"/>
      <c r="T11" s="1287" t="s">
        <v>22</v>
      </c>
      <c r="U11" s="1287"/>
      <c r="V11" s="1287"/>
      <c r="W11" s="1950">
        <v>1</v>
      </c>
      <c r="X11" s="1950"/>
      <c r="Y11" s="1401" t="s">
        <v>23</v>
      </c>
      <c r="Z11" s="1401"/>
      <c r="AA11" s="1401"/>
      <c r="AB11" s="1401"/>
      <c r="AC11" s="1401"/>
      <c r="AD11" s="1401"/>
    </row>
    <row r="12" spans="1:30" ht="18" customHeight="1" x14ac:dyDescent="0.15">
      <c r="A12" s="2" t="s">
        <v>412</v>
      </c>
    </row>
    <row r="13" spans="1:30" ht="15" customHeight="1" x14ac:dyDescent="0.15"/>
    <row r="14" spans="1:30" ht="54" customHeight="1" x14ac:dyDescent="0.15">
      <c r="A14" s="1280" t="s">
        <v>25</v>
      </c>
      <c r="B14" s="1281"/>
      <c r="C14" s="1281"/>
      <c r="D14" s="1281"/>
      <c r="E14" s="1281"/>
      <c r="F14" s="1281"/>
      <c r="G14" s="1281"/>
      <c r="H14" s="1281" t="s">
        <v>279</v>
      </c>
      <c r="I14" s="1281"/>
      <c r="J14" s="1281"/>
      <c r="K14" s="1949">
        <v>21300</v>
      </c>
      <c r="L14" s="1949"/>
      <c r="M14" s="1949"/>
      <c r="N14" s="1949"/>
      <c r="O14" s="1949"/>
      <c r="P14" s="1949"/>
      <c r="Q14" s="1949"/>
      <c r="R14" s="1949"/>
      <c r="S14" s="1949"/>
      <c r="T14" s="1949"/>
      <c r="U14" s="1949"/>
      <c r="V14" s="1949"/>
      <c r="W14" s="1949"/>
      <c r="X14" s="1949"/>
      <c r="Y14" s="1949"/>
      <c r="Z14" s="1949"/>
      <c r="AA14" s="1283" t="s">
        <v>280</v>
      </c>
      <c r="AB14" s="1283"/>
      <c r="AC14" s="1283"/>
      <c r="AD14" s="1284"/>
    </row>
    <row r="15" spans="1:30" ht="15" customHeight="1" x14ac:dyDescent="0.15"/>
    <row r="17" spans="1:30" ht="18" customHeight="1" x14ac:dyDescent="0.15">
      <c r="A17" s="2" t="s">
        <v>79</v>
      </c>
    </row>
    <row r="18" spans="1:30" ht="4.5" customHeight="1" x14ac:dyDescent="0.15"/>
    <row r="19" spans="1:30" ht="24" customHeight="1" x14ac:dyDescent="0.15">
      <c r="B19" s="1376" t="s">
        <v>4</v>
      </c>
      <c r="C19" s="1376"/>
      <c r="D19" s="1376"/>
      <c r="E19" s="1376"/>
      <c r="F19" s="1376"/>
      <c r="G19" s="1376"/>
      <c r="H19" s="1376"/>
      <c r="I19" s="1376"/>
      <c r="J19" s="1392" t="s">
        <v>321</v>
      </c>
      <c r="K19" s="1392"/>
      <c r="L19" s="1392"/>
      <c r="M19" s="1392"/>
      <c r="N19" s="1392"/>
      <c r="O19" s="1392"/>
      <c r="P19" s="1392"/>
      <c r="Q19" s="1392"/>
      <c r="R19" s="1392"/>
      <c r="S19" s="1392"/>
      <c r="T19" s="1392"/>
      <c r="U19" s="1392"/>
      <c r="V19" s="1392"/>
      <c r="W19" s="1392"/>
      <c r="X19" s="1392"/>
      <c r="Y19" s="1392"/>
      <c r="Z19" s="1392"/>
      <c r="AA19" s="1392"/>
      <c r="AB19" s="1392"/>
      <c r="AC19" s="1392"/>
      <c r="AD19" s="1392"/>
    </row>
    <row r="20" spans="1:30" ht="18" customHeight="1" x14ac:dyDescent="0.15">
      <c r="B20" s="1289" t="s">
        <v>5</v>
      </c>
      <c r="C20" s="1290"/>
      <c r="D20" s="1290"/>
      <c r="E20" s="1290"/>
      <c r="F20" s="1290"/>
      <c r="G20" s="1290"/>
      <c r="H20" s="1290"/>
      <c r="I20" s="1398"/>
      <c r="J20" s="4" t="s">
        <v>332</v>
      </c>
      <c r="K20" s="1400" t="s">
        <v>333</v>
      </c>
      <c r="L20" s="1400"/>
      <c r="M20" s="1400"/>
      <c r="N20" s="1400"/>
      <c r="O20" s="5"/>
      <c r="P20" s="5"/>
      <c r="Q20" s="5"/>
      <c r="R20" s="5"/>
      <c r="S20" s="5"/>
      <c r="T20" s="5"/>
      <c r="U20" s="5"/>
      <c r="V20" s="5"/>
      <c r="W20" s="5"/>
      <c r="X20" s="5"/>
      <c r="Y20" s="5"/>
      <c r="Z20" s="5"/>
      <c r="AA20" s="5"/>
      <c r="AB20" s="5"/>
      <c r="AC20" s="5"/>
      <c r="AD20" s="6"/>
    </row>
    <row r="21" spans="1:30" ht="18" customHeight="1" x14ac:dyDescent="0.15">
      <c r="B21" s="1393"/>
      <c r="C21" s="1394"/>
      <c r="D21" s="1394"/>
      <c r="E21" s="1394"/>
      <c r="F21" s="1394"/>
      <c r="G21" s="1394"/>
      <c r="H21" s="1394"/>
      <c r="I21" s="1399"/>
      <c r="J21" s="1393" t="s">
        <v>12</v>
      </c>
      <c r="K21" s="1394"/>
      <c r="L21" s="1394"/>
      <c r="M21" s="1395" t="s">
        <v>293</v>
      </c>
      <c r="N21" s="1395"/>
      <c r="O21" s="1395"/>
      <c r="P21" s="1395"/>
      <c r="Q21" s="7" t="s">
        <v>13</v>
      </c>
      <c r="R21" s="1396" t="s">
        <v>334</v>
      </c>
      <c r="S21" s="1396"/>
      <c r="T21" s="1396"/>
      <c r="U21" s="1396"/>
      <c r="V21" s="1396"/>
      <c r="W21" s="1396"/>
      <c r="X21" s="1396"/>
      <c r="Y21" s="1396"/>
      <c r="Z21" s="1396"/>
      <c r="AA21" s="1396"/>
      <c r="AB21" s="1396"/>
      <c r="AC21" s="1396"/>
      <c r="AD21" s="1397"/>
    </row>
    <row r="22" spans="1:30" ht="4.5" customHeight="1" x14ac:dyDescent="0.15"/>
    <row r="24" spans="1:30" ht="18" customHeight="1" x14ac:dyDescent="0.15">
      <c r="A24" s="2" t="s">
        <v>87</v>
      </c>
    </row>
    <row r="25" spans="1:30" ht="4.5" customHeight="1" x14ac:dyDescent="0.15"/>
    <row r="26" spans="1:30" ht="36" customHeight="1" x14ac:dyDescent="0.15">
      <c r="A26" s="35"/>
      <c r="B26" s="1322" t="s">
        <v>35</v>
      </c>
      <c r="C26" s="1323"/>
      <c r="D26" s="1323"/>
      <c r="E26" s="1323"/>
      <c r="F26" s="1323"/>
      <c r="G26" s="1323"/>
      <c r="H26" s="1323"/>
      <c r="I26" s="150">
        <v>1</v>
      </c>
      <c r="J26" s="133">
        <v>2</v>
      </c>
      <c r="K26" s="134">
        <v>3</v>
      </c>
      <c r="L26" s="134">
        <v>4</v>
      </c>
      <c r="M26" s="134">
        <v>5</v>
      </c>
      <c r="N26" s="149" t="s">
        <v>359</v>
      </c>
      <c r="O26" s="135">
        <v>6</v>
      </c>
      <c r="P26" s="1376" t="s">
        <v>36</v>
      </c>
      <c r="Q26" s="1376"/>
      <c r="R26" s="1376"/>
      <c r="S26" s="1376"/>
      <c r="T26" s="1376"/>
      <c r="U26" s="1376"/>
      <c r="V26" s="1376"/>
      <c r="W26" s="1376"/>
      <c r="X26" s="1377"/>
      <c r="Y26" s="133"/>
      <c r="Z26" s="134"/>
      <c r="AA26" s="134"/>
      <c r="AB26" s="134"/>
      <c r="AC26" s="134"/>
      <c r="AD26" s="135">
        <v>2</v>
      </c>
    </row>
    <row r="27" spans="1:30" ht="24" customHeight="1" x14ac:dyDescent="0.15">
      <c r="A27" s="36"/>
      <c r="B27" s="1309" t="s">
        <v>37</v>
      </c>
      <c r="C27" s="1371"/>
      <c r="D27" s="1363" t="s">
        <v>335</v>
      </c>
      <c r="E27" s="1364"/>
      <c r="F27" s="1364"/>
      <c r="G27" s="1364"/>
      <c r="H27" s="1321" t="s">
        <v>43</v>
      </c>
      <c r="I27" s="1321"/>
      <c r="J27" s="1321"/>
      <c r="K27" s="1364" t="s">
        <v>296</v>
      </c>
      <c r="L27" s="1364"/>
      <c r="M27" s="1364"/>
      <c r="N27" s="1364"/>
      <c r="O27" s="1364"/>
      <c r="P27" s="13"/>
      <c r="Q27" s="14"/>
      <c r="R27" s="1309" t="s">
        <v>44</v>
      </c>
      <c r="S27" s="1329"/>
      <c r="T27" s="1321" t="s">
        <v>38</v>
      </c>
      <c r="U27" s="1328"/>
      <c r="V27" s="1309" t="s">
        <v>40</v>
      </c>
      <c r="W27" s="1329"/>
      <c r="X27" s="1378">
        <v>9</v>
      </c>
      <c r="Y27" s="1351">
        <v>8</v>
      </c>
      <c r="Z27" s="1351">
        <v>7</v>
      </c>
      <c r="AA27" s="1351">
        <v>6</v>
      </c>
      <c r="AB27" s="1351">
        <v>5</v>
      </c>
      <c r="AC27" s="1351">
        <v>4</v>
      </c>
      <c r="AD27" s="1360">
        <v>3</v>
      </c>
    </row>
    <row r="28" spans="1:30" ht="24" customHeight="1" x14ac:dyDescent="0.15">
      <c r="A28" s="37"/>
      <c r="B28" s="1372"/>
      <c r="C28" s="1373"/>
      <c r="D28" s="1365"/>
      <c r="E28" s="1366"/>
      <c r="F28" s="1366"/>
      <c r="G28" s="1366"/>
      <c r="H28" s="1359" t="s">
        <v>288</v>
      </c>
      <c r="I28" s="1359"/>
      <c r="J28" s="1359"/>
      <c r="K28" s="1366"/>
      <c r="L28" s="1366"/>
      <c r="M28" s="1366"/>
      <c r="N28" s="1366"/>
      <c r="O28" s="1366"/>
      <c r="P28" s="1359" t="s">
        <v>41</v>
      </c>
      <c r="Q28" s="1297"/>
      <c r="R28" s="1330"/>
      <c r="S28" s="1331"/>
      <c r="T28" s="1359" t="s">
        <v>289</v>
      </c>
      <c r="U28" s="1297"/>
      <c r="V28" s="1330"/>
      <c r="W28" s="1331"/>
      <c r="X28" s="1379"/>
      <c r="Y28" s="1352"/>
      <c r="Z28" s="1352"/>
      <c r="AA28" s="1352"/>
      <c r="AB28" s="1352"/>
      <c r="AC28" s="1352"/>
      <c r="AD28" s="1361"/>
    </row>
    <row r="29" spans="1:30" ht="24" customHeight="1" x14ac:dyDescent="0.15">
      <c r="A29" s="37"/>
      <c r="B29" s="1374"/>
      <c r="C29" s="1375"/>
      <c r="D29" s="1367"/>
      <c r="E29" s="1368"/>
      <c r="F29" s="1368"/>
      <c r="G29" s="1368"/>
      <c r="H29" s="1298" t="s">
        <v>42</v>
      </c>
      <c r="I29" s="1298"/>
      <c r="J29" s="1298"/>
      <c r="K29" s="1368"/>
      <c r="L29" s="1368"/>
      <c r="M29" s="1368"/>
      <c r="N29" s="1368"/>
      <c r="O29" s="1368"/>
      <c r="P29" s="18"/>
      <c r="Q29" s="19"/>
      <c r="R29" s="1332"/>
      <c r="S29" s="1333"/>
      <c r="T29" s="1298" t="s">
        <v>39</v>
      </c>
      <c r="U29" s="1299"/>
      <c r="V29" s="1332"/>
      <c r="W29" s="1333"/>
      <c r="X29" s="1380"/>
      <c r="Y29" s="1353"/>
      <c r="Z29" s="1353"/>
      <c r="AA29" s="1353"/>
      <c r="AB29" s="1353"/>
      <c r="AC29" s="1353"/>
      <c r="AD29" s="1362"/>
    </row>
    <row r="30" spans="1:30" ht="4.5" customHeight="1" x14ac:dyDescent="0.15"/>
    <row r="32" spans="1:30" ht="18" customHeight="1" x14ac:dyDescent="0.15">
      <c r="A32" s="2" t="s">
        <v>88</v>
      </c>
    </row>
    <row r="33" spans="1:30" ht="72" customHeight="1" x14ac:dyDescent="0.15">
      <c r="B33" s="1728" t="s">
        <v>439</v>
      </c>
      <c r="C33" s="1729"/>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30"/>
    </row>
    <row r="35" spans="1:30" ht="18" customHeight="1" x14ac:dyDescent="0.15">
      <c r="A35" s="2" t="s">
        <v>379</v>
      </c>
    </row>
    <row r="36" spans="1:30" ht="18" customHeight="1" x14ac:dyDescent="0.15">
      <c r="A36" s="2" t="s">
        <v>383</v>
      </c>
      <c r="B36" s="2" t="s">
        <v>380</v>
      </c>
    </row>
    <row r="41" spans="1:30" ht="18" customHeight="1" x14ac:dyDescent="0.15">
      <c r="A41" s="1296" t="s">
        <v>382</v>
      </c>
      <c r="B41" s="1296"/>
      <c r="C41" s="1296"/>
      <c r="D41" s="1296"/>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6"/>
      <c r="AB41" s="1296"/>
      <c r="AC41" s="1296"/>
      <c r="AD41" s="1296"/>
    </row>
  </sheetData>
  <mergeCells count="46">
    <mergeCell ref="A14:G14"/>
    <mergeCell ref="H14:J14"/>
    <mergeCell ref="A2:AD2"/>
    <mergeCell ref="U7:AD7"/>
    <mergeCell ref="N7:T7"/>
    <mergeCell ref="A11:Q11"/>
    <mergeCell ref="R11:S11"/>
    <mergeCell ref="T11:V11"/>
    <mergeCell ref="W11:X11"/>
    <mergeCell ref="N8:T8"/>
    <mergeCell ref="U9:AD9"/>
    <mergeCell ref="Y11:AD11"/>
    <mergeCell ref="U8:AD8"/>
    <mergeCell ref="N9:T9"/>
    <mergeCell ref="A41:AD41"/>
    <mergeCell ref="B26:H26"/>
    <mergeCell ref="Y27:Y29"/>
    <mergeCell ref="P26:X26"/>
    <mergeCell ref="Z27:Z29"/>
    <mergeCell ref="AA27:AA29"/>
    <mergeCell ref="V27:W29"/>
    <mergeCell ref="X27:X29"/>
    <mergeCell ref="H27:J27"/>
    <mergeCell ref="K27:O29"/>
    <mergeCell ref="B33:AD33"/>
    <mergeCell ref="B27:C29"/>
    <mergeCell ref="D27:G29"/>
    <mergeCell ref="P28:Q28"/>
    <mergeCell ref="AB27:AB29"/>
    <mergeCell ref="R27:S29"/>
    <mergeCell ref="AC27:AC29"/>
    <mergeCell ref="AD27:AD29"/>
    <mergeCell ref="H28:J28"/>
    <mergeCell ref="K14:Z14"/>
    <mergeCell ref="AA14:AD14"/>
    <mergeCell ref="H29:J29"/>
    <mergeCell ref="R21:AD21"/>
    <mergeCell ref="B20:I21"/>
    <mergeCell ref="K20:N20"/>
    <mergeCell ref="J21:L21"/>
    <mergeCell ref="M21:P21"/>
    <mergeCell ref="T27:U27"/>
    <mergeCell ref="T29:U29"/>
    <mergeCell ref="T28:U28"/>
    <mergeCell ref="B19:I19"/>
    <mergeCell ref="J19:AD19"/>
  </mergeCells>
  <phoneticPr fontId="3"/>
  <printOptions horizontalCentered="1"/>
  <pageMargins left="0.78740157480314965" right="0.78740157480314965" top="0.59055118110236227" bottom="0.39370078740157483" header="0.39370078740157483" footer="0.39370078740157483"/>
  <pageSetup paperSize="9" orientation="portrait" r:id="rId1"/>
  <headerFooter alignWithMargins="0">
    <oddHeader>&amp;C（案）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06"/>
  <sheetViews>
    <sheetView showGridLines="0" view="pageBreakPreview" topLeftCell="A3" zoomScaleNormal="100" zoomScaleSheetLayoutView="100" workbookViewId="0">
      <selection activeCell="A95" sqref="A95:G96"/>
    </sheetView>
  </sheetViews>
  <sheetFormatPr defaultColWidth="2.625" defaultRowHeight="15" customHeight="1" x14ac:dyDescent="0.15"/>
  <cols>
    <col min="1" max="16384" width="2.625" style="193"/>
  </cols>
  <sheetData>
    <row r="1" spans="1:30" ht="18" customHeight="1" x14ac:dyDescent="0.15">
      <c r="A1" s="192" t="s">
        <v>504</v>
      </c>
    </row>
    <row r="2" spans="1:30" ht="15" customHeight="1" x14ac:dyDescent="0.15">
      <c r="A2" s="195"/>
      <c r="B2" s="195"/>
      <c r="C2" s="195"/>
      <c r="D2" s="195"/>
      <c r="E2" s="195"/>
      <c r="F2" s="195"/>
      <c r="G2" s="195"/>
      <c r="H2" s="195"/>
      <c r="I2" s="195"/>
      <c r="J2" s="195"/>
      <c r="K2" s="196"/>
      <c r="L2" s="196"/>
      <c r="M2" s="196"/>
      <c r="N2" s="196"/>
      <c r="O2" s="196"/>
      <c r="P2" s="196"/>
      <c r="Q2" s="196"/>
      <c r="R2" s="196"/>
      <c r="S2" s="196"/>
      <c r="T2" s="196"/>
      <c r="U2" s="196"/>
      <c r="V2" s="196"/>
      <c r="W2" s="196"/>
      <c r="X2" s="196"/>
      <c r="Y2" s="196"/>
      <c r="Z2" s="196"/>
      <c r="AA2" s="197"/>
      <c r="AB2" s="197"/>
      <c r="AC2" s="197"/>
      <c r="AD2" s="197"/>
    </row>
    <row r="3" spans="1:30" ht="4.5" customHeight="1" x14ac:dyDescent="0.15"/>
    <row r="4" spans="1:30" ht="24" customHeight="1" x14ac:dyDescent="0.15">
      <c r="B4" s="710" t="s">
        <v>505</v>
      </c>
      <c r="C4" s="711"/>
      <c r="D4" s="711"/>
      <c r="E4" s="711"/>
      <c r="F4" s="711"/>
      <c r="G4" s="711"/>
      <c r="H4" s="711"/>
      <c r="I4" s="712"/>
      <c r="J4" s="713"/>
      <c r="K4" s="713"/>
      <c r="L4" s="713"/>
      <c r="M4" s="713"/>
      <c r="N4" s="713"/>
      <c r="O4" s="713"/>
      <c r="P4" s="713"/>
      <c r="Q4" s="713"/>
      <c r="R4" s="713"/>
      <c r="S4" s="713"/>
      <c r="T4" s="713"/>
      <c r="U4" s="713"/>
      <c r="V4" s="713"/>
      <c r="W4" s="713"/>
      <c r="X4" s="713"/>
      <c r="Y4" s="713"/>
      <c r="Z4" s="713"/>
      <c r="AA4" s="713"/>
      <c r="AB4" s="713"/>
      <c r="AC4" s="713"/>
      <c r="AD4" s="713"/>
    </row>
    <row r="5" spans="1:30" ht="4.5" customHeight="1" x14ac:dyDescent="0.15"/>
    <row r="6" spans="1:30" ht="18" customHeight="1" x14ac:dyDescent="0.15"/>
    <row r="7" spans="1:30" ht="18" customHeight="1" x14ac:dyDescent="0.15">
      <c r="A7" s="193" t="s">
        <v>196</v>
      </c>
    </row>
    <row r="8" spans="1:30" ht="4.5" customHeight="1" x14ac:dyDescent="0.15"/>
    <row r="9" spans="1:30" ht="18" customHeight="1" x14ac:dyDescent="0.15">
      <c r="A9" s="193" t="s">
        <v>192</v>
      </c>
    </row>
    <row r="10" spans="1:30" ht="18" customHeight="1" x14ac:dyDescent="0.15">
      <c r="B10" s="871" t="s">
        <v>190</v>
      </c>
      <c r="C10" s="872"/>
      <c r="D10" s="872"/>
      <c r="E10" s="871" t="s">
        <v>188</v>
      </c>
      <c r="F10" s="872"/>
      <c r="G10" s="872"/>
      <c r="H10" s="872"/>
      <c r="I10" s="872"/>
      <c r="J10" s="872"/>
      <c r="K10" s="872"/>
      <c r="L10" s="872"/>
      <c r="M10" s="872"/>
      <c r="N10" s="872"/>
      <c r="O10" s="873"/>
      <c r="P10" s="871" t="s">
        <v>189</v>
      </c>
      <c r="Q10" s="872"/>
      <c r="R10" s="872"/>
      <c r="S10" s="872"/>
      <c r="T10" s="872"/>
      <c r="U10" s="872"/>
      <c r="V10" s="872"/>
      <c r="W10" s="872"/>
      <c r="X10" s="872"/>
      <c r="Y10" s="872"/>
      <c r="Z10" s="873"/>
      <c r="AA10" s="857" t="s">
        <v>172</v>
      </c>
      <c r="AB10" s="857"/>
      <c r="AC10" s="857"/>
      <c r="AD10" s="846"/>
    </row>
    <row r="11" spans="1:30" ht="18" customHeight="1" x14ac:dyDescent="0.15">
      <c r="B11" s="871"/>
      <c r="C11" s="872"/>
      <c r="D11" s="872"/>
      <c r="E11" s="871" t="s">
        <v>187</v>
      </c>
      <c r="F11" s="872"/>
      <c r="G11" s="874"/>
      <c r="H11" s="872" t="s">
        <v>191</v>
      </c>
      <c r="I11" s="872"/>
      <c r="J11" s="872"/>
      <c r="K11" s="874"/>
      <c r="L11" s="872" t="s">
        <v>45</v>
      </c>
      <c r="M11" s="872"/>
      <c r="N11" s="872"/>
      <c r="O11" s="873"/>
      <c r="P11" s="871" t="s">
        <v>187</v>
      </c>
      <c r="Q11" s="872"/>
      <c r="R11" s="874"/>
      <c r="S11" s="872" t="s">
        <v>191</v>
      </c>
      <c r="T11" s="872"/>
      <c r="U11" s="872"/>
      <c r="V11" s="874"/>
      <c r="W11" s="872" t="s">
        <v>45</v>
      </c>
      <c r="X11" s="872"/>
      <c r="Y11" s="872"/>
      <c r="Z11" s="873"/>
      <c r="AA11" s="864"/>
      <c r="AB11" s="864"/>
      <c r="AC11" s="864"/>
      <c r="AD11" s="867"/>
    </row>
    <row r="12" spans="1:30" ht="18" customHeight="1" x14ac:dyDescent="0.15">
      <c r="B12" s="875"/>
      <c r="C12" s="876"/>
      <c r="D12" s="398" t="s">
        <v>9</v>
      </c>
      <c r="E12" s="209"/>
      <c r="F12" s="877" t="s">
        <v>69</v>
      </c>
      <c r="G12" s="878"/>
      <c r="H12" s="879"/>
      <c r="I12" s="879"/>
      <c r="J12" s="879"/>
      <c r="K12" s="210" t="s">
        <v>32</v>
      </c>
      <c r="L12" s="880"/>
      <c r="M12" s="880"/>
      <c r="N12" s="880"/>
      <c r="O12" s="211" t="s">
        <v>14</v>
      </c>
      <c r="P12" s="209"/>
      <c r="Q12" s="877" t="s">
        <v>69</v>
      </c>
      <c r="R12" s="878"/>
      <c r="S12" s="879"/>
      <c r="T12" s="879"/>
      <c r="U12" s="879"/>
      <c r="V12" s="210" t="s">
        <v>32</v>
      </c>
      <c r="W12" s="880"/>
      <c r="X12" s="880"/>
      <c r="Y12" s="880"/>
      <c r="Z12" s="211" t="s">
        <v>14</v>
      </c>
      <c r="AA12" s="880"/>
      <c r="AB12" s="880"/>
      <c r="AC12" s="880"/>
      <c r="AD12" s="211" t="s">
        <v>14</v>
      </c>
    </row>
    <row r="13" spans="1:30" ht="18" customHeight="1" x14ac:dyDescent="0.15">
      <c r="B13" s="875"/>
      <c r="C13" s="876"/>
      <c r="D13" s="398" t="s">
        <v>9</v>
      </c>
      <c r="E13" s="209"/>
      <c r="F13" s="877" t="s">
        <v>69</v>
      </c>
      <c r="G13" s="878"/>
      <c r="H13" s="879"/>
      <c r="I13" s="879"/>
      <c r="J13" s="879"/>
      <c r="K13" s="210" t="s">
        <v>32</v>
      </c>
      <c r="L13" s="880"/>
      <c r="M13" s="880"/>
      <c r="N13" s="880"/>
      <c r="O13" s="211" t="s">
        <v>14</v>
      </c>
      <c r="P13" s="209"/>
      <c r="Q13" s="877" t="s">
        <v>69</v>
      </c>
      <c r="R13" s="878"/>
      <c r="S13" s="879"/>
      <c r="T13" s="879"/>
      <c r="U13" s="879"/>
      <c r="V13" s="210" t="s">
        <v>32</v>
      </c>
      <c r="W13" s="880"/>
      <c r="X13" s="880"/>
      <c r="Y13" s="880"/>
      <c r="Z13" s="211" t="s">
        <v>14</v>
      </c>
      <c r="AA13" s="880"/>
      <c r="AB13" s="880"/>
      <c r="AC13" s="880"/>
      <c r="AD13" s="211" t="s">
        <v>14</v>
      </c>
    </row>
    <row r="14" spans="1:30" ht="18" customHeight="1" x14ac:dyDescent="0.15">
      <c r="B14" s="875"/>
      <c r="C14" s="876"/>
      <c r="D14" s="398" t="s">
        <v>9</v>
      </c>
      <c r="E14" s="209"/>
      <c r="F14" s="877" t="s">
        <v>69</v>
      </c>
      <c r="G14" s="878"/>
      <c r="H14" s="879"/>
      <c r="I14" s="879"/>
      <c r="J14" s="879"/>
      <c r="K14" s="210" t="s">
        <v>32</v>
      </c>
      <c r="L14" s="880"/>
      <c r="M14" s="880"/>
      <c r="N14" s="880"/>
      <c r="O14" s="211" t="s">
        <v>14</v>
      </c>
      <c r="P14" s="209"/>
      <c r="Q14" s="877" t="s">
        <v>69</v>
      </c>
      <c r="R14" s="878"/>
      <c r="S14" s="879"/>
      <c r="T14" s="879"/>
      <c r="U14" s="879"/>
      <c r="V14" s="210" t="s">
        <v>32</v>
      </c>
      <c r="W14" s="880"/>
      <c r="X14" s="880"/>
      <c r="Y14" s="880"/>
      <c r="Z14" s="211" t="s">
        <v>14</v>
      </c>
      <c r="AA14" s="880"/>
      <c r="AB14" s="880"/>
      <c r="AC14" s="880"/>
      <c r="AD14" s="211" t="s">
        <v>14</v>
      </c>
    </row>
    <row r="15" spans="1:30" ht="18" customHeight="1" x14ac:dyDescent="0.15">
      <c r="B15" s="875"/>
      <c r="C15" s="876"/>
      <c r="D15" s="398" t="s">
        <v>9</v>
      </c>
      <c r="E15" s="209"/>
      <c r="F15" s="877" t="s">
        <v>69</v>
      </c>
      <c r="G15" s="878"/>
      <c r="H15" s="879"/>
      <c r="I15" s="879"/>
      <c r="J15" s="879"/>
      <c r="K15" s="210" t="s">
        <v>32</v>
      </c>
      <c r="L15" s="880"/>
      <c r="M15" s="880"/>
      <c r="N15" s="880"/>
      <c r="O15" s="211" t="s">
        <v>14</v>
      </c>
      <c r="P15" s="209"/>
      <c r="Q15" s="877" t="s">
        <v>69</v>
      </c>
      <c r="R15" s="878"/>
      <c r="S15" s="879"/>
      <c r="T15" s="879"/>
      <c r="U15" s="879"/>
      <c r="V15" s="210" t="s">
        <v>32</v>
      </c>
      <c r="W15" s="880"/>
      <c r="X15" s="880"/>
      <c r="Y15" s="880"/>
      <c r="Z15" s="211" t="s">
        <v>14</v>
      </c>
      <c r="AA15" s="880"/>
      <c r="AB15" s="880"/>
      <c r="AC15" s="880"/>
      <c r="AD15" s="211" t="s">
        <v>14</v>
      </c>
    </row>
    <row r="16" spans="1:30" ht="18" customHeight="1" x14ac:dyDescent="0.15">
      <c r="B16" s="875"/>
      <c r="C16" s="876"/>
      <c r="D16" s="398" t="s">
        <v>9</v>
      </c>
      <c r="E16" s="209"/>
      <c r="F16" s="877" t="s">
        <v>69</v>
      </c>
      <c r="G16" s="878"/>
      <c r="H16" s="879"/>
      <c r="I16" s="879"/>
      <c r="J16" s="879"/>
      <c r="K16" s="210" t="s">
        <v>32</v>
      </c>
      <c r="L16" s="880"/>
      <c r="M16" s="880"/>
      <c r="N16" s="880"/>
      <c r="O16" s="211" t="s">
        <v>14</v>
      </c>
      <c r="P16" s="209"/>
      <c r="Q16" s="877" t="s">
        <v>69</v>
      </c>
      <c r="R16" s="878"/>
      <c r="S16" s="879"/>
      <c r="T16" s="879"/>
      <c r="U16" s="879"/>
      <c r="V16" s="210" t="s">
        <v>32</v>
      </c>
      <c r="W16" s="880"/>
      <c r="X16" s="880"/>
      <c r="Y16" s="880"/>
      <c r="Z16" s="211" t="s">
        <v>14</v>
      </c>
      <c r="AA16" s="880"/>
      <c r="AB16" s="880"/>
      <c r="AC16" s="880"/>
      <c r="AD16" s="211" t="s">
        <v>14</v>
      </c>
    </row>
    <row r="17" spans="1:30" ht="18" customHeight="1" thickBot="1" x14ac:dyDescent="0.2">
      <c r="B17" s="881"/>
      <c r="C17" s="882"/>
      <c r="D17" s="399" t="s">
        <v>9</v>
      </c>
      <c r="E17" s="212"/>
      <c r="F17" s="883" t="s">
        <v>69</v>
      </c>
      <c r="G17" s="884"/>
      <c r="H17" s="885"/>
      <c r="I17" s="885"/>
      <c r="J17" s="885"/>
      <c r="K17" s="213" t="s">
        <v>32</v>
      </c>
      <c r="L17" s="886"/>
      <c r="M17" s="886"/>
      <c r="N17" s="886"/>
      <c r="O17" s="214" t="s">
        <v>14</v>
      </c>
      <c r="P17" s="212"/>
      <c r="Q17" s="883" t="s">
        <v>69</v>
      </c>
      <c r="R17" s="884"/>
      <c r="S17" s="885"/>
      <c r="T17" s="885"/>
      <c r="U17" s="885"/>
      <c r="V17" s="213" t="s">
        <v>32</v>
      </c>
      <c r="W17" s="886"/>
      <c r="X17" s="886"/>
      <c r="Y17" s="886"/>
      <c r="Z17" s="214" t="s">
        <v>14</v>
      </c>
      <c r="AA17" s="886"/>
      <c r="AB17" s="886"/>
      <c r="AC17" s="886"/>
      <c r="AD17" s="214" t="s">
        <v>14</v>
      </c>
    </row>
    <row r="18" spans="1:30" ht="18" customHeight="1" thickTop="1" x14ac:dyDescent="0.15">
      <c r="B18" s="863" t="s">
        <v>157</v>
      </c>
      <c r="C18" s="864"/>
      <c r="D18" s="867"/>
      <c r="E18" s="891"/>
      <c r="F18" s="892"/>
      <c r="G18" s="892"/>
      <c r="H18" s="892"/>
      <c r="I18" s="892"/>
      <c r="J18" s="892"/>
      <c r="K18" s="893"/>
      <c r="L18" s="742"/>
      <c r="M18" s="742"/>
      <c r="N18" s="742"/>
      <c r="O18" s="400" t="s">
        <v>14</v>
      </c>
      <c r="P18" s="894"/>
      <c r="Q18" s="895"/>
      <c r="R18" s="895"/>
      <c r="S18" s="895"/>
      <c r="T18" s="895"/>
      <c r="U18" s="895"/>
      <c r="V18" s="896"/>
      <c r="W18" s="742"/>
      <c r="X18" s="742"/>
      <c r="Y18" s="742"/>
      <c r="Z18" s="400" t="s">
        <v>14</v>
      </c>
      <c r="AA18" s="742"/>
      <c r="AB18" s="742"/>
      <c r="AC18" s="742"/>
      <c r="AD18" s="400" t="s">
        <v>14</v>
      </c>
    </row>
    <row r="19" spans="1:30" ht="18" customHeight="1" x14ac:dyDescent="0.15"/>
    <row r="20" spans="1:30" ht="18" customHeight="1" x14ac:dyDescent="0.15">
      <c r="A20" s="193" t="s">
        <v>193</v>
      </c>
    </row>
    <row r="21" spans="1:30" ht="18" customHeight="1" x14ac:dyDescent="0.15">
      <c r="B21" s="871" t="s">
        <v>190</v>
      </c>
      <c r="C21" s="872"/>
      <c r="D21" s="872"/>
      <c r="E21" s="871" t="s">
        <v>188</v>
      </c>
      <c r="F21" s="872"/>
      <c r="G21" s="872"/>
      <c r="H21" s="872"/>
      <c r="I21" s="872"/>
      <c r="J21" s="872"/>
      <c r="K21" s="872"/>
      <c r="L21" s="872"/>
      <c r="M21" s="872"/>
      <c r="N21" s="872"/>
      <c r="O21" s="873"/>
      <c r="P21" s="871" t="s">
        <v>189</v>
      </c>
      <c r="Q21" s="872"/>
      <c r="R21" s="872"/>
      <c r="S21" s="872"/>
      <c r="T21" s="872"/>
      <c r="U21" s="872"/>
      <c r="V21" s="872"/>
      <c r="W21" s="872"/>
      <c r="X21" s="872"/>
      <c r="Y21" s="872"/>
      <c r="Z21" s="873"/>
      <c r="AA21" s="857" t="s">
        <v>172</v>
      </c>
      <c r="AB21" s="857"/>
      <c r="AC21" s="857"/>
      <c r="AD21" s="846"/>
    </row>
    <row r="22" spans="1:30" ht="24" customHeight="1" x14ac:dyDescent="0.15">
      <c r="B22" s="871"/>
      <c r="C22" s="872"/>
      <c r="D22" s="872"/>
      <c r="E22" s="871" t="s">
        <v>187</v>
      </c>
      <c r="F22" s="872"/>
      <c r="G22" s="874"/>
      <c r="H22" s="887" t="s">
        <v>191</v>
      </c>
      <c r="I22" s="888"/>
      <c r="J22" s="889" t="s">
        <v>194</v>
      </c>
      <c r="K22" s="890"/>
      <c r="L22" s="872" t="s">
        <v>45</v>
      </c>
      <c r="M22" s="872"/>
      <c r="N22" s="872"/>
      <c r="O22" s="873"/>
      <c r="P22" s="871" t="s">
        <v>187</v>
      </c>
      <c r="Q22" s="872"/>
      <c r="R22" s="874"/>
      <c r="S22" s="887" t="s">
        <v>191</v>
      </c>
      <c r="T22" s="888"/>
      <c r="U22" s="889" t="s">
        <v>194</v>
      </c>
      <c r="V22" s="890"/>
      <c r="W22" s="872" t="s">
        <v>45</v>
      </c>
      <c r="X22" s="872"/>
      <c r="Y22" s="872"/>
      <c r="Z22" s="873"/>
      <c r="AA22" s="864"/>
      <c r="AB22" s="864"/>
      <c r="AC22" s="864"/>
      <c r="AD22" s="867"/>
    </row>
    <row r="23" spans="1:30" ht="18" customHeight="1" x14ac:dyDescent="0.15">
      <c r="B23" s="856"/>
      <c r="C23" s="857"/>
      <c r="D23" s="695" t="s">
        <v>9</v>
      </c>
      <c r="E23" s="899"/>
      <c r="F23" s="901" t="s">
        <v>69</v>
      </c>
      <c r="G23" s="902"/>
      <c r="H23" s="905"/>
      <c r="I23" s="906"/>
      <c r="J23" s="906"/>
      <c r="K23" s="215" t="s">
        <v>32</v>
      </c>
      <c r="L23" s="907"/>
      <c r="M23" s="784"/>
      <c r="N23" s="784"/>
      <c r="O23" s="695" t="s">
        <v>14</v>
      </c>
      <c r="P23" s="899"/>
      <c r="Q23" s="901" t="s">
        <v>69</v>
      </c>
      <c r="R23" s="902"/>
      <c r="S23" s="913"/>
      <c r="T23" s="914"/>
      <c r="U23" s="914"/>
      <c r="V23" s="216" t="s">
        <v>32</v>
      </c>
      <c r="W23" s="907"/>
      <c r="X23" s="784"/>
      <c r="Y23" s="784"/>
      <c r="Z23" s="909" t="s">
        <v>14</v>
      </c>
      <c r="AA23" s="907"/>
      <c r="AB23" s="784"/>
      <c r="AC23" s="784"/>
      <c r="AD23" s="695" t="s">
        <v>14</v>
      </c>
    </row>
    <row r="24" spans="1:30" ht="18" customHeight="1" x14ac:dyDescent="0.15">
      <c r="B24" s="863"/>
      <c r="C24" s="864"/>
      <c r="D24" s="689"/>
      <c r="E24" s="900"/>
      <c r="F24" s="903"/>
      <c r="G24" s="904"/>
      <c r="H24" s="897"/>
      <c r="I24" s="898"/>
      <c r="J24" s="898"/>
      <c r="K24" s="217" t="s">
        <v>32</v>
      </c>
      <c r="L24" s="908"/>
      <c r="M24" s="742"/>
      <c r="N24" s="742"/>
      <c r="O24" s="689"/>
      <c r="P24" s="900"/>
      <c r="Q24" s="903"/>
      <c r="R24" s="904"/>
      <c r="S24" s="911"/>
      <c r="T24" s="912"/>
      <c r="U24" s="912"/>
      <c r="V24" s="218" t="s">
        <v>32</v>
      </c>
      <c r="W24" s="908"/>
      <c r="X24" s="742"/>
      <c r="Y24" s="742"/>
      <c r="Z24" s="910"/>
      <c r="AA24" s="908"/>
      <c r="AB24" s="742"/>
      <c r="AC24" s="742"/>
      <c r="AD24" s="689"/>
    </row>
    <row r="25" spans="1:30" ht="18" customHeight="1" x14ac:dyDescent="0.15">
      <c r="B25" s="856"/>
      <c r="C25" s="857"/>
      <c r="D25" s="695" t="s">
        <v>9</v>
      </c>
      <c r="E25" s="899"/>
      <c r="F25" s="901" t="s">
        <v>69</v>
      </c>
      <c r="G25" s="902"/>
      <c r="H25" s="905"/>
      <c r="I25" s="906"/>
      <c r="J25" s="906"/>
      <c r="K25" s="215" t="s">
        <v>32</v>
      </c>
      <c r="L25" s="907"/>
      <c r="M25" s="784"/>
      <c r="N25" s="784"/>
      <c r="O25" s="695" t="s">
        <v>14</v>
      </c>
      <c r="P25" s="899"/>
      <c r="Q25" s="901" t="s">
        <v>69</v>
      </c>
      <c r="R25" s="902"/>
      <c r="S25" s="913"/>
      <c r="T25" s="914"/>
      <c r="U25" s="914"/>
      <c r="V25" s="216" t="s">
        <v>32</v>
      </c>
      <c r="W25" s="907"/>
      <c r="X25" s="784"/>
      <c r="Y25" s="784"/>
      <c r="Z25" s="909" t="s">
        <v>14</v>
      </c>
      <c r="AA25" s="907"/>
      <c r="AB25" s="784"/>
      <c r="AC25" s="784"/>
      <c r="AD25" s="695" t="s">
        <v>14</v>
      </c>
    </row>
    <row r="26" spans="1:30" ht="18" customHeight="1" x14ac:dyDescent="0.15">
      <c r="B26" s="863"/>
      <c r="C26" s="864"/>
      <c r="D26" s="689"/>
      <c r="E26" s="900"/>
      <c r="F26" s="903"/>
      <c r="G26" s="904"/>
      <c r="H26" s="897"/>
      <c r="I26" s="898"/>
      <c r="J26" s="898"/>
      <c r="K26" s="217" t="s">
        <v>32</v>
      </c>
      <c r="L26" s="908"/>
      <c r="M26" s="742"/>
      <c r="N26" s="742"/>
      <c r="O26" s="689"/>
      <c r="P26" s="900"/>
      <c r="Q26" s="903"/>
      <c r="R26" s="904"/>
      <c r="S26" s="911"/>
      <c r="T26" s="912"/>
      <c r="U26" s="912"/>
      <c r="V26" s="218" t="s">
        <v>32</v>
      </c>
      <c r="W26" s="908"/>
      <c r="X26" s="742"/>
      <c r="Y26" s="742"/>
      <c r="Z26" s="910"/>
      <c r="AA26" s="908"/>
      <c r="AB26" s="742"/>
      <c r="AC26" s="742"/>
      <c r="AD26" s="689"/>
    </row>
    <row r="27" spans="1:30" ht="18" customHeight="1" x14ac:dyDescent="0.15">
      <c r="B27" s="856"/>
      <c r="C27" s="857"/>
      <c r="D27" s="695" t="s">
        <v>9</v>
      </c>
      <c r="E27" s="899"/>
      <c r="F27" s="901" t="s">
        <v>69</v>
      </c>
      <c r="G27" s="902"/>
      <c r="H27" s="905"/>
      <c r="I27" s="906"/>
      <c r="J27" s="906"/>
      <c r="K27" s="215" t="s">
        <v>32</v>
      </c>
      <c r="L27" s="907"/>
      <c r="M27" s="784"/>
      <c r="N27" s="784"/>
      <c r="O27" s="695" t="s">
        <v>14</v>
      </c>
      <c r="P27" s="899"/>
      <c r="Q27" s="901" t="s">
        <v>69</v>
      </c>
      <c r="R27" s="902"/>
      <c r="S27" s="913"/>
      <c r="T27" s="914"/>
      <c r="U27" s="914"/>
      <c r="V27" s="216" t="s">
        <v>32</v>
      </c>
      <c r="W27" s="907"/>
      <c r="X27" s="784"/>
      <c r="Y27" s="784"/>
      <c r="Z27" s="909" t="s">
        <v>14</v>
      </c>
      <c r="AA27" s="907"/>
      <c r="AB27" s="784"/>
      <c r="AC27" s="784"/>
      <c r="AD27" s="695" t="s">
        <v>14</v>
      </c>
    </row>
    <row r="28" spans="1:30" ht="18" customHeight="1" x14ac:dyDescent="0.15">
      <c r="B28" s="863"/>
      <c r="C28" s="864"/>
      <c r="D28" s="689"/>
      <c r="E28" s="900"/>
      <c r="F28" s="903"/>
      <c r="G28" s="904"/>
      <c r="H28" s="897"/>
      <c r="I28" s="898"/>
      <c r="J28" s="898"/>
      <c r="K28" s="217" t="s">
        <v>32</v>
      </c>
      <c r="L28" s="908"/>
      <c r="M28" s="742"/>
      <c r="N28" s="742"/>
      <c r="O28" s="689"/>
      <c r="P28" s="900"/>
      <c r="Q28" s="903"/>
      <c r="R28" s="904"/>
      <c r="S28" s="911"/>
      <c r="T28" s="912"/>
      <c r="U28" s="912"/>
      <c r="V28" s="218" t="s">
        <v>32</v>
      </c>
      <c r="W28" s="908"/>
      <c r="X28" s="742"/>
      <c r="Y28" s="742"/>
      <c r="Z28" s="910"/>
      <c r="AA28" s="908"/>
      <c r="AB28" s="742"/>
      <c r="AC28" s="742"/>
      <c r="AD28" s="689"/>
    </row>
    <row r="29" spans="1:30" ht="18" customHeight="1" x14ac:dyDescent="0.15">
      <c r="B29" s="856"/>
      <c r="C29" s="857"/>
      <c r="D29" s="695" t="s">
        <v>9</v>
      </c>
      <c r="E29" s="899"/>
      <c r="F29" s="901" t="s">
        <v>69</v>
      </c>
      <c r="G29" s="902"/>
      <c r="H29" s="905"/>
      <c r="I29" s="906"/>
      <c r="J29" s="906"/>
      <c r="K29" s="215" t="s">
        <v>32</v>
      </c>
      <c r="L29" s="907"/>
      <c r="M29" s="784"/>
      <c r="N29" s="784"/>
      <c r="O29" s="695" t="s">
        <v>14</v>
      </c>
      <c r="P29" s="899"/>
      <c r="Q29" s="901" t="s">
        <v>69</v>
      </c>
      <c r="R29" s="902"/>
      <c r="S29" s="913"/>
      <c r="T29" s="914"/>
      <c r="U29" s="914"/>
      <c r="V29" s="216" t="s">
        <v>32</v>
      </c>
      <c r="W29" s="907"/>
      <c r="X29" s="784"/>
      <c r="Y29" s="784"/>
      <c r="Z29" s="909" t="s">
        <v>14</v>
      </c>
      <c r="AA29" s="907"/>
      <c r="AB29" s="784"/>
      <c r="AC29" s="784"/>
      <c r="AD29" s="695" t="s">
        <v>14</v>
      </c>
    </row>
    <row r="30" spans="1:30" ht="18" customHeight="1" x14ac:dyDescent="0.15">
      <c r="B30" s="863"/>
      <c r="C30" s="864"/>
      <c r="D30" s="689"/>
      <c r="E30" s="900"/>
      <c r="F30" s="903"/>
      <c r="G30" s="904"/>
      <c r="H30" s="897"/>
      <c r="I30" s="898"/>
      <c r="J30" s="898"/>
      <c r="K30" s="217" t="s">
        <v>32</v>
      </c>
      <c r="L30" s="908"/>
      <c r="M30" s="742"/>
      <c r="N30" s="742"/>
      <c r="O30" s="689"/>
      <c r="P30" s="900"/>
      <c r="Q30" s="903"/>
      <c r="R30" s="904"/>
      <c r="S30" s="911"/>
      <c r="T30" s="912"/>
      <c r="U30" s="912"/>
      <c r="V30" s="218" t="s">
        <v>32</v>
      </c>
      <c r="W30" s="908"/>
      <c r="X30" s="742"/>
      <c r="Y30" s="742"/>
      <c r="Z30" s="910"/>
      <c r="AA30" s="908"/>
      <c r="AB30" s="742"/>
      <c r="AC30" s="742"/>
      <c r="AD30" s="689"/>
    </row>
    <row r="31" spans="1:30" ht="18" customHeight="1" x14ac:dyDescent="0.15">
      <c r="B31" s="856"/>
      <c r="C31" s="857"/>
      <c r="D31" s="695" t="s">
        <v>9</v>
      </c>
      <c r="E31" s="899"/>
      <c r="F31" s="901" t="s">
        <v>69</v>
      </c>
      <c r="G31" s="902"/>
      <c r="H31" s="905"/>
      <c r="I31" s="906"/>
      <c r="J31" s="906"/>
      <c r="K31" s="215" t="s">
        <v>32</v>
      </c>
      <c r="L31" s="907"/>
      <c r="M31" s="784"/>
      <c r="N31" s="784"/>
      <c r="O31" s="695" t="s">
        <v>14</v>
      </c>
      <c r="P31" s="899"/>
      <c r="Q31" s="901" t="s">
        <v>69</v>
      </c>
      <c r="R31" s="902"/>
      <c r="S31" s="913"/>
      <c r="T31" s="914"/>
      <c r="U31" s="914"/>
      <c r="V31" s="216" t="s">
        <v>32</v>
      </c>
      <c r="W31" s="907"/>
      <c r="X31" s="784"/>
      <c r="Y31" s="784"/>
      <c r="Z31" s="909" t="s">
        <v>14</v>
      </c>
      <c r="AA31" s="907"/>
      <c r="AB31" s="784"/>
      <c r="AC31" s="784"/>
      <c r="AD31" s="695" t="s">
        <v>14</v>
      </c>
    </row>
    <row r="32" spans="1:30" ht="18" customHeight="1" x14ac:dyDescent="0.15">
      <c r="B32" s="863"/>
      <c r="C32" s="864"/>
      <c r="D32" s="689"/>
      <c r="E32" s="900"/>
      <c r="F32" s="903"/>
      <c r="G32" s="904"/>
      <c r="H32" s="897"/>
      <c r="I32" s="898"/>
      <c r="J32" s="898"/>
      <c r="K32" s="217" t="s">
        <v>32</v>
      </c>
      <c r="L32" s="908"/>
      <c r="M32" s="742"/>
      <c r="N32" s="742"/>
      <c r="O32" s="689"/>
      <c r="P32" s="900"/>
      <c r="Q32" s="903"/>
      <c r="R32" s="904"/>
      <c r="S32" s="911"/>
      <c r="T32" s="912"/>
      <c r="U32" s="912"/>
      <c r="V32" s="218" t="s">
        <v>32</v>
      </c>
      <c r="W32" s="908"/>
      <c r="X32" s="742"/>
      <c r="Y32" s="742"/>
      <c r="Z32" s="910"/>
      <c r="AA32" s="908"/>
      <c r="AB32" s="742"/>
      <c r="AC32" s="742"/>
      <c r="AD32" s="689"/>
    </row>
    <row r="33" spans="1:33" ht="18" customHeight="1" x14ac:dyDescent="0.15">
      <c r="B33" s="856"/>
      <c r="C33" s="857"/>
      <c r="D33" s="695" t="s">
        <v>9</v>
      </c>
      <c r="E33" s="899"/>
      <c r="F33" s="901" t="s">
        <v>69</v>
      </c>
      <c r="G33" s="902"/>
      <c r="H33" s="905"/>
      <c r="I33" s="906"/>
      <c r="J33" s="906"/>
      <c r="K33" s="215" t="s">
        <v>32</v>
      </c>
      <c r="L33" s="907"/>
      <c r="M33" s="784"/>
      <c r="N33" s="784"/>
      <c r="O33" s="695" t="s">
        <v>14</v>
      </c>
      <c r="P33" s="899"/>
      <c r="Q33" s="901" t="s">
        <v>69</v>
      </c>
      <c r="R33" s="902"/>
      <c r="S33" s="913"/>
      <c r="T33" s="914"/>
      <c r="U33" s="914"/>
      <c r="V33" s="216" t="s">
        <v>32</v>
      </c>
      <c r="W33" s="907"/>
      <c r="X33" s="784"/>
      <c r="Y33" s="784"/>
      <c r="Z33" s="909" t="s">
        <v>14</v>
      </c>
      <c r="AA33" s="907">
        <f>W33-L33</f>
        <v>0</v>
      </c>
      <c r="AB33" s="784"/>
      <c r="AC33" s="784"/>
      <c r="AD33" s="695" t="s">
        <v>14</v>
      </c>
    </row>
    <row r="34" spans="1:33" ht="18" customHeight="1" thickBot="1" x14ac:dyDescent="0.2">
      <c r="B34" s="930"/>
      <c r="C34" s="931"/>
      <c r="D34" s="915"/>
      <c r="E34" s="932"/>
      <c r="F34" s="926"/>
      <c r="G34" s="927"/>
      <c r="H34" s="916"/>
      <c r="I34" s="917"/>
      <c r="J34" s="917"/>
      <c r="K34" s="219" t="s">
        <v>32</v>
      </c>
      <c r="L34" s="928"/>
      <c r="M34" s="786"/>
      <c r="N34" s="786"/>
      <c r="O34" s="915"/>
      <c r="P34" s="932"/>
      <c r="Q34" s="926"/>
      <c r="R34" s="927"/>
      <c r="S34" s="918"/>
      <c r="T34" s="919"/>
      <c r="U34" s="919"/>
      <c r="V34" s="220" t="s">
        <v>32</v>
      </c>
      <c r="W34" s="928"/>
      <c r="X34" s="786"/>
      <c r="Y34" s="786"/>
      <c r="Z34" s="929"/>
      <c r="AA34" s="928"/>
      <c r="AB34" s="786"/>
      <c r="AC34" s="786"/>
      <c r="AD34" s="915"/>
    </row>
    <row r="35" spans="1:33" ht="18" customHeight="1" thickTop="1" x14ac:dyDescent="0.15">
      <c r="B35" s="863" t="s">
        <v>157</v>
      </c>
      <c r="C35" s="864"/>
      <c r="D35" s="867"/>
      <c r="E35" s="920"/>
      <c r="F35" s="921"/>
      <c r="G35" s="921"/>
      <c r="H35" s="921"/>
      <c r="I35" s="921"/>
      <c r="J35" s="921"/>
      <c r="K35" s="922"/>
      <c r="L35" s="742">
        <f>SUM(L23:N34)</f>
        <v>0</v>
      </c>
      <c r="M35" s="742"/>
      <c r="N35" s="742"/>
      <c r="O35" s="400" t="s">
        <v>14</v>
      </c>
      <c r="P35" s="923"/>
      <c r="Q35" s="924"/>
      <c r="R35" s="924"/>
      <c r="S35" s="924"/>
      <c r="T35" s="924"/>
      <c r="U35" s="924"/>
      <c r="V35" s="925"/>
      <c r="W35" s="742"/>
      <c r="X35" s="742"/>
      <c r="Y35" s="742"/>
      <c r="Z35" s="400" t="s">
        <v>14</v>
      </c>
      <c r="AA35" s="742">
        <f>SUM(AA23:AC34)</f>
        <v>0</v>
      </c>
      <c r="AB35" s="742"/>
      <c r="AC35" s="742"/>
      <c r="AD35" s="394" t="s">
        <v>14</v>
      </c>
    </row>
    <row r="36" spans="1:33" ht="15" customHeight="1" x14ac:dyDescent="0.15">
      <c r="AG36" s="223"/>
    </row>
    <row r="37" spans="1:33" ht="18" customHeight="1" x14ac:dyDescent="0.15">
      <c r="A37" s="193" t="s">
        <v>661</v>
      </c>
      <c r="AG37" s="223"/>
    </row>
    <row r="38" spans="1:33" s="221" customFormat="1" ht="15" customHeight="1" x14ac:dyDescent="0.15">
      <c r="B38" s="787" t="s">
        <v>190</v>
      </c>
      <c r="C38" s="788"/>
      <c r="D38" s="789"/>
      <c r="E38" s="790" t="s">
        <v>6</v>
      </c>
      <c r="F38" s="791"/>
      <c r="G38" s="791"/>
      <c r="H38" s="792"/>
      <c r="I38" s="787" t="s">
        <v>188</v>
      </c>
      <c r="J38" s="788"/>
      <c r="K38" s="788"/>
      <c r="L38" s="788"/>
      <c r="M38" s="788"/>
      <c r="N38" s="788"/>
      <c r="O38" s="788"/>
      <c r="P38" s="788"/>
      <c r="Q38" s="789"/>
      <c r="R38" s="787" t="s">
        <v>189</v>
      </c>
      <c r="S38" s="788"/>
      <c r="T38" s="788"/>
      <c r="U38" s="788"/>
      <c r="V38" s="788"/>
      <c r="W38" s="788"/>
      <c r="X38" s="788"/>
      <c r="Y38" s="788"/>
      <c r="Z38" s="789"/>
      <c r="AA38" s="790" t="s">
        <v>172</v>
      </c>
      <c r="AB38" s="791"/>
      <c r="AC38" s="791"/>
      <c r="AD38" s="792"/>
      <c r="AG38" s="223"/>
    </row>
    <row r="39" spans="1:33" s="221" customFormat="1" ht="15" customHeight="1" x14ac:dyDescent="0.15">
      <c r="B39" s="787"/>
      <c r="C39" s="788"/>
      <c r="D39" s="789"/>
      <c r="E39" s="736"/>
      <c r="F39" s="737"/>
      <c r="G39" s="737"/>
      <c r="H39" s="793"/>
      <c r="I39" s="794" t="s">
        <v>665</v>
      </c>
      <c r="J39" s="795"/>
      <c r="K39" s="795"/>
      <c r="L39" s="795"/>
      <c r="M39" s="796" t="s">
        <v>45</v>
      </c>
      <c r="N39" s="796"/>
      <c r="O39" s="796"/>
      <c r="P39" s="796"/>
      <c r="Q39" s="797"/>
      <c r="R39" s="794" t="s">
        <v>665</v>
      </c>
      <c r="S39" s="795"/>
      <c r="T39" s="795"/>
      <c r="U39" s="795"/>
      <c r="V39" s="796" t="s">
        <v>45</v>
      </c>
      <c r="W39" s="796"/>
      <c r="X39" s="796"/>
      <c r="Y39" s="796"/>
      <c r="Z39" s="797"/>
      <c r="AA39" s="736"/>
      <c r="AB39" s="737"/>
      <c r="AC39" s="737"/>
      <c r="AD39" s="793"/>
      <c r="AG39" s="223"/>
    </row>
    <row r="40" spans="1:33" s="221" customFormat="1" ht="15" customHeight="1" x14ac:dyDescent="0.15">
      <c r="B40" s="746"/>
      <c r="C40" s="747"/>
      <c r="D40" s="748" t="s">
        <v>664</v>
      </c>
      <c r="E40" s="749" t="s">
        <v>662</v>
      </c>
      <c r="F40" s="750"/>
      <c r="G40" s="750"/>
      <c r="H40" s="751"/>
      <c r="I40" s="752"/>
      <c r="J40" s="753"/>
      <c r="K40" s="754" t="s">
        <v>69</v>
      </c>
      <c r="L40" s="755"/>
      <c r="M40" s="756"/>
      <c r="N40" s="756"/>
      <c r="O40" s="756"/>
      <c r="P40" s="757"/>
      <c r="Q40" s="224" t="s">
        <v>14</v>
      </c>
      <c r="R40" s="752"/>
      <c r="S40" s="753"/>
      <c r="T40" s="754" t="s">
        <v>69</v>
      </c>
      <c r="U40" s="755"/>
      <c r="V40" s="756"/>
      <c r="W40" s="756"/>
      <c r="X40" s="756"/>
      <c r="Y40" s="757"/>
      <c r="Z40" s="224" t="s">
        <v>14</v>
      </c>
      <c r="AA40" s="758"/>
      <c r="AB40" s="759"/>
      <c r="AC40" s="759"/>
      <c r="AD40" s="760"/>
      <c r="AG40" s="223">
        <f t="shared" ref="AG40:AG41" si="0">V40-M40</f>
        <v>0</v>
      </c>
    </row>
    <row r="41" spans="1:33" s="221" customFormat="1" ht="15" customHeight="1" x14ac:dyDescent="0.15">
      <c r="B41" s="746"/>
      <c r="C41" s="747"/>
      <c r="D41" s="748"/>
      <c r="E41" s="762" t="s">
        <v>663</v>
      </c>
      <c r="F41" s="763"/>
      <c r="G41" s="763"/>
      <c r="H41" s="764"/>
      <c r="I41" s="765"/>
      <c r="J41" s="766"/>
      <c r="K41" s="767" t="s">
        <v>69</v>
      </c>
      <c r="L41" s="768"/>
      <c r="M41" s="769"/>
      <c r="N41" s="769"/>
      <c r="O41" s="769"/>
      <c r="P41" s="770"/>
      <c r="Q41" s="226" t="s">
        <v>14</v>
      </c>
      <c r="R41" s="765"/>
      <c r="S41" s="766"/>
      <c r="T41" s="767" t="s">
        <v>69</v>
      </c>
      <c r="U41" s="768"/>
      <c r="V41" s="769"/>
      <c r="W41" s="769"/>
      <c r="X41" s="769"/>
      <c r="Y41" s="770"/>
      <c r="Z41" s="226" t="s">
        <v>14</v>
      </c>
      <c r="AA41" s="741"/>
      <c r="AB41" s="742"/>
      <c r="AC41" s="742"/>
      <c r="AD41" s="761"/>
      <c r="AG41" s="223">
        <f t="shared" si="0"/>
        <v>0</v>
      </c>
    </row>
    <row r="42" spans="1:33" s="221" customFormat="1" ht="15" customHeight="1" x14ac:dyDescent="0.15">
      <c r="B42" s="746"/>
      <c r="C42" s="747"/>
      <c r="D42" s="748" t="s">
        <v>664</v>
      </c>
      <c r="E42" s="749" t="s">
        <v>662</v>
      </c>
      <c r="F42" s="750"/>
      <c r="G42" s="750"/>
      <c r="H42" s="751"/>
      <c r="I42" s="752"/>
      <c r="J42" s="753"/>
      <c r="K42" s="754" t="s">
        <v>69</v>
      </c>
      <c r="L42" s="755"/>
      <c r="M42" s="756"/>
      <c r="N42" s="756"/>
      <c r="O42" s="756"/>
      <c r="P42" s="757"/>
      <c r="Q42" s="224" t="s">
        <v>14</v>
      </c>
      <c r="R42" s="752"/>
      <c r="S42" s="753"/>
      <c r="T42" s="754" t="s">
        <v>69</v>
      </c>
      <c r="U42" s="755"/>
      <c r="V42" s="756"/>
      <c r="W42" s="756"/>
      <c r="X42" s="756"/>
      <c r="Y42" s="757"/>
      <c r="Z42" s="224" t="s">
        <v>14</v>
      </c>
      <c r="AA42" s="758"/>
      <c r="AB42" s="759"/>
      <c r="AC42" s="759"/>
      <c r="AD42" s="760"/>
      <c r="AG42" s="223">
        <f t="shared" ref="AG42:AG43" si="1">V42-M42</f>
        <v>0</v>
      </c>
    </row>
    <row r="43" spans="1:33" s="221" customFormat="1" ht="15" customHeight="1" x14ac:dyDescent="0.15">
      <c r="B43" s="746"/>
      <c r="C43" s="747"/>
      <c r="D43" s="748"/>
      <c r="E43" s="762" t="s">
        <v>663</v>
      </c>
      <c r="F43" s="763"/>
      <c r="G43" s="763"/>
      <c r="H43" s="764"/>
      <c r="I43" s="765"/>
      <c r="J43" s="766"/>
      <c r="K43" s="767" t="s">
        <v>69</v>
      </c>
      <c r="L43" s="768"/>
      <c r="M43" s="769"/>
      <c r="N43" s="769"/>
      <c r="O43" s="769"/>
      <c r="P43" s="770"/>
      <c r="Q43" s="226" t="s">
        <v>14</v>
      </c>
      <c r="R43" s="765"/>
      <c r="S43" s="766"/>
      <c r="T43" s="767" t="s">
        <v>69</v>
      </c>
      <c r="U43" s="768"/>
      <c r="V43" s="769"/>
      <c r="W43" s="769"/>
      <c r="X43" s="769"/>
      <c r="Y43" s="770"/>
      <c r="Z43" s="226" t="s">
        <v>14</v>
      </c>
      <c r="AA43" s="741"/>
      <c r="AB43" s="742"/>
      <c r="AC43" s="742"/>
      <c r="AD43" s="761"/>
      <c r="AG43" s="223">
        <f t="shared" si="1"/>
        <v>0</v>
      </c>
    </row>
    <row r="44" spans="1:33" s="221" customFormat="1" ht="15" customHeight="1" x14ac:dyDescent="0.15">
      <c r="B44" s="746"/>
      <c r="C44" s="747"/>
      <c r="D44" s="748" t="s">
        <v>664</v>
      </c>
      <c r="E44" s="774" t="s">
        <v>662</v>
      </c>
      <c r="F44" s="775"/>
      <c r="G44" s="775"/>
      <c r="H44" s="776"/>
      <c r="I44" s="777"/>
      <c r="J44" s="778"/>
      <c r="K44" s="779" t="s">
        <v>69</v>
      </c>
      <c r="L44" s="780"/>
      <c r="M44" s="781"/>
      <c r="N44" s="781"/>
      <c r="O44" s="781"/>
      <c r="P44" s="782"/>
      <c r="Q44" s="227" t="s">
        <v>14</v>
      </c>
      <c r="R44" s="777"/>
      <c r="S44" s="778"/>
      <c r="T44" s="779" t="s">
        <v>69</v>
      </c>
      <c r="U44" s="780"/>
      <c r="V44" s="781"/>
      <c r="W44" s="781"/>
      <c r="X44" s="781"/>
      <c r="Y44" s="782"/>
      <c r="Z44" s="227" t="s">
        <v>14</v>
      </c>
      <c r="AA44" s="783"/>
      <c r="AB44" s="784"/>
      <c r="AC44" s="784"/>
      <c r="AD44" s="725"/>
      <c r="AG44" s="223">
        <f t="shared" ref="AG44:AG45" si="2">V44-M44</f>
        <v>0</v>
      </c>
    </row>
    <row r="45" spans="1:33" s="221" customFormat="1" ht="15" customHeight="1" thickBot="1" x14ac:dyDescent="0.2">
      <c r="B45" s="771"/>
      <c r="C45" s="772"/>
      <c r="D45" s="773"/>
      <c r="E45" s="727" t="s">
        <v>663</v>
      </c>
      <c r="F45" s="728"/>
      <c r="G45" s="728"/>
      <c r="H45" s="729"/>
      <c r="I45" s="730"/>
      <c r="J45" s="731"/>
      <c r="K45" s="732" t="s">
        <v>69</v>
      </c>
      <c r="L45" s="733"/>
      <c r="M45" s="734"/>
      <c r="N45" s="734"/>
      <c r="O45" s="734"/>
      <c r="P45" s="735"/>
      <c r="Q45" s="358" t="s">
        <v>14</v>
      </c>
      <c r="R45" s="730"/>
      <c r="S45" s="731"/>
      <c r="T45" s="732" t="s">
        <v>69</v>
      </c>
      <c r="U45" s="733"/>
      <c r="V45" s="734"/>
      <c r="W45" s="734"/>
      <c r="X45" s="734"/>
      <c r="Y45" s="735"/>
      <c r="Z45" s="358" t="s">
        <v>14</v>
      </c>
      <c r="AA45" s="785"/>
      <c r="AB45" s="786"/>
      <c r="AC45" s="786"/>
      <c r="AD45" s="726"/>
      <c r="AG45" s="223">
        <f t="shared" si="2"/>
        <v>0</v>
      </c>
    </row>
    <row r="46" spans="1:33" s="221" customFormat="1" ht="15" customHeight="1" thickTop="1" x14ac:dyDescent="0.15">
      <c r="B46" s="736" t="s">
        <v>157</v>
      </c>
      <c r="C46" s="737"/>
      <c r="D46" s="737"/>
      <c r="E46" s="738"/>
      <c r="F46" s="739"/>
      <c r="G46" s="739"/>
      <c r="H46" s="739"/>
      <c r="I46" s="739"/>
      <c r="J46" s="739"/>
      <c r="K46" s="739"/>
      <c r="L46" s="740"/>
      <c r="M46" s="741"/>
      <c r="N46" s="742"/>
      <c r="O46" s="742"/>
      <c r="P46" s="742"/>
      <c r="Q46" s="397" t="s">
        <v>14</v>
      </c>
      <c r="R46" s="743"/>
      <c r="S46" s="744"/>
      <c r="T46" s="744"/>
      <c r="U46" s="745"/>
      <c r="V46" s="741"/>
      <c r="W46" s="742"/>
      <c r="X46" s="742"/>
      <c r="Y46" s="742"/>
      <c r="Z46" s="397" t="s">
        <v>14</v>
      </c>
      <c r="AA46" s="741"/>
      <c r="AB46" s="742"/>
      <c r="AC46" s="742"/>
      <c r="AD46" s="397" t="s">
        <v>14</v>
      </c>
    </row>
    <row r="47" spans="1:33" ht="18" customHeight="1" x14ac:dyDescent="0.15">
      <c r="B47" s="191"/>
    </row>
    <row r="48" spans="1:33" ht="18" customHeight="1" x14ac:dyDescent="0.15">
      <c r="A48" s="193" t="s">
        <v>691</v>
      </c>
      <c r="AG48" s="223"/>
    </row>
    <row r="49" spans="1:33" ht="18" customHeight="1" x14ac:dyDescent="0.15">
      <c r="B49" s="702" t="s">
        <v>57</v>
      </c>
      <c r="C49" s="702"/>
      <c r="D49" s="702"/>
      <c r="E49" s="702" t="s">
        <v>75</v>
      </c>
      <c r="F49" s="702"/>
      <c r="G49" s="702"/>
      <c r="H49" s="702"/>
      <c r="I49" s="702" t="s">
        <v>188</v>
      </c>
      <c r="J49" s="702"/>
      <c r="K49" s="702"/>
      <c r="L49" s="702"/>
      <c r="M49" s="702"/>
      <c r="N49" s="702"/>
      <c r="O49" s="702"/>
      <c r="P49" s="702"/>
      <c r="Q49" s="702"/>
      <c r="R49" s="702" t="s">
        <v>189</v>
      </c>
      <c r="S49" s="702"/>
      <c r="T49" s="702"/>
      <c r="U49" s="702"/>
      <c r="V49" s="702"/>
      <c r="W49" s="702"/>
      <c r="X49" s="702"/>
      <c r="Y49" s="702"/>
      <c r="Z49" s="702"/>
      <c r="AA49" s="702" t="s">
        <v>172</v>
      </c>
      <c r="AB49" s="702"/>
      <c r="AC49" s="702"/>
      <c r="AD49" s="702"/>
      <c r="AG49" s="223"/>
    </row>
    <row r="50" spans="1:33" ht="15" customHeight="1" x14ac:dyDescent="0.15">
      <c r="A50" s="191"/>
      <c r="B50" s="702"/>
      <c r="C50" s="702"/>
      <c r="D50" s="702"/>
      <c r="E50" s="702"/>
      <c r="F50" s="702"/>
      <c r="G50" s="702"/>
      <c r="H50" s="702"/>
      <c r="I50" s="868" t="s">
        <v>191</v>
      </c>
      <c r="J50" s="869"/>
      <c r="K50" s="869"/>
      <c r="L50" s="869"/>
      <c r="M50" s="869" t="s">
        <v>54</v>
      </c>
      <c r="N50" s="869"/>
      <c r="O50" s="869"/>
      <c r="P50" s="869"/>
      <c r="Q50" s="870"/>
      <c r="R50" s="868" t="s">
        <v>191</v>
      </c>
      <c r="S50" s="869"/>
      <c r="T50" s="869"/>
      <c r="U50" s="869"/>
      <c r="V50" s="869" t="s">
        <v>54</v>
      </c>
      <c r="W50" s="869"/>
      <c r="X50" s="869"/>
      <c r="Y50" s="869"/>
      <c r="Z50" s="870"/>
      <c r="AA50" s="702"/>
      <c r="AB50" s="702"/>
      <c r="AC50" s="702"/>
      <c r="AD50" s="702"/>
      <c r="AG50" s="223"/>
    </row>
    <row r="51" spans="1:33" ht="15" customHeight="1" x14ac:dyDescent="0.15">
      <c r="A51" s="191"/>
      <c r="B51" s="856"/>
      <c r="C51" s="857"/>
      <c r="D51" s="695" t="s">
        <v>201</v>
      </c>
      <c r="E51" s="860" t="s">
        <v>204</v>
      </c>
      <c r="F51" s="861"/>
      <c r="G51" s="861"/>
      <c r="H51" s="862"/>
      <c r="I51" s="777"/>
      <c r="J51" s="778"/>
      <c r="K51" s="778"/>
      <c r="L51" s="236" t="s">
        <v>32</v>
      </c>
      <c r="M51" s="843"/>
      <c r="N51" s="843"/>
      <c r="O51" s="843"/>
      <c r="P51" s="843"/>
      <c r="Q51" s="695" t="s">
        <v>14</v>
      </c>
      <c r="R51" s="777"/>
      <c r="S51" s="778"/>
      <c r="T51" s="778"/>
      <c r="U51" s="236" t="s">
        <v>32</v>
      </c>
      <c r="V51" s="843"/>
      <c r="W51" s="843"/>
      <c r="X51" s="843"/>
      <c r="Y51" s="843"/>
      <c r="Z51" s="695" t="s">
        <v>14</v>
      </c>
      <c r="AA51" s="842"/>
      <c r="AB51" s="843"/>
      <c r="AC51" s="843"/>
      <c r="AD51" s="846" t="s">
        <v>14</v>
      </c>
      <c r="AG51" s="223">
        <f t="shared" ref="AG51:AG59" si="3">V51-M51</f>
        <v>0</v>
      </c>
    </row>
    <row r="52" spans="1:33" ht="15" customHeight="1" x14ac:dyDescent="0.15">
      <c r="B52" s="858"/>
      <c r="C52" s="859"/>
      <c r="D52" s="680"/>
      <c r="E52" s="848" t="s">
        <v>203</v>
      </c>
      <c r="F52" s="849"/>
      <c r="G52" s="849"/>
      <c r="H52" s="850"/>
      <c r="I52" s="800"/>
      <c r="J52" s="801"/>
      <c r="K52" s="801"/>
      <c r="L52" s="237" t="s">
        <v>32</v>
      </c>
      <c r="M52" s="845"/>
      <c r="N52" s="845"/>
      <c r="O52" s="845"/>
      <c r="P52" s="845"/>
      <c r="Q52" s="680"/>
      <c r="R52" s="800"/>
      <c r="S52" s="801"/>
      <c r="T52" s="801"/>
      <c r="U52" s="237" t="s">
        <v>32</v>
      </c>
      <c r="V52" s="845"/>
      <c r="W52" s="845"/>
      <c r="X52" s="845"/>
      <c r="Y52" s="845"/>
      <c r="Z52" s="680"/>
      <c r="AA52" s="844"/>
      <c r="AB52" s="845"/>
      <c r="AC52" s="845"/>
      <c r="AD52" s="847"/>
      <c r="AG52" s="223">
        <f t="shared" si="3"/>
        <v>0</v>
      </c>
    </row>
    <row r="53" spans="1:33" ht="15" customHeight="1" x14ac:dyDescent="0.15">
      <c r="B53" s="863"/>
      <c r="C53" s="864"/>
      <c r="D53" s="689"/>
      <c r="E53" s="851" t="s">
        <v>202</v>
      </c>
      <c r="F53" s="852"/>
      <c r="G53" s="852"/>
      <c r="H53" s="853"/>
      <c r="I53" s="818"/>
      <c r="J53" s="819"/>
      <c r="K53" s="819"/>
      <c r="L53" s="238" t="s">
        <v>32</v>
      </c>
      <c r="M53" s="865"/>
      <c r="N53" s="865"/>
      <c r="O53" s="865"/>
      <c r="P53" s="865"/>
      <c r="Q53" s="689"/>
      <c r="R53" s="818"/>
      <c r="S53" s="819"/>
      <c r="T53" s="819"/>
      <c r="U53" s="238" t="s">
        <v>32</v>
      </c>
      <c r="V53" s="865"/>
      <c r="W53" s="865"/>
      <c r="X53" s="865"/>
      <c r="Y53" s="865"/>
      <c r="Z53" s="689"/>
      <c r="AA53" s="866"/>
      <c r="AB53" s="865"/>
      <c r="AC53" s="865"/>
      <c r="AD53" s="867"/>
      <c r="AG53" s="223">
        <f t="shared" si="3"/>
        <v>0</v>
      </c>
    </row>
    <row r="54" spans="1:33" ht="15" customHeight="1" x14ac:dyDescent="0.15">
      <c r="B54" s="856"/>
      <c r="C54" s="857"/>
      <c r="D54" s="695" t="s">
        <v>201</v>
      </c>
      <c r="E54" s="860" t="s">
        <v>204</v>
      </c>
      <c r="F54" s="861"/>
      <c r="G54" s="861"/>
      <c r="H54" s="862"/>
      <c r="I54" s="777"/>
      <c r="J54" s="778"/>
      <c r="K54" s="778"/>
      <c r="L54" s="236" t="s">
        <v>32</v>
      </c>
      <c r="M54" s="843"/>
      <c r="N54" s="843"/>
      <c r="O54" s="843"/>
      <c r="P54" s="843"/>
      <c r="Q54" s="695" t="s">
        <v>14</v>
      </c>
      <c r="R54" s="777"/>
      <c r="S54" s="778"/>
      <c r="T54" s="778"/>
      <c r="U54" s="236" t="s">
        <v>32</v>
      </c>
      <c r="V54" s="843"/>
      <c r="W54" s="843"/>
      <c r="X54" s="843"/>
      <c r="Y54" s="843"/>
      <c r="Z54" s="695" t="s">
        <v>14</v>
      </c>
      <c r="AA54" s="842"/>
      <c r="AB54" s="843"/>
      <c r="AC54" s="843"/>
      <c r="AD54" s="846" t="s">
        <v>14</v>
      </c>
      <c r="AG54" s="223">
        <f t="shared" si="3"/>
        <v>0</v>
      </c>
    </row>
    <row r="55" spans="1:33" ht="15" customHeight="1" x14ac:dyDescent="0.15">
      <c r="B55" s="858"/>
      <c r="C55" s="859"/>
      <c r="D55" s="680"/>
      <c r="E55" s="848" t="s">
        <v>203</v>
      </c>
      <c r="F55" s="849"/>
      <c r="G55" s="849"/>
      <c r="H55" s="850"/>
      <c r="I55" s="800"/>
      <c r="J55" s="801"/>
      <c r="K55" s="801"/>
      <c r="L55" s="237" t="s">
        <v>32</v>
      </c>
      <c r="M55" s="845"/>
      <c r="N55" s="845"/>
      <c r="O55" s="845"/>
      <c r="P55" s="845"/>
      <c r="Q55" s="680"/>
      <c r="R55" s="800"/>
      <c r="S55" s="801"/>
      <c r="T55" s="801"/>
      <c r="U55" s="237" t="s">
        <v>32</v>
      </c>
      <c r="V55" s="845"/>
      <c r="W55" s="845"/>
      <c r="X55" s="845"/>
      <c r="Y55" s="845"/>
      <c r="Z55" s="680"/>
      <c r="AA55" s="844"/>
      <c r="AB55" s="845"/>
      <c r="AC55" s="845"/>
      <c r="AD55" s="847"/>
      <c r="AG55" s="223">
        <f t="shared" si="3"/>
        <v>0</v>
      </c>
    </row>
    <row r="56" spans="1:33" ht="15" customHeight="1" x14ac:dyDescent="0.15">
      <c r="B56" s="863"/>
      <c r="C56" s="864"/>
      <c r="D56" s="689"/>
      <c r="E56" s="851" t="s">
        <v>202</v>
      </c>
      <c r="F56" s="852"/>
      <c r="G56" s="852"/>
      <c r="H56" s="853"/>
      <c r="I56" s="818"/>
      <c r="J56" s="819"/>
      <c r="K56" s="819"/>
      <c r="L56" s="238" t="s">
        <v>32</v>
      </c>
      <c r="M56" s="865"/>
      <c r="N56" s="865"/>
      <c r="O56" s="865"/>
      <c r="P56" s="865"/>
      <c r="Q56" s="689"/>
      <c r="R56" s="818"/>
      <c r="S56" s="819"/>
      <c r="T56" s="819"/>
      <c r="U56" s="238" t="s">
        <v>32</v>
      </c>
      <c r="V56" s="865"/>
      <c r="W56" s="865"/>
      <c r="X56" s="865"/>
      <c r="Y56" s="865"/>
      <c r="Z56" s="689"/>
      <c r="AA56" s="866"/>
      <c r="AB56" s="865"/>
      <c r="AC56" s="865"/>
      <c r="AD56" s="867"/>
      <c r="AG56" s="223">
        <f t="shared" si="3"/>
        <v>0</v>
      </c>
    </row>
    <row r="57" spans="1:33" ht="15" customHeight="1" x14ac:dyDescent="0.15">
      <c r="B57" s="856"/>
      <c r="C57" s="857"/>
      <c r="D57" s="695" t="s">
        <v>201</v>
      </c>
      <c r="E57" s="860" t="s">
        <v>204</v>
      </c>
      <c r="F57" s="861"/>
      <c r="G57" s="861"/>
      <c r="H57" s="862"/>
      <c r="I57" s="777"/>
      <c r="J57" s="778"/>
      <c r="K57" s="778"/>
      <c r="L57" s="236" t="s">
        <v>32</v>
      </c>
      <c r="M57" s="843"/>
      <c r="N57" s="843"/>
      <c r="O57" s="843"/>
      <c r="P57" s="843"/>
      <c r="Q57" s="695" t="s">
        <v>14</v>
      </c>
      <c r="R57" s="777"/>
      <c r="S57" s="778"/>
      <c r="T57" s="778"/>
      <c r="U57" s="236" t="s">
        <v>32</v>
      </c>
      <c r="V57" s="843"/>
      <c r="W57" s="843"/>
      <c r="X57" s="843"/>
      <c r="Y57" s="843"/>
      <c r="Z57" s="695" t="s">
        <v>14</v>
      </c>
      <c r="AA57" s="842"/>
      <c r="AB57" s="843"/>
      <c r="AC57" s="843"/>
      <c r="AD57" s="846" t="s">
        <v>14</v>
      </c>
      <c r="AG57" s="223">
        <f t="shared" si="3"/>
        <v>0</v>
      </c>
    </row>
    <row r="58" spans="1:33" ht="15" customHeight="1" x14ac:dyDescent="0.15">
      <c r="B58" s="858"/>
      <c r="C58" s="859"/>
      <c r="D58" s="680"/>
      <c r="E58" s="848" t="s">
        <v>203</v>
      </c>
      <c r="F58" s="849"/>
      <c r="G58" s="849"/>
      <c r="H58" s="850"/>
      <c r="I58" s="800"/>
      <c r="J58" s="801"/>
      <c r="K58" s="801"/>
      <c r="L58" s="237" t="s">
        <v>32</v>
      </c>
      <c r="M58" s="845"/>
      <c r="N58" s="845"/>
      <c r="O58" s="845"/>
      <c r="P58" s="845"/>
      <c r="Q58" s="680"/>
      <c r="R58" s="800"/>
      <c r="S58" s="801"/>
      <c r="T58" s="801"/>
      <c r="U58" s="237" t="s">
        <v>32</v>
      </c>
      <c r="V58" s="845"/>
      <c r="W58" s="845"/>
      <c r="X58" s="845"/>
      <c r="Y58" s="845"/>
      <c r="Z58" s="680"/>
      <c r="AA58" s="844"/>
      <c r="AB58" s="845"/>
      <c r="AC58" s="845"/>
      <c r="AD58" s="847"/>
      <c r="AG58" s="223">
        <f t="shared" si="3"/>
        <v>0</v>
      </c>
    </row>
    <row r="59" spans="1:33" ht="15" customHeight="1" thickBot="1" x14ac:dyDescent="0.2">
      <c r="B59" s="858"/>
      <c r="C59" s="859"/>
      <c r="D59" s="680"/>
      <c r="E59" s="851" t="s">
        <v>202</v>
      </c>
      <c r="F59" s="852"/>
      <c r="G59" s="852"/>
      <c r="H59" s="853"/>
      <c r="I59" s="854"/>
      <c r="J59" s="855"/>
      <c r="K59" s="855"/>
      <c r="L59" s="239" t="s">
        <v>32</v>
      </c>
      <c r="M59" s="845"/>
      <c r="N59" s="845"/>
      <c r="O59" s="845"/>
      <c r="P59" s="845"/>
      <c r="Q59" s="680"/>
      <c r="R59" s="854"/>
      <c r="S59" s="855"/>
      <c r="T59" s="855"/>
      <c r="U59" s="239" t="s">
        <v>32</v>
      </c>
      <c r="V59" s="845"/>
      <c r="W59" s="845"/>
      <c r="X59" s="845"/>
      <c r="Y59" s="845"/>
      <c r="Z59" s="680"/>
      <c r="AA59" s="844"/>
      <c r="AB59" s="845"/>
      <c r="AC59" s="845"/>
      <c r="AD59" s="847"/>
      <c r="AG59" s="223">
        <f t="shared" si="3"/>
        <v>0</v>
      </c>
    </row>
    <row r="60" spans="1:33" ht="15" customHeight="1" thickTop="1" x14ac:dyDescent="0.15">
      <c r="B60" s="836" t="s">
        <v>157</v>
      </c>
      <c r="C60" s="837"/>
      <c r="D60" s="838"/>
      <c r="E60" s="839"/>
      <c r="F60" s="840"/>
      <c r="G60" s="840"/>
      <c r="H60" s="840"/>
      <c r="I60" s="840"/>
      <c r="J60" s="840"/>
      <c r="K60" s="840"/>
      <c r="L60" s="841"/>
      <c r="M60" s="798"/>
      <c r="N60" s="799"/>
      <c r="O60" s="799"/>
      <c r="P60" s="799"/>
      <c r="Q60" s="240" t="s">
        <v>14</v>
      </c>
      <c r="R60" s="839"/>
      <c r="S60" s="840"/>
      <c r="T60" s="840"/>
      <c r="U60" s="841"/>
      <c r="V60" s="798"/>
      <c r="W60" s="799"/>
      <c r="X60" s="799"/>
      <c r="Y60" s="799"/>
      <c r="Z60" s="240" t="s">
        <v>14</v>
      </c>
      <c r="AA60" s="798"/>
      <c r="AB60" s="799"/>
      <c r="AC60" s="799"/>
      <c r="AD60" s="241" t="s">
        <v>14</v>
      </c>
      <c r="AG60" s="223"/>
    </row>
    <row r="61" spans="1:33" ht="15" customHeight="1" x14ac:dyDescent="0.15">
      <c r="AG61" s="223"/>
    </row>
    <row r="62" spans="1:33" ht="18" customHeight="1" x14ac:dyDescent="0.15">
      <c r="A62" s="193" t="s">
        <v>692</v>
      </c>
      <c r="AG62" s="223"/>
    </row>
    <row r="63" spans="1:33" s="221" customFormat="1" ht="15" customHeight="1" x14ac:dyDescent="0.15">
      <c r="B63" s="787" t="s">
        <v>190</v>
      </c>
      <c r="C63" s="788"/>
      <c r="D63" s="789"/>
      <c r="E63" s="790" t="s">
        <v>6</v>
      </c>
      <c r="F63" s="791"/>
      <c r="G63" s="791"/>
      <c r="H63" s="792"/>
      <c r="I63" s="787" t="s">
        <v>188</v>
      </c>
      <c r="J63" s="788"/>
      <c r="K63" s="788"/>
      <c r="L63" s="788"/>
      <c r="M63" s="788"/>
      <c r="N63" s="788"/>
      <c r="O63" s="788"/>
      <c r="P63" s="788"/>
      <c r="Q63" s="789"/>
      <c r="R63" s="787" t="s">
        <v>189</v>
      </c>
      <c r="S63" s="788"/>
      <c r="T63" s="788"/>
      <c r="U63" s="788"/>
      <c r="V63" s="788"/>
      <c r="W63" s="788"/>
      <c r="X63" s="788"/>
      <c r="Y63" s="788"/>
      <c r="Z63" s="789"/>
      <c r="AA63" s="790" t="s">
        <v>172</v>
      </c>
      <c r="AB63" s="791"/>
      <c r="AC63" s="791"/>
      <c r="AD63" s="792"/>
      <c r="AG63" s="223"/>
    </row>
    <row r="64" spans="1:33" s="221" customFormat="1" ht="15" customHeight="1" x14ac:dyDescent="0.15">
      <c r="B64" s="787"/>
      <c r="C64" s="788"/>
      <c r="D64" s="789"/>
      <c r="E64" s="736"/>
      <c r="F64" s="737"/>
      <c r="G64" s="737"/>
      <c r="H64" s="793"/>
      <c r="I64" s="794" t="s">
        <v>191</v>
      </c>
      <c r="J64" s="795"/>
      <c r="K64" s="795"/>
      <c r="L64" s="795"/>
      <c r="M64" s="796" t="s">
        <v>45</v>
      </c>
      <c r="N64" s="796"/>
      <c r="O64" s="796"/>
      <c r="P64" s="796"/>
      <c r="Q64" s="797"/>
      <c r="R64" s="794" t="s">
        <v>191</v>
      </c>
      <c r="S64" s="795"/>
      <c r="T64" s="795"/>
      <c r="U64" s="795"/>
      <c r="V64" s="796" t="s">
        <v>45</v>
      </c>
      <c r="W64" s="796"/>
      <c r="X64" s="796"/>
      <c r="Y64" s="796"/>
      <c r="Z64" s="797"/>
      <c r="AA64" s="736"/>
      <c r="AB64" s="737"/>
      <c r="AC64" s="737"/>
      <c r="AD64" s="793"/>
      <c r="AG64" s="223"/>
    </row>
    <row r="65" spans="1:33" s="221" customFormat="1" ht="15" customHeight="1" x14ac:dyDescent="0.15">
      <c r="B65" s="746"/>
      <c r="C65" s="747"/>
      <c r="D65" s="748" t="s">
        <v>9</v>
      </c>
      <c r="E65" s="815" t="s">
        <v>649</v>
      </c>
      <c r="F65" s="816"/>
      <c r="G65" s="816"/>
      <c r="H65" s="817"/>
      <c r="I65" s="830"/>
      <c r="J65" s="831"/>
      <c r="K65" s="832" t="s">
        <v>32</v>
      </c>
      <c r="L65" s="833"/>
      <c r="M65" s="834"/>
      <c r="N65" s="834"/>
      <c r="O65" s="834"/>
      <c r="P65" s="835"/>
      <c r="Q65" s="222" t="s">
        <v>14</v>
      </c>
      <c r="R65" s="830"/>
      <c r="S65" s="831"/>
      <c r="T65" s="832" t="s">
        <v>32</v>
      </c>
      <c r="U65" s="833"/>
      <c r="V65" s="834"/>
      <c r="W65" s="834"/>
      <c r="X65" s="834"/>
      <c r="Y65" s="835"/>
      <c r="Z65" s="222" t="s">
        <v>14</v>
      </c>
      <c r="AA65" s="783"/>
      <c r="AB65" s="784"/>
      <c r="AC65" s="784"/>
      <c r="AD65" s="725" t="s">
        <v>14</v>
      </c>
      <c r="AG65" s="223">
        <f t="shared" ref="AG65:AG76" si="4">V65-M65</f>
        <v>0</v>
      </c>
    </row>
    <row r="66" spans="1:33" s="221" customFormat="1" ht="15" customHeight="1" x14ac:dyDescent="0.15">
      <c r="B66" s="746"/>
      <c r="C66" s="747"/>
      <c r="D66" s="748"/>
      <c r="E66" s="749"/>
      <c r="F66" s="750"/>
      <c r="G66" s="750"/>
      <c r="H66" s="751"/>
      <c r="I66" s="752"/>
      <c r="J66" s="753"/>
      <c r="K66" s="754" t="s">
        <v>69</v>
      </c>
      <c r="L66" s="755"/>
      <c r="M66" s="756"/>
      <c r="N66" s="756"/>
      <c r="O66" s="756"/>
      <c r="P66" s="757"/>
      <c r="Q66" s="224" t="s">
        <v>14</v>
      </c>
      <c r="R66" s="752"/>
      <c r="S66" s="753"/>
      <c r="T66" s="754" t="s">
        <v>69</v>
      </c>
      <c r="U66" s="755"/>
      <c r="V66" s="756"/>
      <c r="W66" s="756"/>
      <c r="X66" s="756"/>
      <c r="Y66" s="757"/>
      <c r="Z66" s="224" t="s">
        <v>14</v>
      </c>
      <c r="AA66" s="758"/>
      <c r="AB66" s="759"/>
      <c r="AC66" s="759"/>
      <c r="AD66" s="760"/>
      <c r="AG66" s="223">
        <f t="shared" si="4"/>
        <v>0</v>
      </c>
    </row>
    <row r="67" spans="1:33" s="221" customFormat="1" ht="15" customHeight="1" x14ac:dyDescent="0.15">
      <c r="B67" s="746"/>
      <c r="C67" s="747"/>
      <c r="D67" s="748"/>
      <c r="E67" s="806" t="s">
        <v>652</v>
      </c>
      <c r="F67" s="807"/>
      <c r="G67" s="807"/>
      <c r="H67" s="808"/>
      <c r="I67" s="824"/>
      <c r="J67" s="825"/>
      <c r="K67" s="826" t="s">
        <v>32</v>
      </c>
      <c r="L67" s="827"/>
      <c r="M67" s="828"/>
      <c r="N67" s="828"/>
      <c r="O67" s="828"/>
      <c r="P67" s="829"/>
      <c r="Q67" s="225" t="s">
        <v>14</v>
      </c>
      <c r="R67" s="824"/>
      <c r="S67" s="825"/>
      <c r="T67" s="826" t="s">
        <v>32</v>
      </c>
      <c r="U67" s="827"/>
      <c r="V67" s="828"/>
      <c r="W67" s="828"/>
      <c r="X67" s="828"/>
      <c r="Y67" s="829"/>
      <c r="Z67" s="225" t="s">
        <v>14</v>
      </c>
      <c r="AA67" s="758"/>
      <c r="AB67" s="759"/>
      <c r="AC67" s="759"/>
      <c r="AD67" s="760"/>
      <c r="AG67" s="223">
        <f t="shared" si="4"/>
        <v>0</v>
      </c>
    </row>
    <row r="68" spans="1:33" s="221" customFormat="1" ht="15" customHeight="1" x14ac:dyDescent="0.15">
      <c r="B68" s="746"/>
      <c r="C68" s="747"/>
      <c r="D68" s="748"/>
      <c r="E68" s="762"/>
      <c r="F68" s="763"/>
      <c r="G68" s="763"/>
      <c r="H68" s="764"/>
      <c r="I68" s="765"/>
      <c r="J68" s="766"/>
      <c r="K68" s="767" t="s">
        <v>69</v>
      </c>
      <c r="L68" s="768"/>
      <c r="M68" s="769"/>
      <c r="N68" s="769"/>
      <c r="O68" s="769"/>
      <c r="P68" s="770"/>
      <c r="Q68" s="226" t="s">
        <v>14</v>
      </c>
      <c r="R68" s="765"/>
      <c r="S68" s="766"/>
      <c r="T68" s="767" t="s">
        <v>69</v>
      </c>
      <c r="U68" s="768"/>
      <c r="V68" s="769"/>
      <c r="W68" s="769"/>
      <c r="X68" s="769"/>
      <c r="Y68" s="770"/>
      <c r="Z68" s="226" t="s">
        <v>14</v>
      </c>
      <c r="AA68" s="741"/>
      <c r="AB68" s="742"/>
      <c r="AC68" s="742"/>
      <c r="AD68" s="761"/>
      <c r="AG68" s="223">
        <f t="shared" si="4"/>
        <v>0</v>
      </c>
    </row>
    <row r="69" spans="1:33" s="221" customFormat="1" ht="15" customHeight="1" x14ac:dyDescent="0.15">
      <c r="B69" s="746"/>
      <c r="C69" s="747"/>
      <c r="D69" s="748" t="s">
        <v>9</v>
      </c>
      <c r="E69" s="815" t="s">
        <v>649</v>
      </c>
      <c r="F69" s="816"/>
      <c r="G69" s="816"/>
      <c r="H69" s="817"/>
      <c r="I69" s="777"/>
      <c r="J69" s="778"/>
      <c r="K69" s="779" t="s">
        <v>32</v>
      </c>
      <c r="L69" s="780"/>
      <c r="M69" s="781"/>
      <c r="N69" s="781"/>
      <c r="O69" s="781"/>
      <c r="P69" s="782"/>
      <c r="Q69" s="227" t="s">
        <v>14</v>
      </c>
      <c r="R69" s="777"/>
      <c r="S69" s="778"/>
      <c r="T69" s="779" t="s">
        <v>32</v>
      </c>
      <c r="U69" s="780"/>
      <c r="V69" s="781"/>
      <c r="W69" s="781"/>
      <c r="X69" s="781"/>
      <c r="Y69" s="782"/>
      <c r="Z69" s="227" t="s">
        <v>14</v>
      </c>
      <c r="AA69" s="783"/>
      <c r="AB69" s="784"/>
      <c r="AC69" s="784"/>
      <c r="AD69" s="725" t="s">
        <v>14</v>
      </c>
      <c r="AG69" s="223">
        <f t="shared" si="4"/>
        <v>0</v>
      </c>
    </row>
    <row r="70" spans="1:33" s="221" customFormat="1" ht="15" customHeight="1" x14ac:dyDescent="0.15">
      <c r="B70" s="746"/>
      <c r="C70" s="747"/>
      <c r="D70" s="748"/>
      <c r="E70" s="749"/>
      <c r="F70" s="750"/>
      <c r="G70" s="750"/>
      <c r="H70" s="751"/>
      <c r="I70" s="800"/>
      <c r="J70" s="801"/>
      <c r="K70" s="802" t="s">
        <v>69</v>
      </c>
      <c r="L70" s="803"/>
      <c r="M70" s="804"/>
      <c r="N70" s="804"/>
      <c r="O70" s="804"/>
      <c r="P70" s="805"/>
      <c r="Q70" s="228" t="s">
        <v>14</v>
      </c>
      <c r="R70" s="800"/>
      <c r="S70" s="801"/>
      <c r="T70" s="802" t="s">
        <v>69</v>
      </c>
      <c r="U70" s="803"/>
      <c r="V70" s="804"/>
      <c r="W70" s="804"/>
      <c r="X70" s="804"/>
      <c r="Y70" s="805"/>
      <c r="Z70" s="228" t="s">
        <v>14</v>
      </c>
      <c r="AA70" s="758"/>
      <c r="AB70" s="759"/>
      <c r="AC70" s="759"/>
      <c r="AD70" s="760"/>
      <c r="AG70" s="223">
        <f t="shared" si="4"/>
        <v>0</v>
      </c>
    </row>
    <row r="71" spans="1:33" s="221" customFormat="1" ht="15" customHeight="1" x14ac:dyDescent="0.15">
      <c r="B71" s="746"/>
      <c r="C71" s="747"/>
      <c r="D71" s="748"/>
      <c r="E71" s="806" t="s">
        <v>652</v>
      </c>
      <c r="F71" s="807"/>
      <c r="G71" s="807"/>
      <c r="H71" s="808"/>
      <c r="I71" s="800"/>
      <c r="J71" s="801"/>
      <c r="K71" s="802" t="s">
        <v>32</v>
      </c>
      <c r="L71" s="803"/>
      <c r="M71" s="804"/>
      <c r="N71" s="804"/>
      <c r="O71" s="804"/>
      <c r="P71" s="805"/>
      <c r="Q71" s="228" t="s">
        <v>14</v>
      </c>
      <c r="R71" s="800"/>
      <c r="S71" s="801"/>
      <c r="T71" s="802" t="s">
        <v>32</v>
      </c>
      <c r="U71" s="803"/>
      <c r="V71" s="804"/>
      <c r="W71" s="804"/>
      <c r="X71" s="804"/>
      <c r="Y71" s="805"/>
      <c r="Z71" s="228" t="s">
        <v>14</v>
      </c>
      <c r="AA71" s="758"/>
      <c r="AB71" s="759"/>
      <c r="AC71" s="759"/>
      <c r="AD71" s="760"/>
      <c r="AG71" s="223">
        <f t="shared" si="4"/>
        <v>0</v>
      </c>
    </row>
    <row r="72" spans="1:33" s="221" customFormat="1" ht="15" customHeight="1" x14ac:dyDescent="0.15">
      <c r="B72" s="746"/>
      <c r="C72" s="747"/>
      <c r="D72" s="748"/>
      <c r="E72" s="762"/>
      <c r="F72" s="763"/>
      <c r="G72" s="763"/>
      <c r="H72" s="764"/>
      <c r="I72" s="818"/>
      <c r="J72" s="819"/>
      <c r="K72" s="820" t="s">
        <v>69</v>
      </c>
      <c r="L72" s="821"/>
      <c r="M72" s="822"/>
      <c r="N72" s="822"/>
      <c r="O72" s="822"/>
      <c r="P72" s="823"/>
      <c r="Q72" s="229" t="s">
        <v>14</v>
      </c>
      <c r="R72" s="818"/>
      <c r="S72" s="819"/>
      <c r="T72" s="820" t="s">
        <v>69</v>
      </c>
      <c r="U72" s="821"/>
      <c r="V72" s="822"/>
      <c r="W72" s="822"/>
      <c r="X72" s="822"/>
      <c r="Y72" s="823"/>
      <c r="Z72" s="229" t="s">
        <v>14</v>
      </c>
      <c r="AA72" s="741"/>
      <c r="AB72" s="742"/>
      <c r="AC72" s="742"/>
      <c r="AD72" s="761"/>
      <c r="AG72" s="223">
        <f t="shared" si="4"/>
        <v>0</v>
      </c>
    </row>
    <row r="73" spans="1:33" s="221" customFormat="1" ht="15" customHeight="1" x14ac:dyDescent="0.15">
      <c r="B73" s="746"/>
      <c r="C73" s="747"/>
      <c r="D73" s="748" t="s">
        <v>9</v>
      </c>
      <c r="E73" s="815" t="s">
        <v>649</v>
      </c>
      <c r="F73" s="816"/>
      <c r="G73" s="816"/>
      <c r="H73" s="817"/>
      <c r="I73" s="777"/>
      <c r="J73" s="778"/>
      <c r="K73" s="779" t="s">
        <v>32</v>
      </c>
      <c r="L73" s="780"/>
      <c r="M73" s="781"/>
      <c r="N73" s="781"/>
      <c r="O73" s="781"/>
      <c r="P73" s="782"/>
      <c r="Q73" s="227" t="s">
        <v>14</v>
      </c>
      <c r="R73" s="777"/>
      <c r="S73" s="778"/>
      <c r="T73" s="779" t="s">
        <v>32</v>
      </c>
      <c r="U73" s="780"/>
      <c r="V73" s="781"/>
      <c r="W73" s="781"/>
      <c r="X73" s="781"/>
      <c r="Y73" s="782"/>
      <c r="Z73" s="227" t="s">
        <v>14</v>
      </c>
      <c r="AA73" s="783"/>
      <c r="AB73" s="784"/>
      <c r="AC73" s="784"/>
      <c r="AD73" s="725" t="s">
        <v>14</v>
      </c>
      <c r="AG73" s="223">
        <f t="shared" si="4"/>
        <v>0</v>
      </c>
    </row>
    <row r="74" spans="1:33" s="221" customFormat="1" ht="15" customHeight="1" x14ac:dyDescent="0.15">
      <c r="B74" s="746"/>
      <c r="C74" s="747"/>
      <c r="D74" s="748"/>
      <c r="E74" s="749"/>
      <c r="F74" s="750"/>
      <c r="G74" s="750"/>
      <c r="H74" s="751"/>
      <c r="I74" s="800"/>
      <c r="J74" s="801"/>
      <c r="K74" s="802" t="s">
        <v>69</v>
      </c>
      <c r="L74" s="803"/>
      <c r="M74" s="804"/>
      <c r="N74" s="804"/>
      <c r="O74" s="804"/>
      <c r="P74" s="805"/>
      <c r="Q74" s="228" t="s">
        <v>14</v>
      </c>
      <c r="R74" s="800"/>
      <c r="S74" s="801"/>
      <c r="T74" s="802" t="s">
        <v>69</v>
      </c>
      <c r="U74" s="803"/>
      <c r="V74" s="804"/>
      <c r="W74" s="804"/>
      <c r="X74" s="804"/>
      <c r="Y74" s="805"/>
      <c r="Z74" s="228" t="s">
        <v>14</v>
      </c>
      <c r="AA74" s="758"/>
      <c r="AB74" s="759"/>
      <c r="AC74" s="759"/>
      <c r="AD74" s="760"/>
      <c r="AG74" s="223">
        <f t="shared" si="4"/>
        <v>0</v>
      </c>
    </row>
    <row r="75" spans="1:33" s="221" customFormat="1" ht="15" customHeight="1" x14ac:dyDescent="0.15">
      <c r="B75" s="746"/>
      <c r="C75" s="747"/>
      <c r="D75" s="748"/>
      <c r="E75" s="806" t="s">
        <v>652</v>
      </c>
      <c r="F75" s="807"/>
      <c r="G75" s="807"/>
      <c r="H75" s="808"/>
      <c r="I75" s="800"/>
      <c r="J75" s="801"/>
      <c r="K75" s="802" t="s">
        <v>32</v>
      </c>
      <c r="L75" s="803"/>
      <c r="M75" s="804"/>
      <c r="N75" s="804"/>
      <c r="O75" s="804"/>
      <c r="P75" s="805"/>
      <c r="Q75" s="228" t="s">
        <v>14</v>
      </c>
      <c r="R75" s="800"/>
      <c r="S75" s="801"/>
      <c r="T75" s="802" t="s">
        <v>32</v>
      </c>
      <c r="U75" s="803"/>
      <c r="V75" s="804"/>
      <c r="W75" s="804"/>
      <c r="X75" s="804"/>
      <c r="Y75" s="805"/>
      <c r="Z75" s="228" t="s">
        <v>14</v>
      </c>
      <c r="AA75" s="758"/>
      <c r="AB75" s="759"/>
      <c r="AC75" s="759"/>
      <c r="AD75" s="760"/>
      <c r="AG75" s="223">
        <f t="shared" si="4"/>
        <v>0</v>
      </c>
    </row>
    <row r="76" spans="1:33" s="221" customFormat="1" ht="15" customHeight="1" thickBot="1" x14ac:dyDescent="0.2">
      <c r="B76" s="771"/>
      <c r="C76" s="772"/>
      <c r="D76" s="773"/>
      <c r="E76" s="727"/>
      <c r="F76" s="728"/>
      <c r="G76" s="728"/>
      <c r="H76" s="729"/>
      <c r="I76" s="809"/>
      <c r="J76" s="810"/>
      <c r="K76" s="811" t="s">
        <v>69</v>
      </c>
      <c r="L76" s="812"/>
      <c r="M76" s="813"/>
      <c r="N76" s="813"/>
      <c r="O76" s="813"/>
      <c r="P76" s="814"/>
      <c r="Q76" s="230" t="s">
        <v>14</v>
      </c>
      <c r="R76" s="809"/>
      <c r="S76" s="810"/>
      <c r="T76" s="811" t="s">
        <v>69</v>
      </c>
      <c r="U76" s="812"/>
      <c r="V76" s="813"/>
      <c r="W76" s="813"/>
      <c r="X76" s="813"/>
      <c r="Y76" s="814"/>
      <c r="Z76" s="230" t="s">
        <v>14</v>
      </c>
      <c r="AA76" s="758"/>
      <c r="AB76" s="759"/>
      <c r="AC76" s="759"/>
      <c r="AD76" s="760"/>
      <c r="AG76" s="223">
        <f t="shared" si="4"/>
        <v>0</v>
      </c>
    </row>
    <row r="77" spans="1:33" s="221" customFormat="1" ht="15" customHeight="1" thickTop="1" x14ac:dyDescent="0.15">
      <c r="B77" s="736" t="s">
        <v>157</v>
      </c>
      <c r="C77" s="737"/>
      <c r="D77" s="737"/>
      <c r="E77" s="738"/>
      <c r="F77" s="739"/>
      <c r="G77" s="739"/>
      <c r="H77" s="739"/>
      <c r="I77" s="739"/>
      <c r="J77" s="739"/>
      <c r="K77" s="739"/>
      <c r="L77" s="740"/>
      <c r="M77" s="741"/>
      <c r="N77" s="742"/>
      <c r="O77" s="742"/>
      <c r="P77" s="742"/>
      <c r="Q77" s="397" t="s">
        <v>14</v>
      </c>
      <c r="R77" s="743"/>
      <c r="S77" s="744"/>
      <c r="T77" s="744"/>
      <c r="U77" s="745"/>
      <c r="V77" s="741"/>
      <c r="W77" s="742"/>
      <c r="X77" s="742"/>
      <c r="Y77" s="742"/>
      <c r="Z77" s="397" t="s">
        <v>14</v>
      </c>
      <c r="AA77" s="798"/>
      <c r="AB77" s="799"/>
      <c r="AC77" s="799"/>
      <c r="AD77" s="231" t="s">
        <v>14</v>
      </c>
    </row>
    <row r="78" spans="1:33" s="221" customFormat="1" ht="15" customHeight="1" x14ac:dyDescent="0.15">
      <c r="B78" s="259"/>
      <c r="C78" s="259"/>
      <c r="D78" s="259"/>
      <c r="E78" s="233"/>
      <c r="F78" s="233"/>
      <c r="G78" s="233"/>
      <c r="H78" s="233"/>
      <c r="I78" s="233"/>
      <c r="J78" s="233"/>
      <c r="K78" s="233"/>
      <c r="L78" s="233"/>
      <c r="M78" s="396"/>
      <c r="N78" s="396"/>
      <c r="O78" s="396"/>
      <c r="P78" s="396"/>
      <c r="Q78" s="233"/>
      <c r="R78" s="259"/>
      <c r="S78" s="259"/>
      <c r="T78" s="259"/>
      <c r="U78" s="259"/>
      <c r="V78" s="396"/>
      <c r="W78" s="396"/>
      <c r="X78" s="396"/>
      <c r="Y78" s="396"/>
      <c r="Z78" s="233"/>
      <c r="AA78" s="396"/>
      <c r="AB78" s="396"/>
      <c r="AC78" s="396"/>
      <c r="AD78" s="233"/>
    </row>
    <row r="79" spans="1:33" ht="18" customHeight="1" x14ac:dyDescent="0.15">
      <c r="A79" s="193" t="s">
        <v>666</v>
      </c>
    </row>
    <row r="80" spans="1:33" s="221" customFormat="1" ht="15" customHeight="1" x14ac:dyDescent="0.15">
      <c r="B80" s="787" t="s">
        <v>190</v>
      </c>
      <c r="C80" s="788"/>
      <c r="D80" s="789"/>
      <c r="E80" s="790" t="s">
        <v>6</v>
      </c>
      <c r="F80" s="791"/>
      <c r="G80" s="791"/>
      <c r="H80" s="792"/>
      <c r="I80" s="787" t="s">
        <v>188</v>
      </c>
      <c r="J80" s="788"/>
      <c r="K80" s="788"/>
      <c r="L80" s="788"/>
      <c r="M80" s="788"/>
      <c r="N80" s="788"/>
      <c r="O80" s="788"/>
      <c r="P80" s="788"/>
      <c r="Q80" s="789"/>
      <c r="R80" s="787" t="s">
        <v>189</v>
      </c>
      <c r="S80" s="788"/>
      <c r="T80" s="788"/>
      <c r="U80" s="788"/>
      <c r="V80" s="788"/>
      <c r="W80" s="788"/>
      <c r="X80" s="788"/>
      <c r="Y80" s="788"/>
      <c r="Z80" s="789"/>
      <c r="AA80" s="790" t="s">
        <v>172</v>
      </c>
      <c r="AB80" s="791"/>
      <c r="AC80" s="791"/>
      <c r="AD80" s="792"/>
    </row>
    <row r="81" spans="1:33" s="221" customFormat="1" ht="15" customHeight="1" x14ac:dyDescent="0.15">
      <c r="B81" s="787"/>
      <c r="C81" s="788"/>
      <c r="D81" s="789"/>
      <c r="E81" s="736"/>
      <c r="F81" s="737"/>
      <c r="G81" s="737"/>
      <c r="H81" s="793"/>
      <c r="I81" s="794" t="s">
        <v>191</v>
      </c>
      <c r="J81" s="795"/>
      <c r="K81" s="795"/>
      <c r="L81" s="795"/>
      <c r="M81" s="796" t="s">
        <v>45</v>
      </c>
      <c r="N81" s="796"/>
      <c r="O81" s="796"/>
      <c r="P81" s="796"/>
      <c r="Q81" s="797"/>
      <c r="R81" s="794" t="s">
        <v>191</v>
      </c>
      <c r="S81" s="795"/>
      <c r="T81" s="795"/>
      <c r="U81" s="795"/>
      <c r="V81" s="796" t="s">
        <v>45</v>
      </c>
      <c r="W81" s="796"/>
      <c r="X81" s="796"/>
      <c r="Y81" s="796"/>
      <c r="Z81" s="797"/>
      <c r="AA81" s="736"/>
      <c r="AB81" s="737"/>
      <c r="AC81" s="737"/>
      <c r="AD81" s="793"/>
    </row>
    <row r="82" spans="1:33" s="221" customFormat="1" ht="15" customHeight="1" x14ac:dyDescent="0.15">
      <c r="B82" s="746"/>
      <c r="C82" s="747"/>
      <c r="D82" s="748" t="s">
        <v>9</v>
      </c>
      <c r="E82" s="815" t="s">
        <v>649</v>
      </c>
      <c r="F82" s="816"/>
      <c r="G82" s="816"/>
      <c r="H82" s="817"/>
      <c r="I82" s="830"/>
      <c r="J82" s="831"/>
      <c r="K82" s="832" t="s">
        <v>32</v>
      </c>
      <c r="L82" s="833"/>
      <c r="M82" s="834"/>
      <c r="N82" s="834"/>
      <c r="O82" s="834"/>
      <c r="P82" s="835"/>
      <c r="Q82" s="222" t="s">
        <v>14</v>
      </c>
      <c r="R82" s="830"/>
      <c r="S82" s="831"/>
      <c r="T82" s="832" t="s">
        <v>32</v>
      </c>
      <c r="U82" s="833"/>
      <c r="V82" s="834"/>
      <c r="W82" s="834"/>
      <c r="X82" s="834"/>
      <c r="Y82" s="835"/>
      <c r="Z82" s="222" t="s">
        <v>14</v>
      </c>
      <c r="AA82" s="783"/>
      <c r="AB82" s="784"/>
      <c r="AC82" s="784"/>
      <c r="AD82" s="725" t="s">
        <v>14</v>
      </c>
      <c r="AG82" s="223">
        <f>V82-M82</f>
        <v>0</v>
      </c>
    </row>
    <row r="83" spans="1:33" s="221" customFormat="1" ht="15" customHeight="1" x14ac:dyDescent="0.15">
      <c r="B83" s="746"/>
      <c r="C83" s="747"/>
      <c r="D83" s="748"/>
      <c r="E83" s="749"/>
      <c r="F83" s="750"/>
      <c r="G83" s="750"/>
      <c r="H83" s="751"/>
      <c r="I83" s="752"/>
      <c r="J83" s="753"/>
      <c r="K83" s="754" t="s">
        <v>69</v>
      </c>
      <c r="L83" s="755"/>
      <c r="M83" s="756"/>
      <c r="N83" s="756"/>
      <c r="O83" s="756"/>
      <c r="P83" s="757"/>
      <c r="Q83" s="224" t="s">
        <v>14</v>
      </c>
      <c r="R83" s="752"/>
      <c r="S83" s="753"/>
      <c r="T83" s="754" t="s">
        <v>69</v>
      </c>
      <c r="U83" s="755"/>
      <c r="V83" s="756"/>
      <c r="W83" s="756"/>
      <c r="X83" s="756"/>
      <c r="Y83" s="757"/>
      <c r="Z83" s="224" t="s">
        <v>14</v>
      </c>
      <c r="AA83" s="758"/>
      <c r="AB83" s="759"/>
      <c r="AC83" s="759"/>
      <c r="AD83" s="760"/>
      <c r="AG83" s="223">
        <f t="shared" ref="AG83:AG93" si="5">V83-M83</f>
        <v>0</v>
      </c>
    </row>
    <row r="84" spans="1:33" s="221" customFormat="1" ht="15" customHeight="1" x14ac:dyDescent="0.15">
      <c r="B84" s="746"/>
      <c r="C84" s="747"/>
      <c r="D84" s="748"/>
      <c r="E84" s="806" t="s">
        <v>652</v>
      </c>
      <c r="F84" s="807"/>
      <c r="G84" s="807"/>
      <c r="H84" s="808"/>
      <c r="I84" s="824"/>
      <c r="J84" s="825"/>
      <c r="K84" s="826" t="s">
        <v>32</v>
      </c>
      <c r="L84" s="827"/>
      <c r="M84" s="828"/>
      <c r="N84" s="828"/>
      <c r="O84" s="828"/>
      <c r="P84" s="829"/>
      <c r="Q84" s="225" t="s">
        <v>14</v>
      </c>
      <c r="R84" s="824"/>
      <c r="S84" s="825"/>
      <c r="T84" s="826" t="s">
        <v>32</v>
      </c>
      <c r="U84" s="827"/>
      <c r="V84" s="828"/>
      <c r="W84" s="828"/>
      <c r="X84" s="828"/>
      <c r="Y84" s="829"/>
      <c r="Z84" s="225" t="s">
        <v>14</v>
      </c>
      <c r="AA84" s="758"/>
      <c r="AB84" s="759"/>
      <c r="AC84" s="759"/>
      <c r="AD84" s="760"/>
      <c r="AG84" s="223">
        <f t="shared" si="5"/>
        <v>0</v>
      </c>
    </row>
    <row r="85" spans="1:33" s="221" customFormat="1" ht="15" customHeight="1" x14ac:dyDescent="0.15">
      <c r="B85" s="746"/>
      <c r="C85" s="747"/>
      <c r="D85" s="748"/>
      <c r="E85" s="762"/>
      <c r="F85" s="763"/>
      <c r="G85" s="763"/>
      <c r="H85" s="764"/>
      <c r="I85" s="765"/>
      <c r="J85" s="766"/>
      <c r="K85" s="767" t="s">
        <v>69</v>
      </c>
      <c r="L85" s="768"/>
      <c r="M85" s="769"/>
      <c r="N85" s="769"/>
      <c r="O85" s="769"/>
      <c r="P85" s="770"/>
      <c r="Q85" s="226" t="s">
        <v>14</v>
      </c>
      <c r="R85" s="765"/>
      <c r="S85" s="766"/>
      <c r="T85" s="767" t="s">
        <v>69</v>
      </c>
      <c r="U85" s="768"/>
      <c r="V85" s="769"/>
      <c r="W85" s="769"/>
      <c r="X85" s="769"/>
      <c r="Y85" s="770"/>
      <c r="Z85" s="226" t="s">
        <v>14</v>
      </c>
      <c r="AA85" s="741"/>
      <c r="AB85" s="742"/>
      <c r="AC85" s="742"/>
      <c r="AD85" s="761"/>
      <c r="AG85" s="223">
        <f t="shared" si="5"/>
        <v>0</v>
      </c>
    </row>
    <row r="86" spans="1:33" s="221" customFormat="1" ht="15" customHeight="1" x14ac:dyDescent="0.15">
      <c r="B86" s="746"/>
      <c r="C86" s="747"/>
      <c r="D86" s="748" t="s">
        <v>9</v>
      </c>
      <c r="E86" s="815" t="s">
        <v>649</v>
      </c>
      <c r="F86" s="816"/>
      <c r="G86" s="816"/>
      <c r="H86" s="817"/>
      <c r="I86" s="777"/>
      <c r="J86" s="778"/>
      <c r="K86" s="779" t="s">
        <v>32</v>
      </c>
      <c r="L86" s="780"/>
      <c r="M86" s="781"/>
      <c r="N86" s="781"/>
      <c r="O86" s="781"/>
      <c r="P86" s="782"/>
      <c r="Q86" s="227" t="s">
        <v>14</v>
      </c>
      <c r="R86" s="777"/>
      <c r="S86" s="778"/>
      <c r="T86" s="779" t="s">
        <v>32</v>
      </c>
      <c r="U86" s="780"/>
      <c r="V86" s="781"/>
      <c r="W86" s="781"/>
      <c r="X86" s="781"/>
      <c r="Y86" s="782"/>
      <c r="Z86" s="227" t="s">
        <v>14</v>
      </c>
      <c r="AA86" s="783"/>
      <c r="AB86" s="784"/>
      <c r="AC86" s="784"/>
      <c r="AD86" s="725" t="s">
        <v>14</v>
      </c>
      <c r="AG86" s="223">
        <f t="shared" si="5"/>
        <v>0</v>
      </c>
    </row>
    <row r="87" spans="1:33" s="221" customFormat="1" ht="15" customHeight="1" x14ac:dyDescent="0.15">
      <c r="B87" s="746"/>
      <c r="C87" s="747"/>
      <c r="D87" s="748"/>
      <c r="E87" s="749"/>
      <c r="F87" s="750"/>
      <c r="G87" s="750"/>
      <c r="H87" s="751"/>
      <c r="I87" s="800"/>
      <c r="J87" s="801"/>
      <c r="K87" s="802" t="s">
        <v>69</v>
      </c>
      <c r="L87" s="803"/>
      <c r="M87" s="804"/>
      <c r="N87" s="804"/>
      <c r="O87" s="804"/>
      <c r="P87" s="805"/>
      <c r="Q87" s="228" t="s">
        <v>14</v>
      </c>
      <c r="R87" s="800"/>
      <c r="S87" s="801"/>
      <c r="T87" s="802" t="s">
        <v>69</v>
      </c>
      <c r="U87" s="803"/>
      <c r="V87" s="804"/>
      <c r="W87" s="804"/>
      <c r="X87" s="804"/>
      <c r="Y87" s="805"/>
      <c r="Z87" s="228" t="s">
        <v>14</v>
      </c>
      <c r="AA87" s="758"/>
      <c r="AB87" s="759"/>
      <c r="AC87" s="759"/>
      <c r="AD87" s="760"/>
      <c r="AG87" s="223">
        <f t="shared" si="5"/>
        <v>0</v>
      </c>
    </row>
    <row r="88" spans="1:33" s="221" customFormat="1" ht="15" customHeight="1" x14ac:dyDescent="0.15">
      <c r="B88" s="746"/>
      <c r="C88" s="747"/>
      <c r="D88" s="748"/>
      <c r="E88" s="806" t="s">
        <v>652</v>
      </c>
      <c r="F88" s="807"/>
      <c r="G88" s="807"/>
      <c r="H88" s="808"/>
      <c r="I88" s="800"/>
      <c r="J88" s="801"/>
      <c r="K88" s="802" t="s">
        <v>32</v>
      </c>
      <c r="L88" s="803"/>
      <c r="M88" s="804"/>
      <c r="N88" s="804"/>
      <c r="O88" s="804"/>
      <c r="P88" s="805"/>
      <c r="Q88" s="228" t="s">
        <v>14</v>
      </c>
      <c r="R88" s="800"/>
      <c r="S88" s="801"/>
      <c r="T88" s="802" t="s">
        <v>32</v>
      </c>
      <c r="U88" s="803"/>
      <c r="V88" s="804"/>
      <c r="W88" s="804"/>
      <c r="X88" s="804"/>
      <c r="Y88" s="805"/>
      <c r="Z88" s="228" t="s">
        <v>14</v>
      </c>
      <c r="AA88" s="758"/>
      <c r="AB88" s="759"/>
      <c r="AC88" s="759"/>
      <c r="AD88" s="760"/>
      <c r="AG88" s="223">
        <f t="shared" si="5"/>
        <v>0</v>
      </c>
    </row>
    <row r="89" spans="1:33" s="221" customFormat="1" ht="15" customHeight="1" x14ac:dyDescent="0.15">
      <c r="B89" s="746"/>
      <c r="C89" s="747"/>
      <c r="D89" s="748"/>
      <c r="E89" s="762"/>
      <c r="F89" s="763"/>
      <c r="G89" s="763"/>
      <c r="H89" s="764"/>
      <c r="I89" s="818"/>
      <c r="J89" s="819"/>
      <c r="K89" s="820" t="s">
        <v>69</v>
      </c>
      <c r="L89" s="821"/>
      <c r="M89" s="822"/>
      <c r="N89" s="822"/>
      <c r="O89" s="822"/>
      <c r="P89" s="823"/>
      <c r="Q89" s="229" t="s">
        <v>14</v>
      </c>
      <c r="R89" s="818"/>
      <c r="S89" s="819"/>
      <c r="T89" s="820" t="s">
        <v>69</v>
      </c>
      <c r="U89" s="821"/>
      <c r="V89" s="822"/>
      <c r="W89" s="822"/>
      <c r="X89" s="822"/>
      <c r="Y89" s="823"/>
      <c r="Z89" s="229" t="s">
        <v>14</v>
      </c>
      <c r="AA89" s="741"/>
      <c r="AB89" s="742"/>
      <c r="AC89" s="742"/>
      <c r="AD89" s="761"/>
      <c r="AG89" s="223">
        <f t="shared" si="5"/>
        <v>0</v>
      </c>
    </row>
    <row r="90" spans="1:33" s="221" customFormat="1" ht="15" customHeight="1" x14ac:dyDescent="0.15">
      <c r="B90" s="746"/>
      <c r="C90" s="747"/>
      <c r="D90" s="748" t="s">
        <v>9</v>
      </c>
      <c r="E90" s="815" t="s">
        <v>649</v>
      </c>
      <c r="F90" s="816"/>
      <c r="G90" s="816"/>
      <c r="H90" s="817"/>
      <c r="I90" s="777"/>
      <c r="J90" s="778"/>
      <c r="K90" s="779" t="s">
        <v>32</v>
      </c>
      <c r="L90" s="780"/>
      <c r="M90" s="781"/>
      <c r="N90" s="781"/>
      <c r="O90" s="781"/>
      <c r="P90" s="782"/>
      <c r="Q90" s="227" t="s">
        <v>14</v>
      </c>
      <c r="R90" s="777"/>
      <c r="S90" s="778"/>
      <c r="T90" s="779" t="s">
        <v>32</v>
      </c>
      <c r="U90" s="780"/>
      <c r="V90" s="781"/>
      <c r="W90" s="781"/>
      <c r="X90" s="781"/>
      <c r="Y90" s="782"/>
      <c r="Z90" s="227" t="s">
        <v>14</v>
      </c>
      <c r="AA90" s="783"/>
      <c r="AB90" s="784"/>
      <c r="AC90" s="784"/>
      <c r="AD90" s="725" t="s">
        <v>14</v>
      </c>
      <c r="AG90" s="223">
        <f t="shared" si="5"/>
        <v>0</v>
      </c>
    </row>
    <row r="91" spans="1:33" s="221" customFormat="1" ht="15" customHeight="1" x14ac:dyDescent="0.15">
      <c r="B91" s="746"/>
      <c r="C91" s="747"/>
      <c r="D91" s="748"/>
      <c r="E91" s="749"/>
      <c r="F91" s="750"/>
      <c r="G91" s="750"/>
      <c r="H91" s="751"/>
      <c r="I91" s="800"/>
      <c r="J91" s="801"/>
      <c r="K91" s="802" t="s">
        <v>69</v>
      </c>
      <c r="L91" s="803"/>
      <c r="M91" s="804"/>
      <c r="N91" s="804"/>
      <c r="O91" s="804"/>
      <c r="P91" s="805"/>
      <c r="Q91" s="228" t="s">
        <v>14</v>
      </c>
      <c r="R91" s="800"/>
      <c r="S91" s="801"/>
      <c r="T91" s="802" t="s">
        <v>69</v>
      </c>
      <c r="U91" s="803"/>
      <c r="V91" s="804"/>
      <c r="W91" s="804"/>
      <c r="X91" s="804"/>
      <c r="Y91" s="805"/>
      <c r="Z91" s="228" t="s">
        <v>14</v>
      </c>
      <c r="AA91" s="758"/>
      <c r="AB91" s="759"/>
      <c r="AC91" s="759"/>
      <c r="AD91" s="760"/>
      <c r="AG91" s="223">
        <f t="shared" si="5"/>
        <v>0</v>
      </c>
    </row>
    <row r="92" spans="1:33" s="221" customFormat="1" ht="15" customHeight="1" x14ac:dyDescent="0.15">
      <c r="B92" s="746"/>
      <c r="C92" s="747"/>
      <c r="D92" s="748"/>
      <c r="E92" s="806" t="s">
        <v>652</v>
      </c>
      <c r="F92" s="807"/>
      <c r="G92" s="807"/>
      <c r="H92" s="808"/>
      <c r="I92" s="800"/>
      <c r="J92" s="801"/>
      <c r="K92" s="802" t="s">
        <v>32</v>
      </c>
      <c r="L92" s="803"/>
      <c r="M92" s="804"/>
      <c r="N92" s="804"/>
      <c r="O92" s="804"/>
      <c r="P92" s="805"/>
      <c r="Q92" s="228" t="s">
        <v>14</v>
      </c>
      <c r="R92" s="800"/>
      <c r="S92" s="801"/>
      <c r="T92" s="802" t="s">
        <v>32</v>
      </c>
      <c r="U92" s="803"/>
      <c r="V92" s="804"/>
      <c r="W92" s="804"/>
      <c r="X92" s="804"/>
      <c r="Y92" s="805"/>
      <c r="Z92" s="228" t="s">
        <v>14</v>
      </c>
      <c r="AA92" s="758"/>
      <c r="AB92" s="759"/>
      <c r="AC92" s="759"/>
      <c r="AD92" s="760"/>
      <c r="AG92" s="223">
        <f t="shared" si="5"/>
        <v>0</v>
      </c>
    </row>
    <row r="93" spans="1:33" s="221" customFormat="1" ht="15" customHeight="1" thickBot="1" x14ac:dyDescent="0.2">
      <c r="B93" s="771"/>
      <c r="C93" s="772"/>
      <c r="D93" s="773"/>
      <c r="E93" s="727"/>
      <c r="F93" s="728"/>
      <c r="G93" s="728"/>
      <c r="H93" s="729"/>
      <c r="I93" s="809"/>
      <c r="J93" s="810"/>
      <c r="K93" s="811" t="s">
        <v>69</v>
      </c>
      <c r="L93" s="812"/>
      <c r="M93" s="813"/>
      <c r="N93" s="813"/>
      <c r="O93" s="813"/>
      <c r="P93" s="814"/>
      <c r="Q93" s="230" t="s">
        <v>14</v>
      </c>
      <c r="R93" s="809"/>
      <c r="S93" s="810"/>
      <c r="T93" s="811" t="s">
        <v>69</v>
      </c>
      <c r="U93" s="812"/>
      <c r="V93" s="813"/>
      <c r="W93" s="813"/>
      <c r="X93" s="813"/>
      <c r="Y93" s="814"/>
      <c r="Z93" s="230" t="s">
        <v>14</v>
      </c>
      <c r="AA93" s="758"/>
      <c r="AB93" s="759"/>
      <c r="AC93" s="759"/>
      <c r="AD93" s="760"/>
      <c r="AG93" s="223">
        <f t="shared" si="5"/>
        <v>0</v>
      </c>
    </row>
    <row r="94" spans="1:33" s="221" customFormat="1" ht="15" customHeight="1" thickTop="1" x14ac:dyDescent="0.15">
      <c r="B94" s="736" t="s">
        <v>157</v>
      </c>
      <c r="C94" s="737"/>
      <c r="D94" s="737"/>
      <c r="E94" s="738"/>
      <c r="F94" s="739"/>
      <c r="G94" s="739"/>
      <c r="H94" s="739"/>
      <c r="I94" s="739"/>
      <c r="J94" s="739"/>
      <c r="K94" s="739"/>
      <c r="L94" s="740"/>
      <c r="M94" s="741"/>
      <c r="N94" s="742"/>
      <c r="O94" s="742"/>
      <c r="P94" s="742"/>
      <c r="Q94" s="397" t="s">
        <v>14</v>
      </c>
      <c r="R94" s="743"/>
      <c r="S94" s="744"/>
      <c r="T94" s="744"/>
      <c r="U94" s="745"/>
      <c r="V94" s="741"/>
      <c r="W94" s="742"/>
      <c r="X94" s="742"/>
      <c r="Y94" s="742"/>
      <c r="Z94" s="397" t="s">
        <v>14</v>
      </c>
      <c r="AA94" s="798"/>
      <c r="AB94" s="799"/>
      <c r="AC94" s="799"/>
      <c r="AD94" s="231" t="s">
        <v>14</v>
      </c>
    </row>
    <row r="95" spans="1:33" s="221" customFormat="1" ht="15" customHeight="1" x14ac:dyDescent="0.15">
      <c r="B95" s="259"/>
      <c r="C95" s="259"/>
      <c r="D95" s="259"/>
      <c r="E95" s="233"/>
      <c r="F95" s="233"/>
      <c r="G95" s="233"/>
      <c r="H95" s="233"/>
      <c r="I95" s="233"/>
      <c r="J95" s="233"/>
      <c r="K95" s="233"/>
      <c r="L95" s="233"/>
      <c r="M95" s="396"/>
      <c r="N95" s="396"/>
      <c r="O95" s="396"/>
      <c r="P95" s="396"/>
      <c r="Q95" s="233"/>
      <c r="R95" s="259"/>
      <c r="S95" s="259"/>
      <c r="T95" s="259"/>
      <c r="U95" s="259"/>
      <c r="V95" s="396"/>
      <c r="W95" s="396"/>
      <c r="X95" s="396"/>
      <c r="Y95" s="396"/>
      <c r="Z95" s="233"/>
      <c r="AA95" s="396"/>
      <c r="AB95" s="396"/>
      <c r="AC95" s="396"/>
      <c r="AD95" s="233"/>
    </row>
    <row r="96" spans="1:33" ht="18" customHeight="1" x14ac:dyDescent="0.15">
      <c r="A96" s="193" t="s">
        <v>667</v>
      </c>
    </row>
    <row r="97" spans="2:33" s="221" customFormat="1" ht="15" customHeight="1" x14ac:dyDescent="0.15">
      <c r="B97" s="787" t="s">
        <v>190</v>
      </c>
      <c r="C97" s="788"/>
      <c r="D97" s="789"/>
      <c r="E97" s="790" t="s">
        <v>6</v>
      </c>
      <c r="F97" s="791"/>
      <c r="G97" s="791"/>
      <c r="H97" s="792"/>
      <c r="I97" s="787" t="s">
        <v>188</v>
      </c>
      <c r="J97" s="788"/>
      <c r="K97" s="788"/>
      <c r="L97" s="788"/>
      <c r="M97" s="788"/>
      <c r="N97" s="788"/>
      <c r="O97" s="788"/>
      <c r="P97" s="788"/>
      <c r="Q97" s="789"/>
      <c r="R97" s="787" t="s">
        <v>189</v>
      </c>
      <c r="S97" s="788"/>
      <c r="T97" s="788"/>
      <c r="U97" s="788"/>
      <c r="V97" s="788"/>
      <c r="W97" s="788"/>
      <c r="X97" s="788"/>
      <c r="Y97" s="788"/>
      <c r="Z97" s="789"/>
      <c r="AA97" s="790" t="s">
        <v>172</v>
      </c>
      <c r="AB97" s="791"/>
      <c r="AC97" s="791"/>
      <c r="AD97" s="792"/>
    </row>
    <row r="98" spans="2:33" s="221" customFormat="1" ht="15" customHeight="1" x14ac:dyDescent="0.15">
      <c r="B98" s="787"/>
      <c r="C98" s="788"/>
      <c r="D98" s="789"/>
      <c r="E98" s="736"/>
      <c r="F98" s="737"/>
      <c r="G98" s="737"/>
      <c r="H98" s="793"/>
      <c r="I98" s="794" t="s">
        <v>191</v>
      </c>
      <c r="J98" s="795"/>
      <c r="K98" s="795"/>
      <c r="L98" s="795"/>
      <c r="M98" s="796" t="s">
        <v>45</v>
      </c>
      <c r="N98" s="796"/>
      <c r="O98" s="796"/>
      <c r="P98" s="796"/>
      <c r="Q98" s="797"/>
      <c r="R98" s="794" t="s">
        <v>191</v>
      </c>
      <c r="S98" s="795"/>
      <c r="T98" s="795"/>
      <c r="U98" s="795"/>
      <c r="V98" s="796" t="s">
        <v>45</v>
      </c>
      <c r="W98" s="796"/>
      <c r="X98" s="796"/>
      <c r="Y98" s="796"/>
      <c r="Z98" s="797"/>
      <c r="AA98" s="736"/>
      <c r="AB98" s="737"/>
      <c r="AC98" s="737"/>
      <c r="AD98" s="793"/>
    </row>
    <row r="99" spans="2:33" s="221" customFormat="1" ht="15" customHeight="1" x14ac:dyDescent="0.15">
      <c r="B99" s="746"/>
      <c r="C99" s="747"/>
      <c r="D99" s="748" t="s">
        <v>9</v>
      </c>
      <c r="E99" s="815" t="s">
        <v>649</v>
      </c>
      <c r="F99" s="816"/>
      <c r="G99" s="816"/>
      <c r="H99" s="817"/>
      <c r="I99" s="830"/>
      <c r="J99" s="831"/>
      <c r="K99" s="832" t="s">
        <v>32</v>
      </c>
      <c r="L99" s="833"/>
      <c r="M99" s="834"/>
      <c r="N99" s="834"/>
      <c r="O99" s="834"/>
      <c r="P99" s="835"/>
      <c r="Q99" s="222" t="s">
        <v>14</v>
      </c>
      <c r="R99" s="830"/>
      <c r="S99" s="831"/>
      <c r="T99" s="832" t="s">
        <v>32</v>
      </c>
      <c r="U99" s="833"/>
      <c r="V99" s="834"/>
      <c r="W99" s="834"/>
      <c r="X99" s="834"/>
      <c r="Y99" s="835"/>
      <c r="Z99" s="222" t="s">
        <v>14</v>
      </c>
      <c r="AA99" s="783"/>
      <c r="AB99" s="784"/>
      <c r="AC99" s="784"/>
      <c r="AD99" s="725" t="s">
        <v>14</v>
      </c>
      <c r="AG99" s="223">
        <f>V99-M99</f>
        <v>0</v>
      </c>
    </row>
    <row r="100" spans="2:33" s="221" customFormat="1" ht="15" customHeight="1" x14ac:dyDescent="0.15">
      <c r="B100" s="746"/>
      <c r="C100" s="747"/>
      <c r="D100" s="748"/>
      <c r="E100" s="749"/>
      <c r="F100" s="750"/>
      <c r="G100" s="750"/>
      <c r="H100" s="751"/>
      <c r="I100" s="752"/>
      <c r="J100" s="753"/>
      <c r="K100" s="754" t="s">
        <v>69</v>
      </c>
      <c r="L100" s="755"/>
      <c r="M100" s="756"/>
      <c r="N100" s="756"/>
      <c r="O100" s="756"/>
      <c r="P100" s="757"/>
      <c r="Q100" s="224" t="s">
        <v>14</v>
      </c>
      <c r="R100" s="752"/>
      <c r="S100" s="753"/>
      <c r="T100" s="754" t="s">
        <v>69</v>
      </c>
      <c r="U100" s="755"/>
      <c r="V100" s="756"/>
      <c r="W100" s="756"/>
      <c r="X100" s="756"/>
      <c r="Y100" s="757"/>
      <c r="Z100" s="224" t="s">
        <v>14</v>
      </c>
      <c r="AA100" s="758"/>
      <c r="AB100" s="759"/>
      <c r="AC100" s="759"/>
      <c r="AD100" s="760"/>
      <c r="AG100" s="223">
        <f t="shared" ref="AG100:AG110" si="6">V100-M100</f>
        <v>0</v>
      </c>
    </row>
    <row r="101" spans="2:33" s="221" customFormat="1" ht="15" customHeight="1" x14ac:dyDescent="0.15">
      <c r="B101" s="746"/>
      <c r="C101" s="747"/>
      <c r="D101" s="748"/>
      <c r="E101" s="806" t="s">
        <v>652</v>
      </c>
      <c r="F101" s="807"/>
      <c r="G101" s="807"/>
      <c r="H101" s="808"/>
      <c r="I101" s="824"/>
      <c r="J101" s="825"/>
      <c r="K101" s="826" t="s">
        <v>32</v>
      </c>
      <c r="L101" s="827"/>
      <c r="M101" s="828"/>
      <c r="N101" s="828"/>
      <c r="O101" s="828"/>
      <c r="P101" s="829"/>
      <c r="Q101" s="225" t="s">
        <v>14</v>
      </c>
      <c r="R101" s="824"/>
      <c r="S101" s="825"/>
      <c r="T101" s="826" t="s">
        <v>32</v>
      </c>
      <c r="U101" s="827"/>
      <c r="V101" s="828"/>
      <c r="W101" s="828"/>
      <c r="X101" s="828"/>
      <c r="Y101" s="829"/>
      <c r="Z101" s="225" t="s">
        <v>14</v>
      </c>
      <c r="AA101" s="758"/>
      <c r="AB101" s="759"/>
      <c r="AC101" s="759"/>
      <c r="AD101" s="760"/>
      <c r="AG101" s="223">
        <f t="shared" si="6"/>
        <v>0</v>
      </c>
    </row>
    <row r="102" spans="2:33" s="221" customFormat="1" ht="15" customHeight="1" x14ac:dyDescent="0.15">
      <c r="B102" s="746"/>
      <c r="C102" s="747"/>
      <c r="D102" s="748"/>
      <c r="E102" s="762"/>
      <c r="F102" s="763"/>
      <c r="G102" s="763"/>
      <c r="H102" s="764"/>
      <c r="I102" s="765"/>
      <c r="J102" s="766"/>
      <c r="K102" s="767" t="s">
        <v>69</v>
      </c>
      <c r="L102" s="768"/>
      <c r="M102" s="769"/>
      <c r="N102" s="769"/>
      <c r="O102" s="769"/>
      <c r="P102" s="770"/>
      <c r="Q102" s="226" t="s">
        <v>14</v>
      </c>
      <c r="R102" s="765"/>
      <c r="S102" s="766"/>
      <c r="T102" s="767" t="s">
        <v>69</v>
      </c>
      <c r="U102" s="768"/>
      <c r="V102" s="769"/>
      <c r="W102" s="769"/>
      <c r="X102" s="769"/>
      <c r="Y102" s="770"/>
      <c r="Z102" s="226" t="s">
        <v>14</v>
      </c>
      <c r="AA102" s="741"/>
      <c r="AB102" s="742"/>
      <c r="AC102" s="742"/>
      <c r="AD102" s="761"/>
      <c r="AG102" s="223">
        <f t="shared" si="6"/>
        <v>0</v>
      </c>
    </row>
    <row r="103" spans="2:33" s="221" customFormat="1" ht="15" customHeight="1" x14ac:dyDescent="0.15">
      <c r="B103" s="746"/>
      <c r="C103" s="747"/>
      <c r="D103" s="748" t="s">
        <v>9</v>
      </c>
      <c r="E103" s="815" t="s">
        <v>649</v>
      </c>
      <c r="F103" s="816"/>
      <c r="G103" s="816"/>
      <c r="H103" s="817"/>
      <c r="I103" s="777"/>
      <c r="J103" s="778"/>
      <c r="K103" s="779" t="s">
        <v>32</v>
      </c>
      <c r="L103" s="780"/>
      <c r="M103" s="781"/>
      <c r="N103" s="781"/>
      <c r="O103" s="781"/>
      <c r="P103" s="782"/>
      <c r="Q103" s="227" t="s">
        <v>14</v>
      </c>
      <c r="R103" s="777"/>
      <c r="S103" s="778"/>
      <c r="T103" s="779" t="s">
        <v>32</v>
      </c>
      <c r="U103" s="780"/>
      <c r="V103" s="781"/>
      <c r="W103" s="781"/>
      <c r="X103" s="781"/>
      <c r="Y103" s="782"/>
      <c r="Z103" s="227" t="s">
        <v>14</v>
      </c>
      <c r="AA103" s="783"/>
      <c r="AB103" s="784"/>
      <c r="AC103" s="784"/>
      <c r="AD103" s="725" t="s">
        <v>14</v>
      </c>
      <c r="AG103" s="223">
        <f t="shared" si="6"/>
        <v>0</v>
      </c>
    </row>
    <row r="104" spans="2:33" s="221" customFormat="1" ht="15" customHeight="1" x14ac:dyDescent="0.15">
      <c r="B104" s="746"/>
      <c r="C104" s="747"/>
      <c r="D104" s="748"/>
      <c r="E104" s="749"/>
      <c r="F104" s="750"/>
      <c r="G104" s="750"/>
      <c r="H104" s="751"/>
      <c r="I104" s="800"/>
      <c r="J104" s="801"/>
      <c r="K104" s="802" t="s">
        <v>69</v>
      </c>
      <c r="L104" s="803"/>
      <c r="M104" s="804"/>
      <c r="N104" s="804"/>
      <c r="O104" s="804"/>
      <c r="P104" s="805"/>
      <c r="Q104" s="228" t="s">
        <v>14</v>
      </c>
      <c r="R104" s="800"/>
      <c r="S104" s="801"/>
      <c r="T104" s="802" t="s">
        <v>69</v>
      </c>
      <c r="U104" s="803"/>
      <c r="V104" s="804"/>
      <c r="W104" s="804"/>
      <c r="X104" s="804"/>
      <c r="Y104" s="805"/>
      <c r="Z104" s="228" t="s">
        <v>14</v>
      </c>
      <c r="AA104" s="758"/>
      <c r="AB104" s="759"/>
      <c r="AC104" s="759"/>
      <c r="AD104" s="760"/>
      <c r="AG104" s="223">
        <f t="shared" si="6"/>
        <v>0</v>
      </c>
    </row>
    <row r="105" spans="2:33" s="221" customFormat="1" ht="15" customHeight="1" x14ac:dyDescent="0.15">
      <c r="B105" s="746"/>
      <c r="C105" s="747"/>
      <c r="D105" s="748"/>
      <c r="E105" s="806" t="s">
        <v>652</v>
      </c>
      <c r="F105" s="807"/>
      <c r="G105" s="807"/>
      <c r="H105" s="808"/>
      <c r="I105" s="800"/>
      <c r="J105" s="801"/>
      <c r="K105" s="802" t="s">
        <v>32</v>
      </c>
      <c r="L105" s="803"/>
      <c r="M105" s="804"/>
      <c r="N105" s="804"/>
      <c r="O105" s="804"/>
      <c r="P105" s="805"/>
      <c r="Q105" s="228" t="s">
        <v>14</v>
      </c>
      <c r="R105" s="800"/>
      <c r="S105" s="801"/>
      <c r="T105" s="802" t="s">
        <v>32</v>
      </c>
      <c r="U105" s="803"/>
      <c r="V105" s="804"/>
      <c r="W105" s="804"/>
      <c r="X105" s="804"/>
      <c r="Y105" s="805"/>
      <c r="Z105" s="228" t="s">
        <v>14</v>
      </c>
      <c r="AA105" s="758"/>
      <c r="AB105" s="759"/>
      <c r="AC105" s="759"/>
      <c r="AD105" s="760"/>
      <c r="AG105" s="223">
        <f t="shared" si="6"/>
        <v>0</v>
      </c>
    </row>
    <row r="106" spans="2:33" s="221" customFormat="1" ht="15" customHeight="1" x14ac:dyDescent="0.15">
      <c r="B106" s="746"/>
      <c r="C106" s="747"/>
      <c r="D106" s="748"/>
      <c r="E106" s="762"/>
      <c r="F106" s="763"/>
      <c r="G106" s="763"/>
      <c r="H106" s="764"/>
      <c r="I106" s="818"/>
      <c r="J106" s="819"/>
      <c r="K106" s="820" t="s">
        <v>69</v>
      </c>
      <c r="L106" s="821"/>
      <c r="M106" s="822"/>
      <c r="N106" s="822"/>
      <c r="O106" s="822"/>
      <c r="P106" s="823"/>
      <c r="Q106" s="229" t="s">
        <v>14</v>
      </c>
      <c r="R106" s="818"/>
      <c r="S106" s="819"/>
      <c r="T106" s="820" t="s">
        <v>69</v>
      </c>
      <c r="U106" s="821"/>
      <c r="V106" s="822"/>
      <c r="W106" s="822"/>
      <c r="X106" s="822"/>
      <c r="Y106" s="823"/>
      <c r="Z106" s="229" t="s">
        <v>14</v>
      </c>
      <c r="AA106" s="741"/>
      <c r="AB106" s="742"/>
      <c r="AC106" s="742"/>
      <c r="AD106" s="761"/>
      <c r="AG106" s="223">
        <f t="shared" si="6"/>
        <v>0</v>
      </c>
    </row>
    <row r="107" spans="2:33" s="221" customFormat="1" ht="15" customHeight="1" x14ac:dyDescent="0.15">
      <c r="B107" s="746"/>
      <c r="C107" s="747"/>
      <c r="D107" s="748" t="s">
        <v>9</v>
      </c>
      <c r="E107" s="815" t="s">
        <v>649</v>
      </c>
      <c r="F107" s="816"/>
      <c r="G107" s="816"/>
      <c r="H107" s="817"/>
      <c r="I107" s="777"/>
      <c r="J107" s="778"/>
      <c r="K107" s="779" t="s">
        <v>32</v>
      </c>
      <c r="L107" s="780"/>
      <c r="M107" s="781"/>
      <c r="N107" s="781"/>
      <c r="O107" s="781"/>
      <c r="P107" s="782"/>
      <c r="Q107" s="227" t="s">
        <v>14</v>
      </c>
      <c r="R107" s="777"/>
      <c r="S107" s="778"/>
      <c r="T107" s="779" t="s">
        <v>32</v>
      </c>
      <c r="U107" s="780"/>
      <c r="V107" s="781"/>
      <c r="W107" s="781"/>
      <c r="X107" s="781"/>
      <c r="Y107" s="782"/>
      <c r="Z107" s="227" t="s">
        <v>14</v>
      </c>
      <c r="AA107" s="783"/>
      <c r="AB107" s="784"/>
      <c r="AC107" s="784"/>
      <c r="AD107" s="725" t="s">
        <v>14</v>
      </c>
      <c r="AG107" s="223">
        <f t="shared" si="6"/>
        <v>0</v>
      </c>
    </row>
    <row r="108" spans="2:33" s="221" customFormat="1" ht="15" customHeight="1" x14ac:dyDescent="0.15">
      <c r="B108" s="746"/>
      <c r="C108" s="747"/>
      <c r="D108" s="748"/>
      <c r="E108" s="749"/>
      <c r="F108" s="750"/>
      <c r="G108" s="750"/>
      <c r="H108" s="751"/>
      <c r="I108" s="800"/>
      <c r="J108" s="801"/>
      <c r="K108" s="802" t="s">
        <v>69</v>
      </c>
      <c r="L108" s="803"/>
      <c r="M108" s="804"/>
      <c r="N108" s="804"/>
      <c r="O108" s="804"/>
      <c r="P108" s="805"/>
      <c r="Q108" s="228" t="s">
        <v>14</v>
      </c>
      <c r="R108" s="800"/>
      <c r="S108" s="801"/>
      <c r="T108" s="802" t="s">
        <v>69</v>
      </c>
      <c r="U108" s="803"/>
      <c r="V108" s="804"/>
      <c r="W108" s="804"/>
      <c r="X108" s="804"/>
      <c r="Y108" s="805"/>
      <c r="Z108" s="228" t="s">
        <v>14</v>
      </c>
      <c r="AA108" s="758"/>
      <c r="AB108" s="759"/>
      <c r="AC108" s="759"/>
      <c r="AD108" s="760"/>
      <c r="AG108" s="223">
        <f t="shared" si="6"/>
        <v>0</v>
      </c>
    </row>
    <row r="109" spans="2:33" s="221" customFormat="1" ht="15" customHeight="1" x14ac:dyDescent="0.15">
      <c r="B109" s="746"/>
      <c r="C109" s="747"/>
      <c r="D109" s="748"/>
      <c r="E109" s="806" t="s">
        <v>652</v>
      </c>
      <c r="F109" s="807"/>
      <c r="G109" s="807"/>
      <c r="H109" s="808"/>
      <c r="I109" s="800"/>
      <c r="J109" s="801"/>
      <c r="K109" s="802" t="s">
        <v>32</v>
      </c>
      <c r="L109" s="803"/>
      <c r="M109" s="804"/>
      <c r="N109" s="804"/>
      <c r="O109" s="804"/>
      <c r="P109" s="805"/>
      <c r="Q109" s="228" t="s">
        <v>14</v>
      </c>
      <c r="R109" s="800"/>
      <c r="S109" s="801"/>
      <c r="T109" s="802" t="s">
        <v>32</v>
      </c>
      <c r="U109" s="803"/>
      <c r="V109" s="804"/>
      <c r="W109" s="804"/>
      <c r="X109" s="804"/>
      <c r="Y109" s="805"/>
      <c r="Z109" s="228" t="s">
        <v>14</v>
      </c>
      <c r="AA109" s="758"/>
      <c r="AB109" s="759"/>
      <c r="AC109" s="759"/>
      <c r="AD109" s="760"/>
      <c r="AG109" s="223">
        <f t="shared" si="6"/>
        <v>0</v>
      </c>
    </row>
    <row r="110" spans="2:33" s="221" customFormat="1" ht="15" customHeight="1" thickBot="1" x14ac:dyDescent="0.2">
      <c r="B110" s="771"/>
      <c r="C110" s="772"/>
      <c r="D110" s="773"/>
      <c r="E110" s="727"/>
      <c r="F110" s="728"/>
      <c r="G110" s="728"/>
      <c r="H110" s="729"/>
      <c r="I110" s="809"/>
      <c r="J110" s="810"/>
      <c r="K110" s="811" t="s">
        <v>69</v>
      </c>
      <c r="L110" s="812"/>
      <c r="M110" s="813"/>
      <c r="N110" s="813"/>
      <c r="O110" s="813"/>
      <c r="P110" s="814"/>
      <c r="Q110" s="230" t="s">
        <v>14</v>
      </c>
      <c r="R110" s="809"/>
      <c r="S110" s="810"/>
      <c r="T110" s="811" t="s">
        <v>69</v>
      </c>
      <c r="U110" s="812"/>
      <c r="V110" s="813"/>
      <c r="W110" s="813"/>
      <c r="X110" s="813"/>
      <c r="Y110" s="814"/>
      <c r="Z110" s="230" t="s">
        <v>14</v>
      </c>
      <c r="AA110" s="758"/>
      <c r="AB110" s="759"/>
      <c r="AC110" s="759"/>
      <c r="AD110" s="760"/>
      <c r="AG110" s="223">
        <f t="shared" si="6"/>
        <v>0</v>
      </c>
    </row>
    <row r="111" spans="2:33" s="221" customFormat="1" ht="15" customHeight="1" thickTop="1" x14ac:dyDescent="0.15">
      <c r="B111" s="736" t="s">
        <v>157</v>
      </c>
      <c r="C111" s="737"/>
      <c r="D111" s="737"/>
      <c r="E111" s="738"/>
      <c r="F111" s="739"/>
      <c r="G111" s="739"/>
      <c r="H111" s="739"/>
      <c r="I111" s="739"/>
      <c r="J111" s="739"/>
      <c r="K111" s="739"/>
      <c r="L111" s="740"/>
      <c r="M111" s="741"/>
      <c r="N111" s="742"/>
      <c r="O111" s="742"/>
      <c r="P111" s="742"/>
      <c r="Q111" s="397" t="s">
        <v>14</v>
      </c>
      <c r="R111" s="743"/>
      <c r="S111" s="744"/>
      <c r="T111" s="744"/>
      <c r="U111" s="745"/>
      <c r="V111" s="741"/>
      <c r="W111" s="742"/>
      <c r="X111" s="742"/>
      <c r="Y111" s="742"/>
      <c r="Z111" s="397" t="s">
        <v>14</v>
      </c>
      <c r="AA111" s="798"/>
      <c r="AB111" s="799"/>
      <c r="AC111" s="799"/>
      <c r="AD111" s="231" t="s">
        <v>14</v>
      </c>
    </row>
    <row r="112" spans="2:33" s="221" customFormat="1" ht="15" customHeight="1" x14ac:dyDescent="0.15">
      <c r="B112" s="259"/>
      <c r="C112" s="259"/>
      <c r="D112" s="259"/>
      <c r="E112" s="233"/>
      <c r="F112" s="233"/>
      <c r="G112" s="233"/>
      <c r="H112" s="233"/>
      <c r="I112" s="233"/>
      <c r="J112" s="233"/>
      <c r="K112" s="233"/>
      <c r="L112" s="233"/>
      <c r="M112" s="396"/>
      <c r="N112" s="396"/>
      <c r="O112" s="396"/>
      <c r="P112" s="396"/>
      <c r="Q112" s="233"/>
      <c r="R112" s="259"/>
      <c r="S112" s="259"/>
      <c r="T112" s="259"/>
      <c r="U112" s="259"/>
      <c r="V112" s="396"/>
      <c r="W112" s="396"/>
      <c r="X112" s="396"/>
      <c r="Y112" s="396"/>
      <c r="Z112" s="233"/>
      <c r="AA112" s="396"/>
      <c r="AB112" s="396"/>
      <c r="AC112" s="396"/>
      <c r="AD112" s="233"/>
    </row>
    <row r="113" spans="1:33" ht="18" customHeight="1" x14ac:dyDescent="0.15">
      <c r="A113" s="193" t="s">
        <v>668</v>
      </c>
    </row>
    <row r="114" spans="1:33" s="221" customFormat="1" ht="15" customHeight="1" x14ac:dyDescent="0.15">
      <c r="B114" s="787" t="s">
        <v>190</v>
      </c>
      <c r="C114" s="788"/>
      <c r="D114" s="789"/>
      <c r="E114" s="790" t="s">
        <v>6</v>
      </c>
      <c r="F114" s="791"/>
      <c r="G114" s="791"/>
      <c r="H114" s="792"/>
      <c r="I114" s="787" t="s">
        <v>188</v>
      </c>
      <c r="J114" s="788"/>
      <c r="K114" s="788"/>
      <c r="L114" s="788"/>
      <c r="M114" s="788"/>
      <c r="N114" s="788"/>
      <c r="O114" s="788"/>
      <c r="P114" s="788"/>
      <c r="Q114" s="789"/>
      <c r="R114" s="787" t="s">
        <v>189</v>
      </c>
      <c r="S114" s="788"/>
      <c r="T114" s="788"/>
      <c r="U114" s="788"/>
      <c r="V114" s="788"/>
      <c r="W114" s="788"/>
      <c r="X114" s="788"/>
      <c r="Y114" s="788"/>
      <c r="Z114" s="789"/>
      <c r="AA114" s="790" t="s">
        <v>172</v>
      </c>
      <c r="AB114" s="791"/>
      <c r="AC114" s="791"/>
      <c r="AD114" s="792"/>
    </row>
    <row r="115" spans="1:33" s="221" customFormat="1" ht="15" customHeight="1" x14ac:dyDescent="0.15">
      <c r="B115" s="787"/>
      <c r="C115" s="788"/>
      <c r="D115" s="789"/>
      <c r="E115" s="736"/>
      <c r="F115" s="737"/>
      <c r="G115" s="737"/>
      <c r="H115" s="793"/>
      <c r="I115" s="794" t="s">
        <v>191</v>
      </c>
      <c r="J115" s="795"/>
      <c r="K115" s="795"/>
      <c r="L115" s="795"/>
      <c r="M115" s="796" t="s">
        <v>45</v>
      </c>
      <c r="N115" s="796"/>
      <c r="O115" s="796"/>
      <c r="P115" s="796"/>
      <c r="Q115" s="797"/>
      <c r="R115" s="794" t="s">
        <v>191</v>
      </c>
      <c r="S115" s="795"/>
      <c r="T115" s="795"/>
      <c r="U115" s="795"/>
      <c r="V115" s="796" t="s">
        <v>45</v>
      </c>
      <c r="W115" s="796"/>
      <c r="X115" s="796"/>
      <c r="Y115" s="796"/>
      <c r="Z115" s="797"/>
      <c r="AA115" s="736"/>
      <c r="AB115" s="737"/>
      <c r="AC115" s="737"/>
      <c r="AD115" s="793"/>
    </row>
    <row r="116" spans="1:33" s="221" customFormat="1" ht="15" customHeight="1" x14ac:dyDescent="0.15">
      <c r="B116" s="746"/>
      <c r="C116" s="747"/>
      <c r="D116" s="748" t="s">
        <v>9</v>
      </c>
      <c r="E116" s="815" t="s">
        <v>649</v>
      </c>
      <c r="F116" s="816"/>
      <c r="G116" s="816"/>
      <c r="H116" s="817"/>
      <c r="I116" s="830"/>
      <c r="J116" s="831"/>
      <c r="K116" s="832" t="s">
        <v>32</v>
      </c>
      <c r="L116" s="833"/>
      <c r="M116" s="834"/>
      <c r="N116" s="834"/>
      <c r="O116" s="834"/>
      <c r="P116" s="835"/>
      <c r="Q116" s="222" t="s">
        <v>14</v>
      </c>
      <c r="R116" s="830"/>
      <c r="S116" s="831"/>
      <c r="T116" s="832" t="s">
        <v>32</v>
      </c>
      <c r="U116" s="833"/>
      <c r="V116" s="834"/>
      <c r="W116" s="834"/>
      <c r="X116" s="834"/>
      <c r="Y116" s="835"/>
      <c r="Z116" s="222" t="s">
        <v>14</v>
      </c>
      <c r="AA116" s="783"/>
      <c r="AB116" s="784"/>
      <c r="AC116" s="784"/>
      <c r="AD116" s="725" t="s">
        <v>14</v>
      </c>
      <c r="AG116" s="223">
        <f>V116-M116</f>
        <v>0</v>
      </c>
    </row>
    <row r="117" spans="1:33" s="221" customFormat="1" ht="15" customHeight="1" x14ac:dyDescent="0.15">
      <c r="B117" s="746"/>
      <c r="C117" s="747"/>
      <c r="D117" s="748"/>
      <c r="E117" s="749"/>
      <c r="F117" s="750"/>
      <c r="G117" s="750"/>
      <c r="H117" s="751"/>
      <c r="I117" s="752"/>
      <c r="J117" s="753"/>
      <c r="K117" s="754" t="s">
        <v>69</v>
      </c>
      <c r="L117" s="755"/>
      <c r="M117" s="756"/>
      <c r="N117" s="756"/>
      <c r="O117" s="756"/>
      <c r="P117" s="757"/>
      <c r="Q117" s="224" t="s">
        <v>14</v>
      </c>
      <c r="R117" s="752"/>
      <c r="S117" s="753"/>
      <c r="T117" s="754" t="s">
        <v>69</v>
      </c>
      <c r="U117" s="755"/>
      <c r="V117" s="756"/>
      <c r="W117" s="756"/>
      <c r="X117" s="756"/>
      <c r="Y117" s="757"/>
      <c r="Z117" s="224" t="s">
        <v>14</v>
      </c>
      <c r="AA117" s="758"/>
      <c r="AB117" s="759"/>
      <c r="AC117" s="759"/>
      <c r="AD117" s="760"/>
      <c r="AG117" s="223">
        <f t="shared" ref="AG117:AG127" si="7">V117-M117</f>
        <v>0</v>
      </c>
    </row>
    <row r="118" spans="1:33" s="221" customFormat="1" ht="15" customHeight="1" x14ac:dyDescent="0.15">
      <c r="B118" s="746"/>
      <c r="C118" s="747"/>
      <c r="D118" s="748"/>
      <c r="E118" s="806" t="s">
        <v>652</v>
      </c>
      <c r="F118" s="807"/>
      <c r="G118" s="807"/>
      <c r="H118" s="808"/>
      <c r="I118" s="824"/>
      <c r="J118" s="825"/>
      <c r="K118" s="826" t="s">
        <v>32</v>
      </c>
      <c r="L118" s="827"/>
      <c r="M118" s="828"/>
      <c r="N118" s="828"/>
      <c r="O118" s="828"/>
      <c r="P118" s="829"/>
      <c r="Q118" s="225" t="s">
        <v>14</v>
      </c>
      <c r="R118" s="824"/>
      <c r="S118" s="825"/>
      <c r="T118" s="826" t="s">
        <v>32</v>
      </c>
      <c r="U118" s="827"/>
      <c r="V118" s="828"/>
      <c r="W118" s="828"/>
      <c r="X118" s="828"/>
      <c r="Y118" s="829"/>
      <c r="Z118" s="225" t="s">
        <v>14</v>
      </c>
      <c r="AA118" s="758"/>
      <c r="AB118" s="759"/>
      <c r="AC118" s="759"/>
      <c r="AD118" s="760"/>
      <c r="AG118" s="223">
        <f t="shared" si="7"/>
        <v>0</v>
      </c>
    </row>
    <row r="119" spans="1:33" s="221" customFormat="1" ht="15" customHeight="1" x14ac:dyDescent="0.15">
      <c r="B119" s="746"/>
      <c r="C119" s="747"/>
      <c r="D119" s="748"/>
      <c r="E119" s="762"/>
      <c r="F119" s="763"/>
      <c r="G119" s="763"/>
      <c r="H119" s="764"/>
      <c r="I119" s="765"/>
      <c r="J119" s="766"/>
      <c r="K119" s="767" t="s">
        <v>69</v>
      </c>
      <c r="L119" s="768"/>
      <c r="M119" s="769"/>
      <c r="N119" s="769"/>
      <c r="O119" s="769"/>
      <c r="P119" s="770"/>
      <c r="Q119" s="226" t="s">
        <v>14</v>
      </c>
      <c r="R119" s="765"/>
      <c r="S119" s="766"/>
      <c r="T119" s="767" t="s">
        <v>69</v>
      </c>
      <c r="U119" s="768"/>
      <c r="V119" s="769"/>
      <c r="W119" s="769"/>
      <c r="X119" s="769"/>
      <c r="Y119" s="770"/>
      <c r="Z119" s="226" t="s">
        <v>14</v>
      </c>
      <c r="AA119" s="741"/>
      <c r="AB119" s="742"/>
      <c r="AC119" s="742"/>
      <c r="AD119" s="761"/>
      <c r="AG119" s="223">
        <f t="shared" si="7"/>
        <v>0</v>
      </c>
    </row>
    <row r="120" spans="1:33" s="221" customFormat="1" ht="15" customHeight="1" x14ac:dyDescent="0.15">
      <c r="B120" s="746"/>
      <c r="C120" s="747"/>
      <c r="D120" s="748" t="s">
        <v>9</v>
      </c>
      <c r="E120" s="815" t="s">
        <v>649</v>
      </c>
      <c r="F120" s="816"/>
      <c r="G120" s="816"/>
      <c r="H120" s="817"/>
      <c r="I120" s="777"/>
      <c r="J120" s="778"/>
      <c r="K120" s="779" t="s">
        <v>32</v>
      </c>
      <c r="L120" s="780"/>
      <c r="M120" s="781"/>
      <c r="N120" s="781"/>
      <c r="O120" s="781"/>
      <c r="P120" s="782"/>
      <c r="Q120" s="227" t="s">
        <v>14</v>
      </c>
      <c r="R120" s="777"/>
      <c r="S120" s="778"/>
      <c r="T120" s="779" t="s">
        <v>32</v>
      </c>
      <c r="U120" s="780"/>
      <c r="V120" s="781"/>
      <c r="W120" s="781"/>
      <c r="X120" s="781"/>
      <c r="Y120" s="782"/>
      <c r="Z120" s="227" t="s">
        <v>14</v>
      </c>
      <c r="AA120" s="783"/>
      <c r="AB120" s="784"/>
      <c r="AC120" s="784"/>
      <c r="AD120" s="725" t="s">
        <v>14</v>
      </c>
      <c r="AG120" s="223">
        <f t="shared" si="7"/>
        <v>0</v>
      </c>
    </row>
    <row r="121" spans="1:33" s="221" customFormat="1" ht="15" customHeight="1" x14ac:dyDescent="0.15">
      <c r="B121" s="746"/>
      <c r="C121" s="747"/>
      <c r="D121" s="748"/>
      <c r="E121" s="749"/>
      <c r="F121" s="750"/>
      <c r="G121" s="750"/>
      <c r="H121" s="751"/>
      <c r="I121" s="800"/>
      <c r="J121" s="801"/>
      <c r="K121" s="802" t="s">
        <v>69</v>
      </c>
      <c r="L121" s="803"/>
      <c r="M121" s="804"/>
      <c r="N121" s="804"/>
      <c r="O121" s="804"/>
      <c r="P121" s="805"/>
      <c r="Q121" s="228" t="s">
        <v>14</v>
      </c>
      <c r="R121" s="800"/>
      <c r="S121" s="801"/>
      <c r="T121" s="802" t="s">
        <v>69</v>
      </c>
      <c r="U121" s="803"/>
      <c r="V121" s="804"/>
      <c r="W121" s="804"/>
      <c r="X121" s="804"/>
      <c r="Y121" s="805"/>
      <c r="Z121" s="228" t="s">
        <v>14</v>
      </c>
      <c r="AA121" s="758"/>
      <c r="AB121" s="759"/>
      <c r="AC121" s="759"/>
      <c r="AD121" s="760"/>
      <c r="AG121" s="223">
        <f t="shared" si="7"/>
        <v>0</v>
      </c>
    </row>
    <row r="122" spans="1:33" s="221" customFormat="1" ht="15" customHeight="1" x14ac:dyDescent="0.15">
      <c r="B122" s="746"/>
      <c r="C122" s="747"/>
      <c r="D122" s="748"/>
      <c r="E122" s="806" t="s">
        <v>652</v>
      </c>
      <c r="F122" s="807"/>
      <c r="G122" s="807"/>
      <c r="H122" s="808"/>
      <c r="I122" s="800"/>
      <c r="J122" s="801"/>
      <c r="K122" s="802" t="s">
        <v>32</v>
      </c>
      <c r="L122" s="803"/>
      <c r="M122" s="804"/>
      <c r="N122" s="804"/>
      <c r="O122" s="804"/>
      <c r="P122" s="805"/>
      <c r="Q122" s="228" t="s">
        <v>14</v>
      </c>
      <c r="R122" s="800"/>
      <c r="S122" s="801"/>
      <c r="T122" s="802" t="s">
        <v>32</v>
      </c>
      <c r="U122" s="803"/>
      <c r="V122" s="804"/>
      <c r="W122" s="804"/>
      <c r="X122" s="804"/>
      <c r="Y122" s="805"/>
      <c r="Z122" s="228" t="s">
        <v>14</v>
      </c>
      <c r="AA122" s="758"/>
      <c r="AB122" s="759"/>
      <c r="AC122" s="759"/>
      <c r="AD122" s="760"/>
      <c r="AG122" s="223">
        <f t="shared" si="7"/>
        <v>0</v>
      </c>
    </row>
    <row r="123" spans="1:33" s="221" customFormat="1" ht="15" customHeight="1" x14ac:dyDescent="0.15">
      <c r="B123" s="746"/>
      <c r="C123" s="747"/>
      <c r="D123" s="748"/>
      <c r="E123" s="762"/>
      <c r="F123" s="763"/>
      <c r="G123" s="763"/>
      <c r="H123" s="764"/>
      <c r="I123" s="818"/>
      <c r="J123" s="819"/>
      <c r="K123" s="820" t="s">
        <v>69</v>
      </c>
      <c r="L123" s="821"/>
      <c r="M123" s="822"/>
      <c r="N123" s="822"/>
      <c r="O123" s="822"/>
      <c r="P123" s="823"/>
      <c r="Q123" s="229" t="s">
        <v>14</v>
      </c>
      <c r="R123" s="818"/>
      <c r="S123" s="819"/>
      <c r="T123" s="820" t="s">
        <v>69</v>
      </c>
      <c r="U123" s="821"/>
      <c r="V123" s="822"/>
      <c r="W123" s="822"/>
      <c r="X123" s="822"/>
      <c r="Y123" s="823"/>
      <c r="Z123" s="229" t="s">
        <v>14</v>
      </c>
      <c r="AA123" s="741"/>
      <c r="AB123" s="742"/>
      <c r="AC123" s="742"/>
      <c r="AD123" s="761"/>
      <c r="AG123" s="223">
        <f t="shared" si="7"/>
        <v>0</v>
      </c>
    </row>
    <row r="124" spans="1:33" s="221" customFormat="1" ht="15" customHeight="1" x14ac:dyDescent="0.15">
      <c r="B124" s="746"/>
      <c r="C124" s="747"/>
      <c r="D124" s="748" t="s">
        <v>9</v>
      </c>
      <c r="E124" s="815" t="s">
        <v>649</v>
      </c>
      <c r="F124" s="816"/>
      <c r="G124" s="816"/>
      <c r="H124" s="817"/>
      <c r="I124" s="777"/>
      <c r="J124" s="778"/>
      <c r="K124" s="779" t="s">
        <v>32</v>
      </c>
      <c r="L124" s="780"/>
      <c r="M124" s="781"/>
      <c r="N124" s="781"/>
      <c r="O124" s="781"/>
      <c r="P124" s="782"/>
      <c r="Q124" s="227" t="s">
        <v>14</v>
      </c>
      <c r="R124" s="777"/>
      <c r="S124" s="778"/>
      <c r="T124" s="779" t="s">
        <v>32</v>
      </c>
      <c r="U124" s="780"/>
      <c r="V124" s="781"/>
      <c r="W124" s="781"/>
      <c r="X124" s="781"/>
      <c r="Y124" s="782"/>
      <c r="Z124" s="227" t="s">
        <v>14</v>
      </c>
      <c r="AA124" s="783"/>
      <c r="AB124" s="784"/>
      <c r="AC124" s="784"/>
      <c r="AD124" s="725" t="s">
        <v>14</v>
      </c>
      <c r="AG124" s="223">
        <f t="shared" si="7"/>
        <v>0</v>
      </c>
    </row>
    <row r="125" spans="1:33" s="221" customFormat="1" ht="15" customHeight="1" x14ac:dyDescent="0.15">
      <c r="B125" s="746"/>
      <c r="C125" s="747"/>
      <c r="D125" s="748"/>
      <c r="E125" s="749"/>
      <c r="F125" s="750"/>
      <c r="G125" s="750"/>
      <c r="H125" s="751"/>
      <c r="I125" s="800"/>
      <c r="J125" s="801"/>
      <c r="K125" s="802" t="s">
        <v>69</v>
      </c>
      <c r="L125" s="803"/>
      <c r="M125" s="804"/>
      <c r="N125" s="804"/>
      <c r="O125" s="804"/>
      <c r="P125" s="805"/>
      <c r="Q125" s="228" t="s">
        <v>14</v>
      </c>
      <c r="R125" s="800"/>
      <c r="S125" s="801"/>
      <c r="T125" s="802" t="s">
        <v>69</v>
      </c>
      <c r="U125" s="803"/>
      <c r="V125" s="804"/>
      <c r="W125" s="804"/>
      <c r="X125" s="804"/>
      <c r="Y125" s="805"/>
      <c r="Z125" s="228" t="s">
        <v>14</v>
      </c>
      <c r="AA125" s="758"/>
      <c r="AB125" s="759"/>
      <c r="AC125" s="759"/>
      <c r="AD125" s="760"/>
      <c r="AG125" s="223">
        <f t="shared" si="7"/>
        <v>0</v>
      </c>
    </row>
    <row r="126" spans="1:33" s="221" customFormat="1" ht="15" customHeight="1" x14ac:dyDescent="0.15">
      <c r="B126" s="746"/>
      <c r="C126" s="747"/>
      <c r="D126" s="748"/>
      <c r="E126" s="806" t="s">
        <v>652</v>
      </c>
      <c r="F126" s="807"/>
      <c r="G126" s="807"/>
      <c r="H126" s="808"/>
      <c r="I126" s="800"/>
      <c r="J126" s="801"/>
      <c r="K126" s="802" t="s">
        <v>32</v>
      </c>
      <c r="L126" s="803"/>
      <c r="M126" s="804"/>
      <c r="N126" s="804"/>
      <c r="O126" s="804"/>
      <c r="P126" s="805"/>
      <c r="Q126" s="228" t="s">
        <v>14</v>
      </c>
      <c r="R126" s="800"/>
      <c r="S126" s="801"/>
      <c r="T126" s="802" t="s">
        <v>32</v>
      </c>
      <c r="U126" s="803"/>
      <c r="V126" s="804"/>
      <c r="W126" s="804"/>
      <c r="X126" s="804"/>
      <c r="Y126" s="805"/>
      <c r="Z126" s="228" t="s">
        <v>14</v>
      </c>
      <c r="AA126" s="758"/>
      <c r="AB126" s="759"/>
      <c r="AC126" s="759"/>
      <c r="AD126" s="760"/>
      <c r="AG126" s="223">
        <f t="shared" si="7"/>
        <v>0</v>
      </c>
    </row>
    <row r="127" spans="1:33" s="221" customFormat="1" ht="15" customHeight="1" thickBot="1" x14ac:dyDescent="0.2">
      <c r="B127" s="771"/>
      <c r="C127" s="772"/>
      <c r="D127" s="773"/>
      <c r="E127" s="727"/>
      <c r="F127" s="728"/>
      <c r="G127" s="728"/>
      <c r="H127" s="729"/>
      <c r="I127" s="809"/>
      <c r="J127" s="810"/>
      <c r="K127" s="811" t="s">
        <v>69</v>
      </c>
      <c r="L127" s="812"/>
      <c r="M127" s="813"/>
      <c r="N127" s="813"/>
      <c r="O127" s="813"/>
      <c r="P127" s="814"/>
      <c r="Q127" s="230" t="s">
        <v>14</v>
      </c>
      <c r="R127" s="809"/>
      <c r="S127" s="810"/>
      <c r="T127" s="811" t="s">
        <v>69</v>
      </c>
      <c r="U127" s="812"/>
      <c r="V127" s="813"/>
      <c r="W127" s="813"/>
      <c r="X127" s="813"/>
      <c r="Y127" s="814"/>
      <c r="Z127" s="230" t="s">
        <v>14</v>
      </c>
      <c r="AA127" s="758"/>
      <c r="AB127" s="759"/>
      <c r="AC127" s="759"/>
      <c r="AD127" s="760"/>
      <c r="AG127" s="223">
        <f t="shared" si="7"/>
        <v>0</v>
      </c>
    </row>
    <row r="128" spans="1:33" s="221" customFormat="1" ht="15" customHeight="1" thickTop="1" x14ac:dyDescent="0.15">
      <c r="B128" s="736" t="s">
        <v>157</v>
      </c>
      <c r="C128" s="737"/>
      <c r="D128" s="737"/>
      <c r="E128" s="738"/>
      <c r="F128" s="739"/>
      <c r="G128" s="739"/>
      <c r="H128" s="739"/>
      <c r="I128" s="739"/>
      <c r="J128" s="739"/>
      <c r="K128" s="739"/>
      <c r="L128" s="740"/>
      <c r="M128" s="741"/>
      <c r="N128" s="742"/>
      <c r="O128" s="742"/>
      <c r="P128" s="742"/>
      <c r="Q128" s="397" t="s">
        <v>14</v>
      </c>
      <c r="R128" s="743"/>
      <c r="S128" s="744"/>
      <c r="T128" s="744"/>
      <c r="U128" s="745"/>
      <c r="V128" s="741"/>
      <c r="W128" s="742"/>
      <c r="X128" s="742"/>
      <c r="Y128" s="742"/>
      <c r="Z128" s="397" t="s">
        <v>14</v>
      </c>
      <c r="AA128" s="798"/>
      <c r="AB128" s="799"/>
      <c r="AC128" s="799"/>
      <c r="AD128" s="231" t="s">
        <v>14</v>
      </c>
    </row>
    <row r="129" spans="1:33" s="232" customFormat="1" ht="18" customHeight="1" x14ac:dyDescent="0.15">
      <c r="B129" s="233"/>
      <c r="C129" s="233"/>
      <c r="D129" s="233"/>
      <c r="E129" s="233"/>
      <c r="F129" s="234"/>
      <c r="G129" s="234"/>
      <c r="H129" s="234"/>
      <c r="I129" s="234"/>
      <c r="J129" s="234"/>
      <c r="K129" s="235"/>
      <c r="L129" s="235"/>
      <c r="M129" s="235"/>
      <c r="N129" s="233"/>
      <c r="O129" s="233"/>
      <c r="P129" s="233"/>
      <c r="Q129" s="233"/>
      <c r="R129" s="233"/>
      <c r="S129" s="233"/>
      <c r="T129" s="233"/>
      <c r="U129" s="233"/>
      <c r="V129" s="235"/>
      <c r="W129" s="235"/>
      <c r="X129" s="235"/>
      <c r="Y129" s="233"/>
      <c r="Z129" s="235"/>
      <c r="AA129" s="235"/>
      <c r="AB129" s="234"/>
      <c r="AC129" s="235"/>
      <c r="AD129" s="233"/>
    </row>
    <row r="130" spans="1:33" ht="18" customHeight="1" x14ac:dyDescent="0.15">
      <c r="A130" s="193" t="s">
        <v>693</v>
      </c>
    </row>
    <row r="131" spans="1:33" s="221" customFormat="1" ht="15" customHeight="1" x14ac:dyDescent="0.15">
      <c r="B131" s="787" t="s">
        <v>190</v>
      </c>
      <c r="C131" s="788"/>
      <c r="D131" s="789"/>
      <c r="E131" s="790" t="s">
        <v>6</v>
      </c>
      <c r="F131" s="791"/>
      <c r="G131" s="791"/>
      <c r="H131" s="792"/>
      <c r="I131" s="787" t="s">
        <v>188</v>
      </c>
      <c r="J131" s="788"/>
      <c r="K131" s="788"/>
      <c r="L131" s="788"/>
      <c r="M131" s="788"/>
      <c r="N131" s="788"/>
      <c r="O131" s="788"/>
      <c r="P131" s="788"/>
      <c r="Q131" s="789"/>
      <c r="R131" s="787" t="s">
        <v>189</v>
      </c>
      <c r="S131" s="788"/>
      <c r="T131" s="788"/>
      <c r="U131" s="788"/>
      <c r="V131" s="788"/>
      <c r="W131" s="788"/>
      <c r="X131" s="788"/>
      <c r="Y131" s="788"/>
      <c r="Z131" s="789"/>
      <c r="AA131" s="790" t="s">
        <v>172</v>
      </c>
      <c r="AB131" s="791"/>
      <c r="AC131" s="791"/>
      <c r="AD131" s="792"/>
    </row>
    <row r="132" spans="1:33" s="221" customFormat="1" ht="15" customHeight="1" x14ac:dyDescent="0.15">
      <c r="B132" s="787"/>
      <c r="C132" s="788"/>
      <c r="D132" s="789"/>
      <c r="E132" s="736"/>
      <c r="F132" s="737"/>
      <c r="G132" s="737"/>
      <c r="H132" s="793"/>
      <c r="I132" s="794" t="s">
        <v>191</v>
      </c>
      <c r="J132" s="795"/>
      <c r="K132" s="795"/>
      <c r="L132" s="795"/>
      <c r="M132" s="796" t="s">
        <v>45</v>
      </c>
      <c r="N132" s="796"/>
      <c r="O132" s="796"/>
      <c r="P132" s="796"/>
      <c r="Q132" s="797"/>
      <c r="R132" s="794" t="s">
        <v>191</v>
      </c>
      <c r="S132" s="795"/>
      <c r="T132" s="795"/>
      <c r="U132" s="795"/>
      <c r="V132" s="796" t="s">
        <v>45</v>
      </c>
      <c r="W132" s="796"/>
      <c r="X132" s="796"/>
      <c r="Y132" s="796"/>
      <c r="Z132" s="797"/>
      <c r="AA132" s="736"/>
      <c r="AB132" s="737"/>
      <c r="AC132" s="737"/>
      <c r="AD132" s="793"/>
    </row>
    <row r="133" spans="1:33" s="221" customFormat="1" ht="15" customHeight="1" x14ac:dyDescent="0.15">
      <c r="B133" s="746"/>
      <c r="C133" s="747"/>
      <c r="D133" s="748" t="s">
        <v>9</v>
      </c>
      <c r="E133" s="815" t="s">
        <v>649</v>
      </c>
      <c r="F133" s="816"/>
      <c r="G133" s="816"/>
      <c r="H133" s="817"/>
      <c r="I133" s="830"/>
      <c r="J133" s="831"/>
      <c r="K133" s="832" t="s">
        <v>32</v>
      </c>
      <c r="L133" s="833"/>
      <c r="M133" s="834"/>
      <c r="N133" s="834"/>
      <c r="O133" s="834"/>
      <c r="P133" s="835"/>
      <c r="Q133" s="222" t="s">
        <v>14</v>
      </c>
      <c r="R133" s="830"/>
      <c r="S133" s="831"/>
      <c r="T133" s="832" t="s">
        <v>32</v>
      </c>
      <c r="U133" s="833"/>
      <c r="V133" s="834"/>
      <c r="W133" s="834"/>
      <c r="X133" s="834"/>
      <c r="Y133" s="835"/>
      <c r="Z133" s="222" t="s">
        <v>14</v>
      </c>
      <c r="AA133" s="783"/>
      <c r="AB133" s="784"/>
      <c r="AC133" s="784"/>
      <c r="AD133" s="725" t="s">
        <v>14</v>
      </c>
      <c r="AG133" s="223">
        <f>V133-M133</f>
        <v>0</v>
      </c>
    </row>
    <row r="134" spans="1:33" s="221" customFormat="1" ht="15" customHeight="1" x14ac:dyDescent="0.15">
      <c r="B134" s="746"/>
      <c r="C134" s="747"/>
      <c r="D134" s="748"/>
      <c r="E134" s="749"/>
      <c r="F134" s="750"/>
      <c r="G134" s="750"/>
      <c r="H134" s="751"/>
      <c r="I134" s="752"/>
      <c r="J134" s="753"/>
      <c r="K134" s="754" t="s">
        <v>69</v>
      </c>
      <c r="L134" s="755"/>
      <c r="M134" s="756"/>
      <c r="N134" s="756"/>
      <c r="O134" s="756"/>
      <c r="P134" s="757"/>
      <c r="Q134" s="224" t="s">
        <v>14</v>
      </c>
      <c r="R134" s="752"/>
      <c r="S134" s="753"/>
      <c r="T134" s="754" t="s">
        <v>69</v>
      </c>
      <c r="U134" s="755"/>
      <c r="V134" s="756"/>
      <c r="W134" s="756"/>
      <c r="X134" s="756"/>
      <c r="Y134" s="757"/>
      <c r="Z134" s="224" t="s">
        <v>14</v>
      </c>
      <c r="AA134" s="758"/>
      <c r="AB134" s="759"/>
      <c r="AC134" s="759"/>
      <c r="AD134" s="760"/>
      <c r="AG134" s="223">
        <f t="shared" ref="AG134:AG144" si="8">V134-M134</f>
        <v>0</v>
      </c>
    </row>
    <row r="135" spans="1:33" s="221" customFormat="1" ht="15" customHeight="1" x14ac:dyDescent="0.15">
      <c r="B135" s="746"/>
      <c r="C135" s="747"/>
      <c r="D135" s="748"/>
      <c r="E135" s="806" t="s">
        <v>652</v>
      </c>
      <c r="F135" s="807"/>
      <c r="G135" s="807"/>
      <c r="H135" s="808"/>
      <c r="I135" s="824"/>
      <c r="J135" s="825"/>
      <c r="K135" s="826" t="s">
        <v>32</v>
      </c>
      <c r="L135" s="827"/>
      <c r="M135" s="828"/>
      <c r="N135" s="828"/>
      <c r="O135" s="828"/>
      <c r="P135" s="829"/>
      <c r="Q135" s="225" t="s">
        <v>14</v>
      </c>
      <c r="R135" s="824"/>
      <c r="S135" s="825"/>
      <c r="T135" s="826" t="s">
        <v>32</v>
      </c>
      <c r="U135" s="827"/>
      <c r="V135" s="828"/>
      <c r="W135" s="828"/>
      <c r="X135" s="828"/>
      <c r="Y135" s="829"/>
      <c r="Z135" s="225" t="s">
        <v>14</v>
      </c>
      <c r="AA135" s="758"/>
      <c r="AB135" s="759"/>
      <c r="AC135" s="759"/>
      <c r="AD135" s="760"/>
      <c r="AG135" s="223">
        <f t="shared" si="8"/>
        <v>0</v>
      </c>
    </row>
    <row r="136" spans="1:33" s="221" customFormat="1" ht="15" customHeight="1" x14ac:dyDescent="0.15">
      <c r="B136" s="746"/>
      <c r="C136" s="747"/>
      <c r="D136" s="748"/>
      <c r="E136" s="762"/>
      <c r="F136" s="763"/>
      <c r="G136" s="763"/>
      <c r="H136" s="764"/>
      <c r="I136" s="765"/>
      <c r="J136" s="766"/>
      <c r="K136" s="767" t="s">
        <v>69</v>
      </c>
      <c r="L136" s="768"/>
      <c r="M136" s="769"/>
      <c r="N136" s="769"/>
      <c r="O136" s="769"/>
      <c r="P136" s="770"/>
      <c r="Q136" s="226" t="s">
        <v>14</v>
      </c>
      <c r="R136" s="765"/>
      <c r="S136" s="766"/>
      <c r="T136" s="767" t="s">
        <v>69</v>
      </c>
      <c r="U136" s="768"/>
      <c r="V136" s="769"/>
      <c r="W136" s="769"/>
      <c r="X136" s="769"/>
      <c r="Y136" s="770"/>
      <c r="Z136" s="226" t="s">
        <v>14</v>
      </c>
      <c r="AA136" s="741"/>
      <c r="AB136" s="742"/>
      <c r="AC136" s="742"/>
      <c r="AD136" s="761"/>
      <c r="AG136" s="223">
        <f t="shared" si="8"/>
        <v>0</v>
      </c>
    </row>
    <row r="137" spans="1:33" s="221" customFormat="1" ht="15" customHeight="1" x14ac:dyDescent="0.15">
      <c r="B137" s="746"/>
      <c r="C137" s="747"/>
      <c r="D137" s="748" t="s">
        <v>9</v>
      </c>
      <c r="E137" s="815" t="s">
        <v>649</v>
      </c>
      <c r="F137" s="816"/>
      <c r="G137" s="816"/>
      <c r="H137" s="817"/>
      <c r="I137" s="777"/>
      <c r="J137" s="778"/>
      <c r="K137" s="779" t="s">
        <v>32</v>
      </c>
      <c r="L137" s="780"/>
      <c r="M137" s="781"/>
      <c r="N137" s="781"/>
      <c r="O137" s="781"/>
      <c r="P137" s="782"/>
      <c r="Q137" s="227" t="s">
        <v>14</v>
      </c>
      <c r="R137" s="777"/>
      <c r="S137" s="778"/>
      <c r="T137" s="779" t="s">
        <v>32</v>
      </c>
      <c r="U137" s="780"/>
      <c r="V137" s="781"/>
      <c r="W137" s="781"/>
      <c r="X137" s="781"/>
      <c r="Y137" s="782"/>
      <c r="Z137" s="227" t="s">
        <v>14</v>
      </c>
      <c r="AA137" s="783"/>
      <c r="AB137" s="784"/>
      <c r="AC137" s="784"/>
      <c r="AD137" s="725" t="s">
        <v>14</v>
      </c>
      <c r="AG137" s="223">
        <f t="shared" si="8"/>
        <v>0</v>
      </c>
    </row>
    <row r="138" spans="1:33" s="221" customFormat="1" ht="15" customHeight="1" x14ac:dyDescent="0.15">
      <c r="B138" s="746"/>
      <c r="C138" s="747"/>
      <c r="D138" s="748"/>
      <c r="E138" s="749"/>
      <c r="F138" s="750"/>
      <c r="G138" s="750"/>
      <c r="H138" s="751"/>
      <c r="I138" s="800"/>
      <c r="J138" s="801"/>
      <c r="K138" s="802" t="s">
        <v>69</v>
      </c>
      <c r="L138" s="803"/>
      <c r="M138" s="804"/>
      <c r="N138" s="804"/>
      <c r="O138" s="804"/>
      <c r="P138" s="805"/>
      <c r="Q138" s="228" t="s">
        <v>14</v>
      </c>
      <c r="R138" s="800"/>
      <c r="S138" s="801"/>
      <c r="T138" s="802" t="s">
        <v>69</v>
      </c>
      <c r="U138" s="803"/>
      <c r="V138" s="804"/>
      <c r="W138" s="804"/>
      <c r="X138" s="804"/>
      <c r="Y138" s="805"/>
      <c r="Z138" s="228" t="s">
        <v>14</v>
      </c>
      <c r="AA138" s="758"/>
      <c r="AB138" s="759"/>
      <c r="AC138" s="759"/>
      <c r="AD138" s="760"/>
      <c r="AG138" s="223">
        <f t="shared" si="8"/>
        <v>0</v>
      </c>
    </row>
    <row r="139" spans="1:33" s="221" customFormat="1" ht="15" customHeight="1" x14ac:dyDescent="0.15">
      <c r="B139" s="746"/>
      <c r="C139" s="747"/>
      <c r="D139" s="748"/>
      <c r="E139" s="806" t="s">
        <v>652</v>
      </c>
      <c r="F139" s="807"/>
      <c r="G139" s="807"/>
      <c r="H139" s="808"/>
      <c r="I139" s="800"/>
      <c r="J139" s="801"/>
      <c r="K139" s="802" t="s">
        <v>32</v>
      </c>
      <c r="L139" s="803"/>
      <c r="M139" s="804"/>
      <c r="N139" s="804"/>
      <c r="O139" s="804"/>
      <c r="P139" s="805"/>
      <c r="Q139" s="228" t="s">
        <v>14</v>
      </c>
      <c r="R139" s="800"/>
      <c r="S139" s="801"/>
      <c r="T139" s="802" t="s">
        <v>32</v>
      </c>
      <c r="U139" s="803"/>
      <c r="V139" s="804"/>
      <c r="W139" s="804"/>
      <c r="X139" s="804"/>
      <c r="Y139" s="805"/>
      <c r="Z139" s="228" t="s">
        <v>14</v>
      </c>
      <c r="AA139" s="758"/>
      <c r="AB139" s="759"/>
      <c r="AC139" s="759"/>
      <c r="AD139" s="760"/>
      <c r="AG139" s="223">
        <f t="shared" si="8"/>
        <v>0</v>
      </c>
    </row>
    <row r="140" spans="1:33" s="221" customFormat="1" ht="15" customHeight="1" x14ac:dyDescent="0.15">
      <c r="B140" s="746"/>
      <c r="C140" s="747"/>
      <c r="D140" s="748"/>
      <c r="E140" s="762"/>
      <c r="F140" s="763"/>
      <c r="G140" s="763"/>
      <c r="H140" s="764"/>
      <c r="I140" s="818"/>
      <c r="J140" s="819"/>
      <c r="K140" s="820" t="s">
        <v>69</v>
      </c>
      <c r="L140" s="821"/>
      <c r="M140" s="822"/>
      <c r="N140" s="822"/>
      <c r="O140" s="822"/>
      <c r="P140" s="823"/>
      <c r="Q140" s="229" t="s">
        <v>14</v>
      </c>
      <c r="R140" s="818"/>
      <c r="S140" s="819"/>
      <c r="T140" s="820" t="s">
        <v>69</v>
      </c>
      <c r="U140" s="821"/>
      <c r="V140" s="822"/>
      <c r="W140" s="822"/>
      <c r="X140" s="822"/>
      <c r="Y140" s="823"/>
      <c r="Z140" s="229" t="s">
        <v>14</v>
      </c>
      <c r="AA140" s="741"/>
      <c r="AB140" s="742"/>
      <c r="AC140" s="742"/>
      <c r="AD140" s="761"/>
      <c r="AG140" s="223">
        <f t="shared" si="8"/>
        <v>0</v>
      </c>
    </row>
    <row r="141" spans="1:33" s="221" customFormat="1" ht="15" customHeight="1" x14ac:dyDescent="0.15">
      <c r="B141" s="746"/>
      <c r="C141" s="747"/>
      <c r="D141" s="748" t="s">
        <v>9</v>
      </c>
      <c r="E141" s="815" t="s">
        <v>649</v>
      </c>
      <c r="F141" s="816"/>
      <c r="G141" s="816"/>
      <c r="H141" s="817"/>
      <c r="I141" s="777"/>
      <c r="J141" s="778"/>
      <c r="K141" s="779" t="s">
        <v>32</v>
      </c>
      <c r="L141" s="780"/>
      <c r="M141" s="781"/>
      <c r="N141" s="781"/>
      <c r="O141" s="781"/>
      <c r="P141" s="782"/>
      <c r="Q141" s="227" t="s">
        <v>14</v>
      </c>
      <c r="R141" s="777"/>
      <c r="S141" s="778"/>
      <c r="T141" s="779" t="s">
        <v>32</v>
      </c>
      <c r="U141" s="780"/>
      <c r="V141" s="781"/>
      <c r="W141" s="781"/>
      <c r="X141" s="781"/>
      <c r="Y141" s="782"/>
      <c r="Z141" s="227" t="s">
        <v>14</v>
      </c>
      <c r="AA141" s="783"/>
      <c r="AB141" s="784"/>
      <c r="AC141" s="784"/>
      <c r="AD141" s="725" t="s">
        <v>14</v>
      </c>
      <c r="AG141" s="223">
        <f t="shared" si="8"/>
        <v>0</v>
      </c>
    </row>
    <row r="142" spans="1:33" s="221" customFormat="1" ht="15" customHeight="1" x14ac:dyDescent="0.15">
      <c r="B142" s="746"/>
      <c r="C142" s="747"/>
      <c r="D142" s="748"/>
      <c r="E142" s="749"/>
      <c r="F142" s="750"/>
      <c r="G142" s="750"/>
      <c r="H142" s="751"/>
      <c r="I142" s="800"/>
      <c r="J142" s="801"/>
      <c r="K142" s="802" t="s">
        <v>69</v>
      </c>
      <c r="L142" s="803"/>
      <c r="M142" s="804"/>
      <c r="N142" s="804"/>
      <c r="O142" s="804"/>
      <c r="P142" s="805"/>
      <c r="Q142" s="228" t="s">
        <v>14</v>
      </c>
      <c r="R142" s="800"/>
      <c r="S142" s="801"/>
      <c r="T142" s="802" t="s">
        <v>69</v>
      </c>
      <c r="U142" s="803"/>
      <c r="V142" s="804"/>
      <c r="W142" s="804"/>
      <c r="X142" s="804"/>
      <c r="Y142" s="805"/>
      <c r="Z142" s="228" t="s">
        <v>14</v>
      </c>
      <c r="AA142" s="758"/>
      <c r="AB142" s="759"/>
      <c r="AC142" s="759"/>
      <c r="AD142" s="760"/>
      <c r="AG142" s="223">
        <f t="shared" si="8"/>
        <v>0</v>
      </c>
    </row>
    <row r="143" spans="1:33" s="221" customFormat="1" ht="15" customHeight="1" x14ac:dyDescent="0.15">
      <c r="B143" s="746"/>
      <c r="C143" s="747"/>
      <c r="D143" s="748"/>
      <c r="E143" s="806" t="s">
        <v>652</v>
      </c>
      <c r="F143" s="807"/>
      <c r="G143" s="807"/>
      <c r="H143" s="808"/>
      <c r="I143" s="800"/>
      <c r="J143" s="801"/>
      <c r="K143" s="802" t="s">
        <v>32</v>
      </c>
      <c r="L143" s="803"/>
      <c r="M143" s="804"/>
      <c r="N143" s="804"/>
      <c r="O143" s="804"/>
      <c r="P143" s="805"/>
      <c r="Q143" s="228" t="s">
        <v>14</v>
      </c>
      <c r="R143" s="800"/>
      <c r="S143" s="801"/>
      <c r="T143" s="802" t="s">
        <v>32</v>
      </c>
      <c r="U143" s="803"/>
      <c r="V143" s="804"/>
      <c r="W143" s="804"/>
      <c r="X143" s="804"/>
      <c r="Y143" s="805"/>
      <c r="Z143" s="228" t="s">
        <v>14</v>
      </c>
      <c r="AA143" s="758"/>
      <c r="AB143" s="759"/>
      <c r="AC143" s="759"/>
      <c r="AD143" s="760"/>
      <c r="AG143" s="223">
        <f t="shared" si="8"/>
        <v>0</v>
      </c>
    </row>
    <row r="144" spans="1:33" s="221" customFormat="1" ht="15" customHeight="1" thickBot="1" x14ac:dyDescent="0.2">
      <c r="B144" s="771"/>
      <c r="C144" s="772"/>
      <c r="D144" s="773"/>
      <c r="E144" s="727"/>
      <c r="F144" s="728"/>
      <c r="G144" s="728"/>
      <c r="H144" s="729"/>
      <c r="I144" s="809"/>
      <c r="J144" s="810"/>
      <c r="K144" s="811" t="s">
        <v>69</v>
      </c>
      <c r="L144" s="812"/>
      <c r="M144" s="813"/>
      <c r="N144" s="813"/>
      <c r="O144" s="813"/>
      <c r="P144" s="814"/>
      <c r="Q144" s="230" t="s">
        <v>14</v>
      </c>
      <c r="R144" s="809"/>
      <c r="S144" s="810"/>
      <c r="T144" s="811" t="s">
        <v>69</v>
      </c>
      <c r="U144" s="812"/>
      <c r="V144" s="813"/>
      <c r="W144" s="813"/>
      <c r="X144" s="813"/>
      <c r="Y144" s="814"/>
      <c r="Z144" s="230" t="s">
        <v>14</v>
      </c>
      <c r="AA144" s="758"/>
      <c r="AB144" s="759"/>
      <c r="AC144" s="759"/>
      <c r="AD144" s="760"/>
      <c r="AG144" s="223">
        <f t="shared" si="8"/>
        <v>0</v>
      </c>
    </row>
    <row r="145" spans="1:33" s="221" customFormat="1" ht="15" customHeight="1" thickTop="1" x14ac:dyDescent="0.15">
      <c r="B145" s="736" t="s">
        <v>157</v>
      </c>
      <c r="C145" s="737"/>
      <c r="D145" s="737"/>
      <c r="E145" s="738"/>
      <c r="F145" s="739"/>
      <c r="G145" s="739"/>
      <c r="H145" s="739"/>
      <c r="I145" s="739"/>
      <c r="J145" s="739"/>
      <c r="K145" s="739"/>
      <c r="L145" s="740"/>
      <c r="M145" s="741"/>
      <c r="N145" s="742"/>
      <c r="O145" s="742"/>
      <c r="P145" s="742"/>
      <c r="Q145" s="397" t="s">
        <v>14</v>
      </c>
      <c r="R145" s="743"/>
      <c r="S145" s="744"/>
      <c r="T145" s="744"/>
      <c r="U145" s="745"/>
      <c r="V145" s="741"/>
      <c r="W145" s="742"/>
      <c r="X145" s="742"/>
      <c r="Y145" s="742"/>
      <c r="Z145" s="397" t="s">
        <v>14</v>
      </c>
      <c r="AA145" s="798"/>
      <c r="AB145" s="799"/>
      <c r="AC145" s="799"/>
      <c r="AD145" s="231" t="s">
        <v>14</v>
      </c>
    </row>
    <row r="146" spans="1:33" s="232" customFormat="1" ht="18" customHeight="1" x14ac:dyDescent="0.15">
      <c r="B146" s="233"/>
      <c r="C146" s="233"/>
      <c r="D146" s="233"/>
      <c r="E146" s="233"/>
      <c r="F146" s="234"/>
      <c r="G146" s="234"/>
      <c r="H146" s="234"/>
      <c r="I146" s="234"/>
      <c r="J146" s="234"/>
      <c r="K146" s="235"/>
      <c r="L146" s="235"/>
      <c r="M146" s="235"/>
      <c r="N146" s="233"/>
      <c r="O146" s="233"/>
      <c r="P146" s="233"/>
      <c r="Q146" s="233"/>
      <c r="R146" s="233"/>
      <c r="S146" s="233"/>
      <c r="T146" s="233"/>
      <c r="U146" s="233"/>
      <c r="V146" s="235"/>
      <c r="W146" s="235"/>
      <c r="X146" s="235"/>
      <c r="Y146" s="233"/>
      <c r="Z146" s="235"/>
      <c r="AA146" s="235"/>
      <c r="AB146" s="234"/>
      <c r="AC146" s="235"/>
      <c r="AD146" s="233"/>
    </row>
    <row r="147" spans="1:33" ht="18" customHeight="1" x14ac:dyDescent="0.15">
      <c r="A147" s="193" t="s">
        <v>694</v>
      </c>
    </row>
    <row r="148" spans="1:33" s="221" customFormat="1" ht="15" customHeight="1" x14ac:dyDescent="0.15">
      <c r="B148" s="787" t="s">
        <v>190</v>
      </c>
      <c r="C148" s="788"/>
      <c r="D148" s="789"/>
      <c r="E148" s="790" t="s">
        <v>6</v>
      </c>
      <c r="F148" s="791"/>
      <c r="G148" s="791"/>
      <c r="H148" s="792"/>
      <c r="I148" s="787" t="s">
        <v>188</v>
      </c>
      <c r="J148" s="788"/>
      <c r="K148" s="788"/>
      <c r="L148" s="788"/>
      <c r="M148" s="788"/>
      <c r="N148" s="788"/>
      <c r="O148" s="788"/>
      <c r="P148" s="788"/>
      <c r="Q148" s="789"/>
      <c r="R148" s="787" t="s">
        <v>189</v>
      </c>
      <c r="S148" s="788"/>
      <c r="T148" s="788"/>
      <c r="U148" s="788"/>
      <c r="V148" s="788"/>
      <c r="W148" s="788"/>
      <c r="X148" s="788"/>
      <c r="Y148" s="788"/>
      <c r="Z148" s="789"/>
      <c r="AA148" s="790" t="s">
        <v>172</v>
      </c>
      <c r="AB148" s="791"/>
      <c r="AC148" s="791"/>
      <c r="AD148" s="792"/>
    </row>
    <row r="149" spans="1:33" s="221" customFormat="1" ht="15" customHeight="1" x14ac:dyDescent="0.15">
      <c r="B149" s="787"/>
      <c r="C149" s="788"/>
      <c r="D149" s="789"/>
      <c r="E149" s="736"/>
      <c r="F149" s="737"/>
      <c r="G149" s="737"/>
      <c r="H149" s="793"/>
      <c r="I149" s="794" t="s">
        <v>191</v>
      </c>
      <c r="J149" s="795"/>
      <c r="K149" s="795"/>
      <c r="L149" s="795"/>
      <c r="M149" s="796" t="s">
        <v>45</v>
      </c>
      <c r="N149" s="796"/>
      <c r="O149" s="796"/>
      <c r="P149" s="796"/>
      <c r="Q149" s="797"/>
      <c r="R149" s="794" t="s">
        <v>191</v>
      </c>
      <c r="S149" s="795"/>
      <c r="T149" s="795"/>
      <c r="U149" s="795"/>
      <c r="V149" s="796" t="s">
        <v>45</v>
      </c>
      <c r="W149" s="796"/>
      <c r="X149" s="796"/>
      <c r="Y149" s="796"/>
      <c r="Z149" s="797"/>
      <c r="AA149" s="736"/>
      <c r="AB149" s="737"/>
      <c r="AC149" s="737"/>
      <c r="AD149" s="793"/>
    </row>
    <row r="150" spans="1:33" s="221" customFormat="1" ht="15" customHeight="1" x14ac:dyDescent="0.15">
      <c r="B150" s="746"/>
      <c r="C150" s="747"/>
      <c r="D150" s="748" t="s">
        <v>9</v>
      </c>
      <c r="E150" s="815" t="s">
        <v>649</v>
      </c>
      <c r="F150" s="816"/>
      <c r="G150" s="816"/>
      <c r="H150" s="817"/>
      <c r="I150" s="830"/>
      <c r="J150" s="831"/>
      <c r="K150" s="832" t="s">
        <v>32</v>
      </c>
      <c r="L150" s="833"/>
      <c r="M150" s="834"/>
      <c r="N150" s="834"/>
      <c r="O150" s="834"/>
      <c r="P150" s="835"/>
      <c r="Q150" s="222" t="s">
        <v>14</v>
      </c>
      <c r="R150" s="830"/>
      <c r="S150" s="831"/>
      <c r="T150" s="832" t="s">
        <v>32</v>
      </c>
      <c r="U150" s="833"/>
      <c r="V150" s="834"/>
      <c r="W150" s="834"/>
      <c r="X150" s="834"/>
      <c r="Y150" s="835"/>
      <c r="Z150" s="222" t="s">
        <v>14</v>
      </c>
      <c r="AA150" s="783"/>
      <c r="AB150" s="784"/>
      <c r="AC150" s="784"/>
      <c r="AD150" s="725" t="s">
        <v>14</v>
      </c>
      <c r="AG150" s="223">
        <f>V150-M150</f>
        <v>0</v>
      </c>
    </row>
    <row r="151" spans="1:33" s="221" customFormat="1" ht="15" customHeight="1" x14ac:dyDescent="0.15">
      <c r="B151" s="746"/>
      <c r="C151" s="747"/>
      <c r="D151" s="748"/>
      <c r="E151" s="749"/>
      <c r="F151" s="750"/>
      <c r="G151" s="750"/>
      <c r="H151" s="751"/>
      <c r="I151" s="752"/>
      <c r="J151" s="753"/>
      <c r="K151" s="754" t="s">
        <v>69</v>
      </c>
      <c r="L151" s="755"/>
      <c r="M151" s="756"/>
      <c r="N151" s="756"/>
      <c r="O151" s="756"/>
      <c r="P151" s="757"/>
      <c r="Q151" s="224" t="s">
        <v>14</v>
      </c>
      <c r="R151" s="752"/>
      <c r="S151" s="753"/>
      <c r="T151" s="754" t="s">
        <v>69</v>
      </c>
      <c r="U151" s="755"/>
      <c r="V151" s="756"/>
      <c r="W151" s="756"/>
      <c r="X151" s="756"/>
      <c r="Y151" s="757"/>
      <c r="Z151" s="224" t="s">
        <v>14</v>
      </c>
      <c r="AA151" s="758"/>
      <c r="AB151" s="759"/>
      <c r="AC151" s="759"/>
      <c r="AD151" s="760"/>
      <c r="AG151" s="223">
        <f t="shared" ref="AG151:AG161" si="9">V151-M151</f>
        <v>0</v>
      </c>
    </row>
    <row r="152" spans="1:33" s="221" customFormat="1" ht="15" customHeight="1" x14ac:dyDescent="0.15">
      <c r="B152" s="746"/>
      <c r="C152" s="747"/>
      <c r="D152" s="748"/>
      <c r="E152" s="806" t="s">
        <v>652</v>
      </c>
      <c r="F152" s="807"/>
      <c r="G152" s="807"/>
      <c r="H152" s="808"/>
      <c r="I152" s="824"/>
      <c r="J152" s="825"/>
      <c r="K152" s="826" t="s">
        <v>32</v>
      </c>
      <c r="L152" s="827"/>
      <c r="M152" s="828"/>
      <c r="N152" s="828"/>
      <c r="O152" s="828"/>
      <c r="P152" s="829"/>
      <c r="Q152" s="225" t="s">
        <v>14</v>
      </c>
      <c r="R152" s="824"/>
      <c r="S152" s="825"/>
      <c r="T152" s="826" t="s">
        <v>32</v>
      </c>
      <c r="U152" s="827"/>
      <c r="V152" s="828"/>
      <c r="W152" s="828"/>
      <c r="X152" s="828"/>
      <c r="Y152" s="829"/>
      <c r="Z152" s="225" t="s">
        <v>14</v>
      </c>
      <c r="AA152" s="758"/>
      <c r="AB152" s="759"/>
      <c r="AC152" s="759"/>
      <c r="AD152" s="760"/>
      <c r="AG152" s="223">
        <f t="shared" si="9"/>
        <v>0</v>
      </c>
    </row>
    <row r="153" spans="1:33" s="221" customFormat="1" ht="15" customHeight="1" x14ac:dyDescent="0.15">
      <c r="B153" s="746"/>
      <c r="C153" s="747"/>
      <c r="D153" s="748"/>
      <c r="E153" s="762"/>
      <c r="F153" s="763"/>
      <c r="G153" s="763"/>
      <c r="H153" s="764"/>
      <c r="I153" s="765"/>
      <c r="J153" s="766"/>
      <c r="K153" s="767" t="s">
        <v>69</v>
      </c>
      <c r="L153" s="768"/>
      <c r="M153" s="769"/>
      <c r="N153" s="769"/>
      <c r="O153" s="769"/>
      <c r="P153" s="770"/>
      <c r="Q153" s="226" t="s">
        <v>14</v>
      </c>
      <c r="R153" s="765"/>
      <c r="S153" s="766"/>
      <c r="T153" s="767" t="s">
        <v>69</v>
      </c>
      <c r="U153" s="768"/>
      <c r="V153" s="769"/>
      <c r="W153" s="769"/>
      <c r="X153" s="769"/>
      <c r="Y153" s="770"/>
      <c r="Z153" s="226" t="s">
        <v>14</v>
      </c>
      <c r="AA153" s="741"/>
      <c r="AB153" s="742"/>
      <c r="AC153" s="742"/>
      <c r="AD153" s="761"/>
      <c r="AG153" s="223">
        <f t="shared" si="9"/>
        <v>0</v>
      </c>
    </row>
    <row r="154" spans="1:33" s="221" customFormat="1" ht="15" customHeight="1" x14ac:dyDescent="0.15">
      <c r="B154" s="746"/>
      <c r="C154" s="747"/>
      <c r="D154" s="748" t="s">
        <v>9</v>
      </c>
      <c r="E154" s="815" t="s">
        <v>649</v>
      </c>
      <c r="F154" s="816"/>
      <c r="G154" s="816"/>
      <c r="H154" s="817"/>
      <c r="I154" s="777"/>
      <c r="J154" s="778"/>
      <c r="K154" s="779" t="s">
        <v>32</v>
      </c>
      <c r="L154" s="780"/>
      <c r="M154" s="781"/>
      <c r="N154" s="781"/>
      <c r="O154" s="781"/>
      <c r="P154" s="782"/>
      <c r="Q154" s="227" t="s">
        <v>14</v>
      </c>
      <c r="R154" s="777"/>
      <c r="S154" s="778"/>
      <c r="T154" s="779" t="s">
        <v>32</v>
      </c>
      <c r="U154" s="780"/>
      <c r="V154" s="781"/>
      <c r="W154" s="781"/>
      <c r="X154" s="781"/>
      <c r="Y154" s="782"/>
      <c r="Z154" s="227" t="s">
        <v>14</v>
      </c>
      <c r="AA154" s="783"/>
      <c r="AB154" s="784"/>
      <c r="AC154" s="784"/>
      <c r="AD154" s="725" t="s">
        <v>14</v>
      </c>
      <c r="AG154" s="223">
        <f t="shared" si="9"/>
        <v>0</v>
      </c>
    </row>
    <row r="155" spans="1:33" s="221" customFormat="1" ht="15" customHeight="1" x14ac:dyDescent="0.15">
      <c r="B155" s="746"/>
      <c r="C155" s="747"/>
      <c r="D155" s="748"/>
      <c r="E155" s="749"/>
      <c r="F155" s="750"/>
      <c r="G155" s="750"/>
      <c r="H155" s="751"/>
      <c r="I155" s="800"/>
      <c r="J155" s="801"/>
      <c r="K155" s="802" t="s">
        <v>69</v>
      </c>
      <c r="L155" s="803"/>
      <c r="M155" s="804"/>
      <c r="N155" s="804"/>
      <c r="O155" s="804"/>
      <c r="P155" s="805"/>
      <c r="Q155" s="228" t="s">
        <v>14</v>
      </c>
      <c r="R155" s="800"/>
      <c r="S155" s="801"/>
      <c r="T155" s="802" t="s">
        <v>69</v>
      </c>
      <c r="U155" s="803"/>
      <c r="V155" s="804"/>
      <c r="W155" s="804"/>
      <c r="X155" s="804"/>
      <c r="Y155" s="805"/>
      <c r="Z155" s="228" t="s">
        <v>14</v>
      </c>
      <c r="AA155" s="758"/>
      <c r="AB155" s="759"/>
      <c r="AC155" s="759"/>
      <c r="AD155" s="760"/>
      <c r="AG155" s="223">
        <f t="shared" si="9"/>
        <v>0</v>
      </c>
    </row>
    <row r="156" spans="1:33" s="221" customFormat="1" ht="15" customHeight="1" x14ac:dyDescent="0.15">
      <c r="B156" s="746"/>
      <c r="C156" s="747"/>
      <c r="D156" s="748"/>
      <c r="E156" s="806" t="s">
        <v>652</v>
      </c>
      <c r="F156" s="807"/>
      <c r="G156" s="807"/>
      <c r="H156" s="808"/>
      <c r="I156" s="800"/>
      <c r="J156" s="801"/>
      <c r="K156" s="802" t="s">
        <v>32</v>
      </c>
      <c r="L156" s="803"/>
      <c r="M156" s="804"/>
      <c r="N156" s="804"/>
      <c r="O156" s="804"/>
      <c r="P156" s="805"/>
      <c r="Q156" s="228" t="s">
        <v>14</v>
      </c>
      <c r="R156" s="800"/>
      <c r="S156" s="801"/>
      <c r="T156" s="802" t="s">
        <v>32</v>
      </c>
      <c r="U156" s="803"/>
      <c r="V156" s="804"/>
      <c r="W156" s="804"/>
      <c r="X156" s="804"/>
      <c r="Y156" s="805"/>
      <c r="Z156" s="228" t="s">
        <v>14</v>
      </c>
      <c r="AA156" s="758"/>
      <c r="AB156" s="759"/>
      <c r="AC156" s="759"/>
      <c r="AD156" s="760"/>
      <c r="AG156" s="223">
        <f t="shared" si="9"/>
        <v>0</v>
      </c>
    </row>
    <row r="157" spans="1:33" s="221" customFormat="1" ht="15" customHeight="1" x14ac:dyDescent="0.15">
      <c r="B157" s="746"/>
      <c r="C157" s="747"/>
      <c r="D157" s="748"/>
      <c r="E157" s="762"/>
      <c r="F157" s="763"/>
      <c r="G157" s="763"/>
      <c r="H157" s="764"/>
      <c r="I157" s="818"/>
      <c r="J157" s="819"/>
      <c r="K157" s="820" t="s">
        <v>69</v>
      </c>
      <c r="L157" s="821"/>
      <c r="M157" s="822"/>
      <c r="N157" s="822"/>
      <c r="O157" s="822"/>
      <c r="P157" s="823"/>
      <c r="Q157" s="229" t="s">
        <v>14</v>
      </c>
      <c r="R157" s="818"/>
      <c r="S157" s="819"/>
      <c r="T157" s="820" t="s">
        <v>69</v>
      </c>
      <c r="U157" s="821"/>
      <c r="V157" s="822"/>
      <c r="W157" s="822"/>
      <c r="X157" s="822"/>
      <c r="Y157" s="823"/>
      <c r="Z157" s="229" t="s">
        <v>14</v>
      </c>
      <c r="AA157" s="741"/>
      <c r="AB157" s="742"/>
      <c r="AC157" s="742"/>
      <c r="AD157" s="761"/>
      <c r="AG157" s="223">
        <f t="shared" si="9"/>
        <v>0</v>
      </c>
    </row>
    <row r="158" spans="1:33" s="221" customFormat="1" ht="15" customHeight="1" x14ac:dyDescent="0.15">
      <c r="B158" s="746"/>
      <c r="C158" s="747"/>
      <c r="D158" s="748" t="s">
        <v>9</v>
      </c>
      <c r="E158" s="815" t="s">
        <v>649</v>
      </c>
      <c r="F158" s="816"/>
      <c r="G158" s="816"/>
      <c r="H158" s="817"/>
      <c r="I158" s="777"/>
      <c r="J158" s="778"/>
      <c r="K158" s="779" t="s">
        <v>32</v>
      </c>
      <c r="L158" s="780"/>
      <c r="M158" s="781"/>
      <c r="N158" s="781"/>
      <c r="O158" s="781"/>
      <c r="P158" s="782"/>
      <c r="Q158" s="227" t="s">
        <v>14</v>
      </c>
      <c r="R158" s="777"/>
      <c r="S158" s="778"/>
      <c r="T158" s="779" t="s">
        <v>32</v>
      </c>
      <c r="U158" s="780"/>
      <c r="V158" s="781"/>
      <c r="W158" s="781"/>
      <c r="X158" s="781"/>
      <c r="Y158" s="782"/>
      <c r="Z158" s="227" t="s">
        <v>14</v>
      </c>
      <c r="AA158" s="783"/>
      <c r="AB158" s="784"/>
      <c r="AC158" s="784"/>
      <c r="AD158" s="725" t="s">
        <v>14</v>
      </c>
      <c r="AG158" s="223">
        <f t="shared" si="9"/>
        <v>0</v>
      </c>
    </row>
    <row r="159" spans="1:33" s="221" customFormat="1" ht="15" customHeight="1" x14ac:dyDescent="0.15">
      <c r="B159" s="746"/>
      <c r="C159" s="747"/>
      <c r="D159" s="748"/>
      <c r="E159" s="749"/>
      <c r="F159" s="750"/>
      <c r="G159" s="750"/>
      <c r="H159" s="751"/>
      <c r="I159" s="800"/>
      <c r="J159" s="801"/>
      <c r="K159" s="802" t="s">
        <v>69</v>
      </c>
      <c r="L159" s="803"/>
      <c r="M159" s="804"/>
      <c r="N159" s="804"/>
      <c r="O159" s="804"/>
      <c r="P159" s="805"/>
      <c r="Q159" s="228" t="s">
        <v>14</v>
      </c>
      <c r="R159" s="800"/>
      <c r="S159" s="801"/>
      <c r="T159" s="802" t="s">
        <v>69</v>
      </c>
      <c r="U159" s="803"/>
      <c r="V159" s="804"/>
      <c r="W159" s="804"/>
      <c r="X159" s="804"/>
      <c r="Y159" s="805"/>
      <c r="Z159" s="228" t="s">
        <v>14</v>
      </c>
      <c r="AA159" s="758"/>
      <c r="AB159" s="759"/>
      <c r="AC159" s="759"/>
      <c r="AD159" s="760"/>
      <c r="AG159" s="223">
        <f t="shared" si="9"/>
        <v>0</v>
      </c>
    </row>
    <row r="160" spans="1:33" s="221" customFormat="1" ht="15" customHeight="1" x14ac:dyDescent="0.15">
      <c r="B160" s="746"/>
      <c r="C160" s="747"/>
      <c r="D160" s="748"/>
      <c r="E160" s="806" t="s">
        <v>652</v>
      </c>
      <c r="F160" s="807"/>
      <c r="G160" s="807"/>
      <c r="H160" s="808"/>
      <c r="I160" s="800"/>
      <c r="J160" s="801"/>
      <c r="K160" s="802" t="s">
        <v>32</v>
      </c>
      <c r="L160" s="803"/>
      <c r="M160" s="804"/>
      <c r="N160" s="804"/>
      <c r="O160" s="804"/>
      <c r="P160" s="805"/>
      <c r="Q160" s="228" t="s">
        <v>14</v>
      </c>
      <c r="R160" s="800"/>
      <c r="S160" s="801"/>
      <c r="T160" s="802" t="s">
        <v>32</v>
      </c>
      <c r="U160" s="803"/>
      <c r="V160" s="804"/>
      <c r="W160" s="804"/>
      <c r="X160" s="804"/>
      <c r="Y160" s="805"/>
      <c r="Z160" s="228" t="s">
        <v>14</v>
      </c>
      <c r="AA160" s="758"/>
      <c r="AB160" s="759"/>
      <c r="AC160" s="759"/>
      <c r="AD160" s="760"/>
      <c r="AG160" s="223">
        <f t="shared" si="9"/>
        <v>0</v>
      </c>
    </row>
    <row r="161" spans="1:33" s="221" customFormat="1" ht="15" customHeight="1" thickBot="1" x14ac:dyDescent="0.2">
      <c r="B161" s="771"/>
      <c r="C161" s="772"/>
      <c r="D161" s="773"/>
      <c r="E161" s="727"/>
      <c r="F161" s="728"/>
      <c r="G161" s="728"/>
      <c r="H161" s="729"/>
      <c r="I161" s="809"/>
      <c r="J161" s="810"/>
      <c r="K161" s="811" t="s">
        <v>69</v>
      </c>
      <c r="L161" s="812"/>
      <c r="M161" s="813"/>
      <c r="N161" s="813"/>
      <c r="O161" s="813"/>
      <c r="P161" s="814"/>
      <c r="Q161" s="230" t="s">
        <v>14</v>
      </c>
      <c r="R161" s="809"/>
      <c r="S161" s="810"/>
      <c r="T161" s="811" t="s">
        <v>69</v>
      </c>
      <c r="U161" s="812"/>
      <c r="V161" s="813"/>
      <c r="W161" s="813"/>
      <c r="X161" s="813"/>
      <c r="Y161" s="814"/>
      <c r="Z161" s="230" t="s">
        <v>14</v>
      </c>
      <c r="AA161" s="758"/>
      <c r="AB161" s="759"/>
      <c r="AC161" s="759"/>
      <c r="AD161" s="760"/>
      <c r="AG161" s="223">
        <f t="shared" si="9"/>
        <v>0</v>
      </c>
    </row>
    <row r="162" spans="1:33" s="221" customFormat="1" ht="15" customHeight="1" thickTop="1" x14ac:dyDescent="0.15">
      <c r="B162" s="736" t="s">
        <v>157</v>
      </c>
      <c r="C162" s="737"/>
      <c r="D162" s="737"/>
      <c r="E162" s="738"/>
      <c r="F162" s="739"/>
      <c r="G162" s="739"/>
      <c r="H162" s="739"/>
      <c r="I162" s="739"/>
      <c r="J162" s="739"/>
      <c r="K162" s="739"/>
      <c r="L162" s="740"/>
      <c r="M162" s="741"/>
      <c r="N162" s="742"/>
      <c r="O162" s="742"/>
      <c r="P162" s="742"/>
      <c r="Q162" s="397" t="s">
        <v>14</v>
      </c>
      <c r="R162" s="743"/>
      <c r="S162" s="744"/>
      <c r="T162" s="744"/>
      <c r="U162" s="745"/>
      <c r="V162" s="741"/>
      <c r="W162" s="742"/>
      <c r="X162" s="742"/>
      <c r="Y162" s="742"/>
      <c r="Z162" s="397" t="s">
        <v>14</v>
      </c>
      <c r="AA162" s="798"/>
      <c r="AB162" s="799"/>
      <c r="AC162" s="799"/>
      <c r="AD162" s="231" t="s">
        <v>14</v>
      </c>
    </row>
    <row r="163" spans="1:33" s="232" customFormat="1" ht="18" customHeight="1" x14ac:dyDescent="0.15">
      <c r="B163" s="233"/>
      <c r="C163" s="233"/>
      <c r="D163" s="233"/>
      <c r="E163" s="233"/>
      <c r="F163" s="234"/>
      <c r="G163" s="234"/>
      <c r="H163" s="234"/>
      <c r="I163" s="234"/>
      <c r="J163" s="234"/>
      <c r="K163" s="235"/>
      <c r="L163" s="235"/>
      <c r="M163" s="235"/>
      <c r="N163" s="233"/>
      <c r="O163" s="233"/>
      <c r="P163" s="233"/>
      <c r="Q163" s="233"/>
      <c r="R163" s="233"/>
      <c r="S163" s="233"/>
      <c r="T163" s="233"/>
      <c r="U163" s="233"/>
      <c r="V163" s="235"/>
      <c r="W163" s="235"/>
      <c r="X163" s="235"/>
      <c r="Y163" s="233"/>
      <c r="Z163" s="235"/>
      <c r="AA163" s="235"/>
      <c r="AB163" s="234"/>
      <c r="AC163" s="235"/>
      <c r="AD163" s="233"/>
    </row>
    <row r="164" spans="1:33" ht="18" customHeight="1" x14ac:dyDescent="0.15">
      <c r="A164" s="193" t="s">
        <v>695</v>
      </c>
    </row>
    <row r="165" spans="1:33" s="221" customFormat="1" ht="15" customHeight="1" x14ac:dyDescent="0.15">
      <c r="B165" s="787" t="s">
        <v>190</v>
      </c>
      <c r="C165" s="788"/>
      <c r="D165" s="789"/>
      <c r="E165" s="790" t="s">
        <v>6</v>
      </c>
      <c r="F165" s="791"/>
      <c r="G165" s="791"/>
      <c r="H165" s="792"/>
      <c r="I165" s="787" t="s">
        <v>188</v>
      </c>
      <c r="J165" s="788"/>
      <c r="K165" s="788"/>
      <c r="L165" s="788"/>
      <c r="M165" s="788"/>
      <c r="N165" s="788"/>
      <c r="O165" s="788"/>
      <c r="P165" s="788"/>
      <c r="Q165" s="789"/>
      <c r="R165" s="787" t="s">
        <v>189</v>
      </c>
      <c r="S165" s="788"/>
      <c r="T165" s="788"/>
      <c r="U165" s="788"/>
      <c r="V165" s="788"/>
      <c r="W165" s="788"/>
      <c r="X165" s="788"/>
      <c r="Y165" s="788"/>
      <c r="Z165" s="789"/>
      <c r="AA165" s="790" t="s">
        <v>172</v>
      </c>
      <c r="AB165" s="791"/>
      <c r="AC165" s="791"/>
      <c r="AD165" s="792"/>
    </row>
    <row r="166" spans="1:33" s="221" customFormat="1" ht="15" customHeight="1" x14ac:dyDescent="0.15">
      <c r="B166" s="787"/>
      <c r="C166" s="788"/>
      <c r="D166" s="789"/>
      <c r="E166" s="736"/>
      <c r="F166" s="737"/>
      <c r="G166" s="737"/>
      <c r="H166" s="793"/>
      <c r="I166" s="794" t="s">
        <v>191</v>
      </c>
      <c r="J166" s="795"/>
      <c r="K166" s="795"/>
      <c r="L166" s="795"/>
      <c r="M166" s="796" t="s">
        <v>45</v>
      </c>
      <c r="N166" s="796"/>
      <c r="O166" s="796"/>
      <c r="P166" s="796"/>
      <c r="Q166" s="797"/>
      <c r="R166" s="794" t="s">
        <v>191</v>
      </c>
      <c r="S166" s="795"/>
      <c r="T166" s="795"/>
      <c r="U166" s="795"/>
      <c r="V166" s="796" t="s">
        <v>45</v>
      </c>
      <c r="W166" s="796"/>
      <c r="X166" s="796"/>
      <c r="Y166" s="796"/>
      <c r="Z166" s="797"/>
      <c r="AA166" s="736"/>
      <c r="AB166" s="737"/>
      <c r="AC166" s="737"/>
      <c r="AD166" s="793"/>
    </row>
    <row r="167" spans="1:33" s="221" customFormat="1" ht="15" customHeight="1" x14ac:dyDescent="0.15">
      <c r="B167" s="746"/>
      <c r="C167" s="747"/>
      <c r="D167" s="748" t="s">
        <v>9</v>
      </c>
      <c r="E167" s="815" t="s">
        <v>649</v>
      </c>
      <c r="F167" s="816"/>
      <c r="G167" s="816"/>
      <c r="H167" s="817"/>
      <c r="I167" s="830"/>
      <c r="J167" s="831"/>
      <c r="K167" s="832" t="s">
        <v>32</v>
      </c>
      <c r="L167" s="833"/>
      <c r="M167" s="834"/>
      <c r="N167" s="834"/>
      <c r="O167" s="834"/>
      <c r="P167" s="835"/>
      <c r="Q167" s="222" t="s">
        <v>14</v>
      </c>
      <c r="R167" s="830"/>
      <c r="S167" s="831"/>
      <c r="T167" s="832" t="s">
        <v>32</v>
      </c>
      <c r="U167" s="833"/>
      <c r="V167" s="834"/>
      <c r="W167" s="834"/>
      <c r="X167" s="834"/>
      <c r="Y167" s="835"/>
      <c r="Z167" s="222" t="s">
        <v>14</v>
      </c>
      <c r="AA167" s="783"/>
      <c r="AB167" s="784"/>
      <c r="AC167" s="784"/>
      <c r="AD167" s="725" t="s">
        <v>14</v>
      </c>
      <c r="AG167" s="223">
        <f>V167-M167</f>
        <v>0</v>
      </c>
    </row>
    <row r="168" spans="1:33" s="221" customFormat="1" ht="15" customHeight="1" x14ac:dyDescent="0.15">
      <c r="B168" s="746"/>
      <c r="C168" s="747"/>
      <c r="D168" s="748"/>
      <c r="E168" s="749"/>
      <c r="F168" s="750"/>
      <c r="G168" s="750"/>
      <c r="H168" s="751"/>
      <c r="I168" s="752"/>
      <c r="J168" s="753"/>
      <c r="K168" s="754" t="s">
        <v>69</v>
      </c>
      <c r="L168" s="755"/>
      <c r="M168" s="756"/>
      <c r="N168" s="756"/>
      <c r="O168" s="756"/>
      <c r="P168" s="757"/>
      <c r="Q168" s="224" t="s">
        <v>14</v>
      </c>
      <c r="R168" s="752"/>
      <c r="S168" s="753"/>
      <c r="T168" s="754" t="s">
        <v>69</v>
      </c>
      <c r="U168" s="755"/>
      <c r="V168" s="756"/>
      <c r="W168" s="756"/>
      <c r="X168" s="756"/>
      <c r="Y168" s="757"/>
      <c r="Z168" s="224" t="s">
        <v>14</v>
      </c>
      <c r="AA168" s="758"/>
      <c r="AB168" s="759"/>
      <c r="AC168" s="759"/>
      <c r="AD168" s="760"/>
      <c r="AG168" s="223">
        <f t="shared" ref="AG168:AG172" si="10">V168-M168</f>
        <v>0</v>
      </c>
    </row>
    <row r="169" spans="1:33" s="221" customFormat="1" ht="15" customHeight="1" x14ac:dyDescent="0.15">
      <c r="B169" s="746"/>
      <c r="C169" s="747"/>
      <c r="D169" s="748" t="s">
        <v>9</v>
      </c>
      <c r="E169" s="815" t="s">
        <v>649</v>
      </c>
      <c r="F169" s="816"/>
      <c r="G169" s="816"/>
      <c r="H169" s="817"/>
      <c r="I169" s="777"/>
      <c r="J169" s="778"/>
      <c r="K169" s="779" t="s">
        <v>32</v>
      </c>
      <c r="L169" s="780"/>
      <c r="M169" s="781"/>
      <c r="N169" s="781"/>
      <c r="O169" s="781"/>
      <c r="P169" s="782"/>
      <c r="Q169" s="227" t="s">
        <v>14</v>
      </c>
      <c r="R169" s="777"/>
      <c r="S169" s="778"/>
      <c r="T169" s="779" t="s">
        <v>32</v>
      </c>
      <c r="U169" s="780"/>
      <c r="V169" s="781"/>
      <c r="W169" s="781"/>
      <c r="X169" s="781"/>
      <c r="Y169" s="782"/>
      <c r="Z169" s="227" t="s">
        <v>14</v>
      </c>
      <c r="AA169" s="783"/>
      <c r="AB169" s="784"/>
      <c r="AC169" s="784"/>
      <c r="AD169" s="725" t="s">
        <v>14</v>
      </c>
      <c r="AG169" s="223">
        <f t="shared" si="10"/>
        <v>0</v>
      </c>
    </row>
    <row r="170" spans="1:33" s="221" customFormat="1" ht="15" customHeight="1" x14ac:dyDescent="0.15">
      <c r="B170" s="746"/>
      <c r="C170" s="747"/>
      <c r="D170" s="748"/>
      <c r="E170" s="749"/>
      <c r="F170" s="750"/>
      <c r="G170" s="750"/>
      <c r="H170" s="751"/>
      <c r="I170" s="800"/>
      <c r="J170" s="801"/>
      <c r="K170" s="802" t="s">
        <v>69</v>
      </c>
      <c r="L170" s="803"/>
      <c r="M170" s="804"/>
      <c r="N170" s="804"/>
      <c r="O170" s="804"/>
      <c r="P170" s="805"/>
      <c r="Q170" s="228" t="s">
        <v>14</v>
      </c>
      <c r="R170" s="800"/>
      <c r="S170" s="801"/>
      <c r="T170" s="802" t="s">
        <v>69</v>
      </c>
      <c r="U170" s="803"/>
      <c r="V170" s="804"/>
      <c r="W170" s="804"/>
      <c r="X170" s="804"/>
      <c r="Y170" s="805"/>
      <c r="Z170" s="228" t="s">
        <v>14</v>
      </c>
      <c r="AA170" s="758"/>
      <c r="AB170" s="759"/>
      <c r="AC170" s="759"/>
      <c r="AD170" s="760"/>
      <c r="AG170" s="223">
        <f t="shared" si="10"/>
        <v>0</v>
      </c>
    </row>
    <row r="171" spans="1:33" s="221" customFormat="1" ht="15" customHeight="1" x14ac:dyDescent="0.15">
      <c r="B171" s="746"/>
      <c r="C171" s="747"/>
      <c r="D171" s="748" t="s">
        <v>9</v>
      </c>
      <c r="E171" s="815" t="s">
        <v>649</v>
      </c>
      <c r="F171" s="816"/>
      <c r="G171" s="816"/>
      <c r="H171" s="817"/>
      <c r="I171" s="777"/>
      <c r="J171" s="778"/>
      <c r="K171" s="779" t="s">
        <v>32</v>
      </c>
      <c r="L171" s="780"/>
      <c r="M171" s="781"/>
      <c r="N171" s="781"/>
      <c r="O171" s="781"/>
      <c r="P171" s="782"/>
      <c r="Q171" s="227" t="s">
        <v>14</v>
      </c>
      <c r="R171" s="777"/>
      <c r="S171" s="778"/>
      <c r="T171" s="779" t="s">
        <v>32</v>
      </c>
      <c r="U171" s="780"/>
      <c r="V171" s="781"/>
      <c r="W171" s="781"/>
      <c r="X171" s="781"/>
      <c r="Y171" s="782"/>
      <c r="Z171" s="227" t="s">
        <v>14</v>
      </c>
      <c r="AA171" s="783"/>
      <c r="AB171" s="784"/>
      <c r="AC171" s="784"/>
      <c r="AD171" s="725" t="s">
        <v>14</v>
      </c>
      <c r="AG171" s="223">
        <f t="shared" si="10"/>
        <v>0</v>
      </c>
    </row>
    <row r="172" spans="1:33" s="221" customFormat="1" ht="15" customHeight="1" thickBot="1" x14ac:dyDescent="0.2">
      <c r="B172" s="746"/>
      <c r="C172" s="747"/>
      <c r="D172" s="748"/>
      <c r="E172" s="727"/>
      <c r="F172" s="728"/>
      <c r="G172" s="728"/>
      <c r="H172" s="729"/>
      <c r="I172" s="800"/>
      <c r="J172" s="801"/>
      <c r="K172" s="802" t="s">
        <v>69</v>
      </c>
      <c r="L172" s="803"/>
      <c r="M172" s="804"/>
      <c r="N172" s="804"/>
      <c r="O172" s="804"/>
      <c r="P172" s="805"/>
      <c r="Q172" s="228" t="s">
        <v>14</v>
      </c>
      <c r="R172" s="800"/>
      <c r="S172" s="801"/>
      <c r="T172" s="802" t="s">
        <v>69</v>
      </c>
      <c r="U172" s="803"/>
      <c r="V172" s="804"/>
      <c r="W172" s="804"/>
      <c r="X172" s="804"/>
      <c r="Y172" s="805"/>
      <c r="Z172" s="228" t="s">
        <v>14</v>
      </c>
      <c r="AA172" s="758"/>
      <c r="AB172" s="759"/>
      <c r="AC172" s="759"/>
      <c r="AD172" s="760"/>
      <c r="AG172" s="223">
        <f t="shared" si="10"/>
        <v>0</v>
      </c>
    </row>
    <row r="173" spans="1:33" s="221" customFormat="1" ht="15" customHeight="1" thickTop="1" x14ac:dyDescent="0.15">
      <c r="B173" s="836" t="s">
        <v>157</v>
      </c>
      <c r="C173" s="837"/>
      <c r="D173" s="838"/>
      <c r="E173" s="839"/>
      <c r="F173" s="840"/>
      <c r="G173" s="840"/>
      <c r="H173" s="840"/>
      <c r="I173" s="840"/>
      <c r="J173" s="840"/>
      <c r="K173" s="840"/>
      <c r="L173" s="841"/>
      <c r="M173" s="798"/>
      <c r="N173" s="799"/>
      <c r="O173" s="799"/>
      <c r="P173" s="799"/>
      <c r="Q173" s="240" t="s">
        <v>14</v>
      </c>
      <c r="R173" s="839"/>
      <c r="S173" s="840"/>
      <c r="T173" s="840"/>
      <c r="U173" s="841"/>
      <c r="V173" s="798"/>
      <c r="W173" s="799"/>
      <c r="X173" s="799"/>
      <c r="Y173" s="799"/>
      <c r="Z173" s="240" t="s">
        <v>14</v>
      </c>
      <c r="AA173" s="798"/>
      <c r="AB173" s="799"/>
      <c r="AC173" s="799"/>
      <c r="AD173" s="241" t="s">
        <v>14</v>
      </c>
      <c r="AG173" s="223"/>
    </row>
    <row r="174" spans="1:33" ht="18" customHeight="1" x14ac:dyDescent="0.15">
      <c r="A174" s="193" t="s">
        <v>696</v>
      </c>
    </row>
    <row r="175" spans="1:33" s="221" customFormat="1" ht="15" customHeight="1" x14ac:dyDescent="0.15">
      <c r="B175" s="787" t="s">
        <v>190</v>
      </c>
      <c r="C175" s="788"/>
      <c r="D175" s="789"/>
      <c r="E175" s="790" t="s">
        <v>6</v>
      </c>
      <c r="F175" s="791"/>
      <c r="G175" s="791"/>
      <c r="H175" s="792"/>
      <c r="I175" s="787" t="s">
        <v>188</v>
      </c>
      <c r="J175" s="788"/>
      <c r="K175" s="788"/>
      <c r="L175" s="788"/>
      <c r="M175" s="788"/>
      <c r="N175" s="788"/>
      <c r="O175" s="788"/>
      <c r="P175" s="788"/>
      <c r="Q175" s="789"/>
      <c r="R175" s="787" t="s">
        <v>189</v>
      </c>
      <c r="S175" s="788"/>
      <c r="T175" s="788"/>
      <c r="U175" s="788"/>
      <c r="V175" s="788"/>
      <c r="W175" s="788"/>
      <c r="X175" s="788"/>
      <c r="Y175" s="788"/>
      <c r="Z175" s="789"/>
      <c r="AA175" s="790" t="s">
        <v>172</v>
      </c>
      <c r="AB175" s="791"/>
      <c r="AC175" s="791"/>
      <c r="AD175" s="792"/>
    </row>
    <row r="176" spans="1:33" s="221" customFormat="1" ht="15.75" customHeight="1" x14ac:dyDescent="0.15">
      <c r="B176" s="787"/>
      <c r="C176" s="788"/>
      <c r="D176" s="789"/>
      <c r="E176" s="736"/>
      <c r="F176" s="737"/>
      <c r="G176" s="737"/>
      <c r="H176" s="793"/>
      <c r="I176" s="794" t="s">
        <v>191</v>
      </c>
      <c r="J176" s="795"/>
      <c r="K176" s="795"/>
      <c r="L176" s="795"/>
      <c r="M176" s="796" t="s">
        <v>45</v>
      </c>
      <c r="N176" s="796"/>
      <c r="O176" s="796"/>
      <c r="P176" s="796"/>
      <c r="Q176" s="797"/>
      <c r="R176" s="794" t="s">
        <v>191</v>
      </c>
      <c r="S176" s="795"/>
      <c r="T176" s="795"/>
      <c r="U176" s="795"/>
      <c r="V176" s="796" t="s">
        <v>45</v>
      </c>
      <c r="W176" s="796"/>
      <c r="X176" s="796"/>
      <c r="Y176" s="796"/>
      <c r="Z176" s="797"/>
      <c r="AA176" s="736"/>
      <c r="AB176" s="737"/>
      <c r="AC176" s="737"/>
      <c r="AD176" s="793"/>
    </row>
    <row r="177" spans="1:33" s="221" customFormat="1" ht="15" customHeight="1" x14ac:dyDescent="0.15">
      <c r="B177" s="746"/>
      <c r="C177" s="747"/>
      <c r="D177" s="748" t="s">
        <v>9</v>
      </c>
      <c r="E177" s="815" t="s">
        <v>649</v>
      </c>
      <c r="F177" s="816"/>
      <c r="G177" s="816"/>
      <c r="H177" s="817"/>
      <c r="I177" s="830"/>
      <c r="J177" s="831"/>
      <c r="K177" s="832" t="s">
        <v>32</v>
      </c>
      <c r="L177" s="833"/>
      <c r="M177" s="834"/>
      <c r="N177" s="834"/>
      <c r="O177" s="834"/>
      <c r="P177" s="835"/>
      <c r="Q177" s="222" t="s">
        <v>14</v>
      </c>
      <c r="R177" s="830"/>
      <c r="S177" s="831"/>
      <c r="T177" s="832" t="s">
        <v>32</v>
      </c>
      <c r="U177" s="833"/>
      <c r="V177" s="834"/>
      <c r="W177" s="834"/>
      <c r="X177" s="834"/>
      <c r="Y177" s="835"/>
      <c r="Z177" s="222" t="s">
        <v>14</v>
      </c>
      <c r="AA177" s="783"/>
      <c r="AB177" s="784"/>
      <c r="AC177" s="784"/>
      <c r="AD177" s="725" t="s">
        <v>14</v>
      </c>
      <c r="AG177" s="223">
        <f>V177-M177</f>
        <v>0</v>
      </c>
    </row>
    <row r="178" spans="1:33" s="221" customFormat="1" ht="15" customHeight="1" x14ac:dyDescent="0.15">
      <c r="B178" s="746"/>
      <c r="C178" s="747"/>
      <c r="D178" s="748"/>
      <c r="E178" s="749"/>
      <c r="F178" s="750"/>
      <c r="G178" s="750"/>
      <c r="H178" s="751"/>
      <c r="I178" s="752"/>
      <c r="J178" s="753"/>
      <c r="K178" s="754" t="s">
        <v>69</v>
      </c>
      <c r="L178" s="755"/>
      <c r="M178" s="756"/>
      <c r="N178" s="756"/>
      <c r="O178" s="756"/>
      <c r="P178" s="757"/>
      <c r="Q178" s="224" t="s">
        <v>14</v>
      </c>
      <c r="R178" s="752"/>
      <c r="S178" s="753"/>
      <c r="T178" s="754" t="s">
        <v>69</v>
      </c>
      <c r="U178" s="755"/>
      <c r="V178" s="756"/>
      <c r="W178" s="756"/>
      <c r="X178" s="756"/>
      <c r="Y178" s="757"/>
      <c r="Z178" s="224" t="s">
        <v>14</v>
      </c>
      <c r="AA178" s="758"/>
      <c r="AB178" s="759"/>
      <c r="AC178" s="759"/>
      <c r="AD178" s="760"/>
      <c r="AG178" s="223">
        <f t="shared" ref="AG178" si="11">V178-M178</f>
        <v>0</v>
      </c>
    </row>
    <row r="179" spans="1:33" s="221" customFormat="1" ht="15" customHeight="1" x14ac:dyDescent="0.15">
      <c r="B179" s="746"/>
      <c r="C179" s="747"/>
      <c r="D179" s="748"/>
      <c r="E179" s="806" t="s">
        <v>652</v>
      </c>
      <c r="F179" s="807"/>
      <c r="G179" s="807"/>
      <c r="H179" s="808"/>
      <c r="I179" s="830"/>
      <c r="J179" s="831"/>
      <c r="K179" s="832" t="s">
        <v>32</v>
      </c>
      <c r="L179" s="833"/>
      <c r="M179" s="834"/>
      <c r="N179" s="834"/>
      <c r="O179" s="834"/>
      <c r="P179" s="835"/>
      <c r="Q179" s="222" t="s">
        <v>14</v>
      </c>
      <c r="R179" s="830"/>
      <c r="S179" s="831"/>
      <c r="T179" s="832" t="s">
        <v>32</v>
      </c>
      <c r="U179" s="833"/>
      <c r="V179" s="834"/>
      <c r="W179" s="834"/>
      <c r="X179" s="834"/>
      <c r="Y179" s="835"/>
      <c r="Z179" s="222" t="s">
        <v>14</v>
      </c>
      <c r="AA179" s="758"/>
      <c r="AB179" s="759"/>
      <c r="AC179" s="759"/>
      <c r="AD179" s="760"/>
      <c r="AG179" s="223">
        <f>V179-M179</f>
        <v>0</v>
      </c>
    </row>
    <row r="180" spans="1:33" s="221" customFormat="1" ht="15" customHeight="1" x14ac:dyDescent="0.15">
      <c r="B180" s="746"/>
      <c r="C180" s="747"/>
      <c r="D180" s="748"/>
      <c r="E180" s="762"/>
      <c r="F180" s="763"/>
      <c r="G180" s="763"/>
      <c r="H180" s="764"/>
      <c r="I180" s="752"/>
      <c r="J180" s="753"/>
      <c r="K180" s="754" t="s">
        <v>69</v>
      </c>
      <c r="L180" s="755"/>
      <c r="M180" s="756"/>
      <c r="N180" s="756"/>
      <c r="O180" s="756"/>
      <c r="P180" s="757"/>
      <c r="Q180" s="224" t="s">
        <v>14</v>
      </c>
      <c r="R180" s="752"/>
      <c r="S180" s="753"/>
      <c r="T180" s="754" t="s">
        <v>69</v>
      </c>
      <c r="U180" s="755"/>
      <c r="V180" s="756"/>
      <c r="W180" s="756"/>
      <c r="X180" s="756"/>
      <c r="Y180" s="757"/>
      <c r="Z180" s="224" t="s">
        <v>14</v>
      </c>
      <c r="AA180" s="758"/>
      <c r="AB180" s="759"/>
      <c r="AC180" s="759"/>
      <c r="AD180" s="760"/>
      <c r="AG180" s="223">
        <f t="shared" ref="AG180" si="12">V180-M180</f>
        <v>0</v>
      </c>
    </row>
    <row r="181" spans="1:33" s="221" customFormat="1" ht="15" customHeight="1" x14ac:dyDescent="0.15">
      <c r="B181" s="746"/>
      <c r="C181" s="747"/>
      <c r="D181" s="748" t="s">
        <v>9</v>
      </c>
      <c r="E181" s="815" t="s">
        <v>649</v>
      </c>
      <c r="F181" s="816"/>
      <c r="G181" s="816"/>
      <c r="H181" s="817"/>
      <c r="I181" s="830"/>
      <c r="J181" s="831"/>
      <c r="K181" s="832" t="s">
        <v>32</v>
      </c>
      <c r="L181" s="833"/>
      <c r="M181" s="834"/>
      <c r="N181" s="834"/>
      <c r="O181" s="834"/>
      <c r="P181" s="835"/>
      <c r="Q181" s="222" t="s">
        <v>14</v>
      </c>
      <c r="R181" s="830"/>
      <c r="S181" s="831"/>
      <c r="T181" s="832" t="s">
        <v>32</v>
      </c>
      <c r="U181" s="833"/>
      <c r="V181" s="834"/>
      <c r="W181" s="834"/>
      <c r="X181" s="834"/>
      <c r="Y181" s="835"/>
      <c r="Z181" s="222" t="s">
        <v>14</v>
      </c>
      <c r="AA181" s="783"/>
      <c r="AB181" s="784"/>
      <c r="AC181" s="784"/>
      <c r="AD181" s="725" t="s">
        <v>14</v>
      </c>
      <c r="AG181" s="223">
        <f>V181-M181</f>
        <v>0</v>
      </c>
    </row>
    <row r="182" spans="1:33" s="221" customFormat="1" ht="15" customHeight="1" x14ac:dyDescent="0.15">
      <c r="B182" s="746"/>
      <c r="C182" s="747"/>
      <c r="D182" s="748"/>
      <c r="E182" s="749"/>
      <c r="F182" s="750"/>
      <c r="G182" s="750"/>
      <c r="H182" s="751"/>
      <c r="I182" s="752"/>
      <c r="J182" s="753"/>
      <c r="K182" s="754" t="s">
        <v>69</v>
      </c>
      <c r="L182" s="755"/>
      <c r="M182" s="756"/>
      <c r="N182" s="756"/>
      <c r="O182" s="756"/>
      <c r="P182" s="757"/>
      <c r="Q182" s="224" t="s">
        <v>14</v>
      </c>
      <c r="R182" s="752"/>
      <c r="S182" s="753"/>
      <c r="T182" s="754" t="s">
        <v>69</v>
      </c>
      <c r="U182" s="755"/>
      <c r="V182" s="756"/>
      <c r="W182" s="756"/>
      <c r="X182" s="756"/>
      <c r="Y182" s="757"/>
      <c r="Z182" s="224" t="s">
        <v>14</v>
      </c>
      <c r="AA182" s="758"/>
      <c r="AB182" s="759"/>
      <c r="AC182" s="759"/>
      <c r="AD182" s="760"/>
      <c r="AG182" s="223">
        <f t="shared" ref="AG182" si="13">V182-M182</f>
        <v>0</v>
      </c>
    </row>
    <row r="183" spans="1:33" s="221" customFormat="1" ht="15" customHeight="1" x14ac:dyDescent="0.15">
      <c r="B183" s="746"/>
      <c r="C183" s="747"/>
      <c r="D183" s="748"/>
      <c r="E183" s="806" t="s">
        <v>652</v>
      </c>
      <c r="F183" s="807"/>
      <c r="G183" s="807"/>
      <c r="H183" s="808"/>
      <c r="I183" s="830"/>
      <c r="J183" s="831"/>
      <c r="K183" s="832" t="s">
        <v>32</v>
      </c>
      <c r="L183" s="833"/>
      <c r="M183" s="834"/>
      <c r="N183" s="834"/>
      <c r="O183" s="834"/>
      <c r="P183" s="835"/>
      <c r="Q183" s="222" t="s">
        <v>14</v>
      </c>
      <c r="R183" s="830"/>
      <c r="S183" s="831"/>
      <c r="T183" s="832" t="s">
        <v>32</v>
      </c>
      <c r="U183" s="833"/>
      <c r="V183" s="834"/>
      <c r="W183" s="834"/>
      <c r="X183" s="834"/>
      <c r="Y183" s="835"/>
      <c r="Z183" s="222" t="s">
        <v>14</v>
      </c>
      <c r="AA183" s="758"/>
      <c r="AB183" s="759"/>
      <c r="AC183" s="759"/>
      <c r="AD183" s="760"/>
      <c r="AG183" s="223">
        <f>V183-M183</f>
        <v>0</v>
      </c>
    </row>
    <row r="184" spans="1:33" s="221" customFormat="1" ht="15" customHeight="1" x14ac:dyDescent="0.15">
      <c r="B184" s="746"/>
      <c r="C184" s="747"/>
      <c r="D184" s="748"/>
      <c r="E184" s="762"/>
      <c r="F184" s="763"/>
      <c r="G184" s="763"/>
      <c r="H184" s="764"/>
      <c r="I184" s="752"/>
      <c r="J184" s="753"/>
      <c r="K184" s="754" t="s">
        <v>69</v>
      </c>
      <c r="L184" s="755"/>
      <c r="M184" s="756"/>
      <c r="N184" s="756"/>
      <c r="O184" s="756"/>
      <c r="P184" s="757"/>
      <c r="Q184" s="224" t="s">
        <v>14</v>
      </c>
      <c r="R184" s="752"/>
      <c r="S184" s="753"/>
      <c r="T184" s="754" t="s">
        <v>69</v>
      </c>
      <c r="U184" s="755"/>
      <c r="V184" s="756"/>
      <c r="W184" s="756"/>
      <c r="X184" s="756"/>
      <c r="Y184" s="757"/>
      <c r="Z184" s="224" t="s">
        <v>14</v>
      </c>
      <c r="AA184" s="758"/>
      <c r="AB184" s="759"/>
      <c r="AC184" s="759"/>
      <c r="AD184" s="760"/>
      <c r="AG184" s="223">
        <f t="shared" ref="AG184" si="14">V184-M184</f>
        <v>0</v>
      </c>
    </row>
    <row r="185" spans="1:33" s="221" customFormat="1" ht="15" customHeight="1" x14ac:dyDescent="0.15">
      <c r="B185" s="746"/>
      <c r="C185" s="747"/>
      <c r="D185" s="748" t="s">
        <v>9</v>
      </c>
      <c r="E185" s="815" t="s">
        <v>649</v>
      </c>
      <c r="F185" s="816"/>
      <c r="G185" s="816"/>
      <c r="H185" s="817"/>
      <c r="I185" s="830"/>
      <c r="J185" s="831"/>
      <c r="K185" s="832" t="s">
        <v>32</v>
      </c>
      <c r="L185" s="833"/>
      <c r="M185" s="834"/>
      <c r="N185" s="834"/>
      <c r="O185" s="834"/>
      <c r="P185" s="835"/>
      <c r="Q185" s="222" t="s">
        <v>14</v>
      </c>
      <c r="R185" s="830"/>
      <c r="S185" s="831"/>
      <c r="T185" s="832" t="s">
        <v>561</v>
      </c>
      <c r="U185" s="833"/>
      <c r="V185" s="834"/>
      <c r="W185" s="834"/>
      <c r="X185" s="834"/>
      <c r="Y185" s="835"/>
      <c r="Z185" s="222" t="s">
        <v>14</v>
      </c>
      <c r="AA185" s="783"/>
      <c r="AB185" s="784"/>
      <c r="AC185" s="784"/>
      <c r="AD185" s="725" t="s">
        <v>14</v>
      </c>
      <c r="AG185" s="223">
        <f>V185-M185</f>
        <v>0</v>
      </c>
    </row>
    <row r="186" spans="1:33" s="221" customFormat="1" ht="15" customHeight="1" x14ac:dyDescent="0.15">
      <c r="B186" s="746"/>
      <c r="C186" s="747"/>
      <c r="D186" s="748"/>
      <c r="E186" s="749"/>
      <c r="F186" s="750"/>
      <c r="G186" s="750"/>
      <c r="H186" s="751"/>
      <c r="I186" s="752"/>
      <c r="J186" s="753"/>
      <c r="K186" s="754" t="s">
        <v>69</v>
      </c>
      <c r="L186" s="755"/>
      <c r="M186" s="756"/>
      <c r="N186" s="756"/>
      <c r="O186" s="756"/>
      <c r="P186" s="757"/>
      <c r="Q186" s="224" t="s">
        <v>14</v>
      </c>
      <c r="R186" s="752"/>
      <c r="S186" s="753"/>
      <c r="T186" s="754" t="s">
        <v>69</v>
      </c>
      <c r="U186" s="755"/>
      <c r="V186" s="756"/>
      <c r="W186" s="756"/>
      <c r="X186" s="756"/>
      <c r="Y186" s="757"/>
      <c r="Z186" s="224" t="s">
        <v>14</v>
      </c>
      <c r="AA186" s="758"/>
      <c r="AB186" s="759"/>
      <c r="AC186" s="759"/>
      <c r="AD186" s="760"/>
      <c r="AG186" s="223">
        <f t="shared" ref="AG186" si="15">V186-M186</f>
        <v>0</v>
      </c>
    </row>
    <row r="187" spans="1:33" s="221" customFormat="1" ht="15" customHeight="1" x14ac:dyDescent="0.15">
      <c r="B187" s="746"/>
      <c r="C187" s="747"/>
      <c r="D187" s="748"/>
      <c r="E187" s="806" t="s">
        <v>652</v>
      </c>
      <c r="F187" s="807"/>
      <c r="G187" s="807"/>
      <c r="H187" s="808"/>
      <c r="I187" s="830"/>
      <c r="J187" s="831"/>
      <c r="K187" s="832" t="s">
        <v>32</v>
      </c>
      <c r="L187" s="833"/>
      <c r="M187" s="834"/>
      <c r="N187" s="834"/>
      <c r="O187" s="834"/>
      <c r="P187" s="835"/>
      <c r="Q187" s="222" t="s">
        <v>14</v>
      </c>
      <c r="R187" s="830"/>
      <c r="S187" s="831"/>
      <c r="T187" s="832" t="s">
        <v>32</v>
      </c>
      <c r="U187" s="833"/>
      <c r="V187" s="834"/>
      <c r="W187" s="834"/>
      <c r="X187" s="834"/>
      <c r="Y187" s="835"/>
      <c r="Z187" s="222" t="s">
        <v>14</v>
      </c>
      <c r="AA187" s="758"/>
      <c r="AB187" s="759"/>
      <c r="AC187" s="759"/>
      <c r="AD187" s="760"/>
      <c r="AG187" s="223">
        <f>V187-M187</f>
        <v>0</v>
      </c>
    </row>
    <row r="188" spans="1:33" s="221" customFormat="1" ht="15" customHeight="1" thickBot="1" x14ac:dyDescent="0.2">
      <c r="B188" s="746"/>
      <c r="C188" s="747"/>
      <c r="D188" s="748"/>
      <c r="E188" s="727"/>
      <c r="F188" s="728"/>
      <c r="G188" s="728"/>
      <c r="H188" s="729"/>
      <c r="I188" s="752"/>
      <c r="J188" s="753"/>
      <c r="K188" s="754" t="s">
        <v>69</v>
      </c>
      <c r="L188" s="755"/>
      <c r="M188" s="756"/>
      <c r="N188" s="756"/>
      <c r="O188" s="756"/>
      <c r="P188" s="757"/>
      <c r="Q188" s="224" t="s">
        <v>14</v>
      </c>
      <c r="R188" s="752"/>
      <c r="S188" s="753"/>
      <c r="T188" s="754" t="s">
        <v>69</v>
      </c>
      <c r="U188" s="755"/>
      <c r="V188" s="756"/>
      <c r="W188" s="756"/>
      <c r="X188" s="756"/>
      <c r="Y188" s="757"/>
      <c r="Z188" s="224" t="s">
        <v>14</v>
      </c>
      <c r="AA188" s="758"/>
      <c r="AB188" s="759"/>
      <c r="AC188" s="759"/>
      <c r="AD188" s="760"/>
      <c r="AG188" s="223">
        <f t="shared" ref="AG188" si="16">V188-M188</f>
        <v>0</v>
      </c>
    </row>
    <row r="189" spans="1:33" s="221" customFormat="1" ht="15" customHeight="1" thickTop="1" x14ac:dyDescent="0.15">
      <c r="B189" s="836" t="s">
        <v>157</v>
      </c>
      <c r="C189" s="837"/>
      <c r="D189" s="838"/>
      <c r="E189" s="839"/>
      <c r="F189" s="840"/>
      <c r="G189" s="840"/>
      <c r="H189" s="840"/>
      <c r="I189" s="840"/>
      <c r="J189" s="840"/>
      <c r="K189" s="840"/>
      <c r="L189" s="841"/>
      <c r="M189" s="798"/>
      <c r="N189" s="799"/>
      <c r="O189" s="799"/>
      <c r="P189" s="799"/>
      <c r="Q189" s="240" t="s">
        <v>14</v>
      </c>
      <c r="R189" s="839"/>
      <c r="S189" s="840"/>
      <c r="T189" s="840"/>
      <c r="U189" s="841"/>
      <c r="V189" s="798"/>
      <c r="W189" s="799"/>
      <c r="X189" s="799"/>
      <c r="Y189" s="799"/>
      <c r="Z189" s="240" t="s">
        <v>14</v>
      </c>
      <c r="AA189" s="798"/>
      <c r="AB189" s="799"/>
      <c r="AC189" s="799"/>
      <c r="AD189" s="241" t="s">
        <v>14</v>
      </c>
      <c r="AG189" s="223"/>
    </row>
    <row r="190" spans="1:33" ht="18" customHeight="1" x14ac:dyDescent="0.15">
      <c r="A190" s="193" t="s">
        <v>669</v>
      </c>
      <c r="F190" s="193" t="s">
        <v>640</v>
      </c>
    </row>
    <row r="191" spans="1:33" s="221" customFormat="1" ht="15" customHeight="1" x14ac:dyDescent="0.15">
      <c r="B191" s="787" t="s">
        <v>190</v>
      </c>
      <c r="C191" s="788"/>
      <c r="D191" s="789"/>
      <c r="E191" s="790" t="s">
        <v>6</v>
      </c>
      <c r="F191" s="791"/>
      <c r="G191" s="791"/>
      <c r="H191" s="792"/>
      <c r="I191" s="787" t="s">
        <v>188</v>
      </c>
      <c r="J191" s="788"/>
      <c r="K191" s="788"/>
      <c r="L191" s="788"/>
      <c r="M191" s="788"/>
      <c r="N191" s="788"/>
      <c r="O191" s="788"/>
      <c r="P191" s="788"/>
      <c r="Q191" s="789"/>
      <c r="R191" s="787" t="s">
        <v>189</v>
      </c>
      <c r="S191" s="788"/>
      <c r="T191" s="788"/>
      <c r="U191" s="788"/>
      <c r="V191" s="788"/>
      <c r="W191" s="788"/>
      <c r="X191" s="788"/>
      <c r="Y191" s="788"/>
      <c r="Z191" s="789"/>
      <c r="AA191" s="790" t="s">
        <v>172</v>
      </c>
      <c r="AB191" s="791"/>
      <c r="AC191" s="791"/>
      <c r="AD191" s="792"/>
    </row>
    <row r="192" spans="1:33" s="221" customFormat="1" ht="15.75" customHeight="1" x14ac:dyDescent="0.15">
      <c r="B192" s="787"/>
      <c r="C192" s="788"/>
      <c r="D192" s="789"/>
      <c r="E192" s="736"/>
      <c r="F192" s="737"/>
      <c r="G192" s="737"/>
      <c r="H192" s="793"/>
      <c r="I192" s="794" t="s">
        <v>191</v>
      </c>
      <c r="J192" s="795"/>
      <c r="K192" s="795"/>
      <c r="L192" s="795"/>
      <c r="M192" s="796" t="s">
        <v>45</v>
      </c>
      <c r="N192" s="796"/>
      <c r="O192" s="796"/>
      <c r="P192" s="796"/>
      <c r="Q192" s="797"/>
      <c r="R192" s="794" t="s">
        <v>191</v>
      </c>
      <c r="S192" s="795"/>
      <c r="T192" s="795"/>
      <c r="U192" s="795"/>
      <c r="V192" s="796" t="s">
        <v>45</v>
      </c>
      <c r="W192" s="796"/>
      <c r="X192" s="796"/>
      <c r="Y192" s="796"/>
      <c r="Z192" s="797"/>
      <c r="AA192" s="736"/>
      <c r="AB192" s="737"/>
      <c r="AC192" s="737"/>
      <c r="AD192" s="793"/>
    </row>
    <row r="193" spans="2:33" s="221" customFormat="1" ht="15" customHeight="1" x14ac:dyDescent="0.15">
      <c r="B193" s="746"/>
      <c r="C193" s="747"/>
      <c r="D193" s="748" t="s">
        <v>9</v>
      </c>
      <c r="E193" s="815" t="s">
        <v>649</v>
      </c>
      <c r="F193" s="816"/>
      <c r="G193" s="816"/>
      <c r="H193" s="817"/>
      <c r="I193" s="830"/>
      <c r="J193" s="831"/>
      <c r="K193" s="832" t="s">
        <v>32</v>
      </c>
      <c r="L193" s="833"/>
      <c r="M193" s="834"/>
      <c r="N193" s="834"/>
      <c r="O193" s="834"/>
      <c r="P193" s="835"/>
      <c r="Q193" s="222" t="s">
        <v>14</v>
      </c>
      <c r="R193" s="830"/>
      <c r="S193" s="831"/>
      <c r="T193" s="832" t="s">
        <v>32</v>
      </c>
      <c r="U193" s="833"/>
      <c r="V193" s="834"/>
      <c r="W193" s="834"/>
      <c r="X193" s="834"/>
      <c r="Y193" s="835"/>
      <c r="Z193" s="222" t="s">
        <v>14</v>
      </c>
      <c r="AA193" s="783"/>
      <c r="AB193" s="784"/>
      <c r="AC193" s="784"/>
      <c r="AD193" s="725" t="s">
        <v>14</v>
      </c>
      <c r="AG193" s="223">
        <f>V193-M193</f>
        <v>0</v>
      </c>
    </row>
    <row r="194" spans="2:33" s="221" customFormat="1" ht="15" customHeight="1" x14ac:dyDescent="0.15">
      <c r="B194" s="746"/>
      <c r="C194" s="747"/>
      <c r="D194" s="748"/>
      <c r="E194" s="749"/>
      <c r="F194" s="750"/>
      <c r="G194" s="750"/>
      <c r="H194" s="751"/>
      <c r="I194" s="752"/>
      <c r="J194" s="753"/>
      <c r="K194" s="754" t="s">
        <v>69</v>
      </c>
      <c r="L194" s="755"/>
      <c r="M194" s="756"/>
      <c r="N194" s="756"/>
      <c r="O194" s="756"/>
      <c r="P194" s="757"/>
      <c r="Q194" s="224" t="s">
        <v>14</v>
      </c>
      <c r="R194" s="752"/>
      <c r="S194" s="753"/>
      <c r="T194" s="754" t="s">
        <v>69</v>
      </c>
      <c r="U194" s="755"/>
      <c r="V194" s="756"/>
      <c r="W194" s="756"/>
      <c r="X194" s="756"/>
      <c r="Y194" s="757"/>
      <c r="Z194" s="224" t="s">
        <v>14</v>
      </c>
      <c r="AA194" s="758"/>
      <c r="AB194" s="759"/>
      <c r="AC194" s="759"/>
      <c r="AD194" s="760"/>
      <c r="AG194" s="223">
        <f t="shared" ref="AG194" si="17">V194-M194</f>
        <v>0</v>
      </c>
    </row>
    <row r="195" spans="2:33" s="221" customFormat="1" ht="15" customHeight="1" x14ac:dyDescent="0.15">
      <c r="B195" s="746"/>
      <c r="C195" s="747"/>
      <c r="D195" s="748"/>
      <c r="E195" s="806" t="s">
        <v>652</v>
      </c>
      <c r="F195" s="807"/>
      <c r="G195" s="807"/>
      <c r="H195" s="808"/>
      <c r="I195" s="830"/>
      <c r="J195" s="831"/>
      <c r="K195" s="832" t="s">
        <v>32</v>
      </c>
      <c r="L195" s="833"/>
      <c r="M195" s="834"/>
      <c r="N195" s="834"/>
      <c r="O195" s="834"/>
      <c r="P195" s="835"/>
      <c r="Q195" s="222" t="s">
        <v>14</v>
      </c>
      <c r="R195" s="830"/>
      <c r="S195" s="831"/>
      <c r="T195" s="832" t="s">
        <v>32</v>
      </c>
      <c r="U195" s="833"/>
      <c r="V195" s="834"/>
      <c r="W195" s="834"/>
      <c r="X195" s="834"/>
      <c r="Y195" s="835"/>
      <c r="Z195" s="222" t="s">
        <v>14</v>
      </c>
      <c r="AA195" s="758"/>
      <c r="AB195" s="759"/>
      <c r="AC195" s="759"/>
      <c r="AD195" s="760"/>
      <c r="AG195" s="223">
        <f>V195-M195</f>
        <v>0</v>
      </c>
    </row>
    <row r="196" spans="2:33" s="221" customFormat="1" ht="15" customHeight="1" x14ac:dyDescent="0.15">
      <c r="B196" s="746"/>
      <c r="C196" s="747"/>
      <c r="D196" s="748"/>
      <c r="E196" s="762"/>
      <c r="F196" s="763"/>
      <c r="G196" s="763"/>
      <c r="H196" s="764"/>
      <c r="I196" s="752"/>
      <c r="J196" s="753"/>
      <c r="K196" s="754" t="s">
        <v>69</v>
      </c>
      <c r="L196" s="755"/>
      <c r="M196" s="756"/>
      <c r="N196" s="756"/>
      <c r="O196" s="756"/>
      <c r="P196" s="757"/>
      <c r="Q196" s="224" t="s">
        <v>14</v>
      </c>
      <c r="R196" s="752"/>
      <c r="S196" s="753"/>
      <c r="T196" s="754" t="s">
        <v>69</v>
      </c>
      <c r="U196" s="755"/>
      <c r="V196" s="756"/>
      <c r="W196" s="756"/>
      <c r="X196" s="756"/>
      <c r="Y196" s="757"/>
      <c r="Z196" s="224" t="s">
        <v>14</v>
      </c>
      <c r="AA196" s="758"/>
      <c r="AB196" s="759"/>
      <c r="AC196" s="759"/>
      <c r="AD196" s="760"/>
      <c r="AG196" s="223">
        <f t="shared" ref="AG196" si="18">V196-M196</f>
        <v>0</v>
      </c>
    </row>
    <row r="197" spans="2:33" s="221" customFormat="1" ht="15" customHeight="1" x14ac:dyDescent="0.15">
      <c r="B197" s="746"/>
      <c r="C197" s="747"/>
      <c r="D197" s="748" t="s">
        <v>9</v>
      </c>
      <c r="E197" s="815" t="s">
        <v>649</v>
      </c>
      <c r="F197" s="816"/>
      <c r="G197" s="816"/>
      <c r="H197" s="817"/>
      <c r="I197" s="830"/>
      <c r="J197" s="831"/>
      <c r="K197" s="832" t="s">
        <v>32</v>
      </c>
      <c r="L197" s="833"/>
      <c r="M197" s="834"/>
      <c r="N197" s="834"/>
      <c r="O197" s="834"/>
      <c r="P197" s="835"/>
      <c r="Q197" s="222" t="s">
        <v>14</v>
      </c>
      <c r="R197" s="830"/>
      <c r="S197" s="831"/>
      <c r="T197" s="832" t="s">
        <v>32</v>
      </c>
      <c r="U197" s="833"/>
      <c r="V197" s="834"/>
      <c r="W197" s="834"/>
      <c r="X197" s="834"/>
      <c r="Y197" s="835"/>
      <c r="Z197" s="222" t="s">
        <v>14</v>
      </c>
      <c r="AA197" s="783"/>
      <c r="AB197" s="784"/>
      <c r="AC197" s="784"/>
      <c r="AD197" s="725" t="s">
        <v>14</v>
      </c>
      <c r="AG197" s="223">
        <f>V197-M197</f>
        <v>0</v>
      </c>
    </row>
    <row r="198" spans="2:33" s="221" customFormat="1" ht="15" customHeight="1" x14ac:dyDescent="0.15">
      <c r="B198" s="746"/>
      <c r="C198" s="747"/>
      <c r="D198" s="748"/>
      <c r="E198" s="749"/>
      <c r="F198" s="750"/>
      <c r="G198" s="750"/>
      <c r="H198" s="751"/>
      <c r="I198" s="752"/>
      <c r="J198" s="753"/>
      <c r="K198" s="754" t="s">
        <v>69</v>
      </c>
      <c r="L198" s="755"/>
      <c r="M198" s="756"/>
      <c r="N198" s="756"/>
      <c r="O198" s="756"/>
      <c r="P198" s="757"/>
      <c r="Q198" s="224" t="s">
        <v>14</v>
      </c>
      <c r="R198" s="752"/>
      <c r="S198" s="753"/>
      <c r="T198" s="754" t="s">
        <v>69</v>
      </c>
      <c r="U198" s="755"/>
      <c r="V198" s="756"/>
      <c r="W198" s="756"/>
      <c r="X198" s="756"/>
      <c r="Y198" s="757"/>
      <c r="Z198" s="224" t="s">
        <v>14</v>
      </c>
      <c r="AA198" s="758"/>
      <c r="AB198" s="759"/>
      <c r="AC198" s="759"/>
      <c r="AD198" s="760"/>
      <c r="AG198" s="223">
        <f t="shared" ref="AG198" si="19">V198-M198</f>
        <v>0</v>
      </c>
    </row>
    <row r="199" spans="2:33" s="221" customFormat="1" ht="15" customHeight="1" x14ac:dyDescent="0.15">
      <c r="B199" s="746"/>
      <c r="C199" s="747"/>
      <c r="D199" s="748"/>
      <c r="E199" s="806" t="s">
        <v>652</v>
      </c>
      <c r="F199" s="807"/>
      <c r="G199" s="807"/>
      <c r="H199" s="808"/>
      <c r="I199" s="830"/>
      <c r="J199" s="831"/>
      <c r="K199" s="832" t="s">
        <v>32</v>
      </c>
      <c r="L199" s="833"/>
      <c r="M199" s="834"/>
      <c r="N199" s="834"/>
      <c r="O199" s="834"/>
      <c r="P199" s="835"/>
      <c r="Q199" s="222" t="s">
        <v>14</v>
      </c>
      <c r="R199" s="830"/>
      <c r="S199" s="831"/>
      <c r="T199" s="832" t="s">
        <v>32</v>
      </c>
      <c r="U199" s="833"/>
      <c r="V199" s="834"/>
      <c r="W199" s="834"/>
      <c r="X199" s="834"/>
      <c r="Y199" s="835"/>
      <c r="Z199" s="222" t="s">
        <v>14</v>
      </c>
      <c r="AA199" s="758"/>
      <c r="AB199" s="759"/>
      <c r="AC199" s="759"/>
      <c r="AD199" s="760"/>
      <c r="AG199" s="223">
        <f>V199-M199</f>
        <v>0</v>
      </c>
    </row>
    <row r="200" spans="2:33" s="221" customFormat="1" ht="15" customHeight="1" x14ac:dyDescent="0.15">
      <c r="B200" s="746"/>
      <c r="C200" s="747"/>
      <c r="D200" s="748"/>
      <c r="E200" s="762"/>
      <c r="F200" s="763"/>
      <c r="G200" s="763"/>
      <c r="H200" s="764"/>
      <c r="I200" s="752"/>
      <c r="J200" s="753"/>
      <c r="K200" s="754" t="s">
        <v>69</v>
      </c>
      <c r="L200" s="755"/>
      <c r="M200" s="756"/>
      <c r="N200" s="756"/>
      <c r="O200" s="756"/>
      <c r="P200" s="757"/>
      <c r="Q200" s="224" t="s">
        <v>14</v>
      </c>
      <c r="R200" s="752"/>
      <c r="S200" s="753"/>
      <c r="T200" s="754" t="s">
        <v>69</v>
      </c>
      <c r="U200" s="755"/>
      <c r="V200" s="756"/>
      <c r="W200" s="756"/>
      <c r="X200" s="756"/>
      <c r="Y200" s="757"/>
      <c r="Z200" s="224" t="s">
        <v>14</v>
      </c>
      <c r="AA200" s="758"/>
      <c r="AB200" s="759"/>
      <c r="AC200" s="759"/>
      <c r="AD200" s="760"/>
      <c r="AG200" s="223">
        <f t="shared" ref="AG200" si="20">V200-M200</f>
        <v>0</v>
      </c>
    </row>
    <row r="201" spans="2:33" s="221" customFormat="1" ht="15" customHeight="1" x14ac:dyDescent="0.15">
      <c r="B201" s="746"/>
      <c r="C201" s="747"/>
      <c r="D201" s="748" t="s">
        <v>9</v>
      </c>
      <c r="E201" s="815" t="s">
        <v>649</v>
      </c>
      <c r="F201" s="816"/>
      <c r="G201" s="816"/>
      <c r="H201" s="817"/>
      <c r="I201" s="830"/>
      <c r="J201" s="831"/>
      <c r="K201" s="832" t="s">
        <v>32</v>
      </c>
      <c r="L201" s="833"/>
      <c r="M201" s="834"/>
      <c r="N201" s="834"/>
      <c r="O201" s="834"/>
      <c r="P201" s="835"/>
      <c r="Q201" s="222" t="s">
        <v>14</v>
      </c>
      <c r="R201" s="830"/>
      <c r="S201" s="831"/>
      <c r="T201" s="832" t="s">
        <v>561</v>
      </c>
      <c r="U201" s="833"/>
      <c r="V201" s="834"/>
      <c r="W201" s="834"/>
      <c r="X201" s="834"/>
      <c r="Y201" s="835"/>
      <c r="Z201" s="222" t="s">
        <v>14</v>
      </c>
      <c r="AA201" s="783"/>
      <c r="AB201" s="784"/>
      <c r="AC201" s="784"/>
      <c r="AD201" s="725" t="s">
        <v>14</v>
      </c>
      <c r="AG201" s="223">
        <f>V201-M201</f>
        <v>0</v>
      </c>
    </row>
    <row r="202" spans="2:33" s="221" customFormat="1" ht="15" customHeight="1" x14ac:dyDescent="0.15">
      <c r="B202" s="746"/>
      <c r="C202" s="747"/>
      <c r="D202" s="748"/>
      <c r="E202" s="749"/>
      <c r="F202" s="750"/>
      <c r="G202" s="750"/>
      <c r="H202" s="751"/>
      <c r="I202" s="752"/>
      <c r="J202" s="753"/>
      <c r="K202" s="754" t="s">
        <v>69</v>
      </c>
      <c r="L202" s="755"/>
      <c r="M202" s="756"/>
      <c r="N202" s="756"/>
      <c r="O202" s="756"/>
      <c r="P202" s="757"/>
      <c r="Q202" s="224" t="s">
        <v>14</v>
      </c>
      <c r="R202" s="752"/>
      <c r="S202" s="753"/>
      <c r="T202" s="754" t="s">
        <v>69</v>
      </c>
      <c r="U202" s="755"/>
      <c r="V202" s="756"/>
      <c r="W202" s="756"/>
      <c r="X202" s="756"/>
      <c r="Y202" s="757"/>
      <c r="Z202" s="224" t="s">
        <v>14</v>
      </c>
      <c r="AA202" s="758"/>
      <c r="AB202" s="759"/>
      <c r="AC202" s="759"/>
      <c r="AD202" s="760"/>
      <c r="AG202" s="223">
        <f t="shared" ref="AG202" si="21">V202-M202</f>
        <v>0</v>
      </c>
    </row>
    <row r="203" spans="2:33" s="221" customFormat="1" ht="15" customHeight="1" x14ac:dyDescent="0.15">
      <c r="B203" s="746"/>
      <c r="C203" s="747"/>
      <c r="D203" s="748"/>
      <c r="E203" s="806" t="s">
        <v>652</v>
      </c>
      <c r="F203" s="807"/>
      <c r="G203" s="807"/>
      <c r="H203" s="808"/>
      <c r="I203" s="830"/>
      <c r="J203" s="831"/>
      <c r="K203" s="832" t="s">
        <v>32</v>
      </c>
      <c r="L203" s="833"/>
      <c r="M203" s="834"/>
      <c r="N203" s="834"/>
      <c r="O203" s="834"/>
      <c r="P203" s="835"/>
      <c r="Q203" s="222" t="s">
        <v>14</v>
      </c>
      <c r="R203" s="830"/>
      <c r="S203" s="831"/>
      <c r="T203" s="832" t="s">
        <v>32</v>
      </c>
      <c r="U203" s="833"/>
      <c r="V203" s="834"/>
      <c r="W203" s="834"/>
      <c r="X203" s="834"/>
      <c r="Y203" s="835"/>
      <c r="Z203" s="222" t="s">
        <v>14</v>
      </c>
      <c r="AA203" s="758"/>
      <c r="AB203" s="759"/>
      <c r="AC203" s="759"/>
      <c r="AD203" s="760"/>
      <c r="AG203" s="223">
        <f>V203-M203</f>
        <v>0</v>
      </c>
    </row>
    <row r="204" spans="2:33" s="221" customFormat="1" ht="15" customHeight="1" thickBot="1" x14ac:dyDescent="0.2">
      <c r="B204" s="746"/>
      <c r="C204" s="747"/>
      <c r="D204" s="748"/>
      <c r="E204" s="727"/>
      <c r="F204" s="728"/>
      <c r="G204" s="728"/>
      <c r="H204" s="729"/>
      <c r="I204" s="752"/>
      <c r="J204" s="753"/>
      <c r="K204" s="754" t="s">
        <v>69</v>
      </c>
      <c r="L204" s="755"/>
      <c r="M204" s="756"/>
      <c r="N204" s="756"/>
      <c r="O204" s="756"/>
      <c r="P204" s="757"/>
      <c r="Q204" s="224" t="s">
        <v>14</v>
      </c>
      <c r="R204" s="752"/>
      <c r="S204" s="753"/>
      <c r="T204" s="754" t="s">
        <v>69</v>
      </c>
      <c r="U204" s="755"/>
      <c r="V204" s="756"/>
      <c r="W204" s="756"/>
      <c r="X204" s="756"/>
      <c r="Y204" s="757"/>
      <c r="Z204" s="224" t="s">
        <v>14</v>
      </c>
      <c r="AA204" s="758"/>
      <c r="AB204" s="759"/>
      <c r="AC204" s="759"/>
      <c r="AD204" s="760"/>
      <c r="AG204" s="223">
        <f t="shared" ref="AG204" si="22">V204-M204</f>
        <v>0</v>
      </c>
    </row>
    <row r="205" spans="2:33" s="221" customFormat="1" ht="15" customHeight="1" thickTop="1" x14ac:dyDescent="0.15">
      <c r="B205" s="836" t="s">
        <v>157</v>
      </c>
      <c r="C205" s="837"/>
      <c r="D205" s="838"/>
      <c r="E205" s="839"/>
      <c r="F205" s="840"/>
      <c r="G205" s="840"/>
      <c r="H205" s="840"/>
      <c r="I205" s="840"/>
      <c r="J205" s="840"/>
      <c r="K205" s="840"/>
      <c r="L205" s="841"/>
      <c r="M205" s="798"/>
      <c r="N205" s="799"/>
      <c r="O205" s="799"/>
      <c r="P205" s="799"/>
      <c r="Q205" s="240" t="s">
        <v>14</v>
      </c>
      <c r="R205" s="839"/>
      <c r="S205" s="840"/>
      <c r="T205" s="840"/>
      <c r="U205" s="841"/>
      <c r="V205" s="798"/>
      <c r="W205" s="799"/>
      <c r="X205" s="799"/>
      <c r="Y205" s="799"/>
      <c r="Z205" s="240" t="s">
        <v>14</v>
      </c>
      <c r="AA205" s="798"/>
      <c r="AB205" s="799"/>
      <c r="AC205" s="799"/>
      <c r="AD205" s="241" t="s">
        <v>14</v>
      </c>
      <c r="AG205" s="223"/>
    </row>
    <row r="206" spans="2:33" ht="15" customHeight="1" x14ac:dyDescent="0.15">
      <c r="B206" s="191" t="s">
        <v>199</v>
      </c>
    </row>
  </sheetData>
  <mergeCells count="1221">
    <mergeCell ref="T185:U185"/>
    <mergeCell ref="V185:Y185"/>
    <mergeCell ref="I186:J186"/>
    <mergeCell ref="K186:L186"/>
    <mergeCell ref="M186:P186"/>
    <mergeCell ref="R186:S186"/>
    <mergeCell ref="T186:U186"/>
    <mergeCell ref="V186:Y186"/>
    <mergeCell ref="I187:J187"/>
    <mergeCell ref="E185:H186"/>
    <mergeCell ref="V188:Y188"/>
    <mergeCell ref="K187:L187"/>
    <mergeCell ref="M187:P187"/>
    <mergeCell ref="R187:S187"/>
    <mergeCell ref="T187:U187"/>
    <mergeCell ref="V187:Y187"/>
    <mergeCell ref="AA177:AC180"/>
    <mergeCell ref="M184:P184"/>
    <mergeCell ref="R184:S184"/>
    <mergeCell ref="AD177:AD180"/>
    <mergeCell ref="I178:J178"/>
    <mergeCell ref="K178:L178"/>
    <mergeCell ref="M178:P178"/>
    <mergeCell ref="R178:S178"/>
    <mergeCell ref="T178:U178"/>
    <mergeCell ref="V178:Y178"/>
    <mergeCell ref="T180:U180"/>
    <mergeCell ref="V180:Y180"/>
    <mergeCell ref="I179:J179"/>
    <mergeCell ref="K179:L179"/>
    <mergeCell ref="B185:C188"/>
    <mergeCell ref="D185:D188"/>
    <mergeCell ref="AA189:AC189"/>
    <mergeCell ref="I188:J188"/>
    <mergeCell ref="K188:L188"/>
    <mergeCell ref="M188:P188"/>
    <mergeCell ref="R188:S188"/>
    <mergeCell ref="T188:U188"/>
    <mergeCell ref="B189:D189"/>
    <mergeCell ref="E189:L189"/>
    <mergeCell ref="M189:P189"/>
    <mergeCell ref="R189:U189"/>
    <mergeCell ref="V189:Y189"/>
    <mergeCell ref="AA185:AC188"/>
    <mergeCell ref="AD185:AD188"/>
    <mergeCell ref="E187:H188"/>
    <mergeCell ref="I185:J185"/>
    <mergeCell ref="K185:L185"/>
    <mergeCell ref="M185:P185"/>
    <mergeCell ref="R185:S185"/>
    <mergeCell ref="B177:C180"/>
    <mergeCell ref="D177:D180"/>
    <mergeCell ref="I177:J177"/>
    <mergeCell ref="K177:L177"/>
    <mergeCell ref="M177:P177"/>
    <mergeCell ref="R177:S177"/>
    <mergeCell ref="T177:U177"/>
    <mergeCell ref="V177:Y177"/>
    <mergeCell ref="B175:D176"/>
    <mergeCell ref="E175:H176"/>
    <mergeCell ref="I175:Q175"/>
    <mergeCell ref="R175:Z175"/>
    <mergeCell ref="E177:H178"/>
    <mergeCell ref="E179:H180"/>
    <mergeCell ref="M179:P179"/>
    <mergeCell ref="R179:S179"/>
    <mergeCell ref="T179:U179"/>
    <mergeCell ref="V179:Y179"/>
    <mergeCell ref="I180:J180"/>
    <mergeCell ref="K180:L180"/>
    <mergeCell ref="M180:P180"/>
    <mergeCell ref="R180:S180"/>
    <mergeCell ref="B94:D94"/>
    <mergeCell ref="E94:L94"/>
    <mergeCell ref="M94:P94"/>
    <mergeCell ref="R94:U94"/>
    <mergeCell ref="V94:Y94"/>
    <mergeCell ref="B148:D149"/>
    <mergeCell ref="E148:H149"/>
    <mergeCell ref="I148:Q148"/>
    <mergeCell ref="R148:Z148"/>
    <mergeCell ref="I149:L149"/>
    <mergeCell ref="M149:Q149"/>
    <mergeCell ref="R149:U149"/>
    <mergeCell ref="V149:Z149"/>
    <mergeCell ref="B131:D132"/>
    <mergeCell ref="E131:H132"/>
    <mergeCell ref="I131:Q131"/>
    <mergeCell ref="R131:Z131"/>
    <mergeCell ref="B133:C136"/>
    <mergeCell ref="D133:D136"/>
    <mergeCell ref="E133:H134"/>
    <mergeCell ref="I133:J133"/>
    <mergeCell ref="K133:L133"/>
    <mergeCell ref="M133:P133"/>
    <mergeCell ref="R133:S133"/>
    <mergeCell ref="T133:U133"/>
    <mergeCell ref="V133:Y133"/>
    <mergeCell ref="E137:H138"/>
    <mergeCell ref="I137:J137"/>
    <mergeCell ref="K137:L137"/>
    <mergeCell ref="M137:P137"/>
    <mergeCell ref="R137:S137"/>
    <mergeCell ref="T137:U137"/>
    <mergeCell ref="M93:P93"/>
    <mergeCell ref="AA175:AD176"/>
    <mergeCell ref="I176:L176"/>
    <mergeCell ref="M176:Q176"/>
    <mergeCell ref="R176:U176"/>
    <mergeCell ref="V176:Z176"/>
    <mergeCell ref="AA94:AC94"/>
    <mergeCell ref="AA148:AD149"/>
    <mergeCell ref="AA150:AC153"/>
    <mergeCell ref="AD150:AD153"/>
    <mergeCell ref="M153:P153"/>
    <mergeCell ref="R153:S153"/>
    <mergeCell ref="T153:U153"/>
    <mergeCell ref="V153:Y153"/>
    <mergeCell ref="AA154:AC157"/>
    <mergeCell ref="AD154:AD157"/>
    <mergeCell ref="M157:P157"/>
    <mergeCell ref="R157:S157"/>
    <mergeCell ref="R93:S93"/>
    <mergeCell ref="R152:S152"/>
    <mergeCell ref="T152:U152"/>
    <mergeCell ref="V152:Y152"/>
    <mergeCell ref="I153:J153"/>
    <mergeCell ref="K153:L153"/>
    <mergeCell ref="T161:U161"/>
    <mergeCell ref="V161:Y161"/>
    <mergeCell ref="I165:Q165"/>
    <mergeCell ref="R165:Z165"/>
    <mergeCell ref="AA165:AD166"/>
    <mergeCell ref="I166:L166"/>
    <mergeCell ref="M166:Q166"/>
    <mergeCell ref="R166:U166"/>
    <mergeCell ref="I92:J92"/>
    <mergeCell ref="B90:C93"/>
    <mergeCell ref="D90:D93"/>
    <mergeCell ref="E90:H91"/>
    <mergeCell ref="I90:J90"/>
    <mergeCell ref="K90:L90"/>
    <mergeCell ref="M90:P90"/>
    <mergeCell ref="R90:S90"/>
    <mergeCell ref="T90:U90"/>
    <mergeCell ref="AA131:AD132"/>
    <mergeCell ref="I132:L132"/>
    <mergeCell ref="M132:Q132"/>
    <mergeCell ref="R132:U132"/>
    <mergeCell ref="V132:Z132"/>
    <mergeCell ref="AA90:AC93"/>
    <mergeCell ref="AD90:AD93"/>
    <mergeCell ref="I91:J91"/>
    <mergeCell ref="K91:L91"/>
    <mergeCell ref="M91:P91"/>
    <mergeCell ref="R91:S91"/>
    <mergeCell ref="T91:U91"/>
    <mergeCell ref="V91:Y91"/>
    <mergeCell ref="V92:Y92"/>
    <mergeCell ref="T93:U93"/>
    <mergeCell ref="V93:Y93"/>
    <mergeCell ref="K92:L92"/>
    <mergeCell ref="M92:P92"/>
    <mergeCell ref="R92:S92"/>
    <mergeCell ref="T92:U92"/>
    <mergeCell ref="I93:J93"/>
    <mergeCell ref="K93:L93"/>
    <mergeCell ref="K103:L103"/>
    <mergeCell ref="B86:C89"/>
    <mergeCell ref="D86:D89"/>
    <mergeCell ref="E86:H87"/>
    <mergeCell ref="I86:J86"/>
    <mergeCell ref="K86:L86"/>
    <mergeCell ref="M86:P86"/>
    <mergeCell ref="R86:S86"/>
    <mergeCell ref="T86:U86"/>
    <mergeCell ref="V86:Y86"/>
    <mergeCell ref="E88:H89"/>
    <mergeCell ref="V90:Y90"/>
    <mergeCell ref="E92:H93"/>
    <mergeCell ref="AA86:AC89"/>
    <mergeCell ref="AD86:AD89"/>
    <mergeCell ref="I87:J87"/>
    <mergeCell ref="K87:L87"/>
    <mergeCell ref="M87:P87"/>
    <mergeCell ref="R87:S87"/>
    <mergeCell ref="T87:U87"/>
    <mergeCell ref="V87:Y87"/>
    <mergeCell ref="V88:Y88"/>
    <mergeCell ref="T89:U89"/>
    <mergeCell ref="V89:Y89"/>
    <mergeCell ref="I88:J88"/>
    <mergeCell ref="K88:L88"/>
    <mergeCell ref="M88:P88"/>
    <mergeCell ref="R88:S88"/>
    <mergeCell ref="T88:U88"/>
    <mergeCell ref="I89:J89"/>
    <mergeCell ref="K89:L89"/>
    <mergeCell ref="M89:P89"/>
    <mergeCell ref="R89:S89"/>
    <mergeCell ref="B82:C85"/>
    <mergeCell ref="D82:D85"/>
    <mergeCell ref="E82:H83"/>
    <mergeCell ref="I82:J82"/>
    <mergeCell ref="K82:L82"/>
    <mergeCell ref="M82:P82"/>
    <mergeCell ref="R82:S82"/>
    <mergeCell ref="T82:U82"/>
    <mergeCell ref="V82:Y82"/>
    <mergeCell ref="E84:H85"/>
    <mergeCell ref="AA82:AC85"/>
    <mergeCell ref="AD82:AD85"/>
    <mergeCell ref="I83:J83"/>
    <mergeCell ref="K83:L83"/>
    <mergeCell ref="M83:P83"/>
    <mergeCell ref="R83:S83"/>
    <mergeCell ref="T83:U83"/>
    <mergeCell ref="V83:Y83"/>
    <mergeCell ref="V84:Y84"/>
    <mergeCell ref="T85:U85"/>
    <mergeCell ref="V85:Y85"/>
    <mergeCell ref="I84:J84"/>
    <mergeCell ref="K84:L84"/>
    <mergeCell ref="M84:P84"/>
    <mergeCell ref="R84:S84"/>
    <mergeCell ref="T84:U84"/>
    <mergeCell ref="I85:J85"/>
    <mergeCell ref="K85:L85"/>
    <mergeCell ref="M85:P85"/>
    <mergeCell ref="R85:S85"/>
    <mergeCell ref="B35:D35"/>
    <mergeCell ref="E35:K35"/>
    <mergeCell ref="L35:N35"/>
    <mergeCell ref="P35:V35"/>
    <mergeCell ref="Q33:R34"/>
    <mergeCell ref="S33:U33"/>
    <mergeCell ref="W33:Y34"/>
    <mergeCell ref="W35:Y35"/>
    <mergeCell ref="AA35:AC35"/>
    <mergeCell ref="Z33:Z34"/>
    <mergeCell ref="AA33:AC34"/>
    <mergeCell ref="B80:D81"/>
    <mergeCell ref="E80:H81"/>
    <mergeCell ref="I80:Q80"/>
    <mergeCell ref="R80:Z80"/>
    <mergeCell ref="AA80:AD81"/>
    <mergeCell ref="I81:L81"/>
    <mergeCell ref="M81:Q81"/>
    <mergeCell ref="R81:U81"/>
    <mergeCell ref="V81:Z81"/>
    <mergeCell ref="B33:C34"/>
    <mergeCell ref="D33:D34"/>
    <mergeCell ref="E33:E34"/>
    <mergeCell ref="F33:G34"/>
    <mergeCell ref="H33:J33"/>
    <mergeCell ref="L33:N34"/>
    <mergeCell ref="O33:O34"/>
    <mergeCell ref="P33:P34"/>
    <mergeCell ref="Z51:Z53"/>
    <mergeCell ref="B49:D50"/>
    <mergeCell ref="E49:H50"/>
    <mergeCell ref="I49:Q49"/>
    <mergeCell ref="Q31:R32"/>
    <mergeCell ref="S31:U31"/>
    <mergeCell ref="W31:Y32"/>
    <mergeCell ref="Z31:Z32"/>
    <mergeCell ref="AA31:AC32"/>
    <mergeCell ref="AD31:AD32"/>
    <mergeCell ref="H34:J34"/>
    <mergeCell ref="S34:U34"/>
    <mergeCell ref="B31:C32"/>
    <mergeCell ref="D31:D32"/>
    <mergeCell ref="E31:E32"/>
    <mergeCell ref="F31:G32"/>
    <mergeCell ref="H31:J31"/>
    <mergeCell ref="L31:N32"/>
    <mergeCell ref="O31:O32"/>
    <mergeCell ref="P31:P32"/>
    <mergeCell ref="Q29:R30"/>
    <mergeCell ref="W29:Y30"/>
    <mergeCell ref="Z29:Z30"/>
    <mergeCell ref="AA29:AC30"/>
    <mergeCell ref="AD29:AD30"/>
    <mergeCell ref="S27:U27"/>
    <mergeCell ref="W27:Y28"/>
    <mergeCell ref="Z27:Z28"/>
    <mergeCell ref="AA27:AC28"/>
    <mergeCell ref="AD27:AD28"/>
    <mergeCell ref="S28:U28"/>
    <mergeCell ref="AD33:AD34"/>
    <mergeCell ref="H32:J32"/>
    <mergeCell ref="S32:U32"/>
    <mergeCell ref="H26:J26"/>
    <mergeCell ref="S26:U26"/>
    <mergeCell ref="S25:U25"/>
    <mergeCell ref="H30:J30"/>
    <mergeCell ref="S30:U30"/>
    <mergeCell ref="S29:U29"/>
    <mergeCell ref="B27:C28"/>
    <mergeCell ref="D27:D28"/>
    <mergeCell ref="E27:E28"/>
    <mergeCell ref="F27:G28"/>
    <mergeCell ref="H27:J27"/>
    <mergeCell ref="L27:N28"/>
    <mergeCell ref="O27:O28"/>
    <mergeCell ref="P27:P28"/>
    <mergeCell ref="B29:C30"/>
    <mergeCell ref="D29:D30"/>
    <mergeCell ref="E29:E30"/>
    <mergeCell ref="F29:G30"/>
    <mergeCell ref="H29:J29"/>
    <mergeCell ref="L29:N30"/>
    <mergeCell ref="O29:O30"/>
    <mergeCell ref="P29:P30"/>
    <mergeCell ref="Q27:R28"/>
    <mergeCell ref="H28:J28"/>
    <mergeCell ref="B23:C24"/>
    <mergeCell ref="D23:D24"/>
    <mergeCell ref="E23:E24"/>
    <mergeCell ref="F23:G24"/>
    <mergeCell ref="H23:J23"/>
    <mergeCell ref="L23:N24"/>
    <mergeCell ref="O23:O24"/>
    <mergeCell ref="P23:P24"/>
    <mergeCell ref="B21:D22"/>
    <mergeCell ref="E21:O21"/>
    <mergeCell ref="P21:Z21"/>
    <mergeCell ref="Q25:R26"/>
    <mergeCell ref="W25:Y26"/>
    <mergeCell ref="Z25:Z26"/>
    <mergeCell ref="AA25:AC26"/>
    <mergeCell ref="AD25:AD26"/>
    <mergeCell ref="H24:J24"/>
    <mergeCell ref="S24:U24"/>
    <mergeCell ref="B25:C26"/>
    <mergeCell ref="D25:D26"/>
    <mergeCell ref="E25:E26"/>
    <mergeCell ref="F25:G26"/>
    <mergeCell ref="H25:J25"/>
    <mergeCell ref="L25:N26"/>
    <mergeCell ref="O25:O26"/>
    <mergeCell ref="P25:P26"/>
    <mergeCell ref="Q23:R24"/>
    <mergeCell ref="S23:U23"/>
    <mergeCell ref="W23:Y24"/>
    <mergeCell ref="Z23:Z24"/>
    <mergeCell ref="AA23:AC24"/>
    <mergeCell ref="AD23:AD24"/>
    <mergeCell ref="W16:Y16"/>
    <mergeCell ref="AA16:AC16"/>
    <mergeCell ref="B17:C17"/>
    <mergeCell ref="F17:G17"/>
    <mergeCell ref="H17:J17"/>
    <mergeCell ref="L17:N17"/>
    <mergeCell ref="Q17:R17"/>
    <mergeCell ref="S17:U17"/>
    <mergeCell ref="W17:Y17"/>
    <mergeCell ref="AA17:AC17"/>
    <mergeCell ref="B16:C16"/>
    <mergeCell ref="F16:G16"/>
    <mergeCell ref="H16:J16"/>
    <mergeCell ref="L16:N16"/>
    <mergeCell ref="Q16:R16"/>
    <mergeCell ref="S16:U16"/>
    <mergeCell ref="AA21:AD22"/>
    <mergeCell ref="E22:G22"/>
    <mergeCell ref="H22:I22"/>
    <mergeCell ref="J22:K22"/>
    <mergeCell ref="L22:O22"/>
    <mergeCell ref="P22:R22"/>
    <mergeCell ref="S22:T22"/>
    <mergeCell ref="B18:D18"/>
    <mergeCell ref="E18:K18"/>
    <mergeCell ref="L18:N18"/>
    <mergeCell ref="P18:V18"/>
    <mergeCell ref="W18:Y18"/>
    <mergeCell ref="AA18:AC18"/>
    <mergeCell ref="U22:V22"/>
    <mergeCell ref="W22:Z22"/>
    <mergeCell ref="AA13:AC13"/>
    <mergeCell ref="W14:Y14"/>
    <mergeCell ref="AA14:AC14"/>
    <mergeCell ref="B15:C15"/>
    <mergeCell ref="F15:G15"/>
    <mergeCell ref="H15:J15"/>
    <mergeCell ref="L15:N15"/>
    <mergeCell ref="Q15:R15"/>
    <mergeCell ref="S15:U15"/>
    <mergeCell ref="W15:Y15"/>
    <mergeCell ref="AA15:AC15"/>
    <mergeCell ref="B14:C14"/>
    <mergeCell ref="F14:G14"/>
    <mergeCell ref="H14:J14"/>
    <mergeCell ref="L14:N14"/>
    <mergeCell ref="Q14:R14"/>
    <mergeCell ref="S14:U14"/>
    <mergeCell ref="B13:C13"/>
    <mergeCell ref="F13:G13"/>
    <mergeCell ref="H13:J13"/>
    <mergeCell ref="L13:N13"/>
    <mergeCell ref="Q13:R13"/>
    <mergeCell ref="S13:U13"/>
    <mergeCell ref="W13:Y13"/>
    <mergeCell ref="B4:I4"/>
    <mergeCell ref="J4:AD4"/>
    <mergeCell ref="B10:D11"/>
    <mergeCell ref="E10:O10"/>
    <mergeCell ref="P10:Z10"/>
    <mergeCell ref="AA10:AD11"/>
    <mergeCell ref="E11:G11"/>
    <mergeCell ref="H11:K11"/>
    <mergeCell ref="L11:O11"/>
    <mergeCell ref="P11:R11"/>
    <mergeCell ref="S11:V11"/>
    <mergeCell ref="W11:Z11"/>
    <mergeCell ref="B12:C12"/>
    <mergeCell ref="F12:G12"/>
    <mergeCell ref="H12:J12"/>
    <mergeCell ref="L12:N12"/>
    <mergeCell ref="Q12:R12"/>
    <mergeCell ref="S12:U12"/>
    <mergeCell ref="W12:Y12"/>
    <mergeCell ref="AA12:AC12"/>
    <mergeCell ref="B158:C161"/>
    <mergeCell ref="D158:D161"/>
    <mergeCell ref="E158:H159"/>
    <mergeCell ref="I158:J158"/>
    <mergeCell ref="K158:L158"/>
    <mergeCell ref="M158:P158"/>
    <mergeCell ref="R158:S158"/>
    <mergeCell ref="T158:U158"/>
    <mergeCell ref="V158:Y158"/>
    <mergeCell ref="T157:U157"/>
    <mergeCell ref="V157:Y157"/>
    <mergeCell ref="B150:C153"/>
    <mergeCell ref="D150:D153"/>
    <mergeCell ref="E150:H151"/>
    <mergeCell ref="I150:J150"/>
    <mergeCell ref="K150:L150"/>
    <mergeCell ref="M150:P150"/>
    <mergeCell ref="R150:S150"/>
    <mergeCell ref="T150:U150"/>
    <mergeCell ref="V150:Y150"/>
    <mergeCell ref="I151:J151"/>
    <mergeCell ref="K151:L151"/>
    <mergeCell ref="M151:P151"/>
    <mergeCell ref="R151:S151"/>
    <mergeCell ref="T151:U151"/>
    <mergeCell ref="V151:Y151"/>
    <mergeCell ref="E152:H153"/>
    <mergeCell ref="I152:J152"/>
    <mergeCell ref="K152:L152"/>
    <mergeCell ref="M152:P152"/>
    <mergeCell ref="B154:C157"/>
    <mergeCell ref="D154:D157"/>
    <mergeCell ref="E154:H155"/>
    <mergeCell ref="I154:J154"/>
    <mergeCell ref="K154:L154"/>
    <mergeCell ref="M154:P154"/>
    <mergeCell ref="R154:S154"/>
    <mergeCell ref="T154:U154"/>
    <mergeCell ref="V154:Y154"/>
    <mergeCell ref="I155:J155"/>
    <mergeCell ref="K155:L155"/>
    <mergeCell ref="M155:P155"/>
    <mergeCell ref="R155:S155"/>
    <mergeCell ref="T155:U155"/>
    <mergeCell ref="V155:Y155"/>
    <mergeCell ref="E156:H157"/>
    <mergeCell ref="I156:J156"/>
    <mergeCell ref="K156:L156"/>
    <mergeCell ref="M156:P156"/>
    <mergeCell ref="R156:S156"/>
    <mergeCell ref="T156:U156"/>
    <mergeCell ref="V156:Y156"/>
    <mergeCell ref="I157:J157"/>
    <mergeCell ref="K157:L157"/>
    <mergeCell ref="E162:L162"/>
    <mergeCell ref="M162:P162"/>
    <mergeCell ref="R162:U162"/>
    <mergeCell ref="V162:Y162"/>
    <mergeCell ref="AA162:AC162"/>
    <mergeCell ref="AA158:AC161"/>
    <mergeCell ref="AD158:AD161"/>
    <mergeCell ref="I159:J159"/>
    <mergeCell ref="K159:L159"/>
    <mergeCell ref="M159:P159"/>
    <mergeCell ref="R159:S159"/>
    <mergeCell ref="T159:U159"/>
    <mergeCell ref="V159:Y159"/>
    <mergeCell ref="E160:H161"/>
    <mergeCell ref="I160:J160"/>
    <mergeCell ref="K160:L160"/>
    <mergeCell ref="M160:P160"/>
    <mergeCell ref="R160:S160"/>
    <mergeCell ref="T160:U160"/>
    <mergeCell ref="V160:Y160"/>
    <mergeCell ref="I161:J161"/>
    <mergeCell ref="K161:L161"/>
    <mergeCell ref="M161:P161"/>
    <mergeCell ref="R161:S161"/>
    <mergeCell ref="AA167:AC168"/>
    <mergeCell ref="AD167:AD168"/>
    <mergeCell ref="I168:J168"/>
    <mergeCell ref="K168:L168"/>
    <mergeCell ref="M168:P168"/>
    <mergeCell ref="R168:S168"/>
    <mergeCell ref="T168:U168"/>
    <mergeCell ref="V168:Y168"/>
    <mergeCell ref="B173:D173"/>
    <mergeCell ref="E173:L173"/>
    <mergeCell ref="M173:P173"/>
    <mergeCell ref="R173:U173"/>
    <mergeCell ref="V173:Y173"/>
    <mergeCell ref="AA173:AC173"/>
    <mergeCell ref="B167:C168"/>
    <mergeCell ref="D167:D168"/>
    <mergeCell ref="E167:H168"/>
    <mergeCell ref="I167:J167"/>
    <mergeCell ref="K167:L167"/>
    <mergeCell ref="M167:P167"/>
    <mergeCell ref="R167:S167"/>
    <mergeCell ref="T167:U167"/>
    <mergeCell ref="V167:Y167"/>
    <mergeCell ref="AA169:AC170"/>
    <mergeCell ref="R49:Z49"/>
    <mergeCell ref="AA49:AD50"/>
    <mergeCell ref="I50:L50"/>
    <mergeCell ref="M50:Q50"/>
    <mergeCell ref="R50:U50"/>
    <mergeCell ref="V50:Z50"/>
    <mergeCell ref="AA171:AC172"/>
    <mergeCell ref="AD171:AD172"/>
    <mergeCell ref="I172:J172"/>
    <mergeCell ref="K172:L172"/>
    <mergeCell ref="M172:P172"/>
    <mergeCell ref="R172:S172"/>
    <mergeCell ref="T172:U172"/>
    <mergeCell ref="V172:Y172"/>
    <mergeCell ref="B171:C172"/>
    <mergeCell ref="D171:D172"/>
    <mergeCell ref="E171:H172"/>
    <mergeCell ref="I171:J171"/>
    <mergeCell ref="K171:L171"/>
    <mergeCell ref="M171:P171"/>
    <mergeCell ref="R171:S171"/>
    <mergeCell ref="T171:U171"/>
    <mergeCell ref="V171:Y171"/>
    <mergeCell ref="AD169:AD170"/>
    <mergeCell ref="I170:J170"/>
    <mergeCell ref="K170:L170"/>
    <mergeCell ref="M170:P170"/>
    <mergeCell ref="R170:S170"/>
    <mergeCell ref="AA51:AC53"/>
    <mergeCell ref="AD51:AD53"/>
    <mergeCell ref="E52:H52"/>
    <mergeCell ref="I52:K52"/>
    <mergeCell ref="R52:T52"/>
    <mergeCell ref="E53:H53"/>
    <mergeCell ref="I53:K53"/>
    <mergeCell ref="R53:T53"/>
    <mergeCell ref="B54:C56"/>
    <mergeCell ref="D54:D56"/>
    <mergeCell ref="E54:H54"/>
    <mergeCell ref="I54:K54"/>
    <mergeCell ref="M54:P56"/>
    <mergeCell ref="Q54:Q56"/>
    <mergeCell ref="R54:T54"/>
    <mergeCell ref="V54:Y56"/>
    <mergeCell ref="Z54:Z56"/>
    <mergeCell ref="AA54:AC56"/>
    <mergeCell ref="AD54:AD56"/>
    <mergeCell ref="E55:H55"/>
    <mergeCell ref="I55:K55"/>
    <mergeCell ref="R55:T55"/>
    <mergeCell ref="E56:H56"/>
    <mergeCell ref="I56:K56"/>
    <mergeCell ref="B51:C53"/>
    <mergeCell ref="D51:D53"/>
    <mergeCell ref="E51:H51"/>
    <mergeCell ref="I51:K51"/>
    <mergeCell ref="M51:P53"/>
    <mergeCell ref="Q51:Q53"/>
    <mergeCell ref="R51:T51"/>
    <mergeCell ref="V51:Y53"/>
    <mergeCell ref="Z57:Z59"/>
    <mergeCell ref="AA57:AC59"/>
    <mergeCell ref="AD57:AD59"/>
    <mergeCell ref="E58:H58"/>
    <mergeCell ref="I58:K58"/>
    <mergeCell ref="R58:T58"/>
    <mergeCell ref="E59:H59"/>
    <mergeCell ref="I59:K59"/>
    <mergeCell ref="R59:T59"/>
    <mergeCell ref="R56:T56"/>
    <mergeCell ref="B57:C59"/>
    <mergeCell ref="D57:D59"/>
    <mergeCell ref="E57:H57"/>
    <mergeCell ref="I57:K57"/>
    <mergeCell ref="M57:P59"/>
    <mergeCell ref="Q57:Q59"/>
    <mergeCell ref="R57:T57"/>
    <mergeCell ref="V57:Y59"/>
    <mergeCell ref="V68:Y68"/>
    <mergeCell ref="B65:C68"/>
    <mergeCell ref="D65:D68"/>
    <mergeCell ref="E65:H66"/>
    <mergeCell ref="I65:J65"/>
    <mergeCell ref="K65:L65"/>
    <mergeCell ref="M65:P65"/>
    <mergeCell ref="R65:S65"/>
    <mergeCell ref="T65:U65"/>
    <mergeCell ref="V65:Y65"/>
    <mergeCell ref="B60:D60"/>
    <mergeCell ref="E60:L60"/>
    <mergeCell ref="M60:P60"/>
    <mergeCell ref="R60:U60"/>
    <mergeCell ref="V60:Y60"/>
    <mergeCell ref="AA60:AC60"/>
    <mergeCell ref="B63:D64"/>
    <mergeCell ref="E63:H64"/>
    <mergeCell ref="I63:Q63"/>
    <mergeCell ref="R63:Z63"/>
    <mergeCell ref="AA63:AD64"/>
    <mergeCell ref="I64:L64"/>
    <mergeCell ref="M64:Q64"/>
    <mergeCell ref="R64:U64"/>
    <mergeCell ref="V64:Z64"/>
    <mergeCell ref="R72:S72"/>
    <mergeCell ref="T72:U72"/>
    <mergeCell ref="V72:Y72"/>
    <mergeCell ref="B69:C72"/>
    <mergeCell ref="D69:D72"/>
    <mergeCell ref="E69:H70"/>
    <mergeCell ref="I69:J69"/>
    <mergeCell ref="K69:L69"/>
    <mergeCell ref="M69:P69"/>
    <mergeCell ref="R69:S69"/>
    <mergeCell ref="T69:U69"/>
    <mergeCell ref="V69:Y69"/>
    <mergeCell ref="AA65:AC68"/>
    <mergeCell ref="AD65:AD68"/>
    <mergeCell ref="I66:J66"/>
    <mergeCell ref="K66:L66"/>
    <mergeCell ref="M66:P66"/>
    <mergeCell ref="R66:S66"/>
    <mergeCell ref="T66:U66"/>
    <mergeCell ref="V66:Y66"/>
    <mergeCell ref="E67:H68"/>
    <mergeCell ref="I67:J67"/>
    <mergeCell ref="K67:L67"/>
    <mergeCell ref="M67:P67"/>
    <mergeCell ref="R67:S67"/>
    <mergeCell ref="T67:U67"/>
    <mergeCell ref="V67:Y67"/>
    <mergeCell ref="I68:J68"/>
    <mergeCell ref="K68:L68"/>
    <mergeCell ref="M68:P68"/>
    <mergeCell ref="R68:S68"/>
    <mergeCell ref="T68:U68"/>
    <mergeCell ref="K76:L76"/>
    <mergeCell ref="M76:P76"/>
    <mergeCell ref="R76:S76"/>
    <mergeCell ref="T76:U76"/>
    <mergeCell ref="V76:Y76"/>
    <mergeCell ref="B73:C76"/>
    <mergeCell ref="D73:D76"/>
    <mergeCell ref="E73:H74"/>
    <mergeCell ref="I73:J73"/>
    <mergeCell ref="K73:L73"/>
    <mergeCell ref="M73:P73"/>
    <mergeCell ref="R73:S73"/>
    <mergeCell ref="T73:U73"/>
    <mergeCell ref="V73:Y73"/>
    <mergeCell ref="AA69:AC72"/>
    <mergeCell ref="AD69:AD72"/>
    <mergeCell ref="I70:J70"/>
    <mergeCell ref="K70:L70"/>
    <mergeCell ref="M70:P70"/>
    <mergeCell ref="R70:S70"/>
    <mergeCell ref="T70:U70"/>
    <mergeCell ref="V70:Y70"/>
    <mergeCell ref="E71:H72"/>
    <mergeCell ref="I71:J71"/>
    <mergeCell ref="K71:L71"/>
    <mergeCell ref="M71:P71"/>
    <mergeCell ref="R71:S71"/>
    <mergeCell ref="T71:U71"/>
    <mergeCell ref="V71:Y71"/>
    <mergeCell ref="I72:J72"/>
    <mergeCell ref="K72:L72"/>
    <mergeCell ref="M72:P72"/>
    <mergeCell ref="AA133:AC136"/>
    <mergeCell ref="AD133:AD136"/>
    <mergeCell ref="I134:J134"/>
    <mergeCell ref="K134:L134"/>
    <mergeCell ref="M134:P134"/>
    <mergeCell ref="R134:S134"/>
    <mergeCell ref="T134:U134"/>
    <mergeCell ref="V134:Y134"/>
    <mergeCell ref="B77:D77"/>
    <mergeCell ref="E77:L77"/>
    <mergeCell ref="M77:P77"/>
    <mergeCell ref="R77:U77"/>
    <mergeCell ref="V77:Y77"/>
    <mergeCell ref="AA77:AC77"/>
    <mergeCell ref="AA73:AC76"/>
    <mergeCell ref="AD73:AD76"/>
    <mergeCell ref="I74:J74"/>
    <mergeCell ref="K74:L74"/>
    <mergeCell ref="M74:P74"/>
    <mergeCell ref="R74:S74"/>
    <mergeCell ref="T74:U74"/>
    <mergeCell ref="V74:Y74"/>
    <mergeCell ref="E75:H76"/>
    <mergeCell ref="I75:J75"/>
    <mergeCell ref="K75:L75"/>
    <mergeCell ref="M75:P75"/>
    <mergeCell ref="R75:S75"/>
    <mergeCell ref="T75:U75"/>
    <mergeCell ref="V75:Y75"/>
    <mergeCell ref="I76:J76"/>
    <mergeCell ref="E103:H104"/>
    <mergeCell ref="I103:J103"/>
    <mergeCell ref="E135:H136"/>
    <mergeCell ref="I135:J135"/>
    <mergeCell ref="K135:L135"/>
    <mergeCell ref="M135:P135"/>
    <mergeCell ref="R135:S135"/>
    <mergeCell ref="T135:U135"/>
    <mergeCell ref="V135:Y135"/>
    <mergeCell ref="I136:J136"/>
    <mergeCell ref="K136:L136"/>
    <mergeCell ref="M136:P136"/>
    <mergeCell ref="R136:S136"/>
    <mergeCell ref="T136:U136"/>
    <mergeCell ref="V136:Y136"/>
    <mergeCell ref="B141:C144"/>
    <mergeCell ref="D141:D144"/>
    <mergeCell ref="E141:H142"/>
    <mergeCell ref="I141:J141"/>
    <mergeCell ref="K141:L141"/>
    <mergeCell ref="M141:P141"/>
    <mergeCell ref="R141:S141"/>
    <mergeCell ref="T141:U141"/>
    <mergeCell ref="V141:Y141"/>
    <mergeCell ref="B137:C140"/>
    <mergeCell ref="D137:D140"/>
    <mergeCell ref="AA137:AC140"/>
    <mergeCell ref="AD137:AD140"/>
    <mergeCell ref="I138:J138"/>
    <mergeCell ref="K138:L138"/>
    <mergeCell ref="M138:P138"/>
    <mergeCell ref="R138:S138"/>
    <mergeCell ref="T138:U138"/>
    <mergeCell ref="V138:Y138"/>
    <mergeCell ref="E139:H140"/>
    <mergeCell ref="I139:J139"/>
    <mergeCell ref="K139:L139"/>
    <mergeCell ref="M139:P139"/>
    <mergeCell ref="R139:S139"/>
    <mergeCell ref="T139:U139"/>
    <mergeCell ref="V139:Y139"/>
    <mergeCell ref="I140:J140"/>
    <mergeCell ref="K140:L140"/>
    <mergeCell ref="M140:P140"/>
    <mergeCell ref="R140:S140"/>
    <mergeCell ref="T140:U140"/>
    <mergeCell ref="V140:Y140"/>
    <mergeCell ref="V137:Y137"/>
    <mergeCell ref="AA145:AC145"/>
    <mergeCell ref="AA141:AC144"/>
    <mergeCell ref="AD141:AD144"/>
    <mergeCell ref="I142:J142"/>
    <mergeCell ref="K142:L142"/>
    <mergeCell ref="M142:P142"/>
    <mergeCell ref="R142:S142"/>
    <mergeCell ref="T142:U142"/>
    <mergeCell ref="V142:Y142"/>
    <mergeCell ref="E143:H144"/>
    <mergeCell ref="I143:J143"/>
    <mergeCell ref="K143:L143"/>
    <mergeCell ref="M143:P143"/>
    <mergeCell ref="R143:S143"/>
    <mergeCell ref="T143:U143"/>
    <mergeCell ref="V143:Y143"/>
    <mergeCell ref="I144:J144"/>
    <mergeCell ref="K144:L144"/>
    <mergeCell ref="M144:P144"/>
    <mergeCell ref="R144:S144"/>
    <mergeCell ref="T144:U144"/>
    <mergeCell ref="V144:Y144"/>
    <mergeCell ref="B181:C184"/>
    <mergeCell ref="D181:D184"/>
    <mergeCell ref="E181:H182"/>
    <mergeCell ref="I181:J181"/>
    <mergeCell ref="K181:L181"/>
    <mergeCell ref="M181:P181"/>
    <mergeCell ref="R181:S181"/>
    <mergeCell ref="T181:U181"/>
    <mergeCell ref="V181:Y181"/>
    <mergeCell ref="E183:H184"/>
    <mergeCell ref="T184:U184"/>
    <mergeCell ref="V184:Y184"/>
    <mergeCell ref="B145:D145"/>
    <mergeCell ref="E145:L145"/>
    <mergeCell ref="M145:P145"/>
    <mergeCell ref="R145:U145"/>
    <mergeCell ref="V145:Y145"/>
    <mergeCell ref="T170:U170"/>
    <mergeCell ref="V170:Y170"/>
    <mergeCell ref="B169:C170"/>
    <mergeCell ref="D169:D170"/>
    <mergeCell ref="E169:H170"/>
    <mergeCell ref="I169:J169"/>
    <mergeCell ref="K169:L169"/>
    <mergeCell ref="M169:P169"/>
    <mergeCell ref="R169:S169"/>
    <mergeCell ref="T169:U169"/>
    <mergeCell ref="V169:Y169"/>
    <mergeCell ref="B165:D166"/>
    <mergeCell ref="E165:H166"/>
    <mergeCell ref="V166:Z166"/>
    <mergeCell ref="B162:D162"/>
    <mergeCell ref="E193:H194"/>
    <mergeCell ref="I193:J193"/>
    <mergeCell ref="K193:L193"/>
    <mergeCell ref="M193:P193"/>
    <mergeCell ref="R193:S193"/>
    <mergeCell ref="T193:U193"/>
    <mergeCell ref="V193:Y193"/>
    <mergeCell ref="B191:D192"/>
    <mergeCell ref="E191:H192"/>
    <mergeCell ref="I191:Q191"/>
    <mergeCell ref="R191:Z191"/>
    <mergeCell ref="AA191:AD192"/>
    <mergeCell ref="I192:L192"/>
    <mergeCell ref="M192:Q192"/>
    <mergeCell ref="R192:U192"/>
    <mergeCell ref="V192:Z192"/>
    <mergeCell ref="AA181:AC184"/>
    <mergeCell ref="AD181:AD184"/>
    <mergeCell ref="I182:J182"/>
    <mergeCell ref="K182:L182"/>
    <mergeCell ref="M182:P182"/>
    <mergeCell ref="R182:S182"/>
    <mergeCell ref="T182:U182"/>
    <mergeCell ref="V182:Y182"/>
    <mergeCell ref="I183:J183"/>
    <mergeCell ref="K183:L183"/>
    <mergeCell ref="M183:P183"/>
    <mergeCell ref="R183:S183"/>
    <mergeCell ref="T183:U183"/>
    <mergeCell ref="V183:Y183"/>
    <mergeCell ref="I184:J184"/>
    <mergeCell ref="K184:L184"/>
    <mergeCell ref="B197:C200"/>
    <mergeCell ref="D197:D200"/>
    <mergeCell ref="E197:H198"/>
    <mergeCell ref="I197:J197"/>
    <mergeCell ref="K197:L197"/>
    <mergeCell ref="M197:P197"/>
    <mergeCell ref="R197:S197"/>
    <mergeCell ref="T197:U197"/>
    <mergeCell ref="V197:Y197"/>
    <mergeCell ref="AA193:AC196"/>
    <mergeCell ref="AD193:AD196"/>
    <mergeCell ref="I194:J194"/>
    <mergeCell ref="K194:L194"/>
    <mergeCell ref="M194:P194"/>
    <mergeCell ref="R194:S194"/>
    <mergeCell ref="T194:U194"/>
    <mergeCell ref="V194:Y194"/>
    <mergeCell ref="E195:H196"/>
    <mergeCell ref="I195:J195"/>
    <mergeCell ref="K195:L195"/>
    <mergeCell ref="M195:P195"/>
    <mergeCell ref="R195:S195"/>
    <mergeCell ref="T195:U195"/>
    <mergeCell ref="V195:Y195"/>
    <mergeCell ref="I196:J196"/>
    <mergeCell ref="K196:L196"/>
    <mergeCell ref="M196:P196"/>
    <mergeCell ref="R196:S196"/>
    <mergeCell ref="T196:U196"/>
    <mergeCell ref="V196:Y196"/>
    <mergeCell ref="B193:C196"/>
    <mergeCell ref="D193:D196"/>
    <mergeCell ref="AA197:AC200"/>
    <mergeCell ref="AD197:AD200"/>
    <mergeCell ref="I198:J198"/>
    <mergeCell ref="K198:L198"/>
    <mergeCell ref="M198:P198"/>
    <mergeCell ref="R198:S198"/>
    <mergeCell ref="T198:U198"/>
    <mergeCell ref="V198:Y198"/>
    <mergeCell ref="E199:H200"/>
    <mergeCell ref="I199:J199"/>
    <mergeCell ref="K199:L199"/>
    <mergeCell ref="M199:P199"/>
    <mergeCell ref="R199:S199"/>
    <mergeCell ref="T199:U199"/>
    <mergeCell ref="V199:Y199"/>
    <mergeCell ref="I200:J200"/>
    <mergeCell ref="K200:L200"/>
    <mergeCell ref="M200:P200"/>
    <mergeCell ref="R200:S200"/>
    <mergeCell ref="T200:U200"/>
    <mergeCell ref="V200:Y200"/>
    <mergeCell ref="E203:H204"/>
    <mergeCell ref="I203:J203"/>
    <mergeCell ref="K203:L203"/>
    <mergeCell ref="M203:P203"/>
    <mergeCell ref="R203:S203"/>
    <mergeCell ref="T203:U203"/>
    <mergeCell ref="V203:Y203"/>
    <mergeCell ref="I204:J204"/>
    <mergeCell ref="K204:L204"/>
    <mergeCell ref="M204:P204"/>
    <mergeCell ref="R204:S204"/>
    <mergeCell ref="T204:U204"/>
    <mergeCell ref="V204:Y204"/>
    <mergeCell ref="B201:C204"/>
    <mergeCell ref="D201:D204"/>
    <mergeCell ref="E201:H202"/>
    <mergeCell ref="I201:J201"/>
    <mergeCell ref="K201:L201"/>
    <mergeCell ref="M201:P201"/>
    <mergeCell ref="R201:S201"/>
    <mergeCell ref="T201:U201"/>
    <mergeCell ref="V201:Y201"/>
    <mergeCell ref="B205:D205"/>
    <mergeCell ref="E205:L205"/>
    <mergeCell ref="M205:P205"/>
    <mergeCell ref="R205:U205"/>
    <mergeCell ref="V205:Y205"/>
    <mergeCell ref="AA205:AC205"/>
    <mergeCell ref="B97:D98"/>
    <mergeCell ref="E97:H98"/>
    <mergeCell ref="I97:Q97"/>
    <mergeCell ref="R97:Z97"/>
    <mergeCell ref="AA97:AD98"/>
    <mergeCell ref="I98:L98"/>
    <mergeCell ref="M98:Q98"/>
    <mergeCell ref="R98:U98"/>
    <mergeCell ref="V98:Z98"/>
    <mergeCell ref="B99:C102"/>
    <mergeCell ref="D99:D102"/>
    <mergeCell ref="E99:H100"/>
    <mergeCell ref="I99:J99"/>
    <mergeCell ref="K99:L99"/>
    <mergeCell ref="M99:P99"/>
    <mergeCell ref="R99:S99"/>
    <mergeCell ref="T99:U99"/>
    <mergeCell ref="V99:Y99"/>
    <mergeCell ref="AA201:AC204"/>
    <mergeCell ref="AD201:AD204"/>
    <mergeCell ref="I202:J202"/>
    <mergeCell ref="K202:L202"/>
    <mergeCell ref="M202:P202"/>
    <mergeCell ref="R202:S202"/>
    <mergeCell ref="T202:U202"/>
    <mergeCell ref="V202:Y202"/>
    <mergeCell ref="M103:P103"/>
    <mergeCell ref="R103:S103"/>
    <mergeCell ref="T103:U103"/>
    <mergeCell ref="V103:Y103"/>
    <mergeCell ref="AA99:AC102"/>
    <mergeCell ref="AD99:AD102"/>
    <mergeCell ref="I100:J100"/>
    <mergeCell ref="K100:L100"/>
    <mergeCell ref="M100:P100"/>
    <mergeCell ref="R100:S100"/>
    <mergeCell ref="T100:U100"/>
    <mergeCell ref="V100:Y100"/>
    <mergeCell ref="E101:H102"/>
    <mergeCell ref="I101:J101"/>
    <mergeCell ref="K101:L101"/>
    <mergeCell ref="M101:P101"/>
    <mergeCell ref="R101:S101"/>
    <mergeCell ref="T101:U101"/>
    <mergeCell ref="V101:Y101"/>
    <mergeCell ref="I102:J102"/>
    <mergeCell ref="K102:L102"/>
    <mergeCell ref="M102:P102"/>
    <mergeCell ref="R102:S102"/>
    <mergeCell ref="T102:U102"/>
    <mergeCell ref="V102:Y102"/>
    <mergeCell ref="B107:C110"/>
    <mergeCell ref="D107:D110"/>
    <mergeCell ref="E107:H108"/>
    <mergeCell ref="I107:J107"/>
    <mergeCell ref="K107:L107"/>
    <mergeCell ref="M107:P107"/>
    <mergeCell ref="R107:S107"/>
    <mergeCell ref="T107:U107"/>
    <mergeCell ref="V107:Y107"/>
    <mergeCell ref="AA103:AC106"/>
    <mergeCell ref="AD103:AD106"/>
    <mergeCell ref="I104:J104"/>
    <mergeCell ref="K104:L104"/>
    <mergeCell ref="M104:P104"/>
    <mergeCell ref="R104:S104"/>
    <mergeCell ref="T104:U104"/>
    <mergeCell ref="V104:Y104"/>
    <mergeCell ref="E105:H106"/>
    <mergeCell ref="I105:J105"/>
    <mergeCell ref="K105:L105"/>
    <mergeCell ref="M105:P105"/>
    <mergeCell ref="R105:S105"/>
    <mergeCell ref="T105:U105"/>
    <mergeCell ref="V105:Y105"/>
    <mergeCell ref="I106:J106"/>
    <mergeCell ref="K106:L106"/>
    <mergeCell ref="M106:P106"/>
    <mergeCell ref="R106:S106"/>
    <mergeCell ref="T106:U106"/>
    <mergeCell ref="V106:Y106"/>
    <mergeCell ref="B103:C106"/>
    <mergeCell ref="D103:D106"/>
    <mergeCell ref="AA107:AC110"/>
    <mergeCell ref="AD107:AD110"/>
    <mergeCell ref="I108:J108"/>
    <mergeCell ref="K108:L108"/>
    <mergeCell ref="M108:P108"/>
    <mergeCell ref="R108:S108"/>
    <mergeCell ref="T108:U108"/>
    <mergeCell ref="V108:Y108"/>
    <mergeCell ref="E109:H110"/>
    <mergeCell ref="I109:J109"/>
    <mergeCell ref="K109:L109"/>
    <mergeCell ref="M109:P109"/>
    <mergeCell ref="R109:S109"/>
    <mergeCell ref="T109:U109"/>
    <mergeCell ref="V109:Y109"/>
    <mergeCell ref="I110:J110"/>
    <mergeCell ref="K110:L110"/>
    <mergeCell ref="M110:P110"/>
    <mergeCell ref="R110:S110"/>
    <mergeCell ref="T110:U110"/>
    <mergeCell ref="V110:Y110"/>
    <mergeCell ref="B116:C119"/>
    <mergeCell ref="D116:D119"/>
    <mergeCell ref="E116:H117"/>
    <mergeCell ref="I116:J116"/>
    <mergeCell ref="K116:L116"/>
    <mergeCell ref="M116:P116"/>
    <mergeCell ref="R116:S116"/>
    <mergeCell ref="T116:U116"/>
    <mergeCell ref="V116:Y116"/>
    <mergeCell ref="B111:D111"/>
    <mergeCell ref="E111:L111"/>
    <mergeCell ref="M111:P111"/>
    <mergeCell ref="R111:U111"/>
    <mergeCell ref="V111:Y111"/>
    <mergeCell ref="AA111:AC111"/>
    <mergeCell ref="B114:D115"/>
    <mergeCell ref="E114:H115"/>
    <mergeCell ref="I114:Q114"/>
    <mergeCell ref="R114:Z114"/>
    <mergeCell ref="AA114:AD115"/>
    <mergeCell ref="I115:L115"/>
    <mergeCell ref="M115:Q115"/>
    <mergeCell ref="R115:U115"/>
    <mergeCell ref="V115:Z115"/>
    <mergeCell ref="E120:H121"/>
    <mergeCell ref="I120:J120"/>
    <mergeCell ref="K120:L120"/>
    <mergeCell ref="M120:P120"/>
    <mergeCell ref="R120:S120"/>
    <mergeCell ref="T120:U120"/>
    <mergeCell ref="V120:Y120"/>
    <mergeCell ref="AA116:AC119"/>
    <mergeCell ref="AD116:AD119"/>
    <mergeCell ref="I117:J117"/>
    <mergeCell ref="K117:L117"/>
    <mergeCell ref="M117:P117"/>
    <mergeCell ref="R117:S117"/>
    <mergeCell ref="T117:U117"/>
    <mergeCell ref="V117:Y117"/>
    <mergeCell ref="E118:H119"/>
    <mergeCell ref="I118:J118"/>
    <mergeCell ref="K118:L118"/>
    <mergeCell ref="M118:P118"/>
    <mergeCell ref="R118:S118"/>
    <mergeCell ref="T118:U118"/>
    <mergeCell ref="V118:Y118"/>
    <mergeCell ref="I119:J119"/>
    <mergeCell ref="K119:L119"/>
    <mergeCell ref="M119:P119"/>
    <mergeCell ref="R119:S119"/>
    <mergeCell ref="T119:U119"/>
    <mergeCell ref="V119:Y119"/>
    <mergeCell ref="B124:C127"/>
    <mergeCell ref="D124:D127"/>
    <mergeCell ref="E124:H125"/>
    <mergeCell ref="I124:J124"/>
    <mergeCell ref="K124:L124"/>
    <mergeCell ref="M124:P124"/>
    <mergeCell ref="R124:S124"/>
    <mergeCell ref="T124:U124"/>
    <mergeCell ref="V124:Y124"/>
    <mergeCell ref="AA120:AC123"/>
    <mergeCell ref="AD120:AD123"/>
    <mergeCell ref="I121:J121"/>
    <mergeCell ref="K121:L121"/>
    <mergeCell ref="M121:P121"/>
    <mergeCell ref="R121:S121"/>
    <mergeCell ref="T121:U121"/>
    <mergeCell ref="V121:Y121"/>
    <mergeCell ref="E122:H123"/>
    <mergeCell ref="I122:J122"/>
    <mergeCell ref="K122:L122"/>
    <mergeCell ref="M122:P122"/>
    <mergeCell ref="R122:S122"/>
    <mergeCell ref="T122:U122"/>
    <mergeCell ref="V122:Y122"/>
    <mergeCell ref="I123:J123"/>
    <mergeCell ref="K123:L123"/>
    <mergeCell ref="M123:P123"/>
    <mergeCell ref="R123:S123"/>
    <mergeCell ref="T123:U123"/>
    <mergeCell ref="V123:Y123"/>
    <mergeCell ref="B120:C123"/>
    <mergeCell ref="D120:D123"/>
    <mergeCell ref="M40:P40"/>
    <mergeCell ref="R40:S40"/>
    <mergeCell ref="T40:U40"/>
    <mergeCell ref="V40:Y40"/>
    <mergeCell ref="E41:H41"/>
    <mergeCell ref="B128:D128"/>
    <mergeCell ref="E128:L128"/>
    <mergeCell ref="M128:P128"/>
    <mergeCell ref="R128:U128"/>
    <mergeCell ref="V128:Y128"/>
    <mergeCell ref="AA128:AC128"/>
    <mergeCell ref="AA124:AC127"/>
    <mergeCell ref="AD124:AD127"/>
    <mergeCell ref="I125:J125"/>
    <mergeCell ref="K125:L125"/>
    <mergeCell ref="M125:P125"/>
    <mergeCell ref="R125:S125"/>
    <mergeCell ref="T125:U125"/>
    <mergeCell ref="V125:Y125"/>
    <mergeCell ref="E126:H127"/>
    <mergeCell ref="I126:J126"/>
    <mergeCell ref="K126:L126"/>
    <mergeCell ref="M126:P126"/>
    <mergeCell ref="R126:S126"/>
    <mergeCell ref="T126:U126"/>
    <mergeCell ref="V126:Y126"/>
    <mergeCell ref="I127:J127"/>
    <mergeCell ref="K127:L127"/>
    <mergeCell ref="M127:P127"/>
    <mergeCell ref="R127:S127"/>
    <mergeCell ref="T127:U127"/>
    <mergeCell ref="V127:Y127"/>
    <mergeCell ref="B44:C45"/>
    <mergeCell ref="D44:D45"/>
    <mergeCell ref="E44:H44"/>
    <mergeCell ref="I44:J44"/>
    <mergeCell ref="K44:L44"/>
    <mergeCell ref="M44:P44"/>
    <mergeCell ref="R44:S44"/>
    <mergeCell ref="T44:U44"/>
    <mergeCell ref="I41:J41"/>
    <mergeCell ref="K41:L41"/>
    <mergeCell ref="M41:P41"/>
    <mergeCell ref="R41:S41"/>
    <mergeCell ref="T41:U41"/>
    <mergeCell ref="V41:Y41"/>
    <mergeCell ref="V44:Y44"/>
    <mergeCell ref="AA44:AC45"/>
    <mergeCell ref="B38:D39"/>
    <mergeCell ref="E38:H39"/>
    <mergeCell ref="I38:Q38"/>
    <mergeCell ref="R38:Z38"/>
    <mergeCell ref="AA38:AD39"/>
    <mergeCell ref="I39:L39"/>
    <mergeCell ref="M39:Q39"/>
    <mergeCell ref="R39:U39"/>
    <mergeCell ref="V39:Z39"/>
    <mergeCell ref="B40:C41"/>
    <mergeCell ref="D40:D41"/>
    <mergeCell ref="E40:H40"/>
    <mergeCell ref="AA40:AC41"/>
    <mergeCell ref="AD40:AD41"/>
    <mergeCell ref="I40:J40"/>
    <mergeCell ref="K40:L40"/>
    <mergeCell ref="AD44:AD45"/>
    <mergeCell ref="E45:H45"/>
    <mergeCell ref="I45:J45"/>
    <mergeCell ref="K45:L45"/>
    <mergeCell ref="M45:P45"/>
    <mergeCell ref="R45:S45"/>
    <mergeCell ref="T45:U45"/>
    <mergeCell ref="V45:Y45"/>
    <mergeCell ref="B46:D46"/>
    <mergeCell ref="E46:L46"/>
    <mergeCell ref="M46:P46"/>
    <mergeCell ref="R46:U46"/>
    <mergeCell ref="V46:Y46"/>
    <mergeCell ref="AA46:AC46"/>
    <mergeCell ref="B42:C43"/>
    <mergeCell ref="D42:D43"/>
    <mergeCell ref="E42:H42"/>
    <mergeCell ref="I42:J42"/>
    <mergeCell ref="K42:L42"/>
    <mergeCell ref="M42:P42"/>
    <mergeCell ref="R42:S42"/>
    <mergeCell ref="T42:U42"/>
    <mergeCell ref="V42:Y42"/>
    <mergeCell ref="AA42:AC43"/>
    <mergeCell ref="AD42:AD43"/>
    <mergeCell ref="E43:H43"/>
    <mergeCell ref="I43:J43"/>
    <mergeCell ref="K43:L43"/>
    <mergeCell ref="M43:P43"/>
    <mergeCell ref="R43:S43"/>
    <mergeCell ref="T43:U43"/>
    <mergeCell ref="V43:Y43"/>
  </mergeCells>
  <phoneticPr fontId="3"/>
  <printOptions horizontalCentered="1"/>
  <pageMargins left="0.59055118110236227" right="0.59055118110236227" top="0.59055118110236227" bottom="0.39370078740157483" header="0.39370078740157483" footer="0.39370078740157483"/>
  <pageSetup paperSize="9" scale="82" orientation="portrait" r:id="rId1"/>
  <headerFooter alignWithMargins="0"/>
  <rowBreaks count="3" manualBreakCount="3">
    <brk id="61" max="30" man="1"/>
    <brk id="128" max="30" man="1"/>
    <brk id="189"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31"/>
  <sheetViews>
    <sheetView showGridLines="0" showZeros="0" view="pageBreakPreview" topLeftCell="A85" zoomScale="115" zoomScaleNormal="100" zoomScaleSheetLayoutView="115" workbookViewId="0">
      <selection activeCell="A95" sqref="A95:G96"/>
    </sheetView>
  </sheetViews>
  <sheetFormatPr defaultColWidth="2.625" defaultRowHeight="18" customHeight="1" x14ac:dyDescent="0.15"/>
  <cols>
    <col min="1" max="3" width="2.625" style="386"/>
    <col min="4" max="4" width="1.75" style="386" customWidth="1"/>
    <col min="5" max="7" width="2.625" style="386"/>
    <col min="8" max="8" width="2.125" style="386" customWidth="1"/>
    <col min="9" max="9" width="3.875" style="386" customWidth="1"/>
    <col min="10" max="10" width="2.75" style="386" customWidth="1"/>
    <col min="11" max="11" width="4.25" style="386" customWidth="1"/>
    <col min="12" max="12" width="3.125" style="386" customWidth="1"/>
    <col min="13" max="13" width="3.625" style="386" customWidth="1"/>
    <col min="14" max="14" width="2.125" style="386" customWidth="1"/>
    <col min="15" max="33" width="2.625" style="386"/>
    <col min="34" max="34" width="5.375" style="367" bestFit="1" customWidth="1"/>
    <col min="35" max="36" width="5.25" style="386" bestFit="1" customWidth="1"/>
    <col min="37" max="16384" width="2.625" style="386"/>
  </cols>
  <sheetData>
    <row r="1" spans="1:32" ht="15.75" customHeight="1" x14ac:dyDescent="0.15">
      <c r="A1" s="304" t="s">
        <v>18</v>
      </c>
    </row>
    <row r="2" spans="1:32" ht="18" customHeight="1" x14ac:dyDescent="0.15">
      <c r="A2" s="656" t="s">
        <v>137</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row>
    <row r="3" spans="1:32" ht="18" customHeight="1" x14ac:dyDescent="0.15">
      <c r="AB3" s="1059" t="s">
        <v>638</v>
      </c>
      <c r="AC3" s="1059"/>
      <c r="AD3" s="1059"/>
      <c r="AE3" s="1059"/>
      <c r="AF3" s="1059"/>
    </row>
    <row r="4" spans="1:32" ht="4.5" customHeight="1" x14ac:dyDescent="0.15"/>
    <row r="5" spans="1:32" ht="18" customHeight="1" x14ac:dyDescent="0.15">
      <c r="A5" s="402" t="s">
        <v>563</v>
      </c>
    </row>
    <row r="6" spans="1:32" ht="18" customHeight="1" x14ac:dyDescent="0.15">
      <c r="P6" s="501" t="s">
        <v>0</v>
      </c>
      <c r="Q6" s="501"/>
      <c r="R6" s="501"/>
      <c r="S6" s="501"/>
      <c r="T6" s="501"/>
      <c r="U6" s="501"/>
      <c r="V6" s="501"/>
      <c r="W6" s="1060"/>
      <c r="X6" s="1060"/>
      <c r="Y6" s="1060"/>
      <c r="Z6" s="1060"/>
      <c r="AA6" s="1060"/>
      <c r="AB6" s="1060"/>
      <c r="AC6" s="1060"/>
      <c r="AD6" s="1060"/>
      <c r="AE6" s="1060"/>
      <c r="AF6" s="1060"/>
    </row>
    <row r="7" spans="1:32" ht="18" customHeight="1" x14ac:dyDescent="0.15">
      <c r="P7" s="501" t="s">
        <v>564</v>
      </c>
      <c r="Q7" s="447"/>
      <c r="R7" s="447"/>
      <c r="S7" s="447"/>
      <c r="T7" s="447"/>
      <c r="U7" s="447"/>
      <c r="V7" s="447"/>
      <c r="W7" s="1060"/>
      <c r="X7" s="1060"/>
      <c r="Y7" s="1060"/>
      <c r="Z7" s="1060"/>
      <c r="AA7" s="1060"/>
      <c r="AB7" s="1060"/>
      <c r="AC7" s="1060"/>
      <c r="AD7" s="1060"/>
      <c r="AE7" s="1060"/>
      <c r="AF7" s="1060"/>
    </row>
    <row r="8" spans="1:32" ht="18" customHeight="1" x14ac:dyDescent="0.15">
      <c r="P8" s="501" t="s">
        <v>562</v>
      </c>
      <c r="Q8" s="447"/>
      <c r="R8" s="447"/>
      <c r="S8" s="447"/>
      <c r="T8" s="447"/>
      <c r="U8" s="447"/>
      <c r="V8" s="447"/>
      <c r="W8" s="1060"/>
      <c r="X8" s="1060"/>
      <c r="Y8" s="1060"/>
      <c r="Z8" s="1060"/>
      <c r="AA8" s="1060"/>
      <c r="AB8" s="1060"/>
      <c r="AC8" s="1060"/>
      <c r="AD8" s="1060"/>
      <c r="AE8" s="1060"/>
      <c r="AF8" s="1060"/>
    </row>
    <row r="9" spans="1:32" ht="18" customHeight="1" x14ac:dyDescent="0.15">
      <c r="P9" s="666" t="s">
        <v>565</v>
      </c>
      <c r="Q9" s="447"/>
      <c r="R9" s="447"/>
      <c r="S9" s="447"/>
      <c r="T9" s="447"/>
      <c r="U9" s="447"/>
      <c r="V9" s="447"/>
      <c r="W9" s="1060"/>
      <c r="X9" s="1060"/>
      <c r="Y9" s="1060"/>
      <c r="Z9" s="1060"/>
      <c r="AA9" s="1060"/>
      <c r="AB9" s="1060"/>
      <c r="AC9" s="1060"/>
      <c r="AD9" s="1060"/>
      <c r="AE9" s="1060"/>
      <c r="AF9" s="1060"/>
    </row>
    <row r="10" spans="1:32" ht="7.5" customHeight="1" x14ac:dyDescent="0.15"/>
    <row r="11" spans="1:32" ht="18" customHeight="1" x14ac:dyDescent="0.15">
      <c r="C11" s="386" t="s">
        <v>459</v>
      </c>
      <c r="Q11" s="450"/>
      <c r="R11" s="450"/>
      <c r="S11" s="450"/>
      <c r="T11" s="450"/>
      <c r="U11" s="386" t="s">
        <v>90</v>
      </c>
      <c r="V11" s="450"/>
      <c r="W11" s="450"/>
      <c r="X11" s="527" t="s">
        <v>91</v>
      </c>
      <c r="Y11" s="527"/>
      <c r="Z11" s="527"/>
      <c r="AA11" s="527"/>
      <c r="AB11" s="527"/>
      <c r="AC11" s="527"/>
      <c r="AD11" s="527"/>
      <c r="AE11" s="527"/>
    </row>
    <row r="12" spans="1:32" ht="18" customHeight="1" x14ac:dyDescent="0.15">
      <c r="B12" s="386" t="s">
        <v>460</v>
      </c>
    </row>
    <row r="13" spans="1:32" ht="6.75" customHeight="1" x14ac:dyDescent="0.15"/>
    <row r="14" spans="1:32" ht="20.25" customHeight="1" x14ac:dyDescent="0.15">
      <c r="A14" s="402"/>
      <c r="B14" s="431" t="s">
        <v>445</v>
      </c>
      <c r="C14" s="432"/>
      <c r="D14" s="432"/>
      <c r="E14" s="432"/>
      <c r="F14" s="432"/>
      <c r="G14" s="433"/>
      <c r="H14" s="1061"/>
      <c r="I14" s="1062"/>
      <c r="J14" s="1062"/>
      <c r="K14" s="1062"/>
      <c r="L14" s="1062"/>
      <c r="M14" s="1062"/>
      <c r="N14" s="1062"/>
      <c r="O14" s="1062"/>
      <c r="P14" s="1062"/>
      <c r="Q14" s="1062"/>
      <c r="R14" s="1062"/>
      <c r="S14" s="1062"/>
      <c r="T14" s="1062"/>
      <c r="U14" s="1062"/>
      <c r="V14" s="1062"/>
      <c r="W14" s="1062"/>
      <c r="X14" s="1062"/>
      <c r="Y14" s="1063"/>
      <c r="Z14" s="1064" t="s">
        <v>443</v>
      </c>
      <c r="AA14" s="1054" t="s">
        <v>646</v>
      </c>
      <c r="AB14" s="1065"/>
      <c r="AC14" s="1065"/>
      <c r="AD14" s="1065"/>
      <c r="AE14" s="1065"/>
      <c r="AF14" s="1066"/>
    </row>
    <row r="15" spans="1:32" ht="20.25" customHeight="1" x14ac:dyDescent="0.15">
      <c r="A15" s="402"/>
      <c r="B15" s="431" t="s">
        <v>480</v>
      </c>
      <c r="C15" s="432"/>
      <c r="D15" s="432"/>
      <c r="E15" s="432"/>
      <c r="F15" s="432"/>
      <c r="G15" s="433"/>
      <c r="H15" s="1070"/>
      <c r="I15" s="1071"/>
      <c r="J15" s="1071"/>
      <c r="K15" s="1071"/>
      <c r="L15" s="1071"/>
      <c r="M15" s="1071"/>
      <c r="N15" s="1071"/>
      <c r="O15" s="1071"/>
      <c r="P15" s="1071"/>
      <c r="Q15" s="1071"/>
      <c r="R15" s="1071"/>
      <c r="S15" s="1071"/>
      <c r="T15" s="1071"/>
      <c r="U15" s="1071"/>
      <c r="V15" s="1071"/>
      <c r="W15" s="1071"/>
      <c r="X15" s="1071"/>
      <c r="Y15" s="1072"/>
      <c r="Z15" s="1064"/>
      <c r="AA15" s="1067"/>
      <c r="AB15" s="1068"/>
      <c r="AC15" s="1068"/>
      <c r="AD15" s="1068"/>
      <c r="AE15" s="1068"/>
      <c r="AF15" s="1069"/>
    </row>
    <row r="16" spans="1:32" ht="5.25" customHeight="1" x14ac:dyDescent="0.15"/>
    <row r="17" spans="1:37" ht="18" customHeight="1" x14ac:dyDescent="0.15">
      <c r="A17" s="386" t="s">
        <v>690</v>
      </c>
    </row>
    <row r="18" spans="1:37" ht="4.5" customHeight="1" x14ac:dyDescent="0.15"/>
    <row r="19" spans="1:37" ht="16.7" customHeight="1" x14ac:dyDescent="0.15">
      <c r="A19" s="309"/>
      <c r="B19" s="1048" t="s">
        <v>446</v>
      </c>
      <c r="C19" s="1049"/>
      <c r="D19" s="1049"/>
      <c r="E19" s="1049"/>
      <c r="F19" s="1049"/>
      <c r="G19" s="1050"/>
      <c r="H19" s="1054" t="s">
        <v>618</v>
      </c>
      <c r="I19" s="540"/>
      <c r="J19" s="540"/>
      <c r="K19" s="540"/>
      <c r="L19" s="540"/>
      <c r="M19" s="540"/>
      <c r="N19" s="1055"/>
      <c r="O19" s="432" t="s">
        <v>102</v>
      </c>
      <c r="P19" s="432"/>
      <c r="Q19" s="432"/>
      <c r="R19" s="432"/>
      <c r="S19" s="432"/>
      <c r="T19" s="432"/>
      <c r="U19" s="432"/>
      <c r="V19" s="432"/>
      <c r="W19" s="432"/>
      <c r="X19" s="432"/>
      <c r="Y19" s="432"/>
      <c r="Z19" s="432"/>
      <c r="AA19" s="432"/>
      <c r="AB19" s="432"/>
      <c r="AC19" s="432"/>
      <c r="AD19" s="432"/>
      <c r="AE19" s="432"/>
      <c r="AF19" s="433"/>
    </row>
    <row r="20" spans="1:37" ht="16.7" customHeight="1" x14ac:dyDescent="0.15">
      <c r="A20" s="309"/>
      <c r="B20" s="1051"/>
      <c r="C20" s="1052"/>
      <c r="D20" s="1052"/>
      <c r="E20" s="1052"/>
      <c r="F20" s="1052"/>
      <c r="G20" s="1053"/>
      <c r="H20" s="626"/>
      <c r="I20" s="627"/>
      <c r="J20" s="627"/>
      <c r="K20" s="627"/>
      <c r="L20" s="627"/>
      <c r="M20" s="627"/>
      <c r="N20" s="1056"/>
      <c r="O20" s="432" t="s">
        <v>96</v>
      </c>
      <c r="P20" s="432"/>
      <c r="Q20" s="432"/>
      <c r="R20" s="1057" t="s">
        <v>97</v>
      </c>
      <c r="S20" s="432"/>
      <c r="T20" s="1058"/>
      <c r="U20" s="432" t="s">
        <v>98</v>
      </c>
      <c r="V20" s="432"/>
      <c r="W20" s="432"/>
      <c r="X20" s="1057" t="s">
        <v>99</v>
      </c>
      <c r="Y20" s="432"/>
      <c r="Z20" s="1058"/>
      <c r="AA20" s="1057" t="s">
        <v>100</v>
      </c>
      <c r="AB20" s="432"/>
      <c r="AC20" s="1058"/>
      <c r="AD20" s="432" t="s">
        <v>101</v>
      </c>
      <c r="AE20" s="432"/>
      <c r="AF20" s="433"/>
      <c r="AH20" s="381"/>
    </row>
    <row r="21" spans="1:37" ht="16.7" customHeight="1" x14ac:dyDescent="0.15">
      <c r="A21" s="309"/>
      <c r="B21" s="1016" t="s">
        <v>158</v>
      </c>
      <c r="C21" s="1017"/>
      <c r="D21" s="1017"/>
      <c r="E21" s="1017"/>
      <c r="F21" s="1017"/>
      <c r="G21" s="1018"/>
      <c r="H21" s="287" t="s">
        <v>58</v>
      </c>
      <c r="I21" s="288"/>
      <c r="J21" s="288"/>
      <c r="K21" s="289"/>
      <c r="L21" s="1024"/>
      <c r="M21" s="1025"/>
      <c r="N21" s="1026"/>
      <c r="O21" s="1027"/>
      <c r="P21" s="1028"/>
      <c r="Q21" s="1029"/>
      <c r="R21" s="442"/>
      <c r="S21" s="442"/>
      <c r="T21" s="442"/>
      <c r="U21" s="1030"/>
      <c r="V21" s="1028"/>
      <c r="W21" s="1028"/>
      <c r="X21" s="1030"/>
      <c r="Y21" s="1028"/>
      <c r="Z21" s="1029"/>
      <c r="AA21" s="442"/>
      <c r="AB21" s="442"/>
      <c r="AC21" s="442"/>
      <c r="AD21" s="1030"/>
      <c r="AE21" s="1028"/>
      <c r="AF21" s="1028"/>
      <c r="AG21" s="317"/>
      <c r="AH21" s="381"/>
    </row>
    <row r="22" spans="1:37" ht="16.7" customHeight="1" x14ac:dyDescent="0.15">
      <c r="A22" s="309"/>
      <c r="B22" s="1019"/>
      <c r="C22" s="948"/>
      <c r="D22" s="948"/>
      <c r="E22" s="948"/>
      <c r="F22" s="948"/>
      <c r="G22" s="1020"/>
      <c r="H22" s="290"/>
      <c r="I22" s="291" t="s">
        <v>463</v>
      </c>
      <c r="J22" s="292"/>
      <c r="K22" s="293"/>
      <c r="L22" s="1011"/>
      <c r="M22" s="1012"/>
      <c r="N22" s="1013"/>
      <c r="O22" s="1014"/>
      <c r="P22" s="978"/>
      <c r="Q22" s="1015"/>
      <c r="R22" s="977"/>
      <c r="S22" s="978"/>
      <c r="T22" s="1015"/>
      <c r="U22" s="977"/>
      <c r="V22" s="978"/>
      <c r="W22" s="1015"/>
      <c r="X22" s="977"/>
      <c r="Y22" s="978"/>
      <c r="Z22" s="1015"/>
      <c r="AA22" s="977"/>
      <c r="AB22" s="978"/>
      <c r="AC22" s="1015"/>
      <c r="AD22" s="977"/>
      <c r="AE22" s="978"/>
      <c r="AF22" s="979"/>
      <c r="AH22" s="381"/>
    </row>
    <row r="23" spans="1:37" ht="16.7" customHeight="1" x14ac:dyDescent="0.15">
      <c r="A23" s="309"/>
      <c r="B23" s="1045"/>
      <c r="C23" s="1046"/>
      <c r="D23" s="1046"/>
      <c r="E23" s="1046"/>
      <c r="F23" s="1046"/>
      <c r="G23" s="1047"/>
      <c r="H23" s="318" t="s">
        <v>444</v>
      </c>
      <c r="I23" s="294"/>
      <c r="J23" s="294"/>
      <c r="K23" s="295"/>
      <c r="L23" s="1006"/>
      <c r="M23" s="1007"/>
      <c r="N23" s="1008"/>
      <c r="O23" s="1009"/>
      <c r="P23" s="1004"/>
      <c r="Q23" s="1010"/>
      <c r="R23" s="1003"/>
      <c r="S23" s="1004"/>
      <c r="T23" s="1010"/>
      <c r="U23" s="1003"/>
      <c r="V23" s="1004"/>
      <c r="W23" s="1010"/>
      <c r="X23" s="1003"/>
      <c r="Y23" s="1004"/>
      <c r="Z23" s="1010"/>
      <c r="AA23" s="1003"/>
      <c r="AB23" s="1004"/>
      <c r="AC23" s="1010"/>
      <c r="AD23" s="1003"/>
      <c r="AE23" s="1004"/>
      <c r="AF23" s="1005"/>
      <c r="AH23" s="381"/>
    </row>
    <row r="24" spans="1:37" ht="16.7" customHeight="1" x14ac:dyDescent="0.15">
      <c r="A24" s="309"/>
      <c r="B24" s="1016" t="s">
        <v>151</v>
      </c>
      <c r="C24" s="1017"/>
      <c r="D24" s="1017"/>
      <c r="E24" s="1017"/>
      <c r="F24" s="1017"/>
      <c r="G24" s="1018"/>
      <c r="H24" s="287" t="s">
        <v>58</v>
      </c>
      <c r="I24" s="288"/>
      <c r="J24" s="288"/>
      <c r="K24" s="289"/>
      <c r="L24" s="1024"/>
      <c r="M24" s="1025"/>
      <c r="N24" s="1026"/>
      <c r="O24" s="1027"/>
      <c r="P24" s="1028"/>
      <c r="Q24" s="1028"/>
      <c r="R24" s="1030"/>
      <c r="S24" s="1028"/>
      <c r="T24" s="1028"/>
      <c r="U24" s="1030"/>
      <c r="V24" s="1028"/>
      <c r="W24" s="1029"/>
      <c r="X24" s="1028"/>
      <c r="Y24" s="1028"/>
      <c r="Z24" s="1028"/>
      <c r="AA24" s="1030"/>
      <c r="AB24" s="1028"/>
      <c r="AC24" s="1028"/>
      <c r="AD24" s="1030"/>
      <c r="AE24" s="1028"/>
      <c r="AF24" s="1028"/>
      <c r="AG24" s="317"/>
      <c r="AH24" s="381"/>
    </row>
    <row r="25" spans="1:37" ht="16.7" customHeight="1" x14ac:dyDescent="0.15">
      <c r="A25" s="309"/>
      <c r="B25" s="1019"/>
      <c r="C25" s="948"/>
      <c r="D25" s="948"/>
      <c r="E25" s="948"/>
      <c r="F25" s="948"/>
      <c r="G25" s="1020"/>
      <c r="H25" s="290"/>
      <c r="I25" s="291" t="s">
        <v>463</v>
      </c>
      <c r="J25" s="292"/>
      <c r="K25" s="293"/>
      <c r="L25" s="1011"/>
      <c r="M25" s="1012"/>
      <c r="N25" s="1013"/>
      <c r="O25" s="1014"/>
      <c r="P25" s="978"/>
      <c r="Q25" s="1015"/>
      <c r="R25" s="1039"/>
      <c r="S25" s="1040"/>
      <c r="T25" s="1041"/>
      <c r="U25" s="977"/>
      <c r="V25" s="978"/>
      <c r="W25" s="1015"/>
      <c r="X25" s="977"/>
      <c r="Y25" s="978"/>
      <c r="Z25" s="1015"/>
      <c r="AA25" s="1039"/>
      <c r="AB25" s="1040"/>
      <c r="AC25" s="1041"/>
      <c r="AD25" s="977"/>
      <c r="AE25" s="978"/>
      <c r="AF25" s="979"/>
      <c r="AH25" s="381"/>
    </row>
    <row r="26" spans="1:37" ht="16.7" customHeight="1" x14ac:dyDescent="0.15">
      <c r="A26" s="309"/>
      <c r="B26" s="1019"/>
      <c r="C26" s="948"/>
      <c r="D26" s="948"/>
      <c r="E26" s="948"/>
      <c r="F26" s="948"/>
      <c r="G26" s="1020"/>
      <c r="H26" s="290"/>
      <c r="I26" s="1042" t="s">
        <v>619</v>
      </c>
      <c r="J26" s="1043"/>
      <c r="K26" s="1044"/>
      <c r="L26" s="1011"/>
      <c r="M26" s="1012"/>
      <c r="N26" s="1013"/>
      <c r="O26" s="1014"/>
      <c r="P26" s="978"/>
      <c r="Q26" s="1015"/>
      <c r="R26" s="1039"/>
      <c r="S26" s="1040"/>
      <c r="T26" s="1041"/>
      <c r="U26" s="977"/>
      <c r="V26" s="978"/>
      <c r="W26" s="1015"/>
      <c r="X26" s="977"/>
      <c r="Y26" s="978"/>
      <c r="Z26" s="1015"/>
      <c r="AA26" s="1039"/>
      <c r="AB26" s="1040"/>
      <c r="AC26" s="1041"/>
      <c r="AD26" s="977"/>
      <c r="AE26" s="978"/>
      <c r="AF26" s="979"/>
      <c r="AH26" s="381"/>
    </row>
    <row r="27" spans="1:37" ht="16.7" customHeight="1" x14ac:dyDescent="0.15">
      <c r="A27" s="309"/>
      <c r="B27" s="1019"/>
      <c r="C27" s="948"/>
      <c r="D27" s="948"/>
      <c r="E27" s="948"/>
      <c r="F27" s="948"/>
      <c r="G27" s="1020"/>
      <c r="H27" s="290"/>
      <c r="I27" s="1042" t="s">
        <v>620</v>
      </c>
      <c r="J27" s="1043"/>
      <c r="K27" s="1044"/>
      <c r="L27" s="1011"/>
      <c r="M27" s="1012"/>
      <c r="N27" s="1013"/>
      <c r="O27" s="1014"/>
      <c r="P27" s="978"/>
      <c r="Q27" s="1015"/>
      <c r="R27" s="1039"/>
      <c r="S27" s="1040"/>
      <c r="T27" s="1041"/>
      <c r="U27" s="977"/>
      <c r="V27" s="978"/>
      <c r="W27" s="1015"/>
      <c r="X27" s="977"/>
      <c r="Y27" s="978"/>
      <c r="Z27" s="1015"/>
      <c r="AA27" s="1039"/>
      <c r="AB27" s="1040"/>
      <c r="AC27" s="1041"/>
      <c r="AD27" s="977"/>
      <c r="AE27" s="978"/>
      <c r="AF27" s="979"/>
      <c r="AH27" s="381"/>
    </row>
    <row r="28" spans="1:37" ht="16.7" customHeight="1" x14ac:dyDescent="0.15">
      <c r="A28" s="309"/>
      <c r="B28" s="1045"/>
      <c r="C28" s="1046"/>
      <c r="D28" s="1046"/>
      <c r="E28" s="1046"/>
      <c r="F28" s="1046"/>
      <c r="G28" s="1047"/>
      <c r="H28" s="318" t="s">
        <v>444</v>
      </c>
      <c r="I28" s="294"/>
      <c r="J28" s="294"/>
      <c r="K28" s="295"/>
      <c r="L28" s="1006"/>
      <c r="M28" s="1007"/>
      <c r="N28" s="1008"/>
      <c r="O28" s="1009"/>
      <c r="P28" s="1004"/>
      <c r="Q28" s="1010"/>
      <c r="R28" s="1003"/>
      <c r="S28" s="1004"/>
      <c r="T28" s="1010"/>
      <c r="U28" s="1003"/>
      <c r="V28" s="1004"/>
      <c r="W28" s="1010"/>
      <c r="X28" s="1003"/>
      <c r="Y28" s="1004"/>
      <c r="Z28" s="1010"/>
      <c r="AA28" s="1003"/>
      <c r="AB28" s="1004"/>
      <c r="AC28" s="1010"/>
      <c r="AD28" s="1003"/>
      <c r="AE28" s="1004"/>
      <c r="AF28" s="1005"/>
      <c r="AH28" s="381"/>
    </row>
    <row r="29" spans="1:37" ht="16.7" customHeight="1" x14ac:dyDescent="0.15">
      <c r="A29" s="309"/>
      <c r="B29" s="1016" t="s">
        <v>93</v>
      </c>
      <c r="C29" s="1017"/>
      <c r="D29" s="1017"/>
      <c r="E29" s="1017"/>
      <c r="F29" s="1017"/>
      <c r="G29" s="1018"/>
      <c r="H29" s="287" t="s">
        <v>58</v>
      </c>
      <c r="I29" s="288"/>
      <c r="J29" s="288"/>
      <c r="K29" s="289"/>
      <c r="L29" s="1024"/>
      <c r="M29" s="1025"/>
      <c r="N29" s="1026"/>
      <c r="O29" s="1027"/>
      <c r="P29" s="1028"/>
      <c r="Q29" s="1029"/>
      <c r="R29" s="442"/>
      <c r="S29" s="442"/>
      <c r="T29" s="442"/>
      <c r="U29" s="1030"/>
      <c r="V29" s="1028"/>
      <c r="W29" s="1028"/>
      <c r="X29" s="1030"/>
      <c r="Y29" s="1028"/>
      <c r="Z29" s="1029"/>
      <c r="AA29" s="442"/>
      <c r="AB29" s="442"/>
      <c r="AC29" s="442"/>
      <c r="AD29" s="1030"/>
      <c r="AE29" s="1028"/>
      <c r="AF29" s="1028"/>
      <c r="AG29" s="317"/>
      <c r="AH29" s="381"/>
    </row>
    <row r="30" spans="1:37" ht="16.7" customHeight="1" x14ac:dyDescent="0.15">
      <c r="A30" s="309"/>
      <c r="B30" s="1019"/>
      <c r="C30" s="948"/>
      <c r="D30" s="948"/>
      <c r="E30" s="948"/>
      <c r="F30" s="948"/>
      <c r="G30" s="1020"/>
      <c r="H30" s="290"/>
      <c r="I30" s="291" t="s">
        <v>463</v>
      </c>
      <c r="J30" s="292"/>
      <c r="K30" s="293"/>
      <c r="L30" s="1011"/>
      <c r="M30" s="1012"/>
      <c r="N30" s="1013"/>
      <c r="O30" s="1014"/>
      <c r="P30" s="978"/>
      <c r="Q30" s="1015"/>
      <c r="R30" s="977"/>
      <c r="S30" s="978"/>
      <c r="T30" s="1015"/>
      <c r="U30" s="977"/>
      <c r="V30" s="978"/>
      <c r="W30" s="1015"/>
      <c r="X30" s="977"/>
      <c r="Y30" s="978"/>
      <c r="Z30" s="1015"/>
      <c r="AA30" s="977"/>
      <c r="AB30" s="978"/>
      <c r="AC30" s="1015"/>
      <c r="AD30" s="977"/>
      <c r="AE30" s="978"/>
      <c r="AF30" s="979"/>
      <c r="AH30" s="381"/>
    </row>
    <row r="31" spans="1:37" ht="16.7" customHeight="1" thickBot="1" x14ac:dyDescent="0.2">
      <c r="A31" s="309"/>
      <c r="B31" s="1021"/>
      <c r="C31" s="1022"/>
      <c r="D31" s="1022"/>
      <c r="E31" s="1022"/>
      <c r="F31" s="1022"/>
      <c r="G31" s="1023"/>
      <c r="H31" s="319" t="s">
        <v>444</v>
      </c>
      <c r="I31" s="296"/>
      <c r="J31" s="296"/>
      <c r="K31" s="297"/>
      <c r="L31" s="1034"/>
      <c r="M31" s="1035"/>
      <c r="N31" s="1036"/>
      <c r="O31" s="1037"/>
      <c r="P31" s="1032"/>
      <c r="Q31" s="1038"/>
      <c r="R31" s="1031"/>
      <c r="S31" s="1032"/>
      <c r="T31" s="1038"/>
      <c r="U31" s="1031"/>
      <c r="V31" s="1032"/>
      <c r="W31" s="1038"/>
      <c r="X31" s="1031"/>
      <c r="Y31" s="1032"/>
      <c r="Z31" s="1038"/>
      <c r="AA31" s="1031"/>
      <c r="AB31" s="1032"/>
      <c r="AC31" s="1038"/>
      <c r="AD31" s="1031"/>
      <c r="AE31" s="1032"/>
      <c r="AF31" s="1033"/>
      <c r="AH31" s="381"/>
      <c r="AI31" s="320"/>
      <c r="AJ31" s="320"/>
      <c r="AK31" s="320"/>
    </row>
    <row r="32" spans="1:37" ht="16.7" customHeight="1" thickTop="1" x14ac:dyDescent="0.15">
      <c r="A32" s="309"/>
      <c r="B32" s="995" t="s">
        <v>108</v>
      </c>
      <c r="C32" s="996"/>
      <c r="D32" s="996"/>
      <c r="E32" s="996"/>
      <c r="F32" s="996"/>
      <c r="G32" s="997"/>
      <c r="H32" s="298" t="s">
        <v>58</v>
      </c>
      <c r="I32" s="299"/>
      <c r="J32" s="299"/>
      <c r="K32" s="300"/>
      <c r="L32" s="998"/>
      <c r="M32" s="999"/>
      <c r="N32" s="1000"/>
      <c r="O32" s="501"/>
      <c r="P32" s="501"/>
      <c r="Q32" s="501"/>
      <c r="R32" s="1001"/>
      <c r="S32" s="501"/>
      <c r="T32" s="1002"/>
      <c r="U32" s="501"/>
      <c r="V32" s="501"/>
      <c r="W32" s="501"/>
      <c r="X32" s="1001"/>
      <c r="Y32" s="501"/>
      <c r="Z32" s="1002"/>
      <c r="AA32" s="1001"/>
      <c r="AB32" s="501"/>
      <c r="AC32" s="1002"/>
      <c r="AD32" s="501"/>
      <c r="AE32" s="501"/>
      <c r="AF32" s="502"/>
      <c r="AI32" s="320"/>
      <c r="AJ32" s="320"/>
      <c r="AK32" s="320"/>
    </row>
    <row r="33" spans="1:37" ht="16.7" customHeight="1" x14ac:dyDescent="0.15">
      <c r="A33" s="309"/>
      <c r="B33" s="995"/>
      <c r="C33" s="996"/>
      <c r="D33" s="996"/>
      <c r="E33" s="996"/>
      <c r="F33" s="996"/>
      <c r="G33" s="997"/>
      <c r="H33" s="290"/>
      <c r="I33" s="291" t="s">
        <v>463</v>
      </c>
      <c r="J33" s="292"/>
      <c r="K33" s="293"/>
      <c r="L33" s="1011"/>
      <c r="M33" s="1012"/>
      <c r="N33" s="1013"/>
      <c r="O33" s="1014"/>
      <c r="P33" s="978"/>
      <c r="Q33" s="1015"/>
      <c r="R33" s="977"/>
      <c r="S33" s="978"/>
      <c r="T33" s="1015"/>
      <c r="U33" s="977"/>
      <c r="V33" s="978"/>
      <c r="W33" s="1015"/>
      <c r="X33" s="977"/>
      <c r="Y33" s="978"/>
      <c r="Z33" s="1015"/>
      <c r="AA33" s="977"/>
      <c r="AB33" s="978"/>
      <c r="AC33" s="1015"/>
      <c r="AD33" s="977"/>
      <c r="AE33" s="978"/>
      <c r="AF33" s="979"/>
      <c r="AI33" s="320"/>
      <c r="AJ33" s="320"/>
      <c r="AK33" s="320"/>
    </row>
    <row r="34" spans="1:37" ht="16.7" customHeight="1" thickBot="1" x14ac:dyDescent="0.2">
      <c r="A34" s="309"/>
      <c r="B34" s="995"/>
      <c r="C34" s="996"/>
      <c r="D34" s="996"/>
      <c r="E34" s="996"/>
      <c r="F34" s="996"/>
      <c r="G34" s="997"/>
      <c r="H34" s="321" t="s">
        <v>444</v>
      </c>
      <c r="I34" s="301"/>
      <c r="J34" s="301"/>
      <c r="K34" s="302"/>
      <c r="L34" s="1006"/>
      <c r="M34" s="1007"/>
      <c r="N34" s="1008"/>
      <c r="O34" s="1009"/>
      <c r="P34" s="1004"/>
      <c r="Q34" s="1010"/>
      <c r="R34" s="1003"/>
      <c r="S34" s="1004"/>
      <c r="T34" s="1010"/>
      <c r="U34" s="1003"/>
      <c r="V34" s="1004"/>
      <c r="W34" s="1010"/>
      <c r="X34" s="1003"/>
      <c r="Y34" s="1004"/>
      <c r="Z34" s="1010"/>
      <c r="AA34" s="1003"/>
      <c r="AB34" s="1004"/>
      <c r="AC34" s="1010"/>
      <c r="AD34" s="1003"/>
      <c r="AE34" s="1004"/>
      <c r="AF34" s="1005"/>
      <c r="AI34" s="320"/>
      <c r="AJ34" s="320"/>
      <c r="AK34" s="320"/>
    </row>
    <row r="35" spans="1:37" ht="16.7" customHeight="1" x14ac:dyDescent="0.15">
      <c r="A35" s="393"/>
      <c r="B35" s="322"/>
      <c r="C35" s="980" t="s">
        <v>469</v>
      </c>
      <c r="D35" s="980"/>
      <c r="E35" s="980"/>
      <c r="F35" s="980"/>
      <c r="G35" s="980"/>
      <c r="H35" s="980"/>
      <c r="I35" s="980"/>
      <c r="J35" s="980"/>
      <c r="K35" s="980"/>
      <c r="L35" s="980"/>
      <c r="M35" s="980"/>
      <c r="N35" s="981"/>
      <c r="O35" s="982">
        <f>O32+R32+U32</f>
        <v>0</v>
      </c>
      <c r="P35" s="983"/>
      <c r="Q35" s="983"/>
      <c r="R35" s="983"/>
      <c r="S35" s="983"/>
      <c r="T35" s="983"/>
      <c r="U35" s="983"/>
      <c r="V35" s="983"/>
      <c r="W35" s="984"/>
      <c r="X35" s="985">
        <f>X32+AA32+AD32</f>
        <v>0</v>
      </c>
      <c r="Y35" s="983"/>
      <c r="Z35" s="983"/>
      <c r="AA35" s="983"/>
      <c r="AB35" s="983"/>
      <c r="AC35" s="983"/>
      <c r="AD35" s="983"/>
      <c r="AE35" s="983"/>
      <c r="AF35" s="986"/>
      <c r="AI35" s="320"/>
      <c r="AJ35" s="320"/>
      <c r="AK35" s="320"/>
    </row>
    <row r="36" spans="1:37" ht="16.7" customHeight="1" thickBot="1" x14ac:dyDescent="0.2">
      <c r="A36" s="393"/>
      <c r="B36" s="323"/>
      <c r="C36" s="987" t="s">
        <v>470</v>
      </c>
      <c r="D36" s="988"/>
      <c r="E36" s="988"/>
      <c r="F36" s="988"/>
      <c r="G36" s="988"/>
      <c r="H36" s="988"/>
      <c r="I36" s="988"/>
      <c r="J36" s="988"/>
      <c r="K36" s="988"/>
      <c r="L36" s="988"/>
      <c r="M36" s="988"/>
      <c r="N36" s="989"/>
      <c r="O36" s="990"/>
      <c r="P36" s="991"/>
      <c r="Q36" s="991"/>
      <c r="R36" s="991"/>
      <c r="S36" s="991"/>
      <c r="T36" s="991"/>
      <c r="U36" s="991"/>
      <c r="V36" s="991"/>
      <c r="W36" s="992"/>
      <c r="X36" s="993"/>
      <c r="Y36" s="991"/>
      <c r="Z36" s="991"/>
      <c r="AA36" s="991"/>
      <c r="AB36" s="991"/>
      <c r="AC36" s="991"/>
      <c r="AD36" s="991"/>
      <c r="AE36" s="991"/>
      <c r="AF36" s="994"/>
      <c r="AI36" s="320"/>
      <c r="AJ36" s="320"/>
      <c r="AK36" s="320"/>
    </row>
    <row r="37" spans="1:37" ht="6" customHeight="1" x14ac:dyDescent="0.15"/>
    <row r="38" spans="1:37" ht="17.25" customHeight="1" x14ac:dyDescent="0.15">
      <c r="A38" s="356" t="s">
        <v>672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row>
    <row r="39" spans="1:37" ht="5.25" customHeight="1" x14ac:dyDescent="0.15">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row>
    <row r="40" spans="1:37" ht="17.25" customHeight="1" x14ac:dyDescent="0.15">
      <c r="B40" s="431" t="s">
        <v>6</v>
      </c>
      <c r="C40" s="432"/>
      <c r="D40" s="432"/>
      <c r="E40" s="432"/>
      <c r="F40" s="432"/>
      <c r="G40" s="433"/>
      <c r="H40" s="431" t="s">
        <v>670</v>
      </c>
      <c r="I40" s="432"/>
      <c r="J40" s="432"/>
      <c r="K40" s="432"/>
      <c r="L40" s="432"/>
      <c r="M40" s="432"/>
      <c r="N40" s="433"/>
      <c r="O40" s="431" t="s">
        <v>65</v>
      </c>
      <c r="P40" s="432"/>
      <c r="Q40" s="432"/>
      <c r="R40" s="432"/>
      <c r="S40" s="432"/>
      <c r="T40" s="433"/>
      <c r="U40" s="431" t="s">
        <v>671</v>
      </c>
      <c r="V40" s="432"/>
      <c r="W40" s="432"/>
      <c r="X40" s="432"/>
      <c r="Y40" s="432"/>
      <c r="Z40" s="433"/>
    </row>
    <row r="41" spans="1:37" ht="17.25" customHeight="1" x14ac:dyDescent="0.15">
      <c r="B41" s="441" t="s">
        <v>649</v>
      </c>
      <c r="C41" s="442"/>
      <c r="D41" s="442"/>
      <c r="E41" s="442"/>
      <c r="F41" s="442"/>
      <c r="G41" s="476"/>
      <c r="H41" s="574" t="s">
        <v>633</v>
      </c>
      <c r="I41" s="574"/>
      <c r="J41" s="574"/>
      <c r="K41" s="575">
        <f ca="1">SUMIF(INDIRECT([2]設定!$B$2&amp;"!$CD$11:$CE$410"),"3歳児未満",INDIRECT([2]設定!$B$2&amp;"!$Bz$11:$Bz$410"))</f>
        <v>0</v>
      </c>
      <c r="L41" s="576"/>
      <c r="M41" s="512" t="s">
        <v>69</v>
      </c>
      <c r="N41" s="513"/>
      <c r="O41" s="579">
        <v>300</v>
      </c>
      <c r="P41" s="580"/>
      <c r="Q41" s="580"/>
      <c r="R41" s="580"/>
      <c r="S41" s="512" t="s">
        <v>14</v>
      </c>
      <c r="T41" s="513"/>
      <c r="U41" s="579">
        <f t="shared" ref="U41:U42" ca="1" si="0">K41*O41</f>
        <v>0</v>
      </c>
      <c r="V41" s="580"/>
      <c r="W41" s="580"/>
      <c r="X41" s="580"/>
      <c r="Y41" s="512" t="s">
        <v>14</v>
      </c>
      <c r="Z41" s="513"/>
    </row>
    <row r="42" spans="1:37" ht="17.25" customHeight="1" x14ac:dyDescent="0.15">
      <c r="B42" s="441" t="s">
        <v>627</v>
      </c>
      <c r="C42" s="442"/>
      <c r="D42" s="442"/>
      <c r="E42" s="442"/>
      <c r="F42" s="442"/>
      <c r="G42" s="476"/>
      <c r="H42" s="574" t="s">
        <v>633</v>
      </c>
      <c r="I42" s="574"/>
      <c r="J42" s="574"/>
      <c r="K42" s="575">
        <f ca="1">SUMIF(INDIRECT([2]設定!$B$2&amp;"!$CD$11:$CE$410"),"3歳以上児",INDIRECT([2]設定!$B$2&amp;"!$Bz$11:$Bz$410"))</f>
        <v>0</v>
      </c>
      <c r="L42" s="576"/>
      <c r="M42" s="512" t="s">
        <v>69</v>
      </c>
      <c r="N42" s="513"/>
      <c r="O42" s="579">
        <v>160</v>
      </c>
      <c r="P42" s="580"/>
      <c r="Q42" s="580"/>
      <c r="R42" s="580"/>
      <c r="S42" s="512" t="s">
        <v>14</v>
      </c>
      <c r="T42" s="513"/>
      <c r="U42" s="579">
        <f t="shared" ca="1" si="0"/>
        <v>0</v>
      </c>
      <c r="V42" s="580"/>
      <c r="W42" s="580"/>
      <c r="X42" s="580"/>
      <c r="Y42" s="512" t="s">
        <v>14</v>
      </c>
      <c r="Z42" s="513"/>
    </row>
    <row r="43" spans="1:37" ht="17.25" customHeight="1" x14ac:dyDescent="0.15">
      <c r="B43" s="431" t="s">
        <v>103</v>
      </c>
      <c r="C43" s="432"/>
      <c r="D43" s="432"/>
      <c r="E43" s="432"/>
      <c r="F43" s="432"/>
      <c r="G43" s="432"/>
      <c r="H43" s="432"/>
      <c r="I43" s="432"/>
      <c r="J43" s="432"/>
      <c r="K43" s="432"/>
      <c r="L43" s="432"/>
      <c r="M43" s="432"/>
      <c r="N43" s="433"/>
      <c r="O43" s="403"/>
      <c r="P43" s="404"/>
      <c r="Q43" s="404"/>
      <c r="R43" s="404"/>
      <c r="S43" s="374"/>
      <c r="T43" s="377"/>
      <c r="U43" s="668">
        <f ca="1">SUM(U41:X42)</f>
        <v>0</v>
      </c>
      <c r="V43" s="669"/>
      <c r="W43" s="669"/>
      <c r="X43" s="669"/>
      <c r="Y43" s="374" t="s">
        <v>14</v>
      </c>
      <c r="Z43" s="377"/>
    </row>
    <row r="44" spans="1:37" ht="11.25" customHeight="1" x14ac:dyDescent="0.15"/>
    <row r="45" spans="1:37" ht="18" customHeight="1" x14ac:dyDescent="0.15">
      <c r="A45" s="386" t="s">
        <v>551</v>
      </c>
    </row>
    <row r="46" spans="1:37" ht="4.5" customHeight="1" x14ac:dyDescent="0.15"/>
    <row r="47" spans="1:37" ht="15.75" customHeight="1" x14ac:dyDescent="0.15">
      <c r="B47" s="431" t="s">
        <v>59</v>
      </c>
      <c r="C47" s="432"/>
      <c r="D47" s="432"/>
      <c r="E47" s="432"/>
      <c r="F47" s="432"/>
      <c r="G47" s="432"/>
      <c r="H47" s="431" t="s">
        <v>621</v>
      </c>
      <c r="I47" s="432"/>
      <c r="J47" s="432"/>
      <c r="K47" s="432"/>
      <c r="L47" s="432"/>
      <c r="M47" s="433"/>
      <c r="AH47" s="381"/>
    </row>
    <row r="48" spans="1:37" ht="15.75" customHeight="1" x14ac:dyDescent="0.15">
      <c r="B48" s="969" t="s">
        <v>622</v>
      </c>
      <c r="C48" s="971"/>
      <c r="D48" s="971"/>
      <c r="E48" s="971"/>
      <c r="F48" s="971"/>
      <c r="G48" s="972"/>
      <c r="H48" s="973"/>
      <c r="I48" s="974"/>
      <c r="J48" s="974"/>
      <c r="K48" s="974"/>
      <c r="L48" s="468" t="s">
        <v>10</v>
      </c>
      <c r="M48" s="472"/>
      <c r="AH48" s="381"/>
    </row>
    <row r="49" spans="1:34" ht="15.75" customHeight="1" x14ac:dyDescent="0.15">
      <c r="B49" s="969" t="s">
        <v>623</v>
      </c>
      <c r="C49" s="971"/>
      <c r="D49" s="971"/>
      <c r="E49" s="971"/>
      <c r="F49" s="971"/>
      <c r="G49" s="972"/>
      <c r="H49" s="973"/>
      <c r="I49" s="974"/>
      <c r="J49" s="974"/>
      <c r="K49" s="974"/>
      <c r="L49" s="468" t="s">
        <v>10</v>
      </c>
      <c r="M49" s="472"/>
    </row>
    <row r="50" spans="1:34" ht="15.75" customHeight="1" x14ac:dyDescent="0.15">
      <c r="B50" s="969" t="s">
        <v>624</v>
      </c>
      <c r="C50" s="971"/>
      <c r="D50" s="971"/>
      <c r="E50" s="971"/>
      <c r="F50" s="971"/>
      <c r="G50" s="972"/>
      <c r="H50" s="973"/>
      <c r="I50" s="974"/>
      <c r="J50" s="974"/>
      <c r="K50" s="974"/>
      <c r="L50" s="468" t="s">
        <v>10</v>
      </c>
      <c r="M50" s="472"/>
    </row>
    <row r="51" spans="1:34" ht="15.75" customHeight="1" x14ac:dyDescent="0.15">
      <c r="B51" s="969" t="s">
        <v>625</v>
      </c>
      <c r="C51" s="971"/>
      <c r="D51" s="971"/>
      <c r="E51" s="971"/>
      <c r="F51" s="971"/>
      <c r="G51" s="972"/>
      <c r="H51" s="973"/>
      <c r="I51" s="974"/>
      <c r="J51" s="974"/>
      <c r="K51" s="974"/>
      <c r="L51" s="468" t="s">
        <v>10</v>
      </c>
      <c r="M51" s="472"/>
    </row>
    <row r="52" spans="1:34" ht="15.75" customHeight="1" x14ac:dyDescent="0.15">
      <c r="B52" s="969" t="s">
        <v>592</v>
      </c>
      <c r="C52" s="971"/>
      <c r="D52" s="971"/>
      <c r="E52" s="971"/>
      <c r="F52" s="971"/>
      <c r="G52" s="972"/>
      <c r="H52" s="973"/>
      <c r="I52" s="974"/>
      <c r="J52" s="974"/>
      <c r="K52" s="974"/>
      <c r="L52" s="468" t="s">
        <v>10</v>
      </c>
      <c r="M52" s="472"/>
    </row>
    <row r="53" spans="1:34" ht="4.5" customHeight="1" x14ac:dyDescent="0.15"/>
    <row r="54" spans="1:34" ht="18" customHeight="1" x14ac:dyDescent="0.15">
      <c r="A54" s="386" t="s">
        <v>552</v>
      </c>
    </row>
    <row r="55" spans="1:34" ht="4.5" customHeight="1" x14ac:dyDescent="0.15"/>
    <row r="56" spans="1:34" ht="15.75" customHeight="1" x14ac:dyDescent="0.15">
      <c r="B56" s="617" t="s">
        <v>59</v>
      </c>
      <c r="C56" s="617"/>
      <c r="D56" s="617"/>
      <c r="E56" s="617"/>
      <c r="F56" s="617"/>
      <c r="G56" s="431"/>
      <c r="H56" s="431" t="s">
        <v>113</v>
      </c>
      <c r="I56" s="432"/>
      <c r="J56" s="432"/>
      <c r="K56" s="432"/>
      <c r="L56" s="432"/>
      <c r="M56" s="433"/>
      <c r="AH56" s="381"/>
    </row>
    <row r="57" spans="1:34" ht="15.75" customHeight="1" x14ac:dyDescent="0.15">
      <c r="B57" s="968" t="s">
        <v>626</v>
      </c>
      <c r="C57" s="968"/>
      <c r="D57" s="968"/>
      <c r="E57" s="968"/>
      <c r="F57" s="968"/>
      <c r="G57" s="969"/>
      <c r="H57" s="975"/>
      <c r="I57" s="976"/>
      <c r="J57" s="976"/>
      <c r="K57" s="976"/>
      <c r="L57" s="468" t="s">
        <v>10</v>
      </c>
      <c r="M57" s="472"/>
      <c r="N57" s="950"/>
      <c r="O57" s="950"/>
      <c r="P57" s="950"/>
      <c r="Q57" s="950"/>
      <c r="R57" s="950"/>
      <c r="S57" s="950"/>
      <c r="T57" s="950"/>
      <c r="U57" s="950"/>
      <c r="V57" s="950"/>
      <c r="W57" s="950"/>
      <c r="X57" s="950"/>
      <c r="Y57" s="950"/>
      <c r="Z57" s="950"/>
      <c r="AH57" s="381"/>
    </row>
    <row r="58" spans="1:34" ht="15.75" customHeight="1" x14ac:dyDescent="0.15">
      <c r="B58" s="968" t="s">
        <v>627</v>
      </c>
      <c r="C58" s="968"/>
      <c r="D58" s="968"/>
      <c r="E58" s="968"/>
      <c r="F58" s="968"/>
      <c r="G58" s="969"/>
      <c r="H58" s="970"/>
      <c r="I58" s="440"/>
      <c r="J58" s="440"/>
      <c r="K58" s="440"/>
      <c r="L58" s="421" t="s">
        <v>10</v>
      </c>
      <c r="M58" s="422"/>
      <c r="N58" s="666"/>
      <c r="O58" s="501"/>
      <c r="P58" s="501"/>
      <c r="Q58" s="501"/>
      <c r="R58" s="501"/>
      <c r="S58" s="501"/>
      <c r="T58" s="501"/>
      <c r="U58" s="501"/>
      <c r="V58" s="501"/>
      <c r="W58" s="501"/>
      <c r="X58" s="501"/>
      <c r="Y58" s="501"/>
      <c r="Z58" s="501"/>
      <c r="AH58" s="381"/>
    </row>
    <row r="59" spans="1:34" s="325" customFormat="1" ht="13.15" customHeight="1" x14ac:dyDescent="0.15">
      <c r="A59" s="386"/>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24"/>
    </row>
    <row r="60" spans="1:34" ht="12" customHeight="1" x14ac:dyDescent="0.15">
      <c r="A60" s="961" t="s">
        <v>628</v>
      </c>
      <c r="B60" s="961"/>
      <c r="C60" s="961"/>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row>
    <row r="61" spans="1:34" ht="12" customHeight="1" x14ac:dyDescent="0.15">
      <c r="A61" s="961"/>
      <c r="B61" s="961"/>
      <c r="C61" s="961"/>
      <c r="D61" s="961"/>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row>
    <row r="62" spans="1:34" ht="15" customHeight="1" x14ac:dyDescent="0.15">
      <c r="B62" s="431" t="s">
        <v>6</v>
      </c>
      <c r="C62" s="432"/>
      <c r="D62" s="432"/>
      <c r="E62" s="432"/>
      <c r="F62" s="432"/>
      <c r="G62" s="433"/>
      <c r="H62" s="431" t="s">
        <v>70</v>
      </c>
      <c r="I62" s="432"/>
      <c r="J62" s="432"/>
      <c r="K62" s="432"/>
      <c r="L62" s="432"/>
      <c r="M62" s="432"/>
      <c r="N62" s="433"/>
      <c r="O62" s="431" t="s">
        <v>65</v>
      </c>
      <c r="P62" s="432"/>
      <c r="Q62" s="432"/>
      <c r="R62" s="432"/>
      <c r="S62" s="432"/>
      <c r="T62" s="433"/>
      <c r="U62" s="431" t="s">
        <v>467</v>
      </c>
      <c r="V62" s="432"/>
      <c r="W62" s="432"/>
      <c r="X62" s="432"/>
      <c r="Y62" s="432"/>
      <c r="Z62" s="433"/>
      <c r="AH62" s="381"/>
    </row>
    <row r="63" spans="1:34" ht="15" customHeight="1" x14ac:dyDescent="0.15">
      <c r="B63" s="441" t="s">
        <v>649</v>
      </c>
      <c r="C63" s="442"/>
      <c r="D63" s="442"/>
      <c r="E63" s="442"/>
      <c r="F63" s="442"/>
      <c r="G63" s="476"/>
      <c r="H63" s="503" t="s">
        <v>465</v>
      </c>
      <c r="I63" s="504"/>
      <c r="J63" s="505"/>
      <c r="K63" s="506"/>
      <c r="L63" s="507"/>
      <c r="M63" s="508" t="s">
        <v>69</v>
      </c>
      <c r="N63" s="509"/>
      <c r="O63" s="940"/>
      <c r="P63" s="941"/>
      <c r="Q63" s="941"/>
      <c r="R63" s="941"/>
      <c r="S63" s="512" t="s">
        <v>14</v>
      </c>
      <c r="T63" s="513"/>
      <c r="U63" s="964">
        <f>K63*O63</f>
        <v>0</v>
      </c>
      <c r="V63" s="965"/>
      <c r="W63" s="965"/>
      <c r="X63" s="965"/>
      <c r="Y63" s="512" t="s">
        <v>14</v>
      </c>
      <c r="Z63" s="513"/>
      <c r="AH63" s="381"/>
    </row>
    <row r="64" spans="1:34" ht="15" customHeight="1" x14ac:dyDescent="0.15">
      <c r="B64" s="423"/>
      <c r="C64" s="424"/>
      <c r="D64" s="424"/>
      <c r="E64" s="424"/>
      <c r="F64" s="424"/>
      <c r="G64" s="425"/>
      <c r="H64" s="514" t="s">
        <v>466</v>
      </c>
      <c r="I64" s="515"/>
      <c r="J64" s="516"/>
      <c r="K64" s="522"/>
      <c r="L64" s="522"/>
      <c r="M64" s="523" t="s">
        <v>69</v>
      </c>
      <c r="N64" s="524"/>
      <c r="O64" s="945"/>
      <c r="P64" s="946"/>
      <c r="Q64" s="946"/>
      <c r="R64" s="946"/>
      <c r="S64" s="474" t="s">
        <v>14</v>
      </c>
      <c r="T64" s="475"/>
      <c r="U64" s="966">
        <f>K64*O64</f>
        <v>0</v>
      </c>
      <c r="V64" s="967"/>
      <c r="W64" s="967"/>
      <c r="X64" s="967"/>
      <c r="Y64" s="474" t="s">
        <v>14</v>
      </c>
      <c r="Z64" s="475"/>
      <c r="AH64" s="381"/>
    </row>
    <row r="65" spans="1:34" ht="15" customHeight="1" x14ac:dyDescent="0.15">
      <c r="B65" s="441" t="s">
        <v>627</v>
      </c>
      <c r="C65" s="442"/>
      <c r="D65" s="442"/>
      <c r="E65" s="442"/>
      <c r="F65" s="442"/>
      <c r="G65" s="476"/>
      <c r="H65" s="503" t="s">
        <v>465</v>
      </c>
      <c r="I65" s="504"/>
      <c r="J65" s="505"/>
      <c r="K65" s="506"/>
      <c r="L65" s="507"/>
      <c r="M65" s="508" t="s">
        <v>69</v>
      </c>
      <c r="N65" s="509"/>
      <c r="O65" s="940"/>
      <c r="P65" s="941"/>
      <c r="Q65" s="941"/>
      <c r="R65" s="941"/>
      <c r="S65" s="512" t="s">
        <v>14</v>
      </c>
      <c r="T65" s="513"/>
      <c r="U65" s="964">
        <f>K65*O65</f>
        <v>0</v>
      </c>
      <c r="V65" s="965"/>
      <c r="W65" s="965"/>
      <c r="X65" s="965"/>
      <c r="Y65" s="512" t="s">
        <v>14</v>
      </c>
      <c r="Z65" s="513"/>
      <c r="AH65" s="381"/>
    </row>
    <row r="66" spans="1:34" ht="15" customHeight="1" x14ac:dyDescent="0.15">
      <c r="B66" s="423"/>
      <c r="C66" s="424"/>
      <c r="D66" s="424"/>
      <c r="E66" s="424"/>
      <c r="F66" s="424"/>
      <c r="G66" s="425"/>
      <c r="H66" s="514" t="s">
        <v>466</v>
      </c>
      <c r="I66" s="515"/>
      <c r="J66" s="516"/>
      <c r="K66" s="522">
        <f ca="1">SUM(SUMIFS(INDIRECT([1]設定!$B$2&amp;"!$BS$11:$BT$410"),INDIRECT([1]設定!$B$2&amp;"!$K$11:$L$410"),"&gt;2",INDIRECT([1]設定!$B$2&amp;"!$BM$11:$BN$410"),{"4"}))</f>
        <v>0</v>
      </c>
      <c r="L66" s="522"/>
      <c r="M66" s="523" t="s">
        <v>69</v>
      </c>
      <c r="N66" s="524"/>
      <c r="O66" s="945"/>
      <c r="P66" s="946"/>
      <c r="Q66" s="946"/>
      <c r="R66" s="946"/>
      <c r="S66" s="474" t="s">
        <v>14</v>
      </c>
      <c r="T66" s="475"/>
      <c r="U66" s="966">
        <f ca="1">K66*O66</f>
        <v>0</v>
      </c>
      <c r="V66" s="967"/>
      <c r="W66" s="967"/>
      <c r="X66" s="967"/>
      <c r="Y66" s="474" t="s">
        <v>14</v>
      </c>
      <c r="Z66" s="475"/>
      <c r="AH66" s="381"/>
    </row>
    <row r="67" spans="1:34" ht="15" customHeight="1" x14ac:dyDescent="0.15">
      <c r="B67" s="431" t="s">
        <v>103</v>
      </c>
      <c r="C67" s="432"/>
      <c r="D67" s="432"/>
      <c r="E67" s="432"/>
      <c r="F67" s="432"/>
      <c r="G67" s="432"/>
      <c r="H67" s="432"/>
      <c r="I67" s="432"/>
      <c r="J67" s="432"/>
      <c r="K67" s="432"/>
      <c r="L67" s="432"/>
      <c r="M67" s="432"/>
      <c r="N67" s="433"/>
      <c r="O67" s="517"/>
      <c r="P67" s="518"/>
      <c r="Q67" s="518"/>
      <c r="R67" s="518"/>
      <c r="S67" s="519"/>
      <c r="T67" s="520"/>
      <c r="U67" s="962">
        <f ca="1">SUM(U63:X66)</f>
        <v>0</v>
      </c>
      <c r="V67" s="963"/>
      <c r="W67" s="963"/>
      <c r="X67" s="963"/>
      <c r="Y67" s="519" t="s">
        <v>14</v>
      </c>
      <c r="Z67" s="520"/>
    </row>
    <row r="68" spans="1:34" ht="4.5" customHeight="1" x14ac:dyDescent="0.15"/>
    <row r="69" spans="1:34" ht="12" customHeight="1" x14ac:dyDescent="0.15">
      <c r="A69" s="961" t="s">
        <v>629</v>
      </c>
      <c r="B69" s="961"/>
      <c r="C69" s="961"/>
      <c r="D69" s="961"/>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row>
    <row r="70" spans="1:34" ht="12" customHeight="1" x14ac:dyDescent="0.15">
      <c r="A70" s="961"/>
      <c r="B70" s="961"/>
      <c r="C70" s="961"/>
      <c r="D70" s="961"/>
      <c r="E70" s="961"/>
      <c r="F70" s="961"/>
      <c r="G70" s="961"/>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row>
    <row r="71" spans="1:34" ht="15" customHeight="1" x14ac:dyDescent="0.15">
      <c r="B71" s="431" t="s">
        <v>6</v>
      </c>
      <c r="C71" s="432"/>
      <c r="D71" s="432"/>
      <c r="E71" s="432"/>
      <c r="F71" s="432"/>
      <c r="G71" s="433"/>
      <c r="H71" s="431" t="s">
        <v>70</v>
      </c>
      <c r="I71" s="432"/>
      <c r="J71" s="432"/>
      <c r="K71" s="432"/>
      <c r="L71" s="432"/>
      <c r="M71" s="432"/>
      <c r="N71" s="433"/>
      <c r="O71" s="431" t="s">
        <v>65</v>
      </c>
      <c r="P71" s="432"/>
      <c r="Q71" s="432"/>
      <c r="R71" s="432"/>
      <c r="S71" s="432"/>
      <c r="T71" s="433"/>
      <c r="U71" s="431" t="s">
        <v>467</v>
      </c>
      <c r="V71" s="432"/>
      <c r="W71" s="432"/>
      <c r="X71" s="432"/>
      <c r="Y71" s="432"/>
      <c r="Z71" s="433"/>
      <c r="AH71" s="381"/>
    </row>
    <row r="72" spans="1:34" ht="15" customHeight="1" x14ac:dyDescent="0.15">
      <c r="B72" s="441" t="s">
        <v>649</v>
      </c>
      <c r="C72" s="442"/>
      <c r="D72" s="442"/>
      <c r="E72" s="442"/>
      <c r="F72" s="442"/>
      <c r="G72" s="476"/>
      <c r="H72" s="958" t="s">
        <v>465</v>
      </c>
      <c r="I72" s="959"/>
      <c r="J72" s="960"/>
      <c r="K72" s="575">
        <f ca="1">SUM(SUMIFS(INDIRECT([1]設定!$B$2&amp;"!$W$11:$X$410"),INDIRECT([1]設定!$B$2&amp;"!$K$11:$L$410"),"&lt;3",INDIRECT([1]設定!$B$2&amp;"!$BM$11:$BN$410"),{"5"}))</f>
        <v>0</v>
      </c>
      <c r="L72" s="576"/>
      <c r="M72" s="508" t="s">
        <v>69</v>
      </c>
      <c r="N72" s="509"/>
      <c r="O72" s="940"/>
      <c r="P72" s="941"/>
      <c r="Q72" s="941"/>
      <c r="R72" s="941"/>
      <c r="S72" s="512" t="s">
        <v>14</v>
      </c>
      <c r="T72" s="513"/>
      <c r="U72" s="940">
        <f ca="1">K72*O72</f>
        <v>0</v>
      </c>
      <c r="V72" s="941"/>
      <c r="W72" s="941"/>
      <c r="X72" s="941"/>
      <c r="Y72" s="512" t="s">
        <v>14</v>
      </c>
      <c r="Z72" s="513"/>
      <c r="AH72" s="381"/>
    </row>
    <row r="73" spans="1:34" ht="15" customHeight="1" x14ac:dyDescent="0.15">
      <c r="B73" s="423"/>
      <c r="C73" s="424"/>
      <c r="D73" s="424"/>
      <c r="E73" s="424"/>
      <c r="F73" s="424"/>
      <c r="G73" s="425"/>
      <c r="H73" s="955" t="s">
        <v>466</v>
      </c>
      <c r="I73" s="956"/>
      <c r="J73" s="957"/>
      <c r="K73" s="944"/>
      <c r="L73" s="944"/>
      <c r="M73" s="523" t="s">
        <v>69</v>
      </c>
      <c r="N73" s="524"/>
      <c r="O73" s="945"/>
      <c r="P73" s="946"/>
      <c r="Q73" s="946"/>
      <c r="R73" s="946"/>
      <c r="S73" s="474" t="s">
        <v>14</v>
      </c>
      <c r="T73" s="475"/>
      <c r="U73" s="945">
        <f>K73*O73</f>
        <v>0</v>
      </c>
      <c r="V73" s="946"/>
      <c r="W73" s="946"/>
      <c r="X73" s="946"/>
      <c r="Y73" s="474" t="s">
        <v>14</v>
      </c>
      <c r="Z73" s="475"/>
      <c r="AH73" s="381"/>
    </row>
    <row r="74" spans="1:34" ht="15" customHeight="1" x14ac:dyDescent="0.15">
      <c r="B74" s="441" t="s">
        <v>627</v>
      </c>
      <c r="C74" s="442"/>
      <c r="D74" s="442"/>
      <c r="E74" s="442"/>
      <c r="F74" s="442"/>
      <c r="G74" s="476"/>
      <c r="H74" s="958" t="s">
        <v>465</v>
      </c>
      <c r="I74" s="959"/>
      <c r="J74" s="960"/>
      <c r="K74" s="575"/>
      <c r="L74" s="576"/>
      <c r="M74" s="508" t="s">
        <v>69</v>
      </c>
      <c r="N74" s="509"/>
      <c r="O74" s="940"/>
      <c r="P74" s="941"/>
      <c r="Q74" s="941"/>
      <c r="R74" s="941"/>
      <c r="S74" s="512" t="s">
        <v>14</v>
      </c>
      <c r="T74" s="513"/>
      <c r="U74" s="940">
        <f>K74*O74</f>
        <v>0</v>
      </c>
      <c r="V74" s="941"/>
      <c r="W74" s="941"/>
      <c r="X74" s="941"/>
      <c r="Y74" s="512" t="s">
        <v>14</v>
      </c>
      <c r="Z74" s="513"/>
      <c r="AH74" s="381"/>
    </row>
    <row r="75" spans="1:34" ht="15" customHeight="1" x14ac:dyDescent="0.15">
      <c r="B75" s="423"/>
      <c r="C75" s="424"/>
      <c r="D75" s="424"/>
      <c r="E75" s="424"/>
      <c r="F75" s="424"/>
      <c r="G75" s="425"/>
      <c r="H75" s="955" t="s">
        <v>466</v>
      </c>
      <c r="I75" s="956"/>
      <c r="J75" s="957"/>
      <c r="K75" s="944"/>
      <c r="L75" s="944"/>
      <c r="M75" s="523" t="s">
        <v>69</v>
      </c>
      <c r="N75" s="524"/>
      <c r="O75" s="945"/>
      <c r="P75" s="946"/>
      <c r="Q75" s="946"/>
      <c r="R75" s="946"/>
      <c r="S75" s="474" t="s">
        <v>14</v>
      </c>
      <c r="T75" s="475"/>
      <c r="U75" s="945">
        <f>K75*O75</f>
        <v>0</v>
      </c>
      <c r="V75" s="946"/>
      <c r="W75" s="946"/>
      <c r="X75" s="946"/>
      <c r="Y75" s="474" t="s">
        <v>14</v>
      </c>
      <c r="Z75" s="475"/>
      <c r="AH75" s="381"/>
    </row>
    <row r="76" spans="1:34" ht="15" customHeight="1" x14ac:dyDescent="0.15">
      <c r="B76" s="431" t="s">
        <v>103</v>
      </c>
      <c r="C76" s="432"/>
      <c r="D76" s="432"/>
      <c r="E76" s="432"/>
      <c r="F76" s="432"/>
      <c r="G76" s="432"/>
      <c r="H76" s="432"/>
      <c r="I76" s="432"/>
      <c r="J76" s="432"/>
      <c r="K76" s="432"/>
      <c r="L76" s="432"/>
      <c r="M76" s="432"/>
      <c r="N76" s="433"/>
      <c r="O76" s="951"/>
      <c r="P76" s="952"/>
      <c r="Q76" s="952"/>
      <c r="R76" s="952"/>
      <c r="S76" s="519"/>
      <c r="T76" s="520"/>
      <c r="U76" s="953">
        <f ca="1">SUM(U72:X75)</f>
        <v>0</v>
      </c>
      <c r="V76" s="954"/>
      <c r="W76" s="954"/>
      <c r="X76" s="954"/>
      <c r="Y76" s="519" t="s">
        <v>14</v>
      </c>
      <c r="Z76" s="520"/>
    </row>
    <row r="77" spans="1:34" ht="9" customHeight="1" x14ac:dyDescent="0.15">
      <c r="B77" s="381"/>
      <c r="C77" s="381"/>
      <c r="D77" s="381"/>
      <c r="E77" s="381"/>
      <c r="F77" s="381"/>
      <c r="G77" s="381"/>
      <c r="H77" s="381"/>
      <c r="I77" s="381"/>
      <c r="J77" s="381"/>
      <c r="K77" s="381"/>
      <c r="L77" s="381"/>
      <c r="M77" s="381"/>
      <c r="N77" s="381"/>
      <c r="O77" s="401"/>
      <c r="P77" s="401"/>
      <c r="Q77" s="401"/>
      <c r="R77" s="401"/>
      <c r="S77" s="402"/>
      <c r="T77" s="402"/>
      <c r="U77" s="401"/>
      <c r="V77" s="401"/>
      <c r="W77" s="401"/>
      <c r="X77" s="401"/>
      <c r="Y77" s="402"/>
      <c r="Z77" s="402"/>
      <c r="AA77" s="401"/>
      <c r="AB77" s="401"/>
      <c r="AC77" s="401"/>
      <c r="AD77" s="401"/>
      <c r="AE77" s="402"/>
      <c r="AF77" s="402"/>
    </row>
    <row r="78" spans="1:34" ht="12" customHeight="1" x14ac:dyDescent="0.15">
      <c r="A78" s="961" t="s">
        <v>647</v>
      </c>
      <c r="B78" s="961"/>
      <c r="C78" s="961"/>
      <c r="D78" s="961"/>
      <c r="E78" s="961"/>
      <c r="F78" s="961"/>
      <c r="G78" s="961"/>
      <c r="H78" s="961"/>
      <c r="I78" s="961"/>
      <c r="J78" s="961"/>
      <c r="K78" s="961"/>
      <c r="L78" s="961"/>
      <c r="M78" s="961"/>
      <c r="N78" s="961"/>
      <c r="O78" s="961"/>
      <c r="P78" s="961"/>
      <c r="Q78" s="961"/>
      <c r="R78" s="961"/>
      <c r="S78" s="961"/>
      <c r="T78" s="961"/>
      <c r="U78" s="961"/>
      <c r="V78" s="961"/>
      <c r="W78" s="961"/>
      <c r="X78" s="961"/>
      <c r="Y78" s="961"/>
      <c r="Z78" s="961"/>
      <c r="AA78" s="961"/>
      <c r="AB78" s="961"/>
      <c r="AC78" s="961"/>
      <c r="AD78" s="961"/>
      <c r="AE78" s="961"/>
      <c r="AF78" s="961"/>
    </row>
    <row r="79" spans="1:34" ht="12" customHeight="1" x14ac:dyDescent="0.15">
      <c r="A79" s="961"/>
      <c r="B79" s="961"/>
      <c r="C79" s="961"/>
      <c r="D79" s="961"/>
      <c r="E79" s="961"/>
      <c r="F79" s="961"/>
      <c r="G79" s="961"/>
      <c r="H79" s="961"/>
      <c r="I79" s="961"/>
      <c r="J79" s="961"/>
      <c r="K79" s="961"/>
      <c r="L79" s="961"/>
      <c r="M79" s="961"/>
      <c r="N79" s="961"/>
      <c r="O79" s="961"/>
      <c r="P79" s="961"/>
      <c r="Q79" s="961"/>
      <c r="R79" s="961"/>
      <c r="S79" s="961"/>
      <c r="T79" s="961"/>
      <c r="U79" s="961"/>
      <c r="V79" s="961"/>
      <c r="W79" s="961"/>
      <c r="X79" s="961"/>
      <c r="Y79" s="961"/>
      <c r="Z79" s="961"/>
      <c r="AA79" s="961"/>
      <c r="AB79" s="961"/>
      <c r="AC79" s="961"/>
      <c r="AD79" s="961"/>
      <c r="AE79" s="961"/>
      <c r="AF79" s="961"/>
    </row>
    <row r="80" spans="1:34" ht="15" customHeight="1" x14ac:dyDescent="0.15">
      <c r="B80" s="431" t="s">
        <v>6</v>
      </c>
      <c r="C80" s="432"/>
      <c r="D80" s="432"/>
      <c r="E80" s="432"/>
      <c r="F80" s="432"/>
      <c r="G80" s="433"/>
      <c r="H80" s="431" t="s">
        <v>70</v>
      </c>
      <c r="I80" s="432"/>
      <c r="J80" s="432"/>
      <c r="K80" s="432"/>
      <c r="L80" s="432"/>
      <c r="M80" s="432"/>
      <c r="N80" s="433"/>
      <c r="O80" s="431" t="s">
        <v>65</v>
      </c>
      <c r="P80" s="432"/>
      <c r="Q80" s="432"/>
      <c r="R80" s="432"/>
      <c r="S80" s="432"/>
      <c r="T80" s="433"/>
      <c r="U80" s="431" t="s">
        <v>467</v>
      </c>
      <c r="V80" s="432"/>
      <c r="W80" s="432"/>
      <c r="X80" s="432"/>
      <c r="Y80" s="432"/>
      <c r="Z80" s="433"/>
      <c r="AH80" s="381"/>
    </row>
    <row r="81" spans="1:34" ht="15" customHeight="1" x14ac:dyDescent="0.15">
      <c r="B81" s="441" t="s">
        <v>649</v>
      </c>
      <c r="C81" s="442"/>
      <c r="D81" s="442"/>
      <c r="E81" s="442"/>
      <c r="F81" s="442"/>
      <c r="G81" s="476"/>
      <c r="H81" s="958" t="s">
        <v>465</v>
      </c>
      <c r="I81" s="959"/>
      <c r="J81" s="960"/>
      <c r="K81" s="575">
        <f ca="1">SUM(SUMIFS(INDIRECT([1]設定!$B$2&amp;"!$W$11:$X$410"),INDIRECT([1]設定!$B$2&amp;"!$K$11:$L$410"),"&lt;3",INDIRECT([1]設定!$B$2&amp;"!$BM$11:$BN$410"),{"8"}))</f>
        <v>0</v>
      </c>
      <c r="L81" s="576"/>
      <c r="M81" s="508" t="s">
        <v>69</v>
      </c>
      <c r="N81" s="509"/>
      <c r="O81" s="940"/>
      <c r="P81" s="941"/>
      <c r="Q81" s="941"/>
      <c r="R81" s="941"/>
      <c r="S81" s="512" t="s">
        <v>14</v>
      </c>
      <c r="T81" s="513"/>
      <c r="U81" s="940">
        <f ca="1">ROUNDUP((K81*O81)/3*2,-1)</f>
        <v>0</v>
      </c>
      <c r="V81" s="941"/>
      <c r="W81" s="941"/>
      <c r="X81" s="941"/>
      <c r="Y81" s="512" t="s">
        <v>14</v>
      </c>
      <c r="Z81" s="513"/>
      <c r="AH81" s="381"/>
    </row>
    <row r="82" spans="1:34" ht="15" customHeight="1" x14ac:dyDescent="0.15">
      <c r="B82" s="423"/>
      <c r="C82" s="424"/>
      <c r="D82" s="424"/>
      <c r="E82" s="424"/>
      <c r="F82" s="424"/>
      <c r="G82" s="425"/>
      <c r="H82" s="955" t="s">
        <v>466</v>
      </c>
      <c r="I82" s="956"/>
      <c r="J82" s="957"/>
      <c r="K82" s="944"/>
      <c r="L82" s="944"/>
      <c r="M82" s="523" t="s">
        <v>69</v>
      </c>
      <c r="N82" s="524"/>
      <c r="O82" s="945"/>
      <c r="P82" s="946"/>
      <c r="Q82" s="946"/>
      <c r="R82" s="946"/>
      <c r="S82" s="474" t="s">
        <v>14</v>
      </c>
      <c r="T82" s="475"/>
      <c r="U82" s="945">
        <f>ROUNDUP((K82*O82)/3*2,-1)</f>
        <v>0</v>
      </c>
      <c r="V82" s="946"/>
      <c r="W82" s="946"/>
      <c r="X82" s="946"/>
      <c r="Y82" s="474" t="s">
        <v>14</v>
      </c>
      <c r="Z82" s="475"/>
    </row>
    <row r="83" spans="1:34" ht="15" customHeight="1" x14ac:dyDescent="0.15">
      <c r="B83" s="441" t="s">
        <v>627</v>
      </c>
      <c r="C83" s="442"/>
      <c r="D83" s="442"/>
      <c r="E83" s="442"/>
      <c r="F83" s="442"/>
      <c r="G83" s="476"/>
      <c r="H83" s="958" t="s">
        <v>465</v>
      </c>
      <c r="I83" s="959"/>
      <c r="J83" s="960"/>
      <c r="K83" s="575"/>
      <c r="L83" s="576"/>
      <c r="M83" s="508" t="s">
        <v>69</v>
      </c>
      <c r="N83" s="509"/>
      <c r="O83" s="940"/>
      <c r="P83" s="941"/>
      <c r="Q83" s="941"/>
      <c r="R83" s="941"/>
      <c r="S83" s="512" t="s">
        <v>14</v>
      </c>
      <c r="T83" s="513"/>
      <c r="U83" s="940">
        <f>ROUNDUP((K83*O83)/3*2,-1)</f>
        <v>0</v>
      </c>
      <c r="V83" s="941"/>
      <c r="W83" s="941"/>
      <c r="X83" s="941"/>
      <c r="Y83" s="512" t="s">
        <v>14</v>
      </c>
      <c r="Z83" s="513"/>
    </row>
    <row r="84" spans="1:34" ht="15" customHeight="1" x14ac:dyDescent="0.15">
      <c r="B84" s="423"/>
      <c r="C84" s="424"/>
      <c r="D84" s="424"/>
      <c r="E84" s="424"/>
      <c r="F84" s="424"/>
      <c r="G84" s="425"/>
      <c r="H84" s="955" t="s">
        <v>466</v>
      </c>
      <c r="I84" s="956"/>
      <c r="J84" s="957"/>
      <c r="K84" s="944"/>
      <c r="L84" s="944"/>
      <c r="M84" s="523" t="s">
        <v>69</v>
      </c>
      <c r="N84" s="524"/>
      <c r="O84" s="945"/>
      <c r="P84" s="946"/>
      <c r="Q84" s="946"/>
      <c r="R84" s="946"/>
      <c r="S84" s="474" t="s">
        <v>14</v>
      </c>
      <c r="T84" s="475"/>
      <c r="U84" s="945">
        <f>ROUNDUP((K84*O84)/3*2,-1)</f>
        <v>0</v>
      </c>
      <c r="V84" s="946"/>
      <c r="W84" s="946"/>
      <c r="X84" s="946"/>
      <c r="Y84" s="474" t="s">
        <v>14</v>
      </c>
      <c r="Z84" s="475"/>
    </row>
    <row r="85" spans="1:34" ht="15" customHeight="1" x14ac:dyDescent="0.15">
      <c r="B85" s="431" t="s">
        <v>103</v>
      </c>
      <c r="C85" s="432"/>
      <c r="D85" s="432"/>
      <c r="E85" s="432"/>
      <c r="F85" s="432"/>
      <c r="G85" s="432"/>
      <c r="H85" s="432"/>
      <c r="I85" s="432"/>
      <c r="J85" s="432"/>
      <c r="K85" s="432"/>
      <c r="L85" s="432"/>
      <c r="M85" s="432"/>
      <c r="N85" s="433"/>
      <c r="O85" s="951"/>
      <c r="P85" s="952"/>
      <c r="Q85" s="952"/>
      <c r="R85" s="952"/>
      <c r="S85" s="519"/>
      <c r="T85" s="520"/>
      <c r="U85" s="953">
        <f ca="1">SUM(U81:X84)</f>
        <v>0</v>
      </c>
      <c r="V85" s="954"/>
      <c r="W85" s="954"/>
      <c r="X85" s="954"/>
      <c r="Y85" s="519" t="s">
        <v>14</v>
      </c>
      <c r="Z85" s="520"/>
    </row>
    <row r="86" spans="1:34" ht="9" customHeight="1" x14ac:dyDescent="0.15">
      <c r="B86" s="381"/>
      <c r="C86" s="381"/>
      <c r="D86" s="381"/>
      <c r="E86" s="381"/>
      <c r="F86" s="381"/>
      <c r="G86" s="381"/>
      <c r="H86" s="381"/>
      <c r="I86" s="381"/>
      <c r="J86" s="381"/>
      <c r="K86" s="381"/>
      <c r="L86" s="381"/>
      <c r="M86" s="381"/>
      <c r="N86" s="381"/>
      <c r="O86" s="401"/>
      <c r="P86" s="401"/>
      <c r="Q86" s="401"/>
      <c r="R86" s="401"/>
      <c r="S86" s="402"/>
      <c r="T86" s="402"/>
      <c r="U86" s="401"/>
      <c r="V86" s="401"/>
      <c r="W86" s="401"/>
      <c r="X86" s="401"/>
      <c r="Y86" s="402"/>
      <c r="Z86" s="402"/>
      <c r="AA86" s="401"/>
      <c r="AB86" s="401"/>
      <c r="AC86" s="401"/>
      <c r="AD86" s="401"/>
      <c r="AE86" s="402"/>
      <c r="AF86" s="402"/>
    </row>
    <row r="87" spans="1:34" ht="18" customHeight="1" x14ac:dyDescent="0.15">
      <c r="A87" s="961" t="s">
        <v>630</v>
      </c>
      <c r="B87" s="961"/>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row>
    <row r="88" spans="1:34" ht="9.1999999999999993" customHeight="1" x14ac:dyDescent="0.15">
      <c r="A88" s="961"/>
      <c r="B88" s="961"/>
      <c r="C88" s="961"/>
      <c r="D88" s="961"/>
      <c r="E88" s="96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row>
    <row r="89" spans="1:34" ht="15" customHeight="1" x14ac:dyDescent="0.15">
      <c r="B89" s="431" t="s">
        <v>6</v>
      </c>
      <c r="C89" s="432"/>
      <c r="D89" s="432"/>
      <c r="E89" s="432"/>
      <c r="F89" s="432"/>
      <c r="G89" s="433"/>
      <c r="H89" s="431" t="s">
        <v>70</v>
      </c>
      <c r="I89" s="432"/>
      <c r="J89" s="432"/>
      <c r="K89" s="432"/>
      <c r="L89" s="432"/>
      <c r="M89" s="432"/>
      <c r="N89" s="433"/>
      <c r="O89" s="431" t="s">
        <v>65</v>
      </c>
      <c r="P89" s="432"/>
      <c r="Q89" s="432"/>
      <c r="R89" s="432"/>
      <c r="S89" s="432"/>
      <c r="T89" s="433"/>
      <c r="U89" s="431" t="s">
        <v>467</v>
      </c>
      <c r="V89" s="432"/>
      <c r="W89" s="432"/>
      <c r="X89" s="432"/>
      <c r="Y89" s="432"/>
      <c r="Z89" s="433"/>
      <c r="AH89" s="381"/>
    </row>
    <row r="90" spans="1:34" ht="15" customHeight="1" x14ac:dyDescent="0.15">
      <c r="B90" s="441" t="s">
        <v>649</v>
      </c>
      <c r="C90" s="442"/>
      <c r="D90" s="442"/>
      <c r="E90" s="442"/>
      <c r="F90" s="442"/>
      <c r="G90" s="476"/>
      <c r="H90" s="958" t="s">
        <v>465</v>
      </c>
      <c r="I90" s="959"/>
      <c r="J90" s="960"/>
      <c r="K90" s="575"/>
      <c r="L90" s="576"/>
      <c r="M90" s="508" t="s">
        <v>69</v>
      </c>
      <c r="N90" s="509"/>
      <c r="O90" s="940"/>
      <c r="P90" s="941"/>
      <c r="Q90" s="941"/>
      <c r="R90" s="941"/>
      <c r="S90" s="512" t="s">
        <v>14</v>
      </c>
      <c r="T90" s="513"/>
      <c r="U90" s="940">
        <f>K90*O90</f>
        <v>0</v>
      </c>
      <c r="V90" s="941"/>
      <c r="W90" s="941"/>
      <c r="X90" s="941"/>
      <c r="Y90" s="512" t="s">
        <v>14</v>
      </c>
      <c r="Z90" s="513"/>
      <c r="AH90" s="381"/>
    </row>
    <row r="91" spans="1:34" ht="15" customHeight="1" x14ac:dyDescent="0.15">
      <c r="B91" s="423"/>
      <c r="C91" s="424"/>
      <c r="D91" s="424"/>
      <c r="E91" s="424"/>
      <c r="F91" s="424"/>
      <c r="G91" s="425"/>
      <c r="H91" s="955" t="s">
        <v>466</v>
      </c>
      <c r="I91" s="956"/>
      <c r="J91" s="957"/>
      <c r="K91" s="944"/>
      <c r="L91" s="944"/>
      <c r="M91" s="523" t="s">
        <v>69</v>
      </c>
      <c r="N91" s="524"/>
      <c r="O91" s="945"/>
      <c r="P91" s="946"/>
      <c r="Q91" s="946"/>
      <c r="R91" s="946"/>
      <c r="S91" s="474" t="s">
        <v>14</v>
      </c>
      <c r="T91" s="475"/>
      <c r="U91" s="945">
        <f>K91*O91</f>
        <v>0</v>
      </c>
      <c r="V91" s="946"/>
      <c r="W91" s="946"/>
      <c r="X91" s="946"/>
      <c r="Y91" s="474" t="s">
        <v>14</v>
      </c>
      <c r="Z91" s="475"/>
    </row>
    <row r="92" spans="1:34" ht="15" customHeight="1" x14ac:dyDescent="0.15">
      <c r="B92" s="441" t="s">
        <v>627</v>
      </c>
      <c r="C92" s="442"/>
      <c r="D92" s="442"/>
      <c r="E92" s="442"/>
      <c r="F92" s="442"/>
      <c r="G92" s="476"/>
      <c r="H92" s="958" t="s">
        <v>465</v>
      </c>
      <c r="I92" s="959"/>
      <c r="J92" s="960"/>
      <c r="K92" s="575"/>
      <c r="L92" s="576"/>
      <c r="M92" s="508" t="s">
        <v>69</v>
      </c>
      <c r="N92" s="509"/>
      <c r="O92" s="940"/>
      <c r="P92" s="941"/>
      <c r="Q92" s="941"/>
      <c r="R92" s="941"/>
      <c r="S92" s="512" t="s">
        <v>14</v>
      </c>
      <c r="T92" s="513"/>
      <c r="U92" s="940">
        <f>K92*O92</f>
        <v>0</v>
      </c>
      <c r="V92" s="941"/>
      <c r="W92" s="941"/>
      <c r="X92" s="941"/>
      <c r="Y92" s="512" t="s">
        <v>14</v>
      </c>
      <c r="Z92" s="513"/>
    </row>
    <row r="93" spans="1:34" ht="15" customHeight="1" x14ac:dyDescent="0.15">
      <c r="B93" s="423"/>
      <c r="C93" s="424"/>
      <c r="D93" s="424"/>
      <c r="E93" s="424"/>
      <c r="F93" s="424"/>
      <c r="G93" s="425"/>
      <c r="H93" s="955" t="s">
        <v>466</v>
      </c>
      <c r="I93" s="956"/>
      <c r="J93" s="957"/>
      <c r="K93" s="944">
        <f ca="1">SUM(SUMIFS(INDIRECT([1]設定!$B$2&amp;"!$BS$11:$BT$410"),INDIRECT([1]設定!$B$2&amp;"!$K$11:$L$410"),"&gt;2",INDIRECT([1]設定!$B$2&amp;"!$BM$11:$BN$410"),{"6"}))</f>
        <v>0</v>
      </c>
      <c r="L93" s="944"/>
      <c r="M93" s="523" t="s">
        <v>69</v>
      </c>
      <c r="N93" s="524"/>
      <c r="O93" s="945"/>
      <c r="P93" s="946"/>
      <c r="Q93" s="946"/>
      <c r="R93" s="946"/>
      <c r="S93" s="474" t="s">
        <v>14</v>
      </c>
      <c r="T93" s="475"/>
      <c r="U93" s="945">
        <f ca="1">K93*O93</f>
        <v>0</v>
      </c>
      <c r="V93" s="946"/>
      <c r="W93" s="946"/>
      <c r="X93" s="946"/>
      <c r="Y93" s="474" t="s">
        <v>14</v>
      </c>
      <c r="Z93" s="475"/>
    </row>
    <row r="94" spans="1:34" ht="15" customHeight="1" x14ac:dyDescent="0.15">
      <c r="B94" s="431" t="s">
        <v>103</v>
      </c>
      <c r="C94" s="432"/>
      <c r="D94" s="432"/>
      <c r="E94" s="432"/>
      <c r="F94" s="432"/>
      <c r="G94" s="432"/>
      <c r="H94" s="432"/>
      <c r="I94" s="432"/>
      <c r="J94" s="432"/>
      <c r="K94" s="432"/>
      <c r="L94" s="432"/>
      <c r="M94" s="432"/>
      <c r="N94" s="433"/>
      <c r="O94" s="951"/>
      <c r="P94" s="952"/>
      <c r="Q94" s="952"/>
      <c r="R94" s="952"/>
      <c r="S94" s="519"/>
      <c r="T94" s="520"/>
      <c r="U94" s="953">
        <f ca="1">SUM(U90:X93)</f>
        <v>0</v>
      </c>
      <c r="V94" s="954"/>
      <c r="W94" s="954"/>
      <c r="X94" s="954"/>
      <c r="Y94" s="519" t="s">
        <v>14</v>
      </c>
      <c r="Z94" s="520"/>
    </row>
    <row r="95" spans="1:34" ht="4.5" customHeight="1" x14ac:dyDescent="0.15"/>
    <row r="96" spans="1:34" ht="18" customHeight="1" x14ac:dyDescent="0.15">
      <c r="A96" s="961" t="s">
        <v>631</v>
      </c>
      <c r="B96" s="961"/>
      <c r="C96" s="961"/>
      <c r="D96" s="961"/>
      <c r="E96" s="961"/>
      <c r="F96" s="961"/>
      <c r="G96" s="961"/>
      <c r="H96" s="961"/>
      <c r="I96" s="961"/>
      <c r="J96" s="961"/>
      <c r="K96" s="961"/>
      <c r="L96" s="961"/>
      <c r="M96" s="961"/>
      <c r="N96" s="961"/>
      <c r="O96" s="961"/>
      <c r="P96" s="961"/>
      <c r="Q96" s="961"/>
      <c r="R96" s="961"/>
      <c r="S96" s="961"/>
      <c r="T96" s="961"/>
      <c r="U96" s="961"/>
      <c r="V96" s="961"/>
      <c r="W96" s="961"/>
      <c r="X96" s="961"/>
      <c r="Y96" s="961"/>
      <c r="Z96" s="961"/>
      <c r="AA96" s="961"/>
      <c r="AB96" s="961"/>
      <c r="AC96" s="961"/>
      <c r="AD96" s="961"/>
      <c r="AE96" s="961"/>
      <c r="AF96" s="961"/>
    </row>
    <row r="97" spans="1:36" ht="9.75" customHeight="1" x14ac:dyDescent="0.15">
      <c r="A97" s="961"/>
      <c r="B97" s="961"/>
      <c r="C97" s="961"/>
      <c r="D97" s="961"/>
      <c r="E97" s="961"/>
      <c r="F97" s="961"/>
      <c r="G97" s="961"/>
      <c r="H97" s="961"/>
      <c r="I97" s="961"/>
      <c r="J97" s="961"/>
      <c r="K97" s="961"/>
      <c r="L97" s="961"/>
      <c r="M97" s="961"/>
      <c r="N97" s="961"/>
      <c r="O97" s="961"/>
      <c r="P97" s="961"/>
      <c r="Q97" s="961"/>
      <c r="R97" s="961"/>
      <c r="S97" s="961"/>
      <c r="T97" s="961"/>
      <c r="U97" s="961"/>
      <c r="V97" s="961"/>
      <c r="W97" s="961"/>
      <c r="X97" s="961"/>
      <c r="Y97" s="961"/>
      <c r="Z97" s="961"/>
      <c r="AA97" s="961"/>
      <c r="AB97" s="961"/>
      <c r="AC97" s="961"/>
      <c r="AD97" s="961"/>
      <c r="AE97" s="961"/>
      <c r="AF97" s="961"/>
    </row>
    <row r="98" spans="1:36" ht="15" customHeight="1" x14ac:dyDescent="0.15">
      <c r="B98" s="431" t="s">
        <v>6</v>
      </c>
      <c r="C98" s="432"/>
      <c r="D98" s="432"/>
      <c r="E98" s="432"/>
      <c r="F98" s="432"/>
      <c r="G98" s="433"/>
      <c r="H98" s="431" t="s">
        <v>70</v>
      </c>
      <c r="I98" s="432"/>
      <c r="J98" s="432"/>
      <c r="K98" s="432"/>
      <c r="L98" s="432"/>
      <c r="M98" s="432"/>
      <c r="N98" s="433"/>
      <c r="O98" s="431" t="s">
        <v>65</v>
      </c>
      <c r="P98" s="432"/>
      <c r="Q98" s="432"/>
      <c r="R98" s="432"/>
      <c r="S98" s="432"/>
      <c r="T98" s="433"/>
      <c r="U98" s="431" t="s">
        <v>467</v>
      </c>
      <c r="V98" s="432"/>
      <c r="W98" s="432"/>
      <c r="X98" s="432"/>
      <c r="Y98" s="432"/>
      <c r="Z98" s="433"/>
      <c r="AH98" s="381"/>
      <c r="AI98" s="381"/>
      <c r="AJ98" s="381"/>
    </row>
    <row r="99" spans="1:36" ht="15" customHeight="1" x14ac:dyDescent="0.15">
      <c r="B99" s="441" t="s">
        <v>649</v>
      </c>
      <c r="C99" s="442"/>
      <c r="D99" s="442"/>
      <c r="E99" s="442"/>
      <c r="F99" s="442"/>
      <c r="G99" s="476"/>
      <c r="H99" s="958" t="s">
        <v>465</v>
      </c>
      <c r="I99" s="959"/>
      <c r="J99" s="960"/>
      <c r="K99" s="575"/>
      <c r="L99" s="576"/>
      <c r="M99" s="508" t="s">
        <v>69</v>
      </c>
      <c r="N99" s="509"/>
      <c r="O99" s="940"/>
      <c r="P99" s="941"/>
      <c r="Q99" s="941"/>
      <c r="R99" s="941"/>
      <c r="S99" s="512" t="s">
        <v>14</v>
      </c>
      <c r="T99" s="513"/>
      <c r="U99" s="940">
        <f>K99*O99</f>
        <v>0</v>
      </c>
      <c r="V99" s="941"/>
      <c r="W99" s="941"/>
      <c r="X99" s="941"/>
      <c r="Y99" s="512" t="s">
        <v>14</v>
      </c>
      <c r="Z99" s="513"/>
      <c r="AH99" s="381"/>
      <c r="AI99" s="381"/>
      <c r="AJ99" s="381"/>
    </row>
    <row r="100" spans="1:36" ht="15" customHeight="1" x14ac:dyDescent="0.15">
      <c r="B100" s="423"/>
      <c r="C100" s="424"/>
      <c r="D100" s="424"/>
      <c r="E100" s="424"/>
      <c r="F100" s="424"/>
      <c r="G100" s="425"/>
      <c r="H100" s="955" t="s">
        <v>466</v>
      </c>
      <c r="I100" s="956"/>
      <c r="J100" s="957"/>
      <c r="K100" s="944"/>
      <c r="L100" s="944"/>
      <c r="M100" s="523" t="s">
        <v>69</v>
      </c>
      <c r="N100" s="524"/>
      <c r="O100" s="945"/>
      <c r="P100" s="946"/>
      <c r="Q100" s="946"/>
      <c r="R100" s="946"/>
      <c r="S100" s="474" t="s">
        <v>14</v>
      </c>
      <c r="T100" s="475"/>
      <c r="U100" s="945">
        <f>K100*O100</f>
        <v>0</v>
      </c>
      <c r="V100" s="946"/>
      <c r="W100" s="946"/>
      <c r="X100" s="946"/>
      <c r="Y100" s="474" t="s">
        <v>14</v>
      </c>
      <c r="Z100" s="475"/>
      <c r="AI100" s="381"/>
    </row>
    <row r="101" spans="1:36" ht="15" customHeight="1" x14ac:dyDescent="0.15">
      <c r="B101" s="441" t="s">
        <v>627</v>
      </c>
      <c r="C101" s="442"/>
      <c r="D101" s="442"/>
      <c r="E101" s="442"/>
      <c r="F101" s="442"/>
      <c r="G101" s="476"/>
      <c r="H101" s="958" t="s">
        <v>465</v>
      </c>
      <c r="I101" s="959"/>
      <c r="J101" s="960"/>
      <c r="K101" s="575"/>
      <c r="L101" s="576"/>
      <c r="M101" s="508" t="s">
        <v>69</v>
      </c>
      <c r="N101" s="509"/>
      <c r="O101" s="940"/>
      <c r="P101" s="941"/>
      <c r="Q101" s="941"/>
      <c r="R101" s="941"/>
      <c r="S101" s="512" t="s">
        <v>14</v>
      </c>
      <c r="T101" s="513"/>
      <c r="U101" s="940">
        <f>K101*O101</f>
        <v>0</v>
      </c>
      <c r="V101" s="941"/>
      <c r="W101" s="941"/>
      <c r="X101" s="941"/>
      <c r="Y101" s="512" t="s">
        <v>14</v>
      </c>
      <c r="Z101" s="513"/>
      <c r="AI101" s="381"/>
      <c r="AJ101" s="381"/>
    </row>
    <row r="102" spans="1:36" ht="15" customHeight="1" x14ac:dyDescent="0.15">
      <c r="B102" s="423"/>
      <c r="C102" s="424"/>
      <c r="D102" s="424"/>
      <c r="E102" s="424"/>
      <c r="F102" s="424"/>
      <c r="G102" s="425"/>
      <c r="H102" s="955" t="s">
        <v>466</v>
      </c>
      <c r="I102" s="956"/>
      <c r="J102" s="957"/>
      <c r="K102" s="944"/>
      <c r="L102" s="944"/>
      <c r="M102" s="523" t="s">
        <v>69</v>
      </c>
      <c r="N102" s="524"/>
      <c r="O102" s="945"/>
      <c r="P102" s="946"/>
      <c r="Q102" s="946"/>
      <c r="R102" s="946"/>
      <c r="S102" s="474" t="s">
        <v>14</v>
      </c>
      <c r="T102" s="475"/>
      <c r="U102" s="945">
        <f>K102*O102</f>
        <v>0</v>
      </c>
      <c r="V102" s="946"/>
      <c r="W102" s="946"/>
      <c r="X102" s="946"/>
      <c r="Y102" s="474" t="s">
        <v>14</v>
      </c>
      <c r="Z102" s="475"/>
    </row>
    <row r="103" spans="1:36" ht="15" customHeight="1" x14ac:dyDescent="0.15">
      <c r="B103" s="431" t="s">
        <v>103</v>
      </c>
      <c r="C103" s="432"/>
      <c r="D103" s="432"/>
      <c r="E103" s="432"/>
      <c r="F103" s="432"/>
      <c r="G103" s="432"/>
      <c r="H103" s="432"/>
      <c r="I103" s="432"/>
      <c r="J103" s="432"/>
      <c r="K103" s="432"/>
      <c r="L103" s="432"/>
      <c r="M103" s="432"/>
      <c r="N103" s="433"/>
      <c r="O103" s="951"/>
      <c r="P103" s="952"/>
      <c r="Q103" s="952"/>
      <c r="R103" s="952"/>
      <c r="S103" s="519"/>
      <c r="T103" s="520"/>
      <c r="U103" s="953">
        <f>SUM(U99:X102)</f>
        <v>0</v>
      </c>
      <c r="V103" s="954"/>
      <c r="W103" s="954"/>
      <c r="X103" s="954"/>
      <c r="Y103" s="519" t="s">
        <v>14</v>
      </c>
      <c r="Z103" s="520"/>
      <c r="AI103" s="381"/>
      <c r="AJ103" s="381"/>
    </row>
    <row r="104" spans="1:36" ht="7.5" customHeight="1" x14ac:dyDescent="0.15">
      <c r="B104" s="947"/>
      <c r="C104" s="947"/>
      <c r="D104" s="947"/>
      <c r="E104" s="947"/>
      <c r="F104" s="947"/>
      <c r="G104" s="947"/>
      <c r="H104" s="948"/>
      <c r="I104" s="948"/>
      <c r="J104" s="948"/>
      <c r="K104" s="948"/>
      <c r="L104" s="948"/>
      <c r="M104" s="948"/>
      <c r="N104" s="949"/>
      <c r="O104" s="949"/>
      <c r="P104" s="949"/>
      <c r="Q104" s="949"/>
      <c r="R104" s="950"/>
      <c r="S104" s="950"/>
      <c r="T104" s="950"/>
      <c r="U104" s="950"/>
      <c r="V104" s="950"/>
      <c r="W104" s="950"/>
      <c r="X104" s="950"/>
      <c r="Y104" s="950"/>
      <c r="Z104" s="950"/>
      <c r="AA104" s="950"/>
      <c r="AB104" s="950"/>
      <c r="AC104" s="950"/>
      <c r="AD104" s="950"/>
      <c r="AE104" s="950"/>
      <c r="AF104" s="950"/>
      <c r="AI104" s="381"/>
      <c r="AJ104" s="381"/>
    </row>
    <row r="105" spans="1:36" ht="18" customHeight="1" x14ac:dyDescent="0.15">
      <c r="A105" s="527" t="s">
        <v>632</v>
      </c>
      <c r="B105" s="527"/>
      <c r="C105" s="527"/>
      <c r="D105" s="527"/>
      <c r="E105" s="527"/>
      <c r="F105" s="527"/>
      <c r="G105" s="527"/>
      <c r="H105" s="527"/>
      <c r="I105" s="527"/>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527"/>
      <c r="AI105" s="381"/>
      <c r="AJ105" s="381"/>
    </row>
    <row r="106" spans="1:36" ht="8.25" customHeight="1" x14ac:dyDescent="0.15">
      <c r="A106" s="527"/>
      <c r="B106" s="527"/>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row>
    <row r="107" spans="1:36" ht="15" customHeight="1" x14ac:dyDescent="0.15">
      <c r="B107" s="431" t="s">
        <v>6</v>
      </c>
      <c r="C107" s="432"/>
      <c r="D107" s="432"/>
      <c r="E107" s="432"/>
      <c r="F107" s="432"/>
      <c r="G107" s="433"/>
      <c r="H107" s="431" t="s">
        <v>70</v>
      </c>
      <c r="I107" s="432"/>
      <c r="J107" s="432"/>
      <c r="K107" s="432"/>
      <c r="L107" s="432"/>
      <c r="M107" s="432"/>
      <c r="N107" s="433"/>
      <c r="O107" s="431" t="s">
        <v>65</v>
      </c>
      <c r="P107" s="432"/>
      <c r="Q107" s="432"/>
      <c r="R107" s="432"/>
      <c r="S107" s="432"/>
      <c r="T107" s="433"/>
      <c r="U107" s="431" t="s">
        <v>467</v>
      </c>
      <c r="V107" s="432"/>
      <c r="W107" s="432"/>
      <c r="X107" s="432"/>
      <c r="Y107" s="432"/>
      <c r="Z107" s="433"/>
      <c r="AH107" s="381"/>
      <c r="AI107" s="381"/>
      <c r="AJ107" s="381"/>
    </row>
    <row r="108" spans="1:36" ht="15" customHeight="1" x14ac:dyDescent="0.15">
      <c r="B108" s="441" t="s">
        <v>649</v>
      </c>
      <c r="C108" s="442"/>
      <c r="D108" s="442"/>
      <c r="E108" s="442"/>
      <c r="F108" s="442"/>
      <c r="G108" s="476"/>
      <c r="H108" s="574" t="s">
        <v>633</v>
      </c>
      <c r="I108" s="574"/>
      <c r="J108" s="574"/>
      <c r="K108" s="575">
        <f ca="1">SUM(SUMIFS(INDIRECT([1]設定!$B$2&amp;"!$W$11:$X$410"),INDIRECT([1]設定!$B$2&amp;"!$K$11:$L$410"),"&lt;3",INDIRECT([1]設定!$B$2&amp;"!$BM$11:$BN$410"),{"2"}))</f>
        <v>0</v>
      </c>
      <c r="L108" s="576"/>
      <c r="M108" s="512" t="s">
        <v>69</v>
      </c>
      <c r="N108" s="513"/>
      <c r="O108" s="940"/>
      <c r="P108" s="941"/>
      <c r="Q108" s="941"/>
      <c r="R108" s="941"/>
      <c r="S108" s="512" t="s">
        <v>14</v>
      </c>
      <c r="T108" s="513"/>
      <c r="U108" s="940">
        <f ca="1">K108*O108</f>
        <v>0</v>
      </c>
      <c r="V108" s="941"/>
      <c r="W108" s="941"/>
      <c r="X108" s="941"/>
      <c r="Y108" s="512" t="s">
        <v>14</v>
      </c>
      <c r="Z108" s="513"/>
      <c r="AH108" s="381"/>
      <c r="AI108" s="381"/>
      <c r="AJ108" s="381"/>
    </row>
    <row r="109" spans="1:36" ht="15" customHeight="1" x14ac:dyDescent="0.15">
      <c r="B109" s="500"/>
      <c r="C109" s="501"/>
      <c r="D109" s="501"/>
      <c r="E109" s="501"/>
      <c r="F109" s="501"/>
      <c r="G109" s="502"/>
      <c r="H109" s="942" t="s">
        <v>595</v>
      </c>
      <c r="I109" s="942"/>
      <c r="J109" s="942"/>
      <c r="K109" s="943">
        <f ca="1">SUM(SUMIFS(INDIRECT([1]設定!$B$2&amp;"!$BO$11:$BP$410"),INDIRECT([1]設定!$B$2&amp;"!$K$11:$L$410"),"&lt;3",INDIRECT([1]設定!$B$2&amp;"!$BM$11:$BN$410"),{"2"}))</f>
        <v>0</v>
      </c>
      <c r="L109" s="944"/>
      <c r="M109" s="378" t="s">
        <v>69</v>
      </c>
      <c r="N109" s="379"/>
      <c r="O109" s="945"/>
      <c r="P109" s="946"/>
      <c r="Q109" s="946"/>
      <c r="R109" s="946"/>
      <c r="S109" s="474" t="s">
        <v>14</v>
      </c>
      <c r="T109" s="475"/>
      <c r="U109" s="945">
        <f ca="1">K109*O109</f>
        <v>0</v>
      </c>
      <c r="V109" s="946"/>
      <c r="W109" s="946"/>
      <c r="X109" s="946"/>
      <c r="Y109" s="474" t="s">
        <v>14</v>
      </c>
      <c r="Z109" s="475"/>
      <c r="AI109" s="381"/>
      <c r="AJ109" s="381"/>
    </row>
    <row r="110" spans="1:36" ht="15" customHeight="1" x14ac:dyDescent="0.15">
      <c r="B110" s="423"/>
      <c r="C110" s="424"/>
      <c r="D110" s="424"/>
      <c r="E110" s="424"/>
      <c r="F110" s="424"/>
      <c r="G110" s="425"/>
      <c r="H110" s="935" t="s">
        <v>634</v>
      </c>
      <c r="I110" s="936"/>
      <c r="J110" s="936"/>
      <c r="K110" s="936"/>
      <c r="L110" s="936"/>
      <c r="M110" s="936"/>
      <c r="N110" s="937"/>
      <c r="O110" s="938"/>
      <c r="P110" s="939"/>
      <c r="Q110" s="939"/>
      <c r="R110" s="939"/>
      <c r="S110" s="421" t="s">
        <v>14</v>
      </c>
      <c r="T110" s="422"/>
      <c r="U110" s="938">
        <f>O110</f>
        <v>0</v>
      </c>
      <c r="V110" s="939"/>
      <c r="W110" s="939"/>
      <c r="X110" s="939"/>
      <c r="Y110" s="421" t="s">
        <v>14</v>
      </c>
      <c r="Z110" s="422"/>
      <c r="AA110" s="326"/>
    </row>
    <row r="111" spans="1:36" ht="18" customHeight="1" x14ac:dyDescent="0.15">
      <c r="B111" s="431" t="s">
        <v>103</v>
      </c>
      <c r="C111" s="432"/>
      <c r="D111" s="432"/>
      <c r="E111" s="432"/>
      <c r="F111" s="432"/>
      <c r="G111" s="432"/>
      <c r="H111" s="432"/>
      <c r="I111" s="432"/>
      <c r="J111" s="432"/>
      <c r="K111" s="432"/>
      <c r="L111" s="432"/>
      <c r="M111" s="432"/>
      <c r="N111" s="433"/>
      <c r="O111" s="403"/>
      <c r="P111" s="404"/>
      <c r="Q111" s="404"/>
      <c r="R111" s="404"/>
      <c r="S111" s="374"/>
      <c r="T111" s="377"/>
      <c r="U111" s="933">
        <f ca="1">SUM(U108:X110)</f>
        <v>0</v>
      </c>
      <c r="V111" s="934"/>
      <c r="W111" s="934"/>
      <c r="X111" s="934"/>
      <c r="Y111" s="374" t="s">
        <v>14</v>
      </c>
      <c r="Z111" s="377"/>
      <c r="AI111" s="381"/>
      <c r="AJ111" s="381"/>
    </row>
    <row r="112" spans="1:36" ht="4.5" customHeight="1" x14ac:dyDescent="0.15">
      <c r="B112" s="501"/>
      <c r="C112" s="501"/>
      <c r="D112" s="501"/>
      <c r="E112" s="501"/>
      <c r="F112" s="501"/>
      <c r="G112" s="501"/>
      <c r="H112" s="501"/>
      <c r="I112" s="501"/>
      <c r="J112" s="501"/>
      <c r="K112" s="501"/>
      <c r="L112" s="501"/>
      <c r="M112" s="501"/>
      <c r="N112" s="501"/>
      <c r="O112" s="501"/>
      <c r="P112" s="501"/>
      <c r="Q112" s="501"/>
      <c r="R112" s="501"/>
      <c r="S112" s="501"/>
      <c r="T112" s="666"/>
      <c r="U112" s="501"/>
      <c r="V112" s="501"/>
      <c r="W112" s="501"/>
      <c r="X112" s="501"/>
      <c r="Y112" s="501"/>
      <c r="Z112" s="501"/>
      <c r="AA112" s="501"/>
      <c r="AB112" s="501"/>
      <c r="AC112" s="501"/>
      <c r="AD112" s="501"/>
      <c r="AE112" s="501"/>
      <c r="AF112" s="501"/>
      <c r="AI112" s="381"/>
      <c r="AJ112" s="381"/>
    </row>
    <row r="113" spans="1:36" ht="15" customHeight="1" x14ac:dyDescent="0.15">
      <c r="A113" s="527" t="s">
        <v>635</v>
      </c>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I113" s="381"/>
      <c r="AJ113" s="381"/>
    </row>
    <row r="114" spans="1:36" ht="12" customHeight="1" x14ac:dyDescent="0.15">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row>
    <row r="115" spans="1:36" ht="15" customHeight="1" x14ac:dyDescent="0.15">
      <c r="B115" s="431" t="s">
        <v>6</v>
      </c>
      <c r="C115" s="432"/>
      <c r="D115" s="432"/>
      <c r="E115" s="432"/>
      <c r="F115" s="432"/>
      <c r="G115" s="433"/>
      <c r="H115" s="431" t="s">
        <v>70</v>
      </c>
      <c r="I115" s="432"/>
      <c r="J115" s="432"/>
      <c r="K115" s="432"/>
      <c r="L115" s="432"/>
      <c r="M115" s="432"/>
      <c r="N115" s="433"/>
      <c r="O115" s="431" t="s">
        <v>65</v>
      </c>
      <c r="P115" s="432"/>
      <c r="Q115" s="432"/>
      <c r="R115" s="432"/>
      <c r="S115" s="432"/>
      <c r="T115" s="433"/>
      <c r="U115" s="431" t="s">
        <v>467</v>
      </c>
      <c r="V115" s="432"/>
      <c r="W115" s="432"/>
      <c r="X115" s="432"/>
      <c r="Y115" s="432"/>
      <c r="Z115" s="433"/>
      <c r="AH115" s="381"/>
    </row>
    <row r="116" spans="1:36" ht="19.5" customHeight="1" x14ac:dyDescent="0.15">
      <c r="B116" s="441" t="s">
        <v>649</v>
      </c>
      <c r="C116" s="442"/>
      <c r="D116" s="442"/>
      <c r="E116" s="442"/>
      <c r="F116" s="442"/>
      <c r="G116" s="476"/>
      <c r="H116" s="574" t="s">
        <v>633</v>
      </c>
      <c r="I116" s="574"/>
      <c r="J116" s="574"/>
      <c r="K116" s="575">
        <f ca="1">SUM(SUMIFS(INDIRECT([1]設定!$B$2&amp;"!$W$11:$X$410"),INDIRECT([1]設定!$B$2&amp;"!$K$11:$L$410"),"&lt;3",INDIRECT([1]設定!$B$2&amp;"!$BM$11:$BN$410"),{"3"}))</f>
        <v>0</v>
      </c>
      <c r="L116" s="576"/>
      <c r="M116" s="512" t="s">
        <v>69</v>
      </c>
      <c r="N116" s="513"/>
      <c r="O116" s="940"/>
      <c r="P116" s="941"/>
      <c r="Q116" s="941"/>
      <c r="R116" s="941"/>
      <c r="S116" s="512" t="s">
        <v>14</v>
      </c>
      <c r="T116" s="513"/>
      <c r="U116" s="940">
        <f ca="1">K116*O116</f>
        <v>0</v>
      </c>
      <c r="V116" s="941"/>
      <c r="W116" s="941"/>
      <c r="X116" s="941"/>
      <c r="Y116" s="512" t="s">
        <v>14</v>
      </c>
      <c r="Z116" s="513"/>
      <c r="AH116" s="381"/>
    </row>
    <row r="117" spans="1:36" ht="15" customHeight="1" x14ac:dyDescent="0.15">
      <c r="B117" s="500"/>
      <c r="C117" s="501"/>
      <c r="D117" s="501"/>
      <c r="E117" s="501"/>
      <c r="F117" s="501"/>
      <c r="G117" s="502"/>
      <c r="H117" s="942" t="s">
        <v>595</v>
      </c>
      <c r="I117" s="942"/>
      <c r="J117" s="942"/>
      <c r="K117" s="943">
        <f ca="1">SUM(SUMIFS(INDIRECT([1]設定!$B$2&amp;"!$BO$11:$BP$410"),INDIRECT([1]設定!$B$2&amp;"!$K$11:$L$410"),"&lt;3",INDIRECT([1]設定!$B$2&amp;"!$BM$11:$BN$410"),{"3"}))</f>
        <v>0</v>
      </c>
      <c r="L117" s="944"/>
      <c r="M117" s="378" t="s">
        <v>69</v>
      </c>
      <c r="N117" s="379"/>
      <c r="O117" s="945"/>
      <c r="P117" s="946"/>
      <c r="Q117" s="946"/>
      <c r="R117" s="946"/>
      <c r="S117" s="474" t="s">
        <v>14</v>
      </c>
      <c r="T117" s="475"/>
      <c r="U117" s="945">
        <f ca="1">K117*O117</f>
        <v>0</v>
      </c>
      <c r="V117" s="946"/>
      <c r="W117" s="946"/>
      <c r="X117" s="946"/>
      <c r="Y117" s="474" t="s">
        <v>14</v>
      </c>
      <c r="Z117" s="475"/>
    </row>
    <row r="118" spans="1:36" ht="15" customHeight="1" x14ac:dyDescent="0.15">
      <c r="B118" s="423"/>
      <c r="C118" s="424"/>
      <c r="D118" s="424"/>
      <c r="E118" s="424"/>
      <c r="F118" s="424"/>
      <c r="G118" s="425"/>
      <c r="H118" s="935" t="s">
        <v>634</v>
      </c>
      <c r="I118" s="936"/>
      <c r="J118" s="936"/>
      <c r="K118" s="936"/>
      <c r="L118" s="936"/>
      <c r="M118" s="936"/>
      <c r="N118" s="937"/>
      <c r="O118" s="938"/>
      <c r="P118" s="939"/>
      <c r="Q118" s="939"/>
      <c r="R118" s="939"/>
      <c r="S118" s="421" t="s">
        <v>14</v>
      </c>
      <c r="T118" s="422"/>
      <c r="U118" s="938">
        <f>O118</f>
        <v>0</v>
      </c>
      <c r="V118" s="939"/>
      <c r="W118" s="939"/>
      <c r="X118" s="939"/>
      <c r="Y118" s="421" t="s">
        <v>14</v>
      </c>
      <c r="Z118" s="422"/>
    </row>
    <row r="119" spans="1:36" ht="15" customHeight="1" x14ac:dyDescent="0.15">
      <c r="B119" s="441" t="s">
        <v>652</v>
      </c>
      <c r="C119" s="442"/>
      <c r="D119" s="442"/>
      <c r="E119" s="442"/>
      <c r="F119" s="442"/>
      <c r="G119" s="476"/>
      <c r="H119" s="574" t="s">
        <v>633</v>
      </c>
      <c r="I119" s="574"/>
      <c r="J119" s="574"/>
      <c r="K119" s="575">
        <f ca="1">SUM(SUMIFS(INDIRECT([1]設定!$B$2&amp;"!$W$11:$X$410"),INDIRECT([1]設定!$B$2&amp;"!$K$11:$L$410"),"&gt;2",INDIRECT([1]設定!$B$2&amp;"!$BM$11:$BN$410"),{"3"}))</f>
        <v>0</v>
      </c>
      <c r="L119" s="576"/>
      <c r="M119" s="512" t="s">
        <v>69</v>
      </c>
      <c r="N119" s="513"/>
      <c r="O119" s="940"/>
      <c r="P119" s="941"/>
      <c r="Q119" s="941"/>
      <c r="R119" s="941"/>
      <c r="S119" s="512" t="s">
        <v>14</v>
      </c>
      <c r="T119" s="513"/>
      <c r="U119" s="940">
        <f ca="1">K119*O119</f>
        <v>0</v>
      </c>
      <c r="V119" s="941"/>
      <c r="W119" s="941"/>
      <c r="X119" s="941"/>
      <c r="Y119" s="512" t="s">
        <v>14</v>
      </c>
      <c r="Z119" s="513"/>
    </row>
    <row r="120" spans="1:36" ht="15" customHeight="1" x14ac:dyDescent="0.15">
      <c r="B120" s="500"/>
      <c r="C120" s="501"/>
      <c r="D120" s="501"/>
      <c r="E120" s="501"/>
      <c r="F120" s="501"/>
      <c r="G120" s="502"/>
      <c r="H120" s="942" t="s">
        <v>595</v>
      </c>
      <c r="I120" s="942"/>
      <c r="J120" s="942"/>
      <c r="K120" s="943">
        <f ca="1">SUM(SUMIFS(INDIRECT([1]設定!$B$2&amp;"!$BO$11:$BP$410"),INDIRECT([1]設定!$B$2&amp;"!$K$11:$L$410"),"&gt;2",INDIRECT([1]設定!$B$2&amp;"!$BM$11:$BN$410"),{"3"}))</f>
        <v>0</v>
      </c>
      <c r="L120" s="944"/>
      <c r="M120" s="378" t="s">
        <v>69</v>
      </c>
      <c r="N120" s="379"/>
      <c r="O120" s="945"/>
      <c r="P120" s="946"/>
      <c r="Q120" s="946"/>
      <c r="R120" s="946"/>
      <c r="S120" s="474" t="s">
        <v>14</v>
      </c>
      <c r="T120" s="475"/>
      <c r="U120" s="945">
        <f ca="1">K120*O120</f>
        <v>0</v>
      </c>
      <c r="V120" s="946"/>
      <c r="W120" s="946"/>
      <c r="X120" s="946"/>
      <c r="Y120" s="474" t="s">
        <v>14</v>
      </c>
      <c r="Z120" s="475"/>
    </row>
    <row r="121" spans="1:36" ht="15" customHeight="1" x14ac:dyDescent="0.15">
      <c r="B121" s="423"/>
      <c r="C121" s="424"/>
      <c r="D121" s="424"/>
      <c r="E121" s="424"/>
      <c r="F121" s="424"/>
      <c r="G121" s="425"/>
      <c r="H121" s="935" t="s">
        <v>634</v>
      </c>
      <c r="I121" s="936"/>
      <c r="J121" s="936"/>
      <c r="K121" s="936"/>
      <c r="L121" s="936"/>
      <c r="M121" s="936"/>
      <c r="N121" s="937"/>
      <c r="O121" s="938">
        <f ca="1">SUMIFS(INDIRECT([1]設定!$B$2&amp;"!$BQ$11:$BR$410"),INDIRECT([1]設定!$B$2&amp;"!$K$11:$L$410"),"&gt;2",INDIRECT([1]設定!$B$2&amp;"!$BM$11:$BN$410"),"3")</f>
        <v>0</v>
      </c>
      <c r="P121" s="939"/>
      <c r="Q121" s="939"/>
      <c r="R121" s="939"/>
      <c r="S121" s="421" t="s">
        <v>14</v>
      </c>
      <c r="T121" s="422"/>
      <c r="U121" s="938">
        <f ca="1">O121</f>
        <v>0</v>
      </c>
      <c r="V121" s="939"/>
      <c r="W121" s="939"/>
      <c r="X121" s="939"/>
      <c r="Y121" s="421" t="s">
        <v>14</v>
      </c>
      <c r="Z121" s="422"/>
    </row>
    <row r="122" spans="1:36" ht="15" customHeight="1" x14ac:dyDescent="0.15">
      <c r="B122" s="431" t="s">
        <v>103</v>
      </c>
      <c r="C122" s="432"/>
      <c r="D122" s="432"/>
      <c r="E122" s="432"/>
      <c r="F122" s="432"/>
      <c r="G122" s="432"/>
      <c r="H122" s="432"/>
      <c r="I122" s="432"/>
      <c r="J122" s="432"/>
      <c r="K122" s="432"/>
      <c r="L122" s="432"/>
      <c r="M122" s="432"/>
      <c r="N122" s="433"/>
      <c r="O122" s="403"/>
      <c r="P122" s="404"/>
      <c r="Q122" s="404"/>
      <c r="R122" s="404"/>
      <c r="S122" s="374"/>
      <c r="T122" s="377"/>
      <c r="U122" s="933">
        <f ca="1">SUM(U116:X121)</f>
        <v>0</v>
      </c>
      <c r="V122" s="934"/>
      <c r="W122" s="934"/>
      <c r="X122" s="934"/>
      <c r="Y122" s="374" t="s">
        <v>14</v>
      </c>
      <c r="Z122" s="377"/>
    </row>
    <row r="123" spans="1:36" ht="6" customHeight="1" x14ac:dyDescent="0.15"/>
    <row r="124" spans="1:36" ht="15" customHeight="1" x14ac:dyDescent="0.15">
      <c r="A124" s="527" t="s">
        <v>636</v>
      </c>
      <c r="B124" s="527"/>
      <c r="C124" s="527"/>
      <c r="D124" s="527"/>
      <c r="E124" s="527"/>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row>
    <row r="125" spans="1:36" ht="15" customHeight="1" x14ac:dyDescent="0.15">
      <c r="A125" s="527"/>
      <c r="B125" s="527"/>
      <c r="C125" s="527"/>
      <c r="D125" s="527"/>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row>
    <row r="126" spans="1:36" ht="15" customHeight="1" x14ac:dyDescent="0.15">
      <c r="B126" s="431" t="s">
        <v>6</v>
      </c>
      <c r="C126" s="432"/>
      <c r="D126" s="432"/>
      <c r="E126" s="432"/>
      <c r="F126" s="432"/>
      <c r="G126" s="433"/>
      <c r="H126" s="431" t="s">
        <v>70</v>
      </c>
      <c r="I126" s="432"/>
      <c r="J126" s="432"/>
      <c r="K126" s="432"/>
      <c r="L126" s="432"/>
      <c r="M126" s="432"/>
      <c r="N126" s="433"/>
      <c r="O126" s="431" t="s">
        <v>65</v>
      </c>
      <c r="P126" s="432"/>
      <c r="Q126" s="432"/>
      <c r="R126" s="432"/>
      <c r="S126" s="432"/>
      <c r="T126" s="433"/>
      <c r="U126" s="431" t="s">
        <v>637</v>
      </c>
      <c r="V126" s="432"/>
      <c r="W126" s="432"/>
      <c r="X126" s="432"/>
      <c r="Y126" s="432"/>
      <c r="Z126" s="433"/>
    </row>
    <row r="127" spans="1:36" ht="15" customHeight="1" x14ac:dyDescent="0.15">
      <c r="B127" s="441" t="s">
        <v>597</v>
      </c>
      <c r="C127" s="442"/>
      <c r="D127" s="442"/>
      <c r="E127" s="442"/>
      <c r="F127" s="442"/>
      <c r="G127" s="476"/>
      <c r="H127" s="574" t="s">
        <v>633</v>
      </c>
      <c r="I127" s="574"/>
      <c r="J127" s="574"/>
      <c r="K127" s="575"/>
      <c r="L127" s="576"/>
      <c r="M127" s="512" t="s">
        <v>69</v>
      </c>
      <c r="N127" s="513"/>
      <c r="O127" s="579"/>
      <c r="P127" s="580"/>
      <c r="Q127" s="580"/>
      <c r="R127" s="580"/>
      <c r="S127" s="512" t="s">
        <v>14</v>
      </c>
      <c r="T127" s="513"/>
      <c r="U127" s="579">
        <f t="shared" ref="U127:U128" si="1">K127*O127</f>
        <v>0</v>
      </c>
      <c r="V127" s="580"/>
      <c r="W127" s="580"/>
      <c r="X127" s="580"/>
      <c r="Y127" s="512" t="s">
        <v>14</v>
      </c>
      <c r="Z127" s="513"/>
    </row>
    <row r="128" spans="1:36" ht="18" customHeight="1" x14ac:dyDescent="0.15">
      <c r="B128" s="441" t="s">
        <v>598</v>
      </c>
      <c r="C128" s="442"/>
      <c r="D128" s="442"/>
      <c r="E128" s="442"/>
      <c r="F128" s="442"/>
      <c r="G128" s="476"/>
      <c r="H128" s="574" t="s">
        <v>633</v>
      </c>
      <c r="I128" s="574"/>
      <c r="J128" s="574"/>
      <c r="K128" s="575"/>
      <c r="L128" s="576"/>
      <c r="M128" s="512" t="s">
        <v>69</v>
      </c>
      <c r="N128" s="513"/>
      <c r="O128" s="579"/>
      <c r="P128" s="580"/>
      <c r="Q128" s="580"/>
      <c r="R128" s="580"/>
      <c r="S128" s="512" t="s">
        <v>14</v>
      </c>
      <c r="T128" s="513"/>
      <c r="U128" s="579">
        <f t="shared" si="1"/>
        <v>0</v>
      </c>
      <c r="V128" s="580"/>
      <c r="W128" s="580"/>
      <c r="X128" s="580"/>
      <c r="Y128" s="512" t="s">
        <v>14</v>
      </c>
      <c r="Z128" s="513"/>
    </row>
    <row r="129" spans="2:26" ht="18" customHeight="1" x14ac:dyDescent="0.15">
      <c r="B129" s="441" t="s">
        <v>649</v>
      </c>
      <c r="C129" s="442"/>
      <c r="D129" s="442"/>
      <c r="E129" s="442"/>
      <c r="F129" s="442"/>
      <c r="G129" s="476"/>
      <c r="H129" s="574" t="s">
        <v>633</v>
      </c>
      <c r="I129" s="574"/>
      <c r="J129" s="574"/>
      <c r="K129" s="575"/>
      <c r="L129" s="576"/>
      <c r="M129" s="512" t="s">
        <v>69</v>
      </c>
      <c r="N129" s="513"/>
      <c r="O129" s="579"/>
      <c r="P129" s="580"/>
      <c r="Q129" s="580"/>
      <c r="R129" s="580"/>
      <c r="S129" s="512" t="s">
        <v>14</v>
      </c>
      <c r="T129" s="513"/>
      <c r="U129" s="579">
        <f>K129*O129</f>
        <v>0</v>
      </c>
      <c r="V129" s="580"/>
      <c r="W129" s="580"/>
      <c r="X129" s="580"/>
      <c r="Y129" s="512" t="s">
        <v>14</v>
      </c>
      <c r="Z129" s="513"/>
    </row>
    <row r="130" spans="2:26" ht="18" customHeight="1" x14ac:dyDescent="0.15">
      <c r="B130" s="441" t="s">
        <v>652</v>
      </c>
      <c r="C130" s="442"/>
      <c r="D130" s="442"/>
      <c r="E130" s="442"/>
      <c r="F130" s="442"/>
      <c r="G130" s="476"/>
      <c r="H130" s="574" t="s">
        <v>633</v>
      </c>
      <c r="I130" s="574"/>
      <c r="J130" s="574"/>
      <c r="K130" s="575"/>
      <c r="L130" s="576"/>
      <c r="M130" s="512" t="s">
        <v>69</v>
      </c>
      <c r="N130" s="513"/>
      <c r="O130" s="579"/>
      <c r="P130" s="580"/>
      <c r="Q130" s="580"/>
      <c r="R130" s="580"/>
      <c r="S130" s="512" t="s">
        <v>14</v>
      </c>
      <c r="T130" s="513"/>
      <c r="U130" s="579">
        <f>K130*O130</f>
        <v>0</v>
      </c>
      <c r="V130" s="580"/>
      <c r="W130" s="580"/>
      <c r="X130" s="580"/>
      <c r="Y130" s="512" t="s">
        <v>14</v>
      </c>
      <c r="Z130" s="513"/>
    </row>
    <row r="131" spans="2:26" ht="18" customHeight="1" x14ac:dyDescent="0.15">
      <c r="B131" s="431" t="s">
        <v>103</v>
      </c>
      <c r="C131" s="432"/>
      <c r="D131" s="432"/>
      <c r="E131" s="432"/>
      <c r="F131" s="432"/>
      <c r="G131" s="432"/>
      <c r="H131" s="432"/>
      <c r="I131" s="432"/>
      <c r="J131" s="432"/>
      <c r="K131" s="432"/>
      <c r="L131" s="432"/>
      <c r="M131" s="432"/>
      <c r="N131" s="433"/>
      <c r="O131" s="403"/>
      <c r="P131" s="404"/>
      <c r="Q131" s="404"/>
      <c r="R131" s="404"/>
      <c r="S131" s="374"/>
      <c r="T131" s="377"/>
      <c r="U131" s="668">
        <f>SUM(U127:X129)</f>
        <v>0</v>
      </c>
      <c r="V131" s="669"/>
      <c r="W131" s="669"/>
      <c r="X131" s="669"/>
      <c r="Y131" s="374" t="s">
        <v>14</v>
      </c>
      <c r="Z131" s="377"/>
    </row>
  </sheetData>
  <sheetProtection selectLockedCells="1"/>
  <protectedRanges>
    <protectedRange sqref="T104:AF104 B104:G104" name="範囲3"/>
    <protectedRange sqref="H15 AA14:AA15" name="範囲2"/>
    <protectedRange sqref="AB3 W6:AF9" name="範囲1"/>
    <protectedRange sqref="O63:R66 O72:R75 O81:R84 O90:R93 O99:R102 O108:R110 O116:R121" name="範囲3_2"/>
    <protectedRange sqref="O127:R130" name="範囲3_2_1"/>
    <protectedRange sqref="O41:R42" name="範囲3_2_1_2"/>
  </protectedRanges>
  <mergeCells count="506">
    <mergeCell ref="B130:G130"/>
    <mergeCell ref="H130:J130"/>
    <mergeCell ref="K130:L130"/>
    <mergeCell ref="M130:N130"/>
    <mergeCell ref="O130:R130"/>
    <mergeCell ref="S130:T130"/>
    <mergeCell ref="U130:X130"/>
    <mergeCell ref="Y130:Z130"/>
    <mergeCell ref="A2:AF2"/>
    <mergeCell ref="AB3:AF3"/>
    <mergeCell ref="P6:V6"/>
    <mergeCell ref="W6:AF6"/>
    <mergeCell ref="P7:V7"/>
    <mergeCell ref="W7:AF7"/>
    <mergeCell ref="B14:G14"/>
    <mergeCell ref="H14:Y14"/>
    <mergeCell ref="Z14:Z15"/>
    <mergeCell ref="AA14:AF15"/>
    <mergeCell ref="B15:G15"/>
    <mergeCell ref="H15:Y15"/>
    <mergeCell ref="P8:V8"/>
    <mergeCell ref="W8:AF8"/>
    <mergeCell ref="P9:V9"/>
    <mergeCell ref="W9:AF9"/>
    <mergeCell ref="Q11:T11"/>
    <mergeCell ref="V11:W11"/>
    <mergeCell ref="X11:AE11"/>
    <mergeCell ref="B19:G20"/>
    <mergeCell ref="H19:N20"/>
    <mergeCell ref="O19:AF19"/>
    <mergeCell ref="O20:Q20"/>
    <mergeCell ref="R20:T20"/>
    <mergeCell ref="U20:W20"/>
    <mergeCell ref="X20:Z20"/>
    <mergeCell ref="AA20:AC20"/>
    <mergeCell ref="AD20:AF20"/>
    <mergeCell ref="L22:N22"/>
    <mergeCell ref="O22:Q22"/>
    <mergeCell ref="R22:T22"/>
    <mergeCell ref="U22:W22"/>
    <mergeCell ref="X22:Z22"/>
    <mergeCell ref="AA22:AC22"/>
    <mergeCell ref="AD22:AF22"/>
    <mergeCell ref="B21:G23"/>
    <mergeCell ref="L21:N21"/>
    <mergeCell ref="O21:Q21"/>
    <mergeCell ref="R21:T21"/>
    <mergeCell ref="U21:W21"/>
    <mergeCell ref="X21:Z21"/>
    <mergeCell ref="AA21:AC21"/>
    <mergeCell ref="AD21:AF21"/>
    <mergeCell ref="AD23:AF23"/>
    <mergeCell ref="AA24:AC24"/>
    <mergeCell ref="AD24:AF24"/>
    <mergeCell ref="L23:N23"/>
    <mergeCell ref="O23:Q23"/>
    <mergeCell ref="R23:T23"/>
    <mergeCell ref="U23:W23"/>
    <mergeCell ref="X23:Z23"/>
    <mergeCell ref="AA23:AC23"/>
    <mergeCell ref="AA26:AC26"/>
    <mergeCell ref="AD26:AF26"/>
    <mergeCell ref="L25:N25"/>
    <mergeCell ref="O25:Q25"/>
    <mergeCell ref="R25:T25"/>
    <mergeCell ref="U25:W25"/>
    <mergeCell ref="X25:Z25"/>
    <mergeCell ref="AA25:AC25"/>
    <mergeCell ref="AD25:AF25"/>
    <mergeCell ref="I26:K26"/>
    <mergeCell ref="L26:N26"/>
    <mergeCell ref="O26:Q26"/>
    <mergeCell ref="R26:T26"/>
    <mergeCell ref="U26:W26"/>
    <mergeCell ref="X26:Z26"/>
    <mergeCell ref="B24:G28"/>
    <mergeCell ref="L24:N24"/>
    <mergeCell ref="O24:Q24"/>
    <mergeCell ref="R24:T24"/>
    <mergeCell ref="U24:W24"/>
    <mergeCell ref="X24:Z24"/>
    <mergeCell ref="I27:K27"/>
    <mergeCell ref="AA27:AC27"/>
    <mergeCell ref="AD27:AF27"/>
    <mergeCell ref="L28:N28"/>
    <mergeCell ref="O28:Q28"/>
    <mergeCell ref="R28:T28"/>
    <mergeCell ref="U28:W28"/>
    <mergeCell ref="X28:Z28"/>
    <mergeCell ref="AA28:AC28"/>
    <mergeCell ref="AD28:AF28"/>
    <mergeCell ref="L27:N27"/>
    <mergeCell ref="O27:Q27"/>
    <mergeCell ref="R27:T27"/>
    <mergeCell ref="U27:W27"/>
    <mergeCell ref="X27:Z27"/>
    <mergeCell ref="L30:N30"/>
    <mergeCell ref="O30:Q30"/>
    <mergeCell ref="R30:T30"/>
    <mergeCell ref="U30:W30"/>
    <mergeCell ref="X30:Z30"/>
    <mergeCell ref="AA30:AC30"/>
    <mergeCell ref="AD30:AF30"/>
    <mergeCell ref="B29:G31"/>
    <mergeCell ref="L29:N29"/>
    <mergeCell ref="O29:Q29"/>
    <mergeCell ref="R29:T29"/>
    <mergeCell ref="U29:W29"/>
    <mergeCell ref="X29:Z29"/>
    <mergeCell ref="AA29:AC29"/>
    <mergeCell ref="AD29:AF29"/>
    <mergeCell ref="AD31:AF31"/>
    <mergeCell ref="L31:N31"/>
    <mergeCell ref="O31:Q31"/>
    <mergeCell ref="R31:T31"/>
    <mergeCell ref="U31:W31"/>
    <mergeCell ref="X31:Z31"/>
    <mergeCell ref="AA31:AC31"/>
    <mergeCell ref="U34:W34"/>
    <mergeCell ref="X34:Z34"/>
    <mergeCell ref="AA34:AC34"/>
    <mergeCell ref="L33:N33"/>
    <mergeCell ref="O33:Q33"/>
    <mergeCell ref="R33:T33"/>
    <mergeCell ref="U33:W33"/>
    <mergeCell ref="X33:Z33"/>
    <mergeCell ref="AA33:AC33"/>
    <mergeCell ref="AD33:AF33"/>
    <mergeCell ref="B48:G48"/>
    <mergeCell ref="H48:K48"/>
    <mergeCell ref="L48:M48"/>
    <mergeCell ref="B47:G47"/>
    <mergeCell ref="H47:M47"/>
    <mergeCell ref="C35:N35"/>
    <mergeCell ref="O35:W35"/>
    <mergeCell ref="X35:AF35"/>
    <mergeCell ref="C36:N36"/>
    <mergeCell ref="O36:W36"/>
    <mergeCell ref="X36:AF36"/>
    <mergeCell ref="B32:G34"/>
    <mergeCell ref="L32:N32"/>
    <mergeCell ref="O32:Q32"/>
    <mergeCell ref="R32:T32"/>
    <mergeCell ref="U32:W32"/>
    <mergeCell ref="X32:Z32"/>
    <mergeCell ref="AA32:AC32"/>
    <mergeCell ref="AD32:AF32"/>
    <mergeCell ref="AD34:AF34"/>
    <mergeCell ref="L34:N34"/>
    <mergeCell ref="O34:Q34"/>
    <mergeCell ref="R34:T34"/>
    <mergeCell ref="B50:G50"/>
    <mergeCell ref="H50:K50"/>
    <mergeCell ref="L50:M50"/>
    <mergeCell ref="B51:G51"/>
    <mergeCell ref="H51:K51"/>
    <mergeCell ref="L51:M51"/>
    <mergeCell ref="B49:G49"/>
    <mergeCell ref="H49:K49"/>
    <mergeCell ref="L49:M49"/>
    <mergeCell ref="N57:Z57"/>
    <mergeCell ref="B58:G58"/>
    <mergeCell ref="H58:K58"/>
    <mergeCell ref="L58:M58"/>
    <mergeCell ref="N58:Z58"/>
    <mergeCell ref="A60:AF61"/>
    <mergeCell ref="B52:G52"/>
    <mergeCell ref="H52:K52"/>
    <mergeCell ref="L52:M52"/>
    <mergeCell ref="B56:G56"/>
    <mergeCell ref="H56:M56"/>
    <mergeCell ref="B57:G57"/>
    <mergeCell ref="H57:K57"/>
    <mergeCell ref="L57:M57"/>
    <mergeCell ref="B62:G62"/>
    <mergeCell ref="H62:N62"/>
    <mergeCell ref="O62:T62"/>
    <mergeCell ref="U62:Z62"/>
    <mergeCell ref="B63:G64"/>
    <mergeCell ref="H63:J63"/>
    <mergeCell ref="K63:L63"/>
    <mergeCell ref="M63:N63"/>
    <mergeCell ref="O63:R63"/>
    <mergeCell ref="S63:T63"/>
    <mergeCell ref="U63:X63"/>
    <mergeCell ref="Y63:Z63"/>
    <mergeCell ref="H64:J64"/>
    <mergeCell ref="K64:L64"/>
    <mergeCell ref="M64:N64"/>
    <mergeCell ref="O64:R64"/>
    <mergeCell ref="S64:T64"/>
    <mergeCell ref="U64:X64"/>
    <mergeCell ref="Y64:Z64"/>
    <mergeCell ref="B67:N67"/>
    <mergeCell ref="O67:R67"/>
    <mergeCell ref="S67:T67"/>
    <mergeCell ref="U67:X67"/>
    <mergeCell ref="Y67:Z67"/>
    <mergeCell ref="A69:AF70"/>
    <mergeCell ref="U65:X65"/>
    <mergeCell ref="Y65:Z65"/>
    <mergeCell ref="H66:J66"/>
    <mergeCell ref="K66:L66"/>
    <mergeCell ref="M66:N66"/>
    <mergeCell ref="O66:R66"/>
    <mergeCell ref="S66:T66"/>
    <mergeCell ref="U66:X66"/>
    <mergeCell ref="Y66:Z66"/>
    <mergeCell ref="B65:G66"/>
    <mergeCell ref="H65:J65"/>
    <mergeCell ref="K65:L65"/>
    <mergeCell ref="M65:N65"/>
    <mergeCell ref="O65:R65"/>
    <mergeCell ref="S65:T65"/>
    <mergeCell ref="B71:G71"/>
    <mergeCell ref="H71:N71"/>
    <mergeCell ref="O71:T71"/>
    <mergeCell ref="U71:Z71"/>
    <mergeCell ref="B72:G73"/>
    <mergeCell ref="H72:J72"/>
    <mergeCell ref="K72:L72"/>
    <mergeCell ref="M72:N72"/>
    <mergeCell ref="O72:R72"/>
    <mergeCell ref="S72:T72"/>
    <mergeCell ref="U72:X72"/>
    <mergeCell ref="Y72:Z72"/>
    <mergeCell ref="H73:J73"/>
    <mergeCell ref="K73:L73"/>
    <mergeCell ref="M73:N73"/>
    <mergeCell ref="O73:R73"/>
    <mergeCell ref="S73:T73"/>
    <mergeCell ref="U73:X73"/>
    <mergeCell ref="Y73:Z73"/>
    <mergeCell ref="B76:N76"/>
    <mergeCell ref="O76:R76"/>
    <mergeCell ref="S76:T76"/>
    <mergeCell ref="U76:X76"/>
    <mergeCell ref="Y76:Z76"/>
    <mergeCell ref="A78:AF79"/>
    <mergeCell ref="U74:X74"/>
    <mergeCell ref="Y74:Z74"/>
    <mergeCell ref="H75:J75"/>
    <mergeCell ref="K75:L75"/>
    <mergeCell ref="M75:N75"/>
    <mergeCell ref="O75:R75"/>
    <mergeCell ref="S75:T75"/>
    <mergeCell ref="U75:X75"/>
    <mergeCell ref="Y75:Z75"/>
    <mergeCell ref="B74:G75"/>
    <mergeCell ref="H74:J74"/>
    <mergeCell ref="K74:L74"/>
    <mergeCell ref="M74:N74"/>
    <mergeCell ref="O74:R74"/>
    <mergeCell ref="S74:T74"/>
    <mergeCell ref="B80:G80"/>
    <mergeCell ref="H80:N80"/>
    <mergeCell ref="O80:T80"/>
    <mergeCell ref="U80:Z80"/>
    <mergeCell ref="B81:G82"/>
    <mergeCell ref="H81:J81"/>
    <mergeCell ref="K81:L81"/>
    <mergeCell ref="M81:N81"/>
    <mergeCell ref="O81:R81"/>
    <mergeCell ref="S81:T81"/>
    <mergeCell ref="U81:X81"/>
    <mergeCell ref="Y81:Z81"/>
    <mergeCell ref="H82:J82"/>
    <mergeCell ref="K82:L82"/>
    <mergeCell ref="M82:N82"/>
    <mergeCell ref="O82:R82"/>
    <mergeCell ref="S82:T82"/>
    <mergeCell ref="U82:X82"/>
    <mergeCell ref="Y82:Z82"/>
    <mergeCell ref="B85:N85"/>
    <mergeCell ref="O85:R85"/>
    <mergeCell ref="S85:T85"/>
    <mergeCell ref="U85:X85"/>
    <mergeCell ref="Y85:Z85"/>
    <mergeCell ref="A87:AF88"/>
    <mergeCell ref="U83:X83"/>
    <mergeCell ref="Y83:Z83"/>
    <mergeCell ref="H84:J84"/>
    <mergeCell ref="K84:L84"/>
    <mergeCell ref="M84:N84"/>
    <mergeCell ref="O84:R84"/>
    <mergeCell ref="S84:T84"/>
    <mergeCell ref="U84:X84"/>
    <mergeCell ref="Y84:Z84"/>
    <mergeCell ref="B83:G84"/>
    <mergeCell ref="H83:J83"/>
    <mergeCell ref="K83:L83"/>
    <mergeCell ref="M83:N83"/>
    <mergeCell ref="O83:R83"/>
    <mergeCell ref="S83:T83"/>
    <mergeCell ref="B89:G89"/>
    <mergeCell ref="H89:N89"/>
    <mergeCell ref="O89:T89"/>
    <mergeCell ref="U89:Z89"/>
    <mergeCell ref="B90:G91"/>
    <mergeCell ref="H90:J90"/>
    <mergeCell ref="K90:L90"/>
    <mergeCell ref="M90:N90"/>
    <mergeCell ref="O90:R90"/>
    <mergeCell ref="S90:T90"/>
    <mergeCell ref="B92:G93"/>
    <mergeCell ref="H92:J92"/>
    <mergeCell ref="K92:L92"/>
    <mergeCell ref="M92:N92"/>
    <mergeCell ref="O92:R92"/>
    <mergeCell ref="S92:T92"/>
    <mergeCell ref="U90:X90"/>
    <mergeCell ref="Y90:Z90"/>
    <mergeCell ref="H91:J91"/>
    <mergeCell ref="K91:L91"/>
    <mergeCell ref="M91:N91"/>
    <mergeCell ref="O91:R91"/>
    <mergeCell ref="S91:T91"/>
    <mergeCell ref="U91:X91"/>
    <mergeCell ref="Y91:Z91"/>
    <mergeCell ref="U92:X92"/>
    <mergeCell ref="Y92:Z92"/>
    <mergeCell ref="H93:J93"/>
    <mergeCell ref="K93:L93"/>
    <mergeCell ref="M93:N93"/>
    <mergeCell ref="O93:R93"/>
    <mergeCell ref="S93:T93"/>
    <mergeCell ref="U93:X93"/>
    <mergeCell ref="Y93:Z93"/>
    <mergeCell ref="B98:G98"/>
    <mergeCell ref="H98:N98"/>
    <mergeCell ref="O98:T98"/>
    <mergeCell ref="U98:Z98"/>
    <mergeCell ref="B94:N94"/>
    <mergeCell ref="O94:R94"/>
    <mergeCell ref="S94:T94"/>
    <mergeCell ref="U94:X94"/>
    <mergeCell ref="Y94:Z94"/>
    <mergeCell ref="A96:AF97"/>
    <mergeCell ref="H100:J100"/>
    <mergeCell ref="K100:L100"/>
    <mergeCell ref="M100:N100"/>
    <mergeCell ref="O100:R100"/>
    <mergeCell ref="S100:T100"/>
    <mergeCell ref="U100:X100"/>
    <mergeCell ref="Y100:Z100"/>
    <mergeCell ref="B99:G100"/>
    <mergeCell ref="H99:J99"/>
    <mergeCell ref="K99:L99"/>
    <mergeCell ref="M99:N99"/>
    <mergeCell ref="O99:R99"/>
    <mergeCell ref="S99:T99"/>
    <mergeCell ref="U99:X99"/>
    <mergeCell ref="Y99:Z99"/>
    <mergeCell ref="B103:N103"/>
    <mergeCell ref="O103:R103"/>
    <mergeCell ref="S103:T103"/>
    <mergeCell ref="U103:X103"/>
    <mergeCell ref="Y103:Z103"/>
    <mergeCell ref="U102:X102"/>
    <mergeCell ref="Y102:Z102"/>
    <mergeCell ref="H102:J102"/>
    <mergeCell ref="K102:L102"/>
    <mergeCell ref="M102:N102"/>
    <mergeCell ref="O102:R102"/>
    <mergeCell ref="S102:T102"/>
    <mergeCell ref="B101:G102"/>
    <mergeCell ref="H101:J101"/>
    <mergeCell ref="K101:L101"/>
    <mergeCell ref="M101:N101"/>
    <mergeCell ref="O101:R101"/>
    <mergeCell ref="S101:T101"/>
    <mergeCell ref="U101:X101"/>
    <mergeCell ref="Y101:Z101"/>
    <mergeCell ref="B107:G107"/>
    <mergeCell ref="H107:N107"/>
    <mergeCell ref="O107:T107"/>
    <mergeCell ref="U107:Z107"/>
    <mergeCell ref="A105:AG106"/>
    <mergeCell ref="B104:G104"/>
    <mergeCell ref="H104:M104"/>
    <mergeCell ref="N104:Q104"/>
    <mergeCell ref="R104:S104"/>
    <mergeCell ref="T104:AF104"/>
    <mergeCell ref="H109:J109"/>
    <mergeCell ref="K109:L109"/>
    <mergeCell ref="O109:R109"/>
    <mergeCell ref="S109:T109"/>
    <mergeCell ref="U109:X109"/>
    <mergeCell ref="Y109:Z109"/>
    <mergeCell ref="B108:G110"/>
    <mergeCell ref="H108:J108"/>
    <mergeCell ref="K108:L108"/>
    <mergeCell ref="M108:N108"/>
    <mergeCell ref="O108:R108"/>
    <mergeCell ref="S108:T108"/>
    <mergeCell ref="U108:X108"/>
    <mergeCell ref="Y108:Z108"/>
    <mergeCell ref="A113:AG114"/>
    <mergeCell ref="B112:G112"/>
    <mergeCell ref="H112:M112"/>
    <mergeCell ref="N112:S112"/>
    <mergeCell ref="T112:AF112"/>
    <mergeCell ref="B111:N111"/>
    <mergeCell ref="U111:X111"/>
    <mergeCell ref="H110:N110"/>
    <mergeCell ref="O110:R110"/>
    <mergeCell ref="S110:T110"/>
    <mergeCell ref="U110:X110"/>
    <mergeCell ref="Y110:Z110"/>
    <mergeCell ref="B115:G115"/>
    <mergeCell ref="H115:N115"/>
    <mergeCell ref="O115:T115"/>
    <mergeCell ref="U115:Z115"/>
    <mergeCell ref="B116:G118"/>
    <mergeCell ref="H116:J116"/>
    <mergeCell ref="K116:L116"/>
    <mergeCell ref="M116:N116"/>
    <mergeCell ref="O116:R116"/>
    <mergeCell ref="S116:T116"/>
    <mergeCell ref="H118:N118"/>
    <mergeCell ref="O118:R118"/>
    <mergeCell ref="S118:T118"/>
    <mergeCell ref="U118:X118"/>
    <mergeCell ref="Y118:Z118"/>
    <mergeCell ref="H119:J119"/>
    <mergeCell ref="K119:L119"/>
    <mergeCell ref="M119:N119"/>
    <mergeCell ref="O119:R119"/>
    <mergeCell ref="U116:X116"/>
    <mergeCell ref="Y116:Z116"/>
    <mergeCell ref="H117:J117"/>
    <mergeCell ref="K117:L117"/>
    <mergeCell ref="O117:R117"/>
    <mergeCell ref="S117:T117"/>
    <mergeCell ref="U117:X117"/>
    <mergeCell ref="Y117:Z117"/>
    <mergeCell ref="B128:G128"/>
    <mergeCell ref="H128:J128"/>
    <mergeCell ref="K128:L128"/>
    <mergeCell ref="M128:N128"/>
    <mergeCell ref="O128:R128"/>
    <mergeCell ref="S128:T128"/>
    <mergeCell ref="U128:X128"/>
    <mergeCell ref="Y121:Z121"/>
    <mergeCell ref="B122:N122"/>
    <mergeCell ref="U122:X122"/>
    <mergeCell ref="B119:G121"/>
    <mergeCell ref="H121:N121"/>
    <mergeCell ref="O121:R121"/>
    <mergeCell ref="S121:T121"/>
    <mergeCell ref="U121:X121"/>
    <mergeCell ref="S119:T119"/>
    <mergeCell ref="U119:X119"/>
    <mergeCell ref="Y119:Z119"/>
    <mergeCell ref="H120:J120"/>
    <mergeCell ref="K120:L120"/>
    <mergeCell ref="O120:R120"/>
    <mergeCell ref="S120:T120"/>
    <mergeCell ref="U120:X120"/>
    <mergeCell ref="Y120:Z120"/>
    <mergeCell ref="B131:N131"/>
    <mergeCell ref="U131:X131"/>
    <mergeCell ref="A124:AG125"/>
    <mergeCell ref="B126:G126"/>
    <mergeCell ref="H126:N126"/>
    <mergeCell ref="O126:T126"/>
    <mergeCell ref="U126:Z126"/>
    <mergeCell ref="B127:G127"/>
    <mergeCell ref="H127:J127"/>
    <mergeCell ref="K127:L127"/>
    <mergeCell ref="M127:N127"/>
    <mergeCell ref="O127:R127"/>
    <mergeCell ref="S127:T127"/>
    <mergeCell ref="U127:X127"/>
    <mergeCell ref="Y127:Z127"/>
    <mergeCell ref="Y128:Z128"/>
    <mergeCell ref="B129:G129"/>
    <mergeCell ref="H129:J129"/>
    <mergeCell ref="K129:L129"/>
    <mergeCell ref="M129:N129"/>
    <mergeCell ref="O129:R129"/>
    <mergeCell ref="S129:T129"/>
    <mergeCell ref="U129:X129"/>
    <mergeCell ref="Y129:Z129"/>
    <mergeCell ref="B40:G40"/>
    <mergeCell ref="H40:N40"/>
    <mergeCell ref="O40:T40"/>
    <mergeCell ref="U40:Z40"/>
    <mergeCell ref="B41:G41"/>
    <mergeCell ref="H41:J41"/>
    <mergeCell ref="K41:L41"/>
    <mergeCell ref="M41:N41"/>
    <mergeCell ref="O41:R41"/>
    <mergeCell ref="S41:T41"/>
    <mergeCell ref="U41:X41"/>
    <mergeCell ref="Y41:Z41"/>
    <mergeCell ref="B42:G42"/>
    <mergeCell ref="H42:J42"/>
    <mergeCell ref="K42:L42"/>
    <mergeCell ref="M42:N42"/>
    <mergeCell ref="O42:R42"/>
    <mergeCell ref="S42:T42"/>
    <mergeCell ref="U42:X42"/>
    <mergeCell ref="Y42:Z42"/>
    <mergeCell ref="B43:N43"/>
    <mergeCell ref="U43:X43"/>
  </mergeCells>
  <phoneticPr fontId="3"/>
  <printOptions horizontalCentered="1"/>
  <pageMargins left="0.59055118110236227" right="0.59055118110236227" top="0.59055118110236227" bottom="0.39370078740157483" header="0.39370078740157483" footer="0.39370078740157483"/>
  <pageSetup paperSize="9" scale="95" fitToHeight="0" orientation="portrait" r:id="rId1"/>
  <headerFooter alignWithMargins="0"/>
  <rowBreaks count="2" manualBreakCount="2">
    <brk id="58" max="32" man="1"/>
    <brk id="112"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47676-3AE7-46C0-BB41-D3344CFAE2E6}">
  <sheetPr>
    <pageSetUpPr fitToPage="1"/>
  </sheetPr>
  <dimension ref="A1:DI417"/>
  <sheetViews>
    <sheetView showGridLines="0" zoomScale="80" zoomScaleNormal="80" zoomScaleSheetLayoutView="90" workbookViewId="0">
      <pane xSplit="33" ySplit="10" topLeftCell="AH11" activePane="bottomRight" state="frozen"/>
      <selection activeCell="B95" sqref="B95:F96"/>
      <selection pane="topRight" activeCell="B95" sqref="B95:F96"/>
      <selection pane="bottomLeft" activeCell="B95" sqref="B95:F96"/>
      <selection pane="bottomRight" activeCell="A95" sqref="A95:G96"/>
    </sheetView>
  </sheetViews>
  <sheetFormatPr defaultColWidth="2.625" defaultRowHeight="17.25" customHeight="1" x14ac:dyDescent="0.15"/>
  <cols>
    <col min="1" max="2" width="2.375" style="328" customWidth="1"/>
    <col min="3" max="4" width="2.625" style="328" customWidth="1"/>
    <col min="5" max="5" width="2.875" style="328" customWidth="1"/>
    <col min="6" max="7" width="2.625" style="328" customWidth="1"/>
    <col min="8" max="10" width="3.125" style="329" customWidth="1"/>
    <col min="11" max="20" width="2.625" style="328" customWidth="1"/>
    <col min="21" max="21" width="3.625" style="270" hidden="1" customWidth="1"/>
    <col min="22" max="22" width="3.375" style="270" hidden="1" customWidth="1"/>
    <col min="23" max="33" width="2.625" style="328" customWidth="1"/>
    <col min="34" max="64" width="3.875" style="328" customWidth="1"/>
    <col min="65" max="65" width="2.875" style="328" customWidth="1"/>
    <col min="66" max="66" width="3.875" style="328" customWidth="1"/>
    <col min="67" max="72" width="2.875" style="328" customWidth="1"/>
    <col min="73" max="73" width="2.625" style="328"/>
    <col min="74" max="74" width="3.375" style="328" customWidth="1"/>
    <col min="75" max="76" width="2.625" style="328"/>
    <col min="77" max="77" width="5.125" style="271" customWidth="1"/>
    <col min="78" max="78" width="10.5" style="271" bestFit="1" customWidth="1"/>
    <col min="79" max="79" width="12.25" style="271" bestFit="1" customWidth="1"/>
    <col min="80" max="80" width="6" style="328" hidden="1" customWidth="1"/>
    <col min="81" max="81" width="6.375" style="328" hidden="1" customWidth="1"/>
    <col min="82" max="82" width="8.375" style="328" bestFit="1" customWidth="1"/>
    <col min="83" max="83" width="9" style="328" bestFit="1" customWidth="1"/>
    <col min="84" max="113" width="6" style="328" hidden="1" customWidth="1"/>
    <col min="114" max="114" width="2.875" style="328" customWidth="1"/>
    <col min="115" max="16384" width="2.625" style="328"/>
  </cols>
  <sheetData>
    <row r="1" spans="1:113" ht="15" customHeight="1" x14ac:dyDescent="0.15">
      <c r="A1" s="261" t="s">
        <v>494</v>
      </c>
      <c r="AD1" s="328" t="s">
        <v>697</v>
      </c>
      <c r="BH1" s="1224" t="s">
        <v>698</v>
      </c>
      <c r="BI1" s="1225"/>
      <c r="BJ1" s="1225"/>
      <c r="BK1" s="1225"/>
      <c r="BL1" s="1225"/>
      <c r="BM1" s="1225"/>
      <c r="BN1" s="1226"/>
      <c r="BO1" s="1233" t="s">
        <v>699</v>
      </c>
      <c r="BP1" s="1234"/>
      <c r="BQ1" s="1239" t="s">
        <v>648</v>
      </c>
      <c r="BR1" s="1240"/>
      <c r="BS1" s="1239" t="s">
        <v>689</v>
      </c>
      <c r="BT1" s="1240"/>
      <c r="BW1" s="1239" t="s">
        <v>600</v>
      </c>
      <c r="BX1" s="1240"/>
    </row>
    <row r="2" spans="1:113" ht="21" customHeight="1" x14ac:dyDescent="0.15">
      <c r="A2" s="272" t="s">
        <v>472</v>
      </c>
      <c r="B2" s="272"/>
      <c r="C2" s="272"/>
      <c r="D2" s="272"/>
      <c r="E2" s="272"/>
      <c r="F2" s="272"/>
      <c r="G2" s="272"/>
      <c r="H2" s="273"/>
      <c r="I2" s="273"/>
      <c r="J2" s="273"/>
      <c r="K2" s="272"/>
      <c r="L2" s="272"/>
      <c r="M2" s="272"/>
      <c r="N2" s="272"/>
      <c r="O2" s="272"/>
      <c r="P2" s="272"/>
      <c r="Q2" s="272"/>
      <c r="R2" s="272"/>
      <c r="S2" s="272"/>
      <c r="T2" s="272"/>
      <c r="U2" s="274"/>
      <c r="V2" s="274"/>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5"/>
      <c r="AW2" s="272"/>
      <c r="AX2" s="275"/>
      <c r="BG2" s="276"/>
      <c r="BH2" s="1227"/>
      <c r="BI2" s="1228"/>
      <c r="BJ2" s="1228"/>
      <c r="BK2" s="1228"/>
      <c r="BL2" s="1228"/>
      <c r="BM2" s="1228"/>
      <c r="BN2" s="1229"/>
      <c r="BO2" s="1235"/>
      <c r="BP2" s="1236"/>
      <c r="BQ2" s="1241"/>
      <c r="BR2" s="1242"/>
      <c r="BS2" s="1241"/>
      <c r="BT2" s="1242"/>
      <c r="BW2" s="1241"/>
      <c r="BX2" s="1242"/>
      <c r="CT2" s="272"/>
      <c r="CU2" s="272"/>
      <c r="CV2" s="272"/>
      <c r="CW2" s="272"/>
      <c r="CX2" s="272"/>
      <c r="CY2" s="272"/>
      <c r="CZ2" s="272"/>
      <c r="DA2" s="272"/>
      <c r="DB2" s="272"/>
      <c r="DC2" s="272"/>
      <c r="DD2" s="272"/>
      <c r="DE2" s="272"/>
      <c r="DF2" s="272"/>
      <c r="DG2" s="272"/>
      <c r="DH2" s="272"/>
      <c r="DI2" s="272"/>
    </row>
    <row r="3" spans="1:113" ht="4.5" customHeight="1" x14ac:dyDescent="0.15">
      <c r="BG3" s="276"/>
      <c r="BH3" s="1227"/>
      <c r="BI3" s="1228"/>
      <c r="BJ3" s="1228"/>
      <c r="BK3" s="1228"/>
      <c r="BL3" s="1228"/>
      <c r="BM3" s="1228"/>
      <c r="BN3" s="1229"/>
      <c r="BO3" s="1235"/>
      <c r="BP3" s="1236"/>
      <c r="BQ3" s="1241"/>
      <c r="BR3" s="1242"/>
      <c r="BS3" s="1241"/>
      <c r="BT3" s="1242"/>
      <c r="BW3" s="1241"/>
      <c r="BX3" s="1242"/>
    </row>
    <row r="4" spans="1:113" ht="15" customHeight="1" x14ac:dyDescent="0.15">
      <c r="A4" s="1218" t="s">
        <v>445</v>
      </c>
      <c r="B4" s="1218"/>
      <c r="C4" s="1218"/>
      <c r="D4" s="1218"/>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BG4" s="276"/>
      <c r="BH4" s="1227"/>
      <c r="BI4" s="1228"/>
      <c r="BJ4" s="1228"/>
      <c r="BK4" s="1228"/>
      <c r="BL4" s="1228"/>
      <c r="BM4" s="1228"/>
      <c r="BN4" s="1229"/>
      <c r="BO4" s="1235"/>
      <c r="BP4" s="1236"/>
      <c r="BQ4" s="1241"/>
      <c r="BR4" s="1242"/>
      <c r="BS4" s="1241"/>
      <c r="BT4" s="1242"/>
      <c r="BW4" s="1241"/>
      <c r="BX4" s="1242"/>
    </row>
    <row r="5" spans="1:113" ht="59.1" customHeight="1" x14ac:dyDescent="0.15">
      <c r="E5" s="277"/>
      <c r="F5" s="277"/>
      <c r="G5" s="277"/>
      <c r="H5" s="277"/>
      <c r="I5" s="277"/>
      <c r="J5" s="277"/>
      <c r="K5" s="277"/>
      <c r="L5" s="277"/>
      <c r="M5" s="277"/>
      <c r="N5" s="277"/>
      <c r="O5" s="277"/>
      <c r="P5" s="277"/>
      <c r="Q5" s="277"/>
      <c r="R5" s="277"/>
      <c r="S5" s="277"/>
      <c r="T5" s="277"/>
      <c r="U5" s="278"/>
      <c r="V5" s="278"/>
      <c r="W5" s="277"/>
      <c r="X5" s="277"/>
      <c r="Y5" s="277"/>
      <c r="Z5" s="277"/>
      <c r="AA5" s="277"/>
      <c r="AB5" s="277"/>
      <c r="AC5" s="277"/>
      <c r="AD5" s="277"/>
      <c r="AE5" s="277"/>
      <c r="AF5" s="277"/>
      <c r="BG5" s="276"/>
      <c r="BH5" s="1230"/>
      <c r="BI5" s="1231"/>
      <c r="BJ5" s="1231"/>
      <c r="BK5" s="1231"/>
      <c r="BL5" s="1231"/>
      <c r="BM5" s="1231"/>
      <c r="BN5" s="1232"/>
      <c r="BO5" s="1237"/>
      <c r="BP5" s="1238"/>
      <c r="BQ5" s="1243"/>
      <c r="BR5" s="1244"/>
      <c r="BS5" s="1243"/>
      <c r="BT5" s="1244"/>
      <c r="BW5" s="1245"/>
      <c r="BX5" s="1246"/>
      <c r="CT5" s="277"/>
      <c r="CU5" s="277"/>
      <c r="CV5" s="277"/>
      <c r="CW5" s="277"/>
      <c r="CX5" s="277"/>
      <c r="CY5" s="277"/>
      <c r="CZ5" s="277"/>
      <c r="DA5" s="277"/>
      <c r="DB5" s="277"/>
      <c r="DC5" s="277"/>
      <c r="DD5" s="277"/>
      <c r="DE5" s="277"/>
      <c r="DF5" s="277"/>
      <c r="DG5" s="277"/>
      <c r="DH5" s="277"/>
      <c r="DI5" s="277"/>
    </row>
    <row r="6" spans="1:113" ht="7.5" customHeight="1" x14ac:dyDescent="0.15"/>
    <row r="7" spans="1:113" ht="15" customHeight="1" x14ac:dyDescent="0.15">
      <c r="A7" s="1218" t="s">
        <v>481</v>
      </c>
      <c r="B7" s="1218"/>
      <c r="C7" s="1219">
        <v>2023</v>
      </c>
      <c r="D7" s="1219"/>
      <c r="E7" s="264" t="s">
        <v>8</v>
      </c>
      <c r="F7" s="1220">
        <v>5</v>
      </c>
      <c r="G7" s="1220"/>
      <c r="H7" s="1221" t="s">
        <v>125</v>
      </c>
      <c r="I7" s="1221"/>
      <c r="J7" s="1221"/>
      <c r="K7" s="1222">
        <f>IF(OR(F7=3,F7=2,F7=1),C7-1,C7)</f>
        <v>2023</v>
      </c>
      <c r="L7" s="1223"/>
      <c r="M7" s="279" t="s">
        <v>169</v>
      </c>
      <c r="N7" s="262"/>
      <c r="U7" s="271" t="s">
        <v>601</v>
      </c>
      <c r="V7" s="271"/>
      <c r="BM7" s="1215" t="s">
        <v>457</v>
      </c>
      <c r="BN7" s="1215"/>
      <c r="BO7" s="1215" t="s">
        <v>413</v>
      </c>
      <c r="BP7" s="1215"/>
      <c r="BQ7" s="1215" t="s">
        <v>413</v>
      </c>
      <c r="BR7" s="1215"/>
      <c r="BS7" s="1215" t="s">
        <v>413</v>
      </c>
      <c r="BT7" s="1215"/>
      <c r="BW7" s="1216" t="s">
        <v>413</v>
      </c>
      <c r="BX7" s="1216"/>
      <c r="CB7" s="1217" t="s">
        <v>602</v>
      </c>
      <c r="CC7" s="1217"/>
      <c r="CF7" s="568" t="s">
        <v>603</v>
      </c>
      <c r="CG7" s="569"/>
      <c r="CH7" s="569"/>
      <c r="CI7" s="569"/>
      <c r="CJ7" s="569"/>
      <c r="CK7" s="569"/>
      <c r="CL7" s="569"/>
      <c r="CM7" s="569"/>
      <c r="CN7" s="569"/>
      <c r="CO7" s="569"/>
      <c r="CP7" s="569"/>
      <c r="CQ7" s="569"/>
      <c r="CR7" s="569"/>
      <c r="CS7" s="570"/>
      <c r="CT7" s="568" t="s">
        <v>700</v>
      </c>
      <c r="CU7" s="569"/>
      <c r="CV7" s="569"/>
      <c r="CW7" s="569"/>
      <c r="CX7" s="569"/>
      <c r="CY7" s="569"/>
      <c r="CZ7" s="569"/>
      <c r="DA7" s="569"/>
      <c r="DB7" s="569"/>
      <c r="DC7" s="569"/>
      <c r="DD7" s="569"/>
      <c r="DE7" s="569"/>
      <c r="DF7" s="569"/>
      <c r="DG7" s="569"/>
      <c r="DH7" s="569"/>
      <c r="DI7" s="570"/>
    </row>
    <row r="8" spans="1:113" ht="4.5" customHeight="1" x14ac:dyDescent="0.15"/>
    <row r="9" spans="1:113" ht="32.25" customHeight="1" x14ac:dyDescent="0.15">
      <c r="A9" s="1190" t="s">
        <v>126</v>
      </c>
      <c r="B9" s="1191"/>
      <c r="C9" s="1194" t="s">
        <v>604</v>
      </c>
      <c r="D9" s="1195"/>
      <c r="E9" s="1195"/>
      <c r="F9" s="1195"/>
      <c r="G9" s="1196"/>
      <c r="H9" s="1200" t="s">
        <v>482</v>
      </c>
      <c r="I9" s="1201"/>
      <c r="J9" s="1202"/>
      <c r="K9" s="1206" t="s">
        <v>62</v>
      </c>
      <c r="L9" s="573"/>
      <c r="M9" s="1167" t="s">
        <v>456</v>
      </c>
      <c r="N9" s="1168"/>
      <c r="O9" s="1168"/>
      <c r="P9" s="1168"/>
      <c r="Q9" s="1168"/>
      <c r="R9" s="1168"/>
      <c r="S9" s="1168"/>
      <c r="T9" s="1169"/>
      <c r="U9" s="1209" t="s">
        <v>455</v>
      </c>
      <c r="V9" s="1210"/>
      <c r="W9" s="1167" t="s">
        <v>605</v>
      </c>
      <c r="X9" s="1168"/>
      <c r="Y9" s="1168"/>
      <c r="Z9" s="1168"/>
      <c r="AA9" s="1168"/>
      <c r="AB9" s="1168"/>
      <c r="AC9" s="1168"/>
      <c r="AD9" s="1169"/>
      <c r="AE9" s="1183"/>
      <c r="AF9" s="1213"/>
      <c r="AG9" s="1184"/>
      <c r="AH9" s="568" t="s">
        <v>133</v>
      </c>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70"/>
      <c r="BM9" s="1179" t="s">
        <v>701</v>
      </c>
      <c r="BN9" s="1180"/>
      <c r="BO9" s="1183" t="s">
        <v>606</v>
      </c>
      <c r="BP9" s="1184"/>
      <c r="BQ9" s="1183" t="s">
        <v>607</v>
      </c>
      <c r="BR9" s="1184"/>
      <c r="BS9" s="1183" t="s">
        <v>464</v>
      </c>
      <c r="BT9" s="1184"/>
      <c r="BU9" s="1185" t="s">
        <v>448</v>
      </c>
      <c r="BV9" s="1185"/>
      <c r="BW9" s="1186" t="s">
        <v>608</v>
      </c>
      <c r="BX9" s="1187"/>
      <c r="BY9" s="1175" t="s">
        <v>609</v>
      </c>
      <c r="BZ9" s="1175" t="s">
        <v>702</v>
      </c>
      <c r="CA9" s="1175" t="s">
        <v>703</v>
      </c>
      <c r="CB9" s="1176" t="s">
        <v>496</v>
      </c>
      <c r="CC9" s="1177" t="s">
        <v>495</v>
      </c>
      <c r="CD9" s="1170" t="s">
        <v>610</v>
      </c>
      <c r="CE9" s="1170" t="s">
        <v>611</v>
      </c>
      <c r="CF9" s="1172" t="s">
        <v>612</v>
      </c>
      <c r="CG9" s="1173"/>
      <c r="CH9" s="1173"/>
      <c r="CI9" s="1173"/>
      <c r="CJ9" s="1173"/>
      <c r="CK9" s="1173"/>
      <c r="CL9" s="1173"/>
      <c r="CM9" s="1174"/>
      <c r="CN9" s="1166" t="s">
        <v>606</v>
      </c>
      <c r="CO9" s="1166" t="s">
        <v>613</v>
      </c>
      <c r="CP9" s="1166" t="s">
        <v>614</v>
      </c>
      <c r="CQ9" s="1166" t="s">
        <v>615</v>
      </c>
      <c r="CR9" s="1166" t="s">
        <v>464</v>
      </c>
      <c r="CS9" s="1166" t="s">
        <v>616</v>
      </c>
      <c r="CT9" s="1167" t="s">
        <v>704</v>
      </c>
      <c r="CU9" s="1168"/>
      <c r="CV9" s="1168"/>
      <c r="CW9" s="1168"/>
      <c r="CX9" s="1168"/>
      <c r="CY9" s="1168"/>
      <c r="CZ9" s="1168"/>
      <c r="DA9" s="1169"/>
      <c r="DB9" s="1167" t="s">
        <v>705</v>
      </c>
      <c r="DC9" s="1168"/>
      <c r="DD9" s="1168"/>
      <c r="DE9" s="1168"/>
      <c r="DF9" s="1168"/>
      <c r="DG9" s="1168"/>
      <c r="DH9" s="1168"/>
      <c r="DI9" s="1169"/>
    </row>
    <row r="10" spans="1:113" ht="32.25" customHeight="1" x14ac:dyDescent="0.15">
      <c r="A10" s="1192"/>
      <c r="B10" s="1193"/>
      <c r="C10" s="1197"/>
      <c r="D10" s="1198"/>
      <c r="E10" s="1198"/>
      <c r="F10" s="1198"/>
      <c r="G10" s="1199"/>
      <c r="H10" s="1203"/>
      <c r="I10" s="1204"/>
      <c r="J10" s="1205"/>
      <c r="K10" s="1207"/>
      <c r="L10" s="1208"/>
      <c r="M10" s="1163" t="s">
        <v>157</v>
      </c>
      <c r="N10" s="1164"/>
      <c r="O10" s="1165" t="s">
        <v>454</v>
      </c>
      <c r="P10" s="1161"/>
      <c r="Q10" s="1161" t="s">
        <v>452</v>
      </c>
      <c r="R10" s="1161"/>
      <c r="S10" s="1161" t="s">
        <v>453</v>
      </c>
      <c r="T10" s="1162"/>
      <c r="U10" s="1211"/>
      <c r="V10" s="1212"/>
      <c r="W10" s="1163" t="s">
        <v>157</v>
      </c>
      <c r="X10" s="1164"/>
      <c r="Y10" s="1165" t="s">
        <v>454</v>
      </c>
      <c r="Z10" s="1161"/>
      <c r="AA10" s="1161" t="s">
        <v>452</v>
      </c>
      <c r="AB10" s="1161"/>
      <c r="AC10" s="1161" t="s">
        <v>453</v>
      </c>
      <c r="AD10" s="1162"/>
      <c r="AE10" s="1163"/>
      <c r="AF10" s="1214"/>
      <c r="AG10" s="1164"/>
      <c r="AH10" s="280">
        <f>DATE($C$7,$F$7,1)</f>
        <v>45047</v>
      </c>
      <c r="AI10" s="281">
        <f>AH10+1</f>
        <v>45048</v>
      </c>
      <c r="AJ10" s="282">
        <f t="shared" ref="AJ10:BI10" si="0">AI10+1</f>
        <v>45049</v>
      </c>
      <c r="AK10" s="282">
        <f t="shared" si="0"/>
        <v>45050</v>
      </c>
      <c r="AL10" s="282">
        <f t="shared" si="0"/>
        <v>45051</v>
      </c>
      <c r="AM10" s="282">
        <f t="shared" si="0"/>
        <v>45052</v>
      </c>
      <c r="AN10" s="282">
        <f t="shared" si="0"/>
        <v>45053</v>
      </c>
      <c r="AO10" s="281">
        <f t="shared" si="0"/>
        <v>45054</v>
      </c>
      <c r="AP10" s="281">
        <f t="shared" si="0"/>
        <v>45055</v>
      </c>
      <c r="AQ10" s="282">
        <f t="shared" si="0"/>
        <v>45056</v>
      </c>
      <c r="AR10" s="282">
        <f t="shared" si="0"/>
        <v>45057</v>
      </c>
      <c r="AS10" s="282">
        <f t="shared" si="0"/>
        <v>45058</v>
      </c>
      <c r="AT10" s="282">
        <f t="shared" si="0"/>
        <v>45059</v>
      </c>
      <c r="AU10" s="282">
        <f t="shared" si="0"/>
        <v>45060</v>
      </c>
      <c r="AV10" s="282">
        <f t="shared" si="0"/>
        <v>45061</v>
      </c>
      <c r="AW10" s="282">
        <f t="shared" si="0"/>
        <v>45062</v>
      </c>
      <c r="AX10" s="282">
        <f t="shared" si="0"/>
        <v>45063</v>
      </c>
      <c r="AY10" s="282">
        <f t="shared" si="0"/>
        <v>45064</v>
      </c>
      <c r="AZ10" s="282">
        <f t="shared" si="0"/>
        <v>45065</v>
      </c>
      <c r="BA10" s="282">
        <f t="shared" si="0"/>
        <v>45066</v>
      </c>
      <c r="BB10" s="282">
        <f t="shared" si="0"/>
        <v>45067</v>
      </c>
      <c r="BC10" s="282">
        <f t="shared" si="0"/>
        <v>45068</v>
      </c>
      <c r="BD10" s="282">
        <f t="shared" si="0"/>
        <v>45069</v>
      </c>
      <c r="BE10" s="282">
        <f t="shared" si="0"/>
        <v>45070</v>
      </c>
      <c r="BF10" s="282">
        <f t="shared" si="0"/>
        <v>45071</v>
      </c>
      <c r="BG10" s="282">
        <f t="shared" si="0"/>
        <v>45072</v>
      </c>
      <c r="BH10" s="282">
        <f t="shared" si="0"/>
        <v>45073</v>
      </c>
      <c r="BI10" s="282">
        <f t="shared" si="0"/>
        <v>45074</v>
      </c>
      <c r="BJ10" s="282">
        <f>IF(DAY(BI10+1)=1,"-",BI10+1)</f>
        <v>45075</v>
      </c>
      <c r="BK10" s="282">
        <f>IF(BJ10="-","-",IF(DAY(BJ10+1)=1,"-",BJ10+1))</f>
        <v>45076</v>
      </c>
      <c r="BL10" s="282">
        <f>IF(BK10="-","-",IF(DAY(BK10+1)=1,"-",BK10+1))</f>
        <v>45077</v>
      </c>
      <c r="BM10" s="1181"/>
      <c r="BN10" s="1182"/>
      <c r="BO10" s="1163"/>
      <c r="BP10" s="1164"/>
      <c r="BQ10" s="1163"/>
      <c r="BR10" s="1164"/>
      <c r="BS10" s="1163"/>
      <c r="BT10" s="1164"/>
      <c r="BU10" s="1185"/>
      <c r="BV10" s="1185"/>
      <c r="BW10" s="1188"/>
      <c r="BX10" s="1189"/>
      <c r="BY10" s="1175"/>
      <c r="BZ10" s="1175"/>
      <c r="CA10" s="1175"/>
      <c r="CB10" s="1176"/>
      <c r="CC10" s="1178"/>
      <c r="CD10" s="1171"/>
      <c r="CE10" s="1171"/>
      <c r="CF10" s="283">
        <v>1</v>
      </c>
      <c r="CG10" s="284">
        <v>2</v>
      </c>
      <c r="CH10" s="284">
        <v>3</v>
      </c>
      <c r="CI10" s="284">
        <v>4</v>
      </c>
      <c r="CJ10" s="284">
        <v>5</v>
      </c>
      <c r="CK10" s="284">
        <v>6</v>
      </c>
      <c r="CL10" s="330">
        <v>7</v>
      </c>
      <c r="CM10" s="285">
        <v>8</v>
      </c>
      <c r="CN10" s="1166"/>
      <c r="CO10" s="1166"/>
      <c r="CP10" s="1166"/>
      <c r="CQ10" s="1166"/>
      <c r="CR10" s="1166"/>
      <c r="CS10" s="1166"/>
      <c r="CT10" s="1163" t="s">
        <v>157</v>
      </c>
      <c r="CU10" s="1164"/>
      <c r="CV10" s="1165" t="s">
        <v>454</v>
      </c>
      <c r="CW10" s="1161"/>
      <c r="CX10" s="1161" t="s">
        <v>452</v>
      </c>
      <c r="CY10" s="1161"/>
      <c r="CZ10" s="1161" t="s">
        <v>453</v>
      </c>
      <c r="DA10" s="1162"/>
      <c r="DB10" s="1163" t="s">
        <v>157</v>
      </c>
      <c r="DC10" s="1164"/>
      <c r="DD10" s="1165" t="s">
        <v>454</v>
      </c>
      <c r="DE10" s="1161"/>
      <c r="DF10" s="1161" t="s">
        <v>452</v>
      </c>
      <c r="DG10" s="1161"/>
      <c r="DH10" s="1161" t="s">
        <v>453</v>
      </c>
      <c r="DI10" s="1162"/>
    </row>
    <row r="11" spans="1:113" ht="17.25" customHeight="1" x14ac:dyDescent="0.15">
      <c r="A11" s="1143">
        <v>1</v>
      </c>
      <c r="B11" s="1144"/>
      <c r="C11" s="1147"/>
      <c r="D11" s="1148"/>
      <c r="E11" s="1148"/>
      <c r="F11" s="1148"/>
      <c r="G11" s="1149"/>
      <c r="H11" s="1153"/>
      <c r="I11" s="1154"/>
      <c r="J11" s="1155"/>
      <c r="K11" s="1143" t="str">
        <f>IF(ISERROR(VLOOKUP($H11,[3]設定!$D$2:$E$7,2)), "", VLOOKUP($H11,[3]設定!$D$2:$E$7,2))</f>
        <v/>
      </c>
      <c r="L11" s="1144"/>
      <c r="M11" s="1084">
        <f>COUNTA(AH12:BL12)</f>
        <v>0</v>
      </c>
      <c r="N11" s="1090"/>
      <c r="O11" s="1159">
        <f>COUNTIF(AH12:BL12,"非")</f>
        <v>0</v>
      </c>
      <c r="P11" s="1073"/>
      <c r="Q11" s="1073">
        <f>COUNTIF(AH12:BL12,"緊")</f>
        <v>0</v>
      </c>
      <c r="R11" s="1073"/>
      <c r="S11" s="1073">
        <f>COUNTIF(AH12:BL12,"リ")</f>
        <v>0</v>
      </c>
      <c r="T11" s="1074"/>
      <c r="U11" s="1133">
        <f>COUNTIF(AH11:BL11,"○")</f>
        <v>0</v>
      </c>
      <c r="V11" s="1134"/>
      <c r="W11" s="1137">
        <f>SUM(Y11:AD12)</f>
        <v>0</v>
      </c>
      <c r="X11" s="1138"/>
      <c r="Y11" s="1141">
        <f>SUMIFS($AH11:$BL11,$AH12:$BL12,"非")</f>
        <v>0</v>
      </c>
      <c r="Z11" s="1114"/>
      <c r="AA11" s="1114">
        <f>SUMIFS($AH11:$BL11,$AH12:$BL12,"緊")</f>
        <v>0</v>
      </c>
      <c r="AB11" s="1114"/>
      <c r="AC11" s="1114">
        <f>SUMIFS($AH11:$BL11,$AH12:$BL12,"リ")</f>
        <v>0</v>
      </c>
      <c r="AD11" s="1115"/>
      <c r="AE11" s="1118" t="s">
        <v>451</v>
      </c>
      <c r="AF11" s="1119"/>
      <c r="AG11" s="1120"/>
      <c r="AH11" s="359"/>
      <c r="AI11" s="286"/>
      <c r="AJ11" s="286"/>
      <c r="AK11" s="286"/>
      <c r="AL11" s="286"/>
      <c r="AM11" s="286"/>
      <c r="AN11" s="286"/>
      <c r="AO11" s="360"/>
      <c r="AP11" s="360"/>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361"/>
      <c r="BM11" s="1105"/>
      <c r="BN11" s="1106"/>
      <c r="BO11" s="1121"/>
      <c r="BP11" s="1122"/>
      <c r="BQ11" s="1125"/>
      <c r="BR11" s="1126"/>
      <c r="BS11" s="1129" t="str">
        <f>IF(BM11&gt;2,CR11,"")</f>
        <v/>
      </c>
      <c r="BT11" s="1130"/>
      <c r="BU11" s="1105"/>
      <c r="BV11" s="1106"/>
      <c r="BW11" s="1107"/>
      <c r="BX11" s="1108"/>
      <c r="BY11" s="1111"/>
      <c r="BZ11" s="1112">
        <f t="shared" ref="BZ11" si="1">SUMPRODUCT((AH11:BL11&gt;8)*(BM11=""),AH11:BL11)-IF(BM11="",COUNTIF(AH11:BL11,"&gt;8")*8,0)</f>
        <v>0</v>
      </c>
      <c r="CA11" s="1112">
        <f>SUMPRODUCT((AH11:BL11&gt;8)*(BM11=8),AH11:BL11)-IF(BM11=8,COUNTIF(AH11:BL11,"&gt;8")*8,0)</f>
        <v>0</v>
      </c>
      <c r="CB11" s="1098">
        <f>COUNTIFS($AH12:$BL12,"緊",$AH11:$BL11,"○")+COUNTIFS($AH12:$BL12,"リ",$AH11:$BL11,"○")</f>
        <v>0</v>
      </c>
      <c r="CC11" s="1098">
        <f>SUMIFS($AH11:$BL11,$AH12:$BL12,"緊")+SUMIFS($AH11:$BL11,$AH12:$BL12,"リ")</f>
        <v>0</v>
      </c>
      <c r="CD11" s="1100" t="str">
        <f>IF(K11="","",IFERROR(VALUE(DATEDIF(H11,[3]設定!$D$13,"Y")+DATEDIF(H11,[3]設定!$D$13,"YM")/100),0))</f>
        <v/>
      </c>
      <c r="CE11" s="1100" t="str">
        <f>IF(H11="","",IF(CD11&lt;0.06,"6か月未満",IF(AND(0.06&lt;=CD11,CD11&lt;1),"6か月以上",IF(AND(1&lt;=CD11,CD11&lt;3),"3歳児未満",IF(3&lt;=CD11,"3歳児以上","")))))</f>
        <v/>
      </c>
      <c r="CF11" s="1102"/>
      <c r="CG11" s="1094"/>
      <c r="CH11" s="1103"/>
      <c r="CI11" s="1094"/>
      <c r="CJ11" s="1094"/>
      <c r="CK11" s="1094"/>
      <c r="CL11" s="1094"/>
      <c r="CM11" s="1095"/>
      <c r="CN11" s="1096"/>
      <c r="CO11" s="1092"/>
      <c r="CP11" s="1092"/>
      <c r="CQ11" s="1092"/>
      <c r="CR11" s="1092"/>
      <c r="CS11" s="1092"/>
      <c r="CT11" s="1084">
        <f>SUM(CV11:DA12)</f>
        <v>0</v>
      </c>
      <c r="CU11" s="1090"/>
      <c r="CV11" s="1084">
        <f>IF(AND(BM11&lt;&gt;1,K11&gt;=3),COUNTIFS(AH12:BL12,"非",AH11:BL11,"&gt;=2"),"")</f>
        <v>0</v>
      </c>
      <c r="CW11" s="1085"/>
      <c r="CX11" s="1088">
        <f>IF(AND(BM11&lt;&gt;1,K11&gt;=3),COUNTIFS(AH12:BL12,"緊",AH11:BL11,"&gt;=2"),"")</f>
        <v>0</v>
      </c>
      <c r="CY11" s="1085"/>
      <c r="CZ11" s="1073">
        <f>IF(AND(BM11&lt;&gt;1,K11&gt;=3),COUNTIFS(AH12:BL12,"リ",AH11:BL11,"&gt;=2"),"")</f>
        <v>0</v>
      </c>
      <c r="DA11" s="1074"/>
      <c r="DB11" s="1084">
        <f>SUM(DD11:DI12)</f>
        <v>0</v>
      </c>
      <c r="DC11" s="1090"/>
      <c r="DD11" s="1084" t="str">
        <f>IF(AND(BM11&lt;&gt;1,K11&lt;3),COUNTIFS(AH12:BL12,"非"),"")</f>
        <v/>
      </c>
      <c r="DE11" s="1085"/>
      <c r="DF11" s="1088" t="str">
        <f>IF(AND(BM11&lt;&gt;1,K11&lt;3),COUNTIFS(AH12:BL12,"緊"),"")</f>
        <v/>
      </c>
      <c r="DG11" s="1085"/>
      <c r="DH11" s="1073" t="str">
        <f>IF(AND(BM11&lt;&gt;1,K11&lt;3),COUNTIFS(AH12:BL12,"リ"),"")</f>
        <v/>
      </c>
      <c r="DI11" s="1074"/>
    </row>
    <row r="12" spans="1:113" ht="17.25" customHeight="1" x14ac:dyDescent="0.15">
      <c r="A12" s="1145"/>
      <c r="B12" s="1146"/>
      <c r="C12" s="1150"/>
      <c r="D12" s="1151"/>
      <c r="E12" s="1151"/>
      <c r="F12" s="1151"/>
      <c r="G12" s="1152"/>
      <c r="H12" s="1156"/>
      <c r="I12" s="1157"/>
      <c r="J12" s="1158"/>
      <c r="K12" s="1145"/>
      <c r="L12" s="1146"/>
      <c r="M12" s="1086"/>
      <c r="N12" s="1091"/>
      <c r="O12" s="1160"/>
      <c r="P12" s="1075"/>
      <c r="Q12" s="1075"/>
      <c r="R12" s="1075"/>
      <c r="S12" s="1075"/>
      <c r="T12" s="1076"/>
      <c r="U12" s="1135"/>
      <c r="V12" s="1136"/>
      <c r="W12" s="1139"/>
      <c r="X12" s="1140"/>
      <c r="Y12" s="1142"/>
      <c r="Z12" s="1116"/>
      <c r="AA12" s="1116"/>
      <c r="AB12" s="1116"/>
      <c r="AC12" s="1116"/>
      <c r="AD12" s="1117"/>
      <c r="AE12" s="1077" t="s">
        <v>450</v>
      </c>
      <c r="AF12" s="1078"/>
      <c r="AG12" s="1079"/>
      <c r="AH12" s="362"/>
      <c r="AI12" s="362"/>
      <c r="AJ12" s="362"/>
      <c r="AK12" s="362"/>
      <c r="AL12" s="362"/>
      <c r="AM12" s="362"/>
      <c r="AN12" s="362"/>
      <c r="AO12" s="363"/>
      <c r="AP12" s="363"/>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1080"/>
      <c r="BN12" s="1081"/>
      <c r="BO12" s="1123"/>
      <c r="BP12" s="1124"/>
      <c r="BQ12" s="1127"/>
      <c r="BR12" s="1128"/>
      <c r="BS12" s="1131"/>
      <c r="BT12" s="1132"/>
      <c r="BU12" s="1080"/>
      <c r="BV12" s="1081"/>
      <c r="BW12" s="1109"/>
      <c r="BX12" s="1110"/>
      <c r="BY12" s="1111"/>
      <c r="BZ12" s="1113"/>
      <c r="CA12" s="1113"/>
      <c r="CB12" s="1099"/>
      <c r="CC12" s="1099"/>
      <c r="CD12" s="1101"/>
      <c r="CE12" s="1101"/>
      <c r="CF12" s="1102"/>
      <c r="CG12" s="1094"/>
      <c r="CH12" s="1104"/>
      <c r="CI12" s="1094"/>
      <c r="CJ12" s="1094"/>
      <c r="CK12" s="1094"/>
      <c r="CL12" s="1094"/>
      <c r="CM12" s="1095"/>
      <c r="CN12" s="1097"/>
      <c r="CO12" s="1093"/>
      <c r="CP12" s="1093"/>
      <c r="CQ12" s="1093"/>
      <c r="CR12" s="1093"/>
      <c r="CS12" s="1093"/>
      <c r="CT12" s="1086"/>
      <c r="CU12" s="1091"/>
      <c r="CV12" s="1086"/>
      <c r="CW12" s="1087"/>
      <c r="CX12" s="1089"/>
      <c r="CY12" s="1087"/>
      <c r="CZ12" s="1075"/>
      <c r="DA12" s="1076"/>
      <c r="DB12" s="1086"/>
      <c r="DC12" s="1091"/>
      <c r="DD12" s="1086"/>
      <c r="DE12" s="1087"/>
      <c r="DF12" s="1089"/>
      <c r="DG12" s="1087"/>
      <c r="DH12" s="1075"/>
      <c r="DI12" s="1076"/>
    </row>
    <row r="13" spans="1:113" ht="17.25" customHeight="1" x14ac:dyDescent="0.15">
      <c r="A13" s="1143">
        <f>A11+1</f>
        <v>2</v>
      </c>
      <c r="B13" s="1144"/>
      <c r="C13" s="1147"/>
      <c r="D13" s="1148"/>
      <c r="E13" s="1148"/>
      <c r="F13" s="1148"/>
      <c r="G13" s="1149"/>
      <c r="H13" s="1153"/>
      <c r="I13" s="1154"/>
      <c r="J13" s="1155"/>
      <c r="K13" s="1143" t="str">
        <f>IF(ISERROR(VLOOKUP($H13,[3]設定!$D$2:$E$7,2)), "", VLOOKUP($H13,[3]設定!$D$2:$E$7,2))</f>
        <v/>
      </c>
      <c r="L13" s="1144"/>
      <c r="M13" s="1084">
        <f t="shared" ref="M13" si="2">COUNTA(AH14:BL14)</f>
        <v>0</v>
      </c>
      <c r="N13" s="1090"/>
      <c r="O13" s="1159">
        <f t="shared" ref="O13" si="3">COUNTIF(AH14:BL14,"非")</f>
        <v>0</v>
      </c>
      <c r="P13" s="1073"/>
      <c r="Q13" s="1073">
        <f t="shared" ref="Q13" si="4">COUNTIF(AH14:BL14,"緊")</f>
        <v>0</v>
      </c>
      <c r="R13" s="1073"/>
      <c r="S13" s="1073">
        <f t="shared" ref="S13" si="5">COUNTIF(AH14:BL14,"リ")</f>
        <v>0</v>
      </c>
      <c r="T13" s="1074"/>
      <c r="U13" s="1133">
        <f t="shared" ref="U13" si="6">COUNTIF(AH13:BL13,"○")</f>
        <v>0</v>
      </c>
      <c r="V13" s="1134"/>
      <c r="W13" s="1137">
        <f t="shared" ref="W13" si="7">SUM(Y13:AD14)</f>
        <v>0</v>
      </c>
      <c r="X13" s="1138"/>
      <c r="Y13" s="1141">
        <f t="shared" ref="Y13" si="8">SUMIFS($AH13:$BL13,$AH14:$BL14,"非")</f>
        <v>0</v>
      </c>
      <c r="Z13" s="1114"/>
      <c r="AA13" s="1114">
        <f t="shared" ref="AA13" si="9">SUMIFS($AH13:$BL13,$AH14:$BL14,"緊")</f>
        <v>0</v>
      </c>
      <c r="AB13" s="1114"/>
      <c r="AC13" s="1114">
        <f t="shared" ref="AC13" si="10">SUMIFS($AH13:$BL13,$AH14:$BL14,"リ")</f>
        <v>0</v>
      </c>
      <c r="AD13" s="1115"/>
      <c r="AE13" s="1118" t="s">
        <v>451</v>
      </c>
      <c r="AF13" s="1119"/>
      <c r="AG13" s="1120"/>
      <c r="AH13" s="359"/>
      <c r="AI13" s="286"/>
      <c r="AJ13" s="286"/>
      <c r="AK13" s="286"/>
      <c r="AL13" s="286"/>
      <c r="AM13" s="286"/>
      <c r="AN13" s="286"/>
      <c r="AO13" s="360"/>
      <c r="AP13" s="360"/>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361"/>
      <c r="BM13" s="1105"/>
      <c r="BN13" s="1106"/>
      <c r="BO13" s="1121"/>
      <c r="BP13" s="1122"/>
      <c r="BQ13" s="1125"/>
      <c r="BR13" s="1126"/>
      <c r="BS13" s="1129" t="str">
        <f t="shared" ref="BS13" si="11">IF(BM13&gt;2,CR13,"")</f>
        <v/>
      </c>
      <c r="BT13" s="1130"/>
      <c r="BU13" s="1105"/>
      <c r="BV13" s="1106"/>
      <c r="BW13" s="1107"/>
      <c r="BX13" s="1108"/>
      <c r="BY13" s="1111"/>
      <c r="BZ13" s="1112">
        <f t="shared" ref="BZ13" si="12">SUMPRODUCT((AH13:BL13&gt;8)*(BM13=""),AH13:BL13)-IF(BM13="",COUNTIF(AH13:BL13,"&gt;8")*8,0)</f>
        <v>0</v>
      </c>
      <c r="CA13" s="1112">
        <f t="shared" ref="CA13" si="13">SUMPRODUCT((AH13:BL13&gt;8)*(BM13=8),AH13:BL13)-IF(BM13=8,COUNTIF(AH13:BL13,"&gt;8")*8,0)</f>
        <v>0</v>
      </c>
      <c r="CB13" s="1098">
        <f t="shared" ref="CB13" si="14">COUNTIFS($AH14:$BL14,"緊",$AH13:$BL13,"○")+COUNTIFS($AH14:$BL14,"リ",$AH13:$BL13,"○")</f>
        <v>0</v>
      </c>
      <c r="CC13" s="1098">
        <f t="shared" ref="CC13" si="15">SUMIFS($AH13:$BL13,$AH14:$BL14,"緊")+SUMIFS($AH13:$BL13,$AH14:$BL14,"リ")</f>
        <v>0</v>
      </c>
      <c r="CD13" s="1100" t="str">
        <f>IF(K13="","",IFERROR(VALUE(DATEDIF(H13,[3]設定!$D$13,"Y")+DATEDIF(H13,[3]設定!$D$13,"YM")/100),0))</f>
        <v/>
      </c>
      <c r="CE13" s="1100" t="str">
        <f>IF(H13="","",IF(CD13&lt;0.06,"6か月未満",IF(AND(0.06&lt;=CD13,CD13&lt;1),"6か月以上",IF(AND(1&lt;=CD13,CD13&lt;3),"3歳児未満",IF(3&lt;=CD13,"3歳児以上","")))))</f>
        <v/>
      </c>
      <c r="CF13" s="1102"/>
      <c r="CG13" s="1094"/>
      <c r="CH13" s="1103"/>
      <c r="CI13" s="1094"/>
      <c r="CJ13" s="1094"/>
      <c r="CK13" s="1094"/>
      <c r="CL13" s="1094"/>
      <c r="CM13" s="1095"/>
      <c r="CN13" s="1096"/>
      <c r="CO13" s="1092"/>
      <c r="CP13" s="1092"/>
      <c r="CQ13" s="1092"/>
      <c r="CR13" s="1092"/>
      <c r="CS13" s="1092"/>
      <c r="CT13" s="1084">
        <f>SUM(CV13:DA14)</f>
        <v>0</v>
      </c>
      <c r="CU13" s="1090"/>
      <c r="CV13" s="1084">
        <f t="shared" ref="CV13" si="16">IF(AND(BM13&lt;&gt;1,K13&gt;=3),COUNTIFS(AH14:BL14,"非",AH13:BL13,"&gt;=2"),"")</f>
        <v>0</v>
      </c>
      <c r="CW13" s="1085"/>
      <c r="CX13" s="1088">
        <f t="shared" ref="CX13" si="17">IF(AND(BM13&lt;&gt;1,K13&gt;=3),COUNTIFS(AH14:BL14,"緊",AH13:BL13,"&gt;=2"),"")</f>
        <v>0</v>
      </c>
      <c r="CY13" s="1085"/>
      <c r="CZ13" s="1073">
        <f t="shared" ref="CZ13" si="18">IF(AND(BM13&lt;&gt;1,K13&gt;=3),COUNTIFS(AH14:BL14,"リ",AH13:BL13,"&gt;=2"),"")</f>
        <v>0</v>
      </c>
      <c r="DA13" s="1074"/>
      <c r="DB13" s="1084">
        <f>SUM(DD13:DI14)</f>
        <v>0</v>
      </c>
      <c r="DC13" s="1090"/>
      <c r="DD13" s="1084" t="str">
        <f t="shared" ref="DD13" si="19">IF(AND(BM13&lt;&gt;1,K13&lt;3),COUNTIFS(AH14:BL14,"非"),"")</f>
        <v/>
      </c>
      <c r="DE13" s="1085"/>
      <c r="DF13" s="1088" t="str">
        <f t="shared" ref="DF13" si="20">IF(AND(BM13&lt;&gt;1,K13&lt;3),COUNTIFS(AH14:BL14,"緊"),"")</f>
        <v/>
      </c>
      <c r="DG13" s="1085"/>
      <c r="DH13" s="1073" t="str">
        <f t="shared" ref="DH13" si="21">IF(AND(BM13&lt;&gt;1,K13&lt;3),COUNTIFS(AH14:BL14,"リ"),"")</f>
        <v/>
      </c>
      <c r="DI13" s="1074"/>
    </row>
    <row r="14" spans="1:113" ht="17.25" customHeight="1" x14ac:dyDescent="0.15">
      <c r="A14" s="1145"/>
      <c r="B14" s="1146"/>
      <c r="C14" s="1150"/>
      <c r="D14" s="1151"/>
      <c r="E14" s="1151"/>
      <c r="F14" s="1151"/>
      <c r="G14" s="1152"/>
      <c r="H14" s="1156"/>
      <c r="I14" s="1157"/>
      <c r="J14" s="1158"/>
      <c r="K14" s="1145"/>
      <c r="L14" s="1146"/>
      <c r="M14" s="1086"/>
      <c r="N14" s="1091"/>
      <c r="O14" s="1160"/>
      <c r="P14" s="1075"/>
      <c r="Q14" s="1075"/>
      <c r="R14" s="1075"/>
      <c r="S14" s="1075"/>
      <c r="T14" s="1076"/>
      <c r="U14" s="1135"/>
      <c r="V14" s="1136"/>
      <c r="W14" s="1139"/>
      <c r="X14" s="1140"/>
      <c r="Y14" s="1142"/>
      <c r="Z14" s="1116"/>
      <c r="AA14" s="1116"/>
      <c r="AB14" s="1116"/>
      <c r="AC14" s="1116"/>
      <c r="AD14" s="1117"/>
      <c r="AE14" s="1077" t="s">
        <v>450</v>
      </c>
      <c r="AF14" s="1078"/>
      <c r="AG14" s="1079"/>
      <c r="AH14" s="362"/>
      <c r="AI14" s="362"/>
      <c r="AJ14" s="362"/>
      <c r="AK14" s="362"/>
      <c r="AL14" s="362"/>
      <c r="AM14" s="362"/>
      <c r="AN14" s="362"/>
      <c r="AO14" s="363"/>
      <c r="AP14" s="363"/>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1080"/>
      <c r="BN14" s="1081"/>
      <c r="BO14" s="1123"/>
      <c r="BP14" s="1124"/>
      <c r="BQ14" s="1127"/>
      <c r="BR14" s="1128"/>
      <c r="BS14" s="1131"/>
      <c r="BT14" s="1132"/>
      <c r="BU14" s="1080"/>
      <c r="BV14" s="1081"/>
      <c r="BW14" s="1109"/>
      <c r="BX14" s="1110"/>
      <c r="BY14" s="1111"/>
      <c r="BZ14" s="1113"/>
      <c r="CA14" s="1113"/>
      <c r="CB14" s="1099"/>
      <c r="CC14" s="1099"/>
      <c r="CD14" s="1101"/>
      <c r="CE14" s="1101"/>
      <c r="CF14" s="1102"/>
      <c r="CG14" s="1094"/>
      <c r="CH14" s="1104"/>
      <c r="CI14" s="1094"/>
      <c r="CJ14" s="1094"/>
      <c r="CK14" s="1094"/>
      <c r="CL14" s="1094"/>
      <c r="CM14" s="1095"/>
      <c r="CN14" s="1097"/>
      <c r="CO14" s="1093"/>
      <c r="CP14" s="1093"/>
      <c r="CQ14" s="1093"/>
      <c r="CR14" s="1093"/>
      <c r="CS14" s="1093"/>
      <c r="CT14" s="1086"/>
      <c r="CU14" s="1091"/>
      <c r="CV14" s="1086"/>
      <c r="CW14" s="1087"/>
      <c r="CX14" s="1089"/>
      <c r="CY14" s="1087"/>
      <c r="CZ14" s="1075"/>
      <c r="DA14" s="1076"/>
      <c r="DB14" s="1086"/>
      <c r="DC14" s="1091"/>
      <c r="DD14" s="1086"/>
      <c r="DE14" s="1087"/>
      <c r="DF14" s="1089"/>
      <c r="DG14" s="1087"/>
      <c r="DH14" s="1075"/>
      <c r="DI14" s="1076"/>
    </row>
    <row r="15" spans="1:113" ht="17.25" customHeight="1" x14ac:dyDescent="0.15">
      <c r="A15" s="1143">
        <f t="shared" ref="A15" si="22">A13+1</f>
        <v>3</v>
      </c>
      <c r="B15" s="1144"/>
      <c r="C15" s="1147"/>
      <c r="D15" s="1148"/>
      <c r="E15" s="1148"/>
      <c r="F15" s="1148"/>
      <c r="G15" s="1149"/>
      <c r="H15" s="1153"/>
      <c r="I15" s="1154"/>
      <c r="J15" s="1155"/>
      <c r="K15" s="1143" t="str">
        <f>IF(ISERROR(VLOOKUP($H15,[3]設定!$D$2:$E$7,2)), "", VLOOKUP($H15,[3]設定!$D$2:$E$7,2))</f>
        <v/>
      </c>
      <c r="L15" s="1144"/>
      <c r="M15" s="1084">
        <f t="shared" ref="M15" si="23">COUNTA(AH16:BL16)</f>
        <v>0</v>
      </c>
      <c r="N15" s="1090"/>
      <c r="O15" s="1159">
        <f t="shared" ref="O15" si="24">COUNTIF(AH16:BL16,"非")</f>
        <v>0</v>
      </c>
      <c r="P15" s="1073"/>
      <c r="Q15" s="1073">
        <f t="shared" ref="Q15" si="25">COUNTIF(AH16:BL16,"緊")</f>
        <v>0</v>
      </c>
      <c r="R15" s="1073"/>
      <c r="S15" s="1073">
        <f t="shared" ref="S15" si="26">COUNTIF(AH16:BL16,"リ")</f>
        <v>0</v>
      </c>
      <c r="T15" s="1074"/>
      <c r="U15" s="1133">
        <f t="shared" ref="U15" si="27">COUNTIF(AH15:BL15,"○")</f>
        <v>0</v>
      </c>
      <c r="V15" s="1134"/>
      <c r="W15" s="1137">
        <f t="shared" ref="W15" si="28">SUM(Y15:AD16)</f>
        <v>0</v>
      </c>
      <c r="X15" s="1138"/>
      <c r="Y15" s="1141">
        <f t="shared" ref="Y15" si="29">SUMIFS($AH15:$BL15,$AH16:$BL16,"非")</f>
        <v>0</v>
      </c>
      <c r="Z15" s="1114"/>
      <c r="AA15" s="1114">
        <f t="shared" ref="AA15" si="30">SUMIFS($AH15:$BL15,$AH16:$BL16,"緊")</f>
        <v>0</v>
      </c>
      <c r="AB15" s="1114"/>
      <c r="AC15" s="1114">
        <f t="shared" ref="AC15" si="31">SUMIFS($AH15:$BL15,$AH16:$BL16,"リ")</f>
        <v>0</v>
      </c>
      <c r="AD15" s="1115"/>
      <c r="AE15" s="1118" t="s">
        <v>451</v>
      </c>
      <c r="AF15" s="1119"/>
      <c r="AG15" s="1120"/>
      <c r="AH15" s="359"/>
      <c r="AI15" s="286"/>
      <c r="AJ15" s="286"/>
      <c r="AK15" s="286"/>
      <c r="AL15" s="286"/>
      <c r="AM15" s="286"/>
      <c r="AN15" s="286"/>
      <c r="AO15" s="360"/>
      <c r="AP15" s="360"/>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361"/>
      <c r="BM15" s="1105"/>
      <c r="BN15" s="1106"/>
      <c r="BO15" s="1121"/>
      <c r="BP15" s="1122"/>
      <c r="BQ15" s="1125"/>
      <c r="BR15" s="1126"/>
      <c r="BS15" s="1129" t="str">
        <f t="shared" ref="BS15" si="32">IF(BM15&gt;2,CR15,"")</f>
        <v/>
      </c>
      <c r="BT15" s="1130"/>
      <c r="BU15" s="1105"/>
      <c r="BV15" s="1106"/>
      <c r="BW15" s="1107"/>
      <c r="BX15" s="1108"/>
      <c r="BY15" s="1111"/>
      <c r="BZ15" s="1112">
        <f t="shared" ref="BZ15" si="33">SUMPRODUCT((AH15:BL15&gt;8)*(BM15=""),AH15:BL15)-IF(BM15="",COUNTIF(AH15:BL15,"&gt;8")*8,0)</f>
        <v>0</v>
      </c>
      <c r="CA15" s="1112">
        <f t="shared" ref="CA15" si="34">SUMPRODUCT((AH15:BL15&gt;8)*(BM15=8),AH15:BL15)-IF(BM15=8,COUNTIF(AH15:BL15,"&gt;8")*8,0)</f>
        <v>0</v>
      </c>
      <c r="CB15" s="1098">
        <f t="shared" ref="CB15" si="35">COUNTIFS($AH16:$BL16,"緊",$AH15:$BL15,"○")+COUNTIFS($AH16:$BL16,"リ",$AH15:$BL15,"○")</f>
        <v>0</v>
      </c>
      <c r="CC15" s="1098">
        <f t="shared" ref="CC15" si="36">SUMIFS($AH15:$BL15,$AH16:$BL16,"緊")+SUMIFS($AH15:$BL15,$AH16:$BL16,"リ")</f>
        <v>0</v>
      </c>
      <c r="CD15" s="1100" t="str">
        <f>IF(K15="","",IFERROR(VALUE(DATEDIF(H15,[3]設定!$D$13,"Y")+DATEDIF(H15,[3]設定!$D$13,"YM")/100),0))</f>
        <v/>
      </c>
      <c r="CE15" s="1100" t="str">
        <f>IF(H15="","",IF(CD15&lt;0.06,"6か月未満",IF(AND(0.06&lt;=CD15,CD15&lt;1),"6か月以上",IF(AND(1&lt;=CD15,CD15&lt;3),"3歳児未満",IF(3&lt;=CD15,"3歳児以上","")))))</f>
        <v/>
      </c>
      <c r="CF15" s="1102"/>
      <c r="CG15" s="1094"/>
      <c r="CH15" s="1103"/>
      <c r="CI15" s="1094"/>
      <c r="CJ15" s="1094"/>
      <c r="CK15" s="1094"/>
      <c r="CL15" s="1094"/>
      <c r="CM15" s="1095"/>
      <c r="CN15" s="1096"/>
      <c r="CO15" s="1092"/>
      <c r="CP15" s="1092"/>
      <c r="CQ15" s="1092"/>
      <c r="CR15" s="1092"/>
      <c r="CS15" s="1092"/>
      <c r="CT15" s="1084">
        <f>SUM(CV15:DA16)</f>
        <v>0</v>
      </c>
      <c r="CU15" s="1090"/>
      <c r="CV15" s="1084">
        <f t="shared" ref="CV15" si="37">IF(AND(BM15&lt;&gt;1,K15&gt;=3),COUNTIFS(AH16:BL16,"非",AH15:BL15,"&gt;=2"),"")</f>
        <v>0</v>
      </c>
      <c r="CW15" s="1085"/>
      <c r="CX15" s="1088">
        <f t="shared" ref="CX15" si="38">IF(AND(BM15&lt;&gt;1,K15&gt;=3),COUNTIFS(AH16:BL16,"緊",AH15:BL15,"&gt;=2"),"")</f>
        <v>0</v>
      </c>
      <c r="CY15" s="1085"/>
      <c r="CZ15" s="1073">
        <f t="shared" ref="CZ15" si="39">IF(AND(BM15&lt;&gt;1,K15&gt;=3),COUNTIFS(AH16:BL16,"リ",AH15:BL15,"&gt;=2"),"")</f>
        <v>0</v>
      </c>
      <c r="DA15" s="1074"/>
      <c r="DB15" s="1084">
        <f>SUM(DD15:DI16)</f>
        <v>0</v>
      </c>
      <c r="DC15" s="1090"/>
      <c r="DD15" s="1084" t="str">
        <f t="shared" ref="DD15" si="40">IF(AND(BM15&lt;&gt;1,K15&lt;3),COUNTIFS(AH16:BL16,"非"),"")</f>
        <v/>
      </c>
      <c r="DE15" s="1085"/>
      <c r="DF15" s="1088" t="str">
        <f t="shared" ref="DF15" si="41">IF(AND(BM15&lt;&gt;1,K15&lt;3),COUNTIFS(AH16:BL16,"緊"),"")</f>
        <v/>
      </c>
      <c r="DG15" s="1085"/>
      <c r="DH15" s="1073" t="str">
        <f t="shared" ref="DH15" si="42">IF(AND(BM15&lt;&gt;1,K15&lt;3),COUNTIFS(AH16:BL16,"リ"),"")</f>
        <v/>
      </c>
      <c r="DI15" s="1074"/>
    </row>
    <row r="16" spans="1:113" ht="17.25" customHeight="1" x14ac:dyDescent="0.15">
      <c r="A16" s="1145"/>
      <c r="B16" s="1146"/>
      <c r="C16" s="1150"/>
      <c r="D16" s="1151"/>
      <c r="E16" s="1151"/>
      <c r="F16" s="1151"/>
      <c r="G16" s="1152"/>
      <c r="H16" s="1156"/>
      <c r="I16" s="1157"/>
      <c r="J16" s="1158"/>
      <c r="K16" s="1145"/>
      <c r="L16" s="1146"/>
      <c r="M16" s="1086"/>
      <c r="N16" s="1091"/>
      <c r="O16" s="1160"/>
      <c r="P16" s="1075"/>
      <c r="Q16" s="1075"/>
      <c r="R16" s="1075"/>
      <c r="S16" s="1075"/>
      <c r="T16" s="1076"/>
      <c r="U16" s="1135"/>
      <c r="V16" s="1136"/>
      <c r="W16" s="1139"/>
      <c r="X16" s="1140"/>
      <c r="Y16" s="1142"/>
      <c r="Z16" s="1116"/>
      <c r="AA16" s="1116"/>
      <c r="AB16" s="1116"/>
      <c r="AC16" s="1116"/>
      <c r="AD16" s="1117"/>
      <c r="AE16" s="1077" t="s">
        <v>450</v>
      </c>
      <c r="AF16" s="1078"/>
      <c r="AG16" s="1079"/>
      <c r="AH16" s="362"/>
      <c r="AI16" s="362"/>
      <c r="AJ16" s="362"/>
      <c r="AK16" s="362"/>
      <c r="AL16" s="362"/>
      <c r="AM16" s="362"/>
      <c r="AN16" s="362"/>
      <c r="AO16" s="363"/>
      <c r="AP16" s="363"/>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1080"/>
      <c r="BN16" s="1081"/>
      <c r="BO16" s="1123"/>
      <c r="BP16" s="1124"/>
      <c r="BQ16" s="1127"/>
      <c r="BR16" s="1128"/>
      <c r="BS16" s="1131"/>
      <c r="BT16" s="1132"/>
      <c r="BU16" s="1080"/>
      <c r="BV16" s="1081"/>
      <c r="BW16" s="1109"/>
      <c r="BX16" s="1110"/>
      <c r="BY16" s="1111"/>
      <c r="BZ16" s="1113"/>
      <c r="CA16" s="1113"/>
      <c r="CB16" s="1099"/>
      <c r="CC16" s="1099"/>
      <c r="CD16" s="1101"/>
      <c r="CE16" s="1101"/>
      <c r="CF16" s="1102"/>
      <c r="CG16" s="1094"/>
      <c r="CH16" s="1104"/>
      <c r="CI16" s="1094"/>
      <c r="CJ16" s="1094"/>
      <c r="CK16" s="1094"/>
      <c r="CL16" s="1094"/>
      <c r="CM16" s="1095"/>
      <c r="CN16" s="1097"/>
      <c r="CO16" s="1093"/>
      <c r="CP16" s="1093"/>
      <c r="CQ16" s="1093"/>
      <c r="CR16" s="1093"/>
      <c r="CS16" s="1093"/>
      <c r="CT16" s="1086"/>
      <c r="CU16" s="1091"/>
      <c r="CV16" s="1086"/>
      <c r="CW16" s="1087"/>
      <c r="CX16" s="1089"/>
      <c r="CY16" s="1087"/>
      <c r="CZ16" s="1075"/>
      <c r="DA16" s="1076"/>
      <c r="DB16" s="1086"/>
      <c r="DC16" s="1091"/>
      <c r="DD16" s="1086"/>
      <c r="DE16" s="1087"/>
      <c r="DF16" s="1089"/>
      <c r="DG16" s="1087"/>
      <c r="DH16" s="1075"/>
      <c r="DI16" s="1076"/>
    </row>
    <row r="17" spans="1:113" ht="17.25" customHeight="1" x14ac:dyDescent="0.15">
      <c r="A17" s="1143">
        <f t="shared" ref="A17" si="43">A15+1</f>
        <v>4</v>
      </c>
      <c r="B17" s="1144"/>
      <c r="C17" s="1147"/>
      <c r="D17" s="1148"/>
      <c r="E17" s="1148"/>
      <c r="F17" s="1148"/>
      <c r="G17" s="1149"/>
      <c r="H17" s="1153"/>
      <c r="I17" s="1154"/>
      <c r="J17" s="1155"/>
      <c r="K17" s="1143" t="str">
        <f>IF(ISERROR(VLOOKUP($H17,[3]設定!$D$2:$E$7,2)), "", VLOOKUP($H17,[3]設定!$D$2:$E$7,2))</f>
        <v/>
      </c>
      <c r="L17" s="1144"/>
      <c r="M17" s="1084">
        <f t="shared" ref="M17" si="44">COUNTA(AH18:BL18)</f>
        <v>0</v>
      </c>
      <c r="N17" s="1090"/>
      <c r="O17" s="1159">
        <f t="shared" ref="O17" si="45">COUNTIF(AH18:BL18,"非")</f>
        <v>0</v>
      </c>
      <c r="P17" s="1073"/>
      <c r="Q17" s="1073">
        <f t="shared" ref="Q17" si="46">COUNTIF(AH18:BL18,"緊")</f>
        <v>0</v>
      </c>
      <c r="R17" s="1073"/>
      <c r="S17" s="1073">
        <f t="shared" ref="S17" si="47">COUNTIF(AH18:BL18,"リ")</f>
        <v>0</v>
      </c>
      <c r="T17" s="1074"/>
      <c r="U17" s="1133">
        <f t="shared" ref="U17" si="48">COUNTIF(AH17:BL17,"○")</f>
        <v>0</v>
      </c>
      <c r="V17" s="1134"/>
      <c r="W17" s="1137">
        <f t="shared" ref="W17" si="49">SUM(Y17:AD18)</f>
        <v>0</v>
      </c>
      <c r="X17" s="1138"/>
      <c r="Y17" s="1141">
        <f t="shared" ref="Y17" si="50">SUMIFS($AH17:$BL17,$AH18:$BL18,"非")</f>
        <v>0</v>
      </c>
      <c r="Z17" s="1114"/>
      <c r="AA17" s="1114">
        <f t="shared" ref="AA17" si="51">SUMIFS($AH17:$BL17,$AH18:$BL18,"緊")</f>
        <v>0</v>
      </c>
      <c r="AB17" s="1114"/>
      <c r="AC17" s="1114">
        <f t="shared" ref="AC17" si="52">SUMIFS($AH17:$BL17,$AH18:$BL18,"リ")</f>
        <v>0</v>
      </c>
      <c r="AD17" s="1115"/>
      <c r="AE17" s="1118" t="s">
        <v>451</v>
      </c>
      <c r="AF17" s="1119"/>
      <c r="AG17" s="1120"/>
      <c r="AH17" s="359"/>
      <c r="AI17" s="286"/>
      <c r="AJ17" s="286"/>
      <c r="AK17" s="286"/>
      <c r="AL17" s="286"/>
      <c r="AM17" s="286"/>
      <c r="AN17" s="286"/>
      <c r="AO17" s="360"/>
      <c r="AP17" s="360"/>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361"/>
      <c r="BM17" s="1105"/>
      <c r="BN17" s="1106"/>
      <c r="BO17" s="1121"/>
      <c r="BP17" s="1122"/>
      <c r="BQ17" s="1125"/>
      <c r="BR17" s="1126"/>
      <c r="BS17" s="1129" t="str">
        <f t="shared" ref="BS17" si="53">IF(BM17&gt;2,CR17,"")</f>
        <v/>
      </c>
      <c r="BT17" s="1130"/>
      <c r="BU17" s="1105"/>
      <c r="BV17" s="1106"/>
      <c r="BW17" s="1107"/>
      <c r="BX17" s="1108"/>
      <c r="BY17" s="1111"/>
      <c r="BZ17" s="1112">
        <f t="shared" ref="BZ17" si="54">SUMPRODUCT((AH17:BL17&gt;8)*(BM17=""),AH17:BL17)-IF(BM17="",COUNTIF(AH17:BL17,"&gt;8")*8,0)</f>
        <v>0</v>
      </c>
      <c r="CA17" s="1112">
        <f t="shared" ref="CA17" si="55">SUMPRODUCT((AH17:BL17&gt;8)*(BM17=8),AH17:BL17)-IF(BM17=8,COUNTIF(AH17:BL17,"&gt;8")*8,0)</f>
        <v>0</v>
      </c>
      <c r="CB17" s="1098">
        <f t="shared" ref="CB17" si="56">COUNTIFS($AH18:$BL18,"緊",$AH17:$BL17,"○")+COUNTIFS($AH18:$BL18,"リ",$AH17:$BL17,"○")</f>
        <v>0</v>
      </c>
      <c r="CC17" s="1098">
        <f t="shared" ref="CC17" si="57">SUMIFS($AH17:$BL17,$AH18:$BL18,"緊")+SUMIFS($AH17:$BL17,$AH18:$BL18,"リ")</f>
        <v>0</v>
      </c>
      <c r="CD17" s="1100" t="str">
        <f>IF(K17="","",IFERROR(VALUE(DATEDIF(H17,[3]設定!$D$13,"Y")+DATEDIF(H17,[3]設定!$D$13,"YM")/100),0))</f>
        <v/>
      </c>
      <c r="CE17" s="1100" t="str">
        <f>IF(H17="","",IF(CD17&lt;0.06,"6か月未満",IF(AND(0.06&lt;=CD17,CD17&lt;1),"6か月以上",IF(AND(1&lt;=CD17,CD17&lt;3),"3歳児未満",IF(3&lt;=CD17,"3歳児以上","")))))</f>
        <v/>
      </c>
      <c r="CF17" s="1102"/>
      <c r="CG17" s="1094"/>
      <c r="CH17" s="1103"/>
      <c r="CI17" s="1094"/>
      <c r="CJ17" s="1094"/>
      <c r="CK17" s="1094"/>
      <c r="CL17" s="1094"/>
      <c r="CM17" s="1095"/>
      <c r="CN17" s="1096"/>
      <c r="CO17" s="1092"/>
      <c r="CP17" s="1092"/>
      <c r="CQ17" s="1092"/>
      <c r="CR17" s="1092"/>
      <c r="CS17" s="1092"/>
      <c r="CT17" s="1084">
        <f>SUM(CV17:DA18)</f>
        <v>0</v>
      </c>
      <c r="CU17" s="1090"/>
      <c r="CV17" s="1084">
        <f t="shared" ref="CV17" si="58">IF(AND(BM17&lt;&gt;1,K17&gt;=3),COUNTIFS(AH18:BL18,"非",AH17:BL17,"&gt;=2"),"")</f>
        <v>0</v>
      </c>
      <c r="CW17" s="1085"/>
      <c r="CX17" s="1088">
        <f t="shared" ref="CX17" si="59">IF(AND(BM17&lt;&gt;1,K17&gt;=3),COUNTIFS(AH18:BL18,"緊",AH17:BL17,"&gt;=2"),"")</f>
        <v>0</v>
      </c>
      <c r="CY17" s="1085"/>
      <c r="CZ17" s="1073">
        <f t="shared" ref="CZ17" si="60">IF(AND(BM17&lt;&gt;1,K17&gt;=3),COUNTIFS(AH18:BL18,"リ",AH17:BL17,"&gt;=2"),"")</f>
        <v>0</v>
      </c>
      <c r="DA17" s="1074"/>
      <c r="DB17" s="1084">
        <f>SUM(DD17:DI18)</f>
        <v>0</v>
      </c>
      <c r="DC17" s="1090"/>
      <c r="DD17" s="1084" t="str">
        <f t="shared" ref="DD17" si="61">IF(AND(BM17&lt;&gt;1,K17&lt;3),COUNTIFS(AH18:BL18,"非"),"")</f>
        <v/>
      </c>
      <c r="DE17" s="1085"/>
      <c r="DF17" s="1088" t="str">
        <f t="shared" ref="DF17" si="62">IF(AND(BM17&lt;&gt;1,K17&lt;3),COUNTIFS(AH18:BL18,"緊"),"")</f>
        <v/>
      </c>
      <c r="DG17" s="1085"/>
      <c r="DH17" s="1073" t="str">
        <f t="shared" ref="DH17" si="63">IF(AND(BM17&lt;&gt;1,K17&lt;3),COUNTIFS(AH18:BL18,"リ"),"")</f>
        <v/>
      </c>
      <c r="DI17" s="1074"/>
    </row>
    <row r="18" spans="1:113" ht="17.25" customHeight="1" x14ac:dyDescent="0.15">
      <c r="A18" s="1145"/>
      <c r="B18" s="1146"/>
      <c r="C18" s="1150"/>
      <c r="D18" s="1151"/>
      <c r="E18" s="1151"/>
      <c r="F18" s="1151"/>
      <c r="G18" s="1152"/>
      <c r="H18" s="1156"/>
      <c r="I18" s="1157"/>
      <c r="J18" s="1158"/>
      <c r="K18" s="1145"/>
      <c r="L18" s="1146"/>
      <c r="M18" s="1086"/>
      <c r="N18" s="1091"/>
      <c r="O18" s="1160"/>
      <c r="P18" s="1075"/>
      <c r="Q18" s="1075"/>
      <c r="R18" s="1075"/>
      <c r="S18" s="1075"/>
      <c r="T18" s="1076"/>
      <c r="U18" s="1135"/>
      <c r="V18" s="1136"/>
      <c r="W18" s="1139"/>
      <c r="X18" s="1140"/>
      <c r="Y18" s="1142"/>
      <c r="Z18" s="1116"/>
      <c r="AA18" s="1116"/>
      <c r="AB18" s="1116"/>
      <c r="AC18" s="1116"/>
      <c r="AD18" s="1117"/>
      <c r="AE18" s="1077" t="s">
        <v>450</v>
      </c>
      <c r="AF18" s="1078"/>
      <c r="AG18" s="1079"/>
      <c r="AH18" s="362"/>
      <c r="AI18" s="362"/>
      <c r="AJ18" s="362"/>
      <c r="AK18" s="362"/>
      <c r="AL18" s="362"/>
      <c r="AM18" s="362"/>
      <c r="AN18" s="362"/>
      <c r="AO18" s="363"/>
      <c r="AP18" s="363"/>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1080"/>
      <c r="BN18" s="1081"/>
      <c r="BO18" s="1123"/>
      <c r="BP18" s="1124"/>
      <c r="BQ18" s="1127"/>
      <c r="BR18" s="1128"/>
      <c r="BS18" s="1131"/>
      <c r="BT18" s="1132"/>
      <c r="BU18" s="1080"/>
      <c r="BV18" s="1081"/>
      <c r="BW18" s="1109"/>
      <c r="BX18" s="1110"/>
      <c r="BY18" s="1111"/>
      <c r="BZ18" s="1113"/>
      <c r="CA18" s="1113"/>
      <c r="CB18" s="1099"/>
      <c r="CC18" s="1099"/>
      <c r="CD18" s="1101"/>
      <c r="CE18" s="1101"/>
      <c r="CF18" s="1102"/>
      <c r="CG18" s="1094"/>
      <c r="CH18" s="1104"/>
      <c r="CI18" s="1094"/>
      <c r="CJ18" s="1094"/>
      <c r="CK18" s="1094"/>
      <c r="CL18" s="1094"/>
      <c r="CM18" s="1095"/>
      <c r="CN18" s="1097"/>
      <c r="CO18" s="1093"/>
      <c r="CP18" s="1093"/>
      <c r="CQ18" s="1093"/>
      <c r="CR18" s="1093"/>
      <c r="CS18" s="1093"/>
      <c r="CT18" s="1086"/>
      <c r="CU18" s="1091"/>
      <c r="CV18" s="1086"/>
      <c r="CW18" s="1087"/>
      <c r="CX18" s="1089"/>
      <c r="CY18" s="1087"/>
      <c r="CZ18" s="1075"/>
      <c r="DA18" s="1076"/>
      <c r="DB18" s="1086"/>
      <c r="DC18" s="1091"/>
      <c r="DD18" s="1086"/>
      <c r="DE18" s="1087"/>
      <c r="DF18" s="1089"/>
      <c r="DG18" s="1087"/>
      <c r="DH18" s="1075"/>
      <c r="DI18" s="1076"/>
    </row>
    <row r="19" spans="1:113" ht="17.25" customHeight="1" x14ac:dyDescent="0.15">
      <c r="A19" s="1143">
        <f t="shared" ref="A19" si="64">A17+1</f>
        <v>5</v>
      </c>
      <c r="B19" s="1144"/>
      <c r="C19" s="1147"/>
      <c r="D19" s="1148"/>
      <c r="E19" s="1148"/>
      <c r="F19" s="1148"/>
      <c r="G19" s="1149"/>
      <c r="H19" s="1153"/>
      <c r="I19" s="1154"/>
      <c r="J19" s="1155"/>
      <c r="K19" s="1143" t="str">
        <f>IF(ISERROR(VLOOKUP($H19,[3]設定!$D$2:$E$7,2)), "", VLOOKUP($H19,[3]設定!$D$2:$E$7,2))</f>
        <v/>
      </c>
      <c r="L19" s="1144"/>
      <c r="M19" s="1084">
        <f t="shared" ref="M19" si="65">COUNTA(AH20:BL20)</f>
        <v>0</v>
      </c>
      <c r="N19" s="1090"/>
      <c r="O19" s="1159">
        <f t="shared" ref="O19" si="66">COUNTIF(AH20:BL20,"非")</f>
        <v>0</v>
      </c>
      <c r="P19" s="1073"/>
      <c r="Q19" s="1073">
        <f t="shared" ref="Q19" si="67">COUNTIF(AH20:BL20,"緊")</f>
        <v>0</v>
      </c>
      <c r="R19" s="1073"/>
      <c r="S19" s="1073">
        <f t="shared" ref="S19" si="68">COUNTIF(AH20:BL20,"リ")</f>
        <v>0</v>
      </c>
      <c r="T19" s="1074"/>
      <c r="U19" s="1133">
        <f t="shared" ref="U19" si="69">COUNTIF(AH19:BL19,"○")</f>
        <v>0</v>
      </c>
      <c r="V19" s="1134"/>
      <c r="W19" s="1137">
        <f t="shared" ref="W19" si="70">SUM(Y19:AD20)</f>
        <v>0</v>
      </c>
      <c r="X19" s="1138"/>
      <c r="Y19" s="1141">
        <f t="shared" ref="Y19" si="71">SUMIFS($AH19:$BL19,$AH20:$BL20,"非")</f>
        <v>0</v>
      </c>
      <c r="Z19" s="1114"/>
      <c r="AA19" s="1114">
        <f t="shared" ref="AA19" si="72">SUMIFS($AH19:$BL19,$AH20:$BL20,"緊")</f>
        <v>0</v>
      </c>
      <c r="AB19" s="1114"/>
      <c r="AC19" s="1114">
        <f t="shared" ref="AC19" si="73">SUMIFS($AH19:$BL19,$AH20:$BL20,"リ")</f>
        <v>0</v>
      </c>
      <c r="AD19" s="1115"/>
      <c r="AE19" s="1118" t="s">
        <v>451</v>
      </c>
      <c r="AF19" s="1119"/>
      <c r="AG19" s="1120"/>
      <c r="AH19" s="359"/>
      <c r="AI19" s="286"/>
      <c r="AJ19" s="286"/>
      <c r="AK19" s="286"/>
      <c r="AL19" s="286"/>
      <c r="AM19" s="286"/>
      <c r="AN19" s="286"/>
      <c r="AO19" s="360"/>
      <c r="AP19" s="360"/>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361"/>
      <c r="BM19" s="1105"/>
      <c r="BN19" s="1106"/>
      <c r="BO19" s="1121"/>
      <c r="BP19" s="1122"/>
      <c r="BQ19" s="1125"/>
      <c r="BR19" s="1126"/>
      <c r="BS19" s="1129" t="str">
        <f t="shared" ref="BS19" si="74">IF(BM19&gt;2,CR19,"")</f>
        <v/>
      </c>
      <c r="BT19" s="1130"/>
      <c r="BU19" s="1105"/>
      <c r="BV19" s="1106"/>
      <c r="BW19" s="1107"/>
      <c r="BX19" s="1108"/>
      <c r="BY19" s="1111"/>
      <c r="BZ19" s="1112">
        <f t="shared" ref="BZ19" si="75">SUMPRODUCT((AH19:BL19&gt;8)*(BM19=""),AH19:BL19)-IF(BM19="",COUNTIF(AH19:BL19,"&gt;8")*8,0)</f>
        <v>0</v>
      </c>
      <c r="CA19" s="1112">
        <f t="shared" ref="CA19" si="76">SUMPRODUCT((AH19:BL19&gt;8)*(BM19=8),AH19:BL19)-IF(BM19=8,COUNTIF(AH19:BL19,"&gt;8")*8,0)</f>
        <v>0</v>
      </c>
      <c r="CB19" s="1098">
        <f t="shared" ref="CB19" si="77">COUNTIFS($AH20:$BL20,"緊",$AH19:$BL19,"○")+COUNTIFS($AH20:$BL20,"リ",$AH19:$BL19,"○")</f>
        <v>0</v>
      </c>
      <c r="CC19" s="1098">
        <f t="shared" ref="CC19" si="78">SUMIFS($AH19:$BL19,$AH20:$BL20,"緊")+SUMIFS($AH19:$BL19,$AH20:$BL20,"リ")</f>
        <v>0</v>
      </c>
      <c r="CD19" s="1100" t="str">
        <f>IF(K19="","",IFERROR(VALUE(DATEDIF(H19,[3]設定!$D$13,"Y")+DATEDIF(H19,[3]設定!$D$13,"YM")/100),0))</f>
        <v/>
      </c>
      <c r="CE19" s="1100" t="str">
        <f>IF(H19="","",IF(CD19&lt;0.06,"6か月未満",IF(AND(0.06&lt;=CD19,CD19&lt;1),"6か月以上",IF(AND(1&lt;=CD19,CD19&lt;3),"3歳児未満",IF(3&lt;=CD19,"3歳児以上","")))))</f>
        <v/>
      </c>
      <c r="CF19" s="1102"/>
      <c r="CG19" s="1094"/>
      <c r="CH19" s="1103"/>
      <c r="CI19" s="1094"/>
      <c r="CJ19" s="1094"/>
      <c r="CK19" s="1094"/>
      <c r="CL19" s="1094"/>
      <c r="CM19" s="1095"/>
      <c r="CN19" s="1096"/>
      <c r="CO19" s="1092"/>
      <c r="CP19" s="1092"/>
      <c r="CQ19" s="1092"/>
      <c r="CR19" s="1092"/>
      <c r="CS19" s="1092"/>
      <c r="CT19" s="1084">
        <f>SUM(CV19:DA20)</f>
        <v>0</v>
      </c>
      <c r="CU19" s="1090"/>
      <c r="CV19" s="1084">
        <f t="shared" ref="CV19" si="79">IF(AND(BM19&lt;&gt;1,K19&gt;=3),COUNTIFS(AH20:BL20,"非",AH19:BL19,"&gt;=2"),"")</f>
        <v>0</v>
      </c>
      <c r="CW19" s="1085"/>
      <c r="CX19" s="1088">
        <f t="shared" ref="CX19" si="80">IF(AND(BM19&lt;&gt;1,K19&gt;=3),COUNTIFS(AH20:BL20,"緊",AH19:BL19,"&gt;=2"),"")</f>
        <v>0</v>
      </c>
      <c r="CY19" s="1085"/>
      <c r="CZ19" s="1073">
        <f t="shared" ref="CZ19" si="81">IF(AND(BM19&lt;&gt;1,K19&gt;=3),COUNTIFS(AH20:BL20,"リ",AH19:BL19,"&gt;=2"),"")</f>
        <v>0</v>
      </c>
      <c r="DA19" s="1074"/>
      <c r="DB19" s="1084">
        <f>SUM(DD19:DI20)</f>
        <v>0</v>
      </c>
      <c r="DC19" s="1090"/>
      <c r="DD19" s="1084" t="str">
        <f t="shared" ref="DD19" si="82">IF(AND(BM19&lt;&gt;1,K19&lt;3),COUNTIFS(AH20:BL20,"非"),"")</f>
        <v/>
      </c>
      <c r="DE19" s="1085"/>
      <c r="DF19" s="1088" t="str">
        <f t="shared" ref="DF19" si="83">IF(AND(BM19&lt;&gt;1,K19&lt;3),COUNTIFS(AH20:BL20,"緊"),"")</f>
        <v/>
      </c>
      <c r="DG19" s="1085"/>
      <c r="DH19" s="1073" t="str">
        <f t="shared" ref="DH19" si="84">IF(AND(BM19&lt;&gt;1,K19&lt;3),COUNTIFS(AH20:BL20,"リ"),"")</f>
        <v/>
      </c>
      <c r="DI19" s="1074"/>
    </row>
    <row r="20" spans="1:113" ht="17.25" customHeight="1" x14ac:dyDescent="0.15">
      <c r="A20" s="1145"/>
      <c r="B20" s="1146"/>
      <c r="C20" s="1150"/>
      <c r="D20" s="1151"/>
      <c r="E20" s="1151"/>
      <c r="F20" s="1151"/>
      <c r="G20" s="1152"/>
      <c r="H20" s="1156"/>
      <c r="I20" s="1157"/>
      <c r="J20" s="1158"/>
      <c r="K20" s="1145"/>
      <c r="L20" s="1146"/>
      <c r="M20" s="1086"/>
      <c r="N20" s="1091"/>
      <c r="O20" s="1160"/>
      <c r="P20" s="1075"/>
      <c r="Q20" s="1075"/>
      <c r="R20" s="1075"/>
      <c r="S20" s="1075"/>
      <c r="T20" s="1076"/>
      <c r="U20" s="1135"/>
      <c r="V20" s="1136"/>
      <c r="W20" s="1139"/>
      <c r="X20" s="1140"/>
      <c r="Y20" s="1142"/>
      <c r="Z20" s="1116"/>
      <c r="AA20" s="1116"/>
      <c r="AB20" s="1116"/>
      <c r="AC20" s="1116"/>
      <c r="AD20" s="1117"/>
      <c r="AE20" s="1077" t="s">
        <v>450</v>
      </c>
      <c r="AF20" s="1078"/>
      <c r="AG20" s="1079"/>
      <c r="AH20" s="362"/>
      <c r="AI20" s="362"/>
      <c r="AJ20" s="362"/>
      <c r="AK20" s="362"/>
      <c r="AL20" s="362"/>
      <c r="AM20" s="362"/>
      <c r="AN20" s="362"/>
      <c r="AO20" s="363"/>
      <c r="AP20" s="363"/>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1080"/>
      <c r="BN20" s="1081"/>
      <c r="BO20" s="1123"/>
      <c r="BP20" s="1124"/>
      <c r="BQ20" s="1127"/>
      <c r="BR20" s="1128"/>
      <c r="BS20" s="1131"/>
      <c r="BT20" s="1132"/>
      <c r="BU20" s="1080"/>
      <c r="BV20" s="1081"/>
      <c r="BW20" s="1109"/>
      <c r="BX20" s="1110"/>
      <c r="BY20" s="1111"/>
      <c r="BZ20" s="1113"/>
      <c r="CA20" s="1113"/>
      <c r="CB20" s="1099"/>
      <c r="CC20" s="1099"/>
      <c r="CD20" s="1101"/>
      <c r="CE20" s="1101"/>
      <c r="CF20" s="1102"/>
      <c r="CG20" s="1094"/>
      <c r="CH20" s="1104"/>
      <c r="CI20" s="1094"/>
      <c r="CJ20" s="1094"/>
      <c r="CK20" s="1094"/>
      <c r="CL20" s="1094"/>
      <c r="CM20" s="1095"/>
      <c r="CN20" s="1097"/>
      <c r="CO20" s="1093"/>
      <c r="CP20" s="1093"/>
      <c r="CQ20" s="1093"/>
      <c r="CR20" s="1093"/>
      <c r="CS20" s="1093"/>
      <c r="CT20" s="1086"/>
      <c r="CU20" s="1091"/>
      <c r="CV20" s="1086"/>
      <c r="CW20" s="1087"/>
      <c r="CX20" s="1089"/>
      <c r="CY20" s="1087"/>
      <c r="CZ20" s="1075"/>
      <c r="DA20" s="1076"/>
      <c r="DB20" s="1086"/>
      <c r="DC20" s="1091"/>
      <c r="DD20" s="1086"/>
      <c r="DE20" s="1087"/>
      <c r="DF20" s="1089"/>
      <c r="DG20" s="1087"/>
      <c r="DH20" s="1075"/>
      <c r="DI20" s="1076"/>
    </row>
    <row r="21" spans="1:113" ht="17.25" customHeight="1" x14ac:dyDescent="0.15">
      <c r="A21" s="1143">
        <f t="shared" ref="A21" si="85">A19+1</f>
        <v>6</v>
      </c>
      <c r="B21" s="1144"/>
      <c r="C21" s="1147"/>
      <c r="D21" s="1148"/>
      <c r="E21" s="1148"/>
      <c r="F21" s="1148"/>
      <c r="G21" s="1149"/>
      <c r="H21" s="1153"/>
      <c r="I21" s="1154"/>
      <c r="J21" s="1155"/>
      <c r="K21" s="1143" t="str">
        <f>IF(ISERROR(VLOOKUP($H21,[3]設定!$D$2:$E$7,2)), "", VLOOKUP($H21,[3]設定!$D$2:$E$7,2))</f>
        <v/>
      </c>
      <c r="L21" s="1144"/>
      <c r="M21" s="1084">
        <f t="shared" ref="M21" si="86">COUNTA(AH22:BL22)</f>
        <v>0</v>
      </c>
      <c r="N21" s="1090"/>
      <c r="O21" s="1159">
        <f t="shared" ref="O21" si="87">COUNTIF(AH22:BL22,"非")</f>
        <v>0</v>
      </c>
      <c r="P21" s="1073"/>
      <c r="Q21" s="1073">
        <f t="shared" ref="Q21" si="88">COUNTIF(AH22:BL22,"緊")</f>
        <v>0</v>
      </c>
      <c r="R21" s="1073"/>
      <c r="S21" s="1073">
        <f t="shared" ref="S21" si="89">COUNTIF(AH22:BL22,"リ")</f>
        <v>0</v>
      </c>
      <c r="T21" s="1074"/>
      <c r="U21" s="1133">
        <f t="shared" ref="U21" si="90">COUNTIF(AH21:BL21,"○")</f>
        <v>0</v>
      </c>
      <c r="V21" s="1134"/>
      <c r="W21" s="1137">
        <f t="shared" ref="W21" si="91">SUM(Y21:AD22)</f>
        <v>0</v>
      </c>
      <c r="X21" s="1138"/>
      <c r="Y21" s="1141">
        <f t="shared" ref="Y21" si="92">SUMIFS($AH21:$BL21,$AH22:$BL22,"非")</f>
        <v>0</v>
      </c>
      <c r="Z21" s="1114"/>
      <c r="AA21" s="1114">
        <f t="shared" ref="AA21" si="93">SUMIFS($AH21:$BL21,$AH22:$BL22,"緊")</f>
        <v>0</v>
      </c>
      <c r="AB21" s="1114"/>
      <c r="AC21" s="1114">
        <f t="shared" ref="AC21" si="94">SUMIFS($AH21:$BL21,$AH22:$BL22,"リ")</f>
        <v>0</v>
      </c>
      <c r="AD21" s="1115"/>
      <c r="AE21" s="1118" t="s">
        <v>451</v>
      </c>
      <c r="AF21" s="1119"/>
      <c r="AG21" s="1120"/>
      <c r="AH21" s="359"/>
      <c r="AI21" s="286"/>
      <c r="AJ21" s="286"/>
      <c r="AK21" s="286"/>
      <c r="AL21" s="286"/>
      <c r="AM21" s="286"/>
      <c r="AN21" s="286"/>
      <c r="AO21" s="360"/>
      <c r="AP21" s="360"/>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361"/>
      <c r="BM21" s="1105"/>
      <c r="BN21" s="1106"/>
      <c r="BO21" s="1121"/>
      <c r="BP21" s="1122"/>
      <c r="BQ21" s="1125"/>
      <c r="BR21" s="1126"/>
      <c r="BS21" s="1129" t="str">
        <f t="shared" ref="BS21" si="95">IF(BM21&gt;2,CR21,"")</f>
        <v/>
      </c>
      <c r="BT21" s="1130"/>
      <c r="BU21" s="1105"/>
      <c r="BV21" s="1106"/>
      <c r="BW21" s="1107"/>
      <c r="BX21" s="1108"/>
      <c r="BY21" s="1111"/>
      <c r="BZ21" s="1112">
        <f t="shared" ref="BZ21" si="96">SUMPRODUCT((AH21:BL21&gt;8)*(BM21=""),AH21:BL21)-IF(BM21="",COUNTIF(AH21:BL21,"&gt;8")*8,0)</f>
        <v>0</v>
      </c>
      <c r="CA21" s="1112">
        <f t="shared" ref="CA21" si="97">SUMPRODUCT((AH21:BL21&gt;8)*(BM21=8),AH21:BL21)-IF(BM21=8,COUNTIF(AH21:BL21,"&gt;8")*8,0)</f>
        <v>0</v>
      </c>
      <c r="CB21" s="1098">
        <f t="shared" ref="CB21" si="98">COUNTIFS($AH22:$BL22,"緊",$AH21:$BL21,"○")+COUNTIFS($AH22:$BL22,"リ",$AH21:$BL21,"○")</f>
        <v>0</v>
      </c>
      <c r="CC21" s="1098">
        <f t="shared" ref="CC21" si="99">SUMIFS($AH21:$BL21,$AH22:$BL22,"緊")+SUMIFS($AH21:$BL21,$AH22:$BL22,"リ")</f>
        <v>0</v>
      </c>
      <c r="CD21" s="1100" t="str">
        <f>IF(K21="","",IFERROR(VALUE(DATEDIF(H21,[3]設定!$D$13,"Y")+DATEDIF(H21,[3]設定!$D$13,"YM")/100),0))</f>
        <v/>
      </c>
      <c r="CE21" s="1100" t="str">
        <f>IF(H21="","",IF(CD21&lt;0.06,"6か月未満",IF(AND(0.06&lt;=CD21,CD21&lt;1),"6か月以上",IF(AND(1&lt;=CD21,CD21&lt;3),"3歳児未満",IF(3&lt;=CD21,"3歳児以上","")))))</f>
        <v/>
      </c>
      <c r="CF21" s="1102"/>
      <c r="CG21" s="1094"/>
      <c r="CH21" s="1103"/>
      <c r="CI21" s="1094"/>
      <c r="CJ21" s="1094"/>
      <c r="CK21" s="1094"/>
      <c r="CL21" s="1094"/>
      <c r="CM21" s="1095"/>
      <c r="CN21" s="1096"/>
      <c r="CO21" s="1092"/>
      <c r="CP21" s="1092"/>
      <c r="CQ21" s="1092"/>
      <c r="CR21" s="1092"/>
      <c r="CS21" s="1092"/>
      <c r="CT21" s="1084">
        <f>SUM(CV21:DA22)</f>
        <v>0</v>
      </c>
      <c r="CU21" s="1090"/>
      <c r="CV21" s="1084">
        <f t="shared" ref="CV21" si="100">IF(AND(BM21&lt;&gt;1,K21&gt;=3),COUNTIFS(AH22:BL22,"非",AH21:BL21,"&gt;=2"),"")</f>
        <v>0</v>
      </c>
      <c r="CW21" s="1085"/>
      <c r="CX21" s="1088">
        <f t="shared" ref="CX21" si="101">IF(AND(BM21&lt;&gt;1,K21&gt;=3),COUNTIFS(AH22:BL22,"緊",AH21:BL21,"&gt;=2"),"")</f>
        <v>0</v>
      </c>
      <c r="CY21" s="1085"/>
      <c r="CZ21" s="1073">
        <f t="shared" ref="CZ21" si="102">IF(AND(BM21&lt;&gt;1,K21&gt;=3),COUNTIFS(AH22:BL22,"リ",AH21:BL21,"&gt;=2"),"")</f>
        <v>0</v>
      </c>
      <c r="DA21" s="1074"/>
      <c r="DB21" s="1084">
        <f>SUM(DD21:DI22)</f>
        <v>0</v>
      </c>
      <c r="DC21" s="1090"/>
      <c r="DD21" s="1084" t="str">
        <f t="shared" ref="DD21" si="103">IF(AND(BM21&lt;&gt;1,K21&lt;3),COUNTIFS(AH22:BL22,"非"),"")</f>
        <v/>
      </c>
      <c r="DE21" s="1085"/>
      <c r="DF21" s="1088" t="str">
        <f t="shared" ref="DF21" si="104">IF(AND(BM21&lt;&gt;1,K21&lt;3),COUNTIFS(AH22:BL22,"緊"),"")</f>
        <v/>
      </c>
      <c r="DG21" s="1085"/>
      <c r="DH21" s="1073" t="str">
        <f t="shared" ref="DH21" si="105">IF(AND(BM21&lt;&gt;1,K21&lt;3),COUNTIFS(AH22:BL22,"リ"),"")</f>
        <v/>
      </c>
      <c r="DI21" s="1074"/>
    </row>
    <row r="22" spans="1:113" ht="17.25" customHeight="1" x14ac:dyDescent="0.15">
      <c r="A22" s="1145"/>
      <c r="B22" s="1146"/>
      <c r="C22" s="1150"/>
      <c r="D22" s="1151"/>
      <c r="E22" s="1151"/>
      <c r="F22" s="1151"/>
      <c r="G22" s="1152"/>
      <c r="H22" s="1156"/>
      <c r="I22" s="1157"/>
      <c r="J22" s="1158"/>
      <c r="K22" s="1145"/>
      <c r="L22" s="1146"/>
      <c r="M22" s="1086"/>
      <c r="N22" s="1091"/>
      <c r="O22" s="1160"/>
      <c r="P22" s="1075"/>
      <c r="Q22" s="1075"/>
      <c r="R22" s="1075"/>
      <c r="S22" s="1075"/>
      <c r="T22" s="1076"/>
      <c r="U22" s="1135"/>
      <c r="V22" s="1136"/>
      <c r="W22" s="1139"/>
      <c r="X22" s="1140"/>
      <c r="Y22" s="1142"/>
      <c r="Z22" s="1116"/>
      <c r="AA22" s="1116"/>
      <c r="AB22" s="1116"/>
      <c r="AC22" s="1116"/>
      <c r="AD22" s="1117"/>
      <c r="AE22" s="1077" t="s">
        <v>450</v>
      </c>
      <c r="AF22" s="1078"/>
      <c r="AG22" s="1079"/>
      <c r="AH22" s="362"/>
      <c r="AI22" s="362"/>
      <c r="AJ22" s="362"/>
      <c r="AK22" s="362"/>
      <c r="AL22" s="362"/>
      <c r="AM22" s="362"/>
      <c r="AN22" s="362"/>
      <c r="AO22" s="363"/>
      <c r="AP22" s="363"/>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1080"/>
      <c r="BN22" s="1081"/>
      <c r="BO22" s="1123"/>
      <c r="BP22" s="1124"/>
      <c r="BQ22" s="1127"/>
      <c r="BR22" s="1128"/>
      <c r="BS22" s="1131"/>
      <c r="BT22" s="1132"/>
      <c r="BU22" s="1080"/>
      <c r="BV22" s="1081"/>
      <c r="BW22" s="1109"/>
      <c r="BX22" s="1110"/>
      <c r="BY22" s="1111"/>
      <c r="BZ22" s="1113"/>
      <c r="CA22" s="1113"/>
      <c r="CB22" s="1099"/>
      <c r="CC22" s="1099"/>
      <c r="CD22" s="1101"/>
      <c r="CE22" s="1101"/>
      <c r="CF22" s="1102"/>
      <c r="CG22" s="1094"/>
      <c r="CH22" s="1104"/>
      <c r="CI22" s="1094"/>
      <c r="CJ22" s="1094"/>
      <c r="CK22" s="1094"/>
      <c r="CL22" s="1094"/>
      <c r="CM22" s="1095"/>
      <c r="CN22" s="1097"/>
      <c r="CO22" s="1093"/>
      <c r="CP22" s="1093"/>
      <c r="CQ22" s="1093"/>
      <c r="CR22" s="1093"/>
      <c r="CS22" s="1093"/>
      <c r="CT22" s="1086"/>
      <c r="CU22" s="1091"/>
      <c r="CV22" s="1086"/>
      <c r="CW22" s="1087"/>
      <c r="CX22" s="1089"/>
      <c r="CY22" s="1087"/>
      <c r="CZ22" s="1075"/>
      <c r="DA22" s="1076"/>
      <c r="DB22" s="1086"/>
      <c r="DC22" s="1091"/>
      <c r="DD22" s="1086"/>
      <c r="DE22" s="1087"/>
      <c r="DF22" s="1089"/>
      <c r="DG22" s="1087"/>
      <c r="DH22" s="1075"/>
      <c r="DI22" s="1076"/>
    </row>
    <row r="23" spans="1:113" ht="17.25" customHeight="1" x14ac:dyDescent="0.15">
      <c r="A23" s="1143">
        <f t="shared" ref="A23" si="106">A21+1</f>
        <v>7</v>
      </c>
      <c r="B23" s="1144"/>
      <c r="C23" s="1147"/>
      <c r="D23" s="1148"/>
      <c r="E23" s="1148"/>
      <c r="F23" s="1148"/>
      <c r="G23" s="1149"/>
      <c r="H23" s="1153"/>
      <c r="I23" s="1154"/>
      <c r="J23" s="1155"/>
      <c r="K23" s="1143" t="str">
        <f>IF(ISERROR(VLOOKUP($H23,[3]設定!$D$2:$E$7,2)), "", VLOOKUP($H23,[3]設定!$D$2:$E$7,2))</f>
        <v/>
      </c>
      <c r="L23" s="1144"/>
      <c r="M23" s="1084">
        <f t="shared" ref="M23" si="107">COUNTA(AH24:BL24)</f>
        <v>0</v>
      </c>
      <c r="N23" s="1090"/>
      <c r="O23" s="1159">
        <f t="shared" ref="O23" si="108">COUNTIF(AH24:BL24,"非")</f>
        <v>0</v>
      </c>
      <c r="P23" s="1073"/>
      <c r="Q23" s="1073">
        <f t="shared" ref="Q23" si="109">COUNTIF(AH24:BL24,"緊")</f>
        <v>0</v>
      </c>
      <c r="R23" s="1073"/>
      <c r="S23" s="1073">
        <f t="shared" ref="S23" si="110">COUNTIF(AH24:BL24,"リ")</f>
        <v>0</v>
      </c>
      <c r="T23" s="1074"/>
      <c r="U23" s="1133">
        <f t="shared" ref="U23" si="111">COUNTIF(AH23:BL23,"○")</f>
        <v>0</v>
      </c>
      <c r="V23" s="1134"/>
      <c r="W23" s="1137">
        <f t="shared" ref="W23" si="112">SUM(Y23:AD24)</f>
        <v>0</v>
      </c>
      <c r="X23" s="1138"/>
      <c r="Y23" s="1141">
        <f t="shared" ref="Y23" si="113">SUMIFS($AH23:$BL23,$AH24:$BL24,"非")</f>
        <v>0</v>
      </c>
      <c r="Z23" s="1114"/>
      <c r="AA23" s="1114">
        <f t="shared" ref="AA23" si="114">SUMIFS($AH23:$BL23,$AH24:$BL24,"緊")</f>
        <v>0</v>
      </c>
      <c r="AB23" s="1114"/>
      <c r="AC23" s="1114">
        <f t="shared" ref="AC23" si="115">SUMIFS($AH23:$BL23,$AH24:$BL24,"リ")</f>
        <v>0</v>
      </c>
      <c r="AD23" s="1115"/>
      <c r="AE23" s="1118" t="s">
        <v>451</v>
      </c>
      <c r="AF23" s="1119"/>
      <c r="AG23" s="1120"/>
      <c r="AH23" s="359"/>
      <c r="AI23" s="286"/>
      <c r="AJ23" s="286"/>
      <c r="AK23" s="286"/>
      <c r="AL23" s="286"/>
      <c r="AM23" s="286"/>
      <c r="AN23" s="286"/>
      <c r="AO23" s="360"/>
      <c r="AP23" s="360"/>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361"/>
      <c r="BM23" s="1105"/>
      <c r="BN23" s="1106"/>
      <c r="BO23" s="1121"/>
      <c r="BP23" s="1122"/>
      <c r="BQ23" s="1125"/>
      <c r="BR23" s="1126"/>
      <c r="BS23" s="1129" t="str">
        <f t="shared" ref="BS23" si="116">IF(BM23&gt;2,CR23,"")</f>
        <v/>
      </c>
      <c r="BT23" s="1130"/>
      <c r="BU23" s="1105"/>
      <c r="BV23" s="1106"/>
      <c r="BW23" s="1107"/>
      <c r="BX23" s="1108"/>
      <c r="BY23" s="1111"/>
      <c r="BZ23" s="1112">
        <f t="shared" ref="BZ23" si="117">SUMPRODUCT((AH23:BL23&gt;8)*(BM23=""),AH23:BL23)-IF(BM23="",COUNTIF(AH23:BL23,"&gt;8")*8,0)</f>
        <v>0</v>
      </c>
      <c r="CA23" s="1112">
        <f t="shared" ref="CA23" si="118">SUMPRODUCT((AH23:BL23&gt;8)*(BM23=8),AH23:BL23)-IF(BM23=8,COUNTIF(AH23:BL23,"&gt;8")*8,0)</f>
        <v>0</v>
      </c>
      <c r="CB23" s="1098">
        <f t="shared" ref="CB23" si="119">COUNTIFS($AH24:$BL24,"緊",$AH23:$BL23,"○")+COUNTIFS($AH24:$BL24,"リ",$AH23:$BL23,"○")</f>
        <v>0</v>
      </c>
      <c r="CC23" s="1098">
        <f t="shared" ref="CC23" si="120">SUMIFS($AH23:$BL23,$AH24:$BL24,"緊")+SUMIFS($AH23:$BL23,$AH24:$BL24,"リ")</f>
        <v>0</v>
      </c>
      <c r="CD23" s="1100" t="str">
        <f>IF(K23="","",IFERROR(VALUE(DATEDIF(H23,[3]設定!$D$13,"Y")+DATEDIF(H23,[3]設定!$D$13,"YM")/100),0))</f>
        <v/>
      </c>
      <c r="CE23" s="1100" t="str">
        <f>IF(H23="","",IF(CD23&lt;0.06,"6か月未満",IF(AND(0.06&lt;=CD23,CD23&lt;1),"6か月以上",IF(AND(1&lt;=CD23,CD23&lt;3),"3歳児未満",IF(3&lt;=CD23,"3歳児以上","")))))</f>
        <v/>
      </c>
      <c r="CF23" s="1102"/>
      <c r="CG23" s="1094"/>
      <c r="CH23" s="1103"/>
      <c r="CI23" s="1094"/>
      <c r="CJ23" s="1094"/>
      <c r="CK23" s="1094"/>
      <c r="CL23" s="1094"/>
      <c r="CM23" s="1095"/>
      <c r="CN23" s="1096"/>
      <c r="CO23" s="1092"/>
      <c r="CP23" s="1092"/>
      <c r="CQ23" s="1092"/>
      <c r="CR23" s="1092"/>
      <c r="CS23" s="1092"/>
      <c r="CT23" s="1084">
        <f>SUM(CV23:DA24)</f>
        <v>0</v>
      </c>
      <c r="CU23" s="1090"/>
      <c r="CV23" s="1084">
        <f t="shared" ref="CV23" si="121">IF(AND(BM23&lt;&gt;1,K23&gt;=3),COUNTIFS(AH24:BL24,"非",AH23:BL23,"&gt;=2"),"")</f>
        <v>0</v>
      </c>
      <c r="CW23" s="1085"/>
      <c r="CX23" s="1088">
        <f t="shared" ref="CX23" si="122">IF(AND(BM23&lt;&gt;1,K23&gt;=3),COUNTIFS(AH24:BL24,"緊",AH23:BL23,"&gt;=2"),"")</f>
        <v>0</v>
      </c>
      <c r="CY23" s="1085"/>
      <c r="CZ23" s="1073">
        <f t="shared" ref="CZ23" si="123">IF(AND(BM23&lt;&gt;1,K23&gt;=3),COUNTIFS(AH24:BL24,"リ",AH23:BL23,"&gt;=2"),"")</f>
        <v>0</v>
      </c>
      <c r="DA23" s="1074"/>
      <c r="DB23" s="1084">
        <f>SUM(DD23:DI24)</f>
        <v>0</v>
      </c>
      <c r="DC23" s="1090"/>
      <c r="DD23" s="1084" t="str">
        <f t="shared" ref="DD23" si="124">IF(AND(BM23&lt;&gt;1,K23&lt;3),COUNTIFS(AH24:BL24,"非"),"")</f>
        <v/>
      </c>
      <c r="DE23" s="1085"/>
      <c r="DF23" s="1088" t="str">
        <f t="shared" ref="DF23" si="125">IF(AND(BM23&lt;&gt;1,K23&lt;3),COUNTIFS(AH24:BL24,"緊"),"")</f>
        <v/>
      </c>
      <c r="DG23" s="1085"/>
      <c r="DH23" s="1073" t="str">
        <f t="shared" ref="DH23" si="126">IF(AND(BM23&lt;&gt;1,K23&lt;3),COUNTIFS(AH24:BL24,"リ"),"")</f>
        <v/>
      </c>
      <c r="DI23" s="1074"/>
    </row>
    <row r="24" spans="1:113" ht="17.25" customHeight="1" x14ac:dyDescent="0.15">
      <c r="A24" s="1145"/>
      <c r="B24" s="1146"/>
      <c r="C24" s="1150"/>
      <c r="D24" s="1151"/>
      <c r="E24" s="1151"/>
      <c r="F24" s="1151"/>
      <c r="G24" s="1152"/>
      <c r="H24" s="1156"/>
      <c r="I24" s="1157"/>
      <c r="J24" s="1158"/>
      <c r="K24" s="1145"/>
      <c r="L24" s="1146"/>
      <c r="M24" s="1086"/>
      <c r="N24" s="1091"/>
      <c r="O24" s="1160"/>
      <c r="P24" s="1075"/>
      <c r="Q24" s="1075"/>
      <c r="R24" s="1075"/>
      <c r="S24" s="1075"/>
      <c r="T24" s="1076"/>
      <c r="U24" s="1135"/>
      <c r="V24" s="1136"/>
      <c r="W24" s="1139"/>
      <c r="X24" s="1140"/>
      <c r="Y24" s="1142"/>
      <c r="Z24" s="1116"/>
      <c r="AA24" s="1116"/>
      <c r="AB24" s="1116"/>
      <c r="AC24" s="1116"/>
      <c r="AD24" s="1117"/>
      <c r="AE24" s="1077" t="s">
        <v>450</v>
      </c>
      <c r="AF24" s="1078"/>
      <c r="AG24" s="1079"/>
      <c r="AH24" s="362"/>
      <c r="AI24" s="362"/>
      <c r="AJ24" s="362"/>
      <c r="AK24" s="362"/>
      <c r="AL24" s="362"/>
      <c r="AM24" s="362"/>
      <c r="AN24" s="362"/>
      <c r="AO24" s="363"/>
      <c r="AP24" s="363"/>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1080"/>
      <c r="BN24" s="1081"/>
      <c r="BO24" s="1123"/>
      <c r="BP24" s="1124"/>
      <c r="BQ24" s="1127"/>
      <c r="BR24" s="1128"/>
      <c r="BS24" s="1131"/>
      <c r="BT24" s="1132"/>
      <c r="BU24" s="1080"/>
      <c r="BV24" s="1081"/>
      <c r="BW24" s="1109"/>
      <c r="BX24" s="1110"/>
      <c r="BY24" s="1111"/>
      <c r="BZ24" s="1113"/>
      <c r="CA24" s="1113"/>
      <c r="CB24" s="1099"/>
      <c r="CC24" s="1099"/>
      <c r="CD24" s="1101"/>
      <c r="CE24" s="1101"/>
      <c r="CF24" s="1102"/>
      <c r="CG24" s="1094"/>
      <c r="CH24" s="1104"/>
      <c r="CI24" s="1094"/>
      <c r="CJ24" s="1094"/>
      <c r="CK24" s="1094"/>
      <c r="CL24" s="1094"/>
      <c r="CM24" s="1095"/>
      <c r="CN24" s="1097"/>
      <c r="CO24" s="1093"/>
      <c r="CP24" s="1093"/>
      <c r="CQ24" s="1093"/>
      <c r="CR24" s="1093"/>
      <c r="CS24" s="1093"/>
      <c r="CT24" s="1086"/>
      <c r="CU24" s="1091"/>
      <c r="CV24" s="1086"/>
      <c r="CW24" s="1087"/>
      <c r="CX24" s="1089"/>
      <c r="CY24" s="1087"/>
      <c r="CZ24" s="1075"/>
      <c r="DA24" s="1076"/>
      <c r="DB24" s="1086"/>
      <c r="DC24" s="1091"/>
      <c r="DD24" s="1086"/>
      <c r="DE24" s="1087"/>
      <c r="DF24" s="1089"/>
      <c r="DG24" s="1087"/>
      <c r="DH24" s="1075"/>
      <c r="DI24" s="1076"/>
    </row>
    <row r="25" spans="1:113" ht="17.25" customHeight="1" x14ac:dyDescent="0.15">
      <c r="A25" s="1143">
        <f t="shared" ref="A25" si="127">A23+1</f>
        <v>8</v>
      </c>
      <c r="B25" s="1144"/>
      <c r="C25" s="1147"/>
      <c r="D25" s="1148"/>
      <c r="E25" s="1148"/>
      <c r="F25" s="1148"/>
      <c r="G25" s="1149"/>
      <c r="H25" s="1153"/>
      <c r="I25" s="1154"/>
      <c r="J25" s="1155"/>
      <c r="K25" s="1143" t="str">
        <f>IF(ISERROR(VLOOKUP($H25,[3]設定!$D$2:$E$7,2)), "", VLOOKUP($H25,[3]設定!$D$2:$E$7,2))</f>
        <v/>
      </c>
      <c r="L25" s="1144"/>
      <c r="M25" s="1084">
        <f t="shared" ref="M25" si="128">COUNTA(AH26:BL26)</f>
        <v>0</v>
      </c>
      <c r="N25" s="1090"/>
      <c r="O25" s="1159">
        <f t="shared" ref="O25" si="129">COUNTIF(AH26:BL26,"非")</f>
        <v>0</v>
      </c>
      <c r="P25" s="1073"/>
      <c r="Q25" s="1073">
        <f t="shared" ref="Q25" si="130">COUNTIF(AH26:BL26,"緊")</f>
        <v>0</v>
      </c>
      <c r="R25" s="1073"/>
      <c r="S25" s="1073">
        <f t="shared" ref="S25" si="131">COUNTIF(AH26:BL26,"リ")</f>
        <v>0</v>
      </c>
      <c r="T25" s="1074"/>
      <c r="U25" s="1133">
        <f t="shared" ref="U25" si="132">COUNTIF(AH25:BL25,"○")</f>
        <v>0</v>
      </c>
      <c r="V25" s="1134"/>
      <c r="W25" s="1137">
        <f t="shared" ref="W25" si="133">SUM(Y25:AD26)</f>
        <v>0</v>
      </c>
      <c r="X25" s="1138"/>
      <c r="Y25" s="1141">
        <f t="shared" ref="Y25" si="134">SUMIFS($AH25:$BL25,$AH26:$BL26,"非")</f>
        <v>0</v>
      </c>
      <c r="Z25" s="1114"/>
      <c r="AA25" s="1114">
        <f t="shared" ref="AA25" si="135">SUMIFS($AH25:$BL25,$AH26:$BL26,"緊")</f>
        <v>0</v>
      </c>
      <c r="AB25" s="1114"/>
      <c r="AC25" s="1114">
        <f t="shared" ref="AC25" si="136">SUMIFS($AH25:$BL25,$AH26:$BL26,"リ")</f>
        <v>0</v>
      </c>
      <c r="AD25" s="1115"/>
      <c r="AE25" s="1118" t="s">
        <v>451</v>
      </c>
      <c r="AF25" s="1119"/>
      <c r="AG25" s="1120"/>
      <c r="AH25" s="359"/>
      <c r="AI25" s="286"/>
      <c r="AJ25" s="286"/>
      <c r="AK25" s="286"/>
      <c r="AL25" s="286"/>
      <c r="AM25" s="286"/>
      <c r="AN25" s="286"/>
      <c r="AO25" s="360"/>
      <c r="AP25" s="360"/>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361"/>
      <c r="BM25" s="1105"/>
      <c r="BN25" s="1106"/>
      <c r="BO25" s="1121"/>
      <c r="BP25" s="1122"/>
      <c r="BQ25" s="1125"/>
      <c r="BR25" s="1126"/>
      <c r="BS25" s="1129" t="str">
        <f t="shared" ref="BS25" si="137">IF(BM25&gt;2,CR25,"")</f>
        <v/>
      </c>
      <c r="BT25" s="1130"/>
      <c r="BU25" s="1105"/>
      <c r="BV25" s="1106"/>
      <c r="BW25" s="1107"/>
      <c r="BX25" s="1108"/>
      <c r="BY25" s="1111"/>
      <c r="BZ25" s="1112">
        <f t="shared" ref="BZ25" si="138">SUMPRODUCT((AH25:BL25&gt;8)*(BM25=""),AH25:BL25)-IF(BM25="",COUNTIF(AH25:BL25,"&gt;8")*8,0)</f>
        <v>0</v>
      </c>
      <c r="CA25" s="1112">
        <f t="shared" ref="CA25" si="139">SUMPRODUCT((AH25:BL25&gt;8)*(BM25=8),AH25:BL25)-IF(BM25=8,COUNTIF(AH25:BL25,"&gt;8")*8,0)</f>
        <v>0</v>
      </c>
      <c r="CB25" s="1098">
        <f t="shared" ref="CB25" si="140">COUNTIFS($AH26:$BL26,"緊",$AH25:$BL25,"○")+COUNTIFS($AH26:$BL26,"リ",$AH25:$BL25,"○")</f>
        <v>0</v>
      </c>
      <c r="CC25" s="1098">
        <f t="shared" ref="CC25" si="141">SUMIFS($AH25:$BL25,$AH26:$BL26,"緊")+SUMIFS($AH25:$BL25,$AH26:$BL26,"リ")</f>
        <v>0</v>
      </c>
      <c r="CD25" s="1100" t="str">
        <f>IF(K25="","",IFERROR(VALUE(DATEDIF(H25,[3]設定!$D$13,"Y")+DATEDIF(H25,[3]設定!$D$13,"YM")/100),0))</f>
        <v/>
      </c>
      <c r="CE25" s="1100" t="str">
        <f>IF(H25="","",IF(CD25&lt;0.06,"6か月未満",IF(AND(0.06&lt;=CD25,CD25&lt;1),"6か月以上",IF(AND(1&lt;=CD25,CD25&lt;3),"3歳児未満",IF(3&lt;=CD25,"3歳児以上","")))))</f>
        <v/>
      </c>
      <c r="CF25" s="1102"/>
      <c r="CG25" s="1094"/>
      <c r="CH25" s="1103"/>
      <c r="CI25" s="1094"/>
      <c r="CJ25" s="1094"/>
      <c r="CK25" s="1094"/>
      <c r="CL25" s="1094"/>
      <c r="CM25" s="1095"/>
      <c r="CN25" s="1096"/>
      <c r="CO25" s="1092"/>
      <c r="CP25" s="1092"/>
      <c r="CQ25" s="1092"/>
      <c r="CR25" s="1092"/>
      <c r="CS25" s="1092"/>
      <c r="CT25" s="1084">
        <f>SUM(CV25:DA26)</f>
        <v>0</v>
      </c>
      <c r="CU25" s="1090"/>
      <c r="CV25" s="1084">
        <f t="shared" ref="CV25" si="142">IF(AND(BM25&lt;&gt;1,K25&gt;=3),COUNTIFS(AH26:BL26,"非",AH25:BL25,"&gt;=2"),"")</f>
        <v>0</v>
      </c>
      <c r="CW25" s="1085"/>
      <c r="CX25" s="1088">
        <f t="shared" ref="CX25" si="143">IF(AND(BM25&lt;&gt;1,K25&gt;=3),COUNTIFS(AH26:BL26,"緊",AH25:BL25,"&gt;=2"),"")</f>
        <v>0</v>
      </c>
      <c r="CY25" s="1085"/>
      <c r="CZ25" s="1073">
        <f t="shared" ref="CZ25" si="144">IF(AND(BM25&lt;&gt;1,K25&gt;=3),COUNTIFS(AH26:BL26,"リ",AH25:BL25,"&gt;=2"),"")</f>
        <v>0</v>
      </c>
      <c r="DA25" s="1074"/>
      <c r="DB25" s="1084">
        <f>SUM(DD25:DI26)</f>
        <v>0</v>
      </c>
      <c r="DC25" s="1090"/>
      <c r="DD25" s="1084" t="str">
        <f t="shared" ref="DD25" si="145">IF(AND(BM25&lt;&gt;1,K25&lt;3),COUNTIFS(AH26:BL26,"非"),"")</f>
        <v/>
      </c>
      <c r="DE25" s="1085"/>
      <c r="DF25" s="1088" t="str">
        <f t="shared" ref="DF25" si="146">IF(AND(BM25&lt;&gt;1,K25&lt;3),COUNTIFS(AH26:BL26,"緊"),"")</f>
        <v/>
      </c>
      <c r="DG25" s="1085"/>
      <c r="DH25" s="1073" t="str">
        <f t="shared" ref="DH25" si="147">IF(AND(BM25&lt;&gt;1,K25&lt;3),COUNTIFS(AH26:BL26,"リ"),"")</f>
        <v/>
      </c>
      <c r="DI25" s="1074"/>
    </row>
    <row r="26" spans="1:113" ht="17.25" customHeight="1" x14ac:dyDescent="0.15">
      <c r="A26" s="1145"/>
      <c r="B26" s="1146"/>
      <c r="C26" s="1150"/>
      <c r="D26" s="1151"/>
      <c r="E26" s="1151"/>
      <c r="F26" s="1151"/>
      <c r="G26" s="1152"/>
      <c r="H26" s="1156"/>
      <c r="I26" s="1157"/>
      <c r="J26" s="1158"/>
      <c r="K26" s="1145"/>
      <c r="L26" s="1146"/>
      <c r="M26" s="1086"/>
      <c r="N26" s="1091"/>
      <c r="O26" s="1160"/>
      <c r="P26" s="1075"/>
      <c r="Q26" s="1075"/>
      <c r="R26" s="1075"/>
      <c r="S26" s="1075"/>
      <c r="T26" s="1076"/>
      <c r="U26" s="1135"/>
      <c r="V26" s="1136"/>
      <c r="W26" s="1139"/>
      <c r="X26" s="1140"/>
      <c r="Y26" s="1142"/>
      <c r="Z26" s="1116"/>
      <c r="AA26" s="1116"/>
      <c r="AB26" s="1116"/>
      <c r="AC26" s="1116"/>
      <c r="AD26" s="1117"/>
      <c r="AE26" s="1077" t="s">
        <v>450</v>
      </c>
      <c r="AF26" s="1078"/>
      <c r="AG26" s="1079"/>
      <c r="AH26" s="362"/>
      <c r="AI26" s="362"/>
      <c r="AJ26" s="362"/>
      <c r="AK26" s="362"/>
      <c r="AL26" s="362"/>
      <c r="AM26" s="362"/>
      <c r="AN26" s="362"/>
      <c r="AO26" s="363"/>
      <c r="AP26" s="363"/>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1080"/>
      <c r="BN26" s="1081"/>
      <c r="BO26" s="1123"/>
      <c r="BP26" s="1124"/>
      <c r="BQ26" s="1127"/>
      <c r="BR26" s="1128"/>
      <c r="BS26" s="1131"/>
      <c r="BT26" s="1132"/>
      <c r="BU26" s="1080"/>
      <c r="BV26" s="1081"/>
      <c r="BW26" s="1109"/>
      <c r="BX26" s="1110"/>
      <c r="BY26" s="1111"/>
      <c r="BZ26" s="1113"/>
      <c r="CA26" s="1113"/>
      <c r="CB26" s="1099"/>
      <c r="CC26" s="1099"/>
      <c r="CD26" s="1101"/>
      <c r="CE26" s="1101"/>
      <c r="CF26" s="1102"/>
      <c r="CG26" s="1094"/>
      <c r="CH26" s="1104"/>
      <c r="CI26" s="1094"/>
      <c r="CJ26" s="1094"/>
      <c r="CK26" s="1094"/>
      <c r="CL26" s="1094"/>
      <c r="CM26" s="1095"/>
      <c r="CN26" s="1097"/>
      <c r="CO26" s="1093"/>
      <c r="CP26" s="1093"/>
      <c r="CQ26" s="1093"/>
      <c r="CR26" s="1093"/>
      <c r="CS26" s="1093"/>
      <c r="CT26" s="1086"/>
      <c r="CU26" s="1091"/>
      <c r="CV26" s="1086"/>
      <c r="CW26" s="1087"/>
      <c r="CX26" s="1089"/>
      <c r="CY26" s="1087"/>
      <c r="CZ26" s="1075"/>
      <c r="DA26" s="1076"/>
      <c r="DB26" s="1086"/>
      <c r="DC26" s="1091"/>
      <c r="DD26" s="1086"/>
      <c r="DE26" s="1087"/>
      <c r="DF26" s="1089"/>
      <c r="DG26" s="1087"/>
      <c r="DH26" s="1075"/>
      <c r="DI26" s="1076"/>
    </row>
    <row r="27" spans="1:113" ht="17.25" customHeight="1" x14ac:dyDescent="0.15">
      <c r="A27" s="1143">
        <f t="shared" ref="A27" si="148">A25+1</f>
        <v>9</v>
      </c>
      <c r="B27" s="1144"/>
      <c r="C27" s="1147"/>
      <c r="D27" s="1148"/>
      <c r="E27" s="1148"/>
      <c r="F27" s="1148"/>
      <c r="G27" s="1149"/>
      <c r="H27" s="1153"/>
      <c r="I27" s="1154"/>
      <c r="J27" s="1155"/>
      <c r="K27" s="1143" t="str">
        <f>IF(ISERROR(VLOOKUP($H27,[3]設定!$D$2:$E$7,2)), "", VLOOKUP($H27,[3]設定!$D$2:$E$7,2))</f>
        <v/>
      </c>
      <c r="L27" s="1144"/>
      <c r="M27" s="1084">
        <f t="shared" ref="M27" si="149">COUNTA(AH28:BL28)</f>
        <v>0</v>
      </c>
      <c r="N27" s="1090"/>
      <c r="O27" s="1159">
        <f t="shared" ref="O27" si="150">COUNTIF(AH28:BL28,"非")</f>
        <v>0</v>
      </c>
      <c r="P27" s="1073"/>
      <c r="Q27" s="1073">
        <f t="shared" ref="Q27" si="151">COUNTIF(AH28:BL28,"緊")</f>
        <v>0</v>
      </c>
      <c r="R27" s="1073"/>
      <c r="S27" s="1073">
        <f t="shared" ref="S27" si="152">COUNTIF(AH28:BL28,"リ")</f>
        <v>0</v>
      </c>
      <c r="T27" s="1074"/>
      <c r="U27" s="1133">
        <f t="shared" ref="U27" si="153">COUNTIF(AH27:BL27,"○")</f>
        <v>0</v>
      </c>
      <c r="V27" s="1134"/>
      <c r="W27" s="1137">
        <f t="shared" ref="W27" si="154">SUM(Y27:AD28)</f>
        <v>0</v>
      </c>
      <c r="X27" s="1138"/>
      <c r="Y27" s="1141">
        <f t="shared" ref="Y27" si="155">SUMIFS($AH27:$BL27,$AH28:$BL28,"非")</f>
        <v>0</v>
      </c>
      <c r="Z27" s="1114"/>
      <c r="AA27" s="1114">
        <f t="shared" ref="AA27" si="156">SUMIFS($AH27:$BL27,$AH28:$BL28,"緊")</f>
        <v>0</v>
      </c>
      <c r="AB27" s="1114"/>
      <c r="AC27" s="1114">
        <f t="shared" ref="AC27" si="157">SUMIFS($AH27:$BL27,$AH28:$BL28,"リ")</f>
        <v>0</v>
      </c>
      <c r="AD27" s="1115"/>
      <c r="AE27" s="1118" t="s">
        <v>451</v>
      </c>
      <c r="AF27" s="1119"/>
      <c r="AG27" s="1120"/>
      <c r="AH27" s="359"/>
      <c r="AI27" s="286"/>
      <c r="AJ27" s="286"/>
      <c r="AK27" s="286"/>
      <c r="AL27" s="286"/>
      <c r="AM27" s="286"/>
      <c r="AN27" s="286"/>
      <c r="AO27" s="360"/>
      <c r="AP27" s="360"/>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361"/>
      <c r="BM27" s="1105"/>
      <c r="BN27" s="1106"/>
      <c r="BO27" s="1121"/>
      <c r="BP27" s="1122"/>
      <c r="BQ27" s="1125"/>
      <c r="BR27" s="1126"/>
      <c r="BS27" s="1129" t="str">
        <f t="shared" ref="BS27" si="158">IF(BM27&gt;2,CR27,"")</f>
        <v/>
      </c>
      <c r="BT27" s="1130"/>
      <c r="BU27" s="1105"/>
      <c r="BV27" s="1106"/>
      <c r="BW27" s="1107"/>
      <c r="BX27" s="1108"/>
      <c r="BY27" s="1111"/>
      <c r="BZ27" s="1112">
        <f t="shared" ref="BZ27" si="159">SUMPRODUCT((AH27:BL27&gt;8)*(BM27=""),AH27:BL27)-IF(BM27="",COUNTIF(AH27:BL27,"&gt;8")*8,0)</f>
        <v>0</v>
      </c>
      <c r="CA27" s="1112">
        <f t="shared" ref="CA27" si="160">SUMPRODUCT((AH27:BL27&gt;8)*(BM27=8),AH27:BL27)-IF(BM27=8,COUNTIF(AH27:BL27,"&gt;8")*8,0)</f>
        <v>0</v>
      </c>
      <c r="CB27" s="1098">
        <f t="shared" ref="CB27" si="161">COUNTIFS($AH28:$BL28,"緊",$AH27:$BL27,"○")+COUNTIFS($AH28:$BL28,"リ",$AH27:$BL27,"○")</f>
        <v>0</v>
      </c>
      <c r="CC27" s="1098">
        <f t="shared" ref="CC27" si="162">SUMIFS($AH27:$BL27,$AH28:$BL28,"緊")+SUMIFS($AH27:$BL27,$AH28:$BL28,"リ")</f>
        <v>0</v>
      </c>
      <c r="CD27" s="1100" t="str">
        <f>IF(K27="","",IFERROR(VALUE(DATEDIF(H27,[3]設定!$D$13,"Y")+DATEDIF(H27,[3]設定!$D$13,"YM")/100),0))</f>
        <v/>
      </c>
      <c r="CE27" s="1100" t="str">
        <f>IF(H27="","",IF(CD27&lt;0.06,"6か月未満",IF(AND(0.06&lt;=CD27,CD27&lt;1),"6か月以上",IF(AND(1&lt;=CD27,CD27&lt;3),"3歳児未満",IF(3&lt;=CD27,"3歳児以上","")))))</f>
        <v/>
      </c>
      <c r="CF27" s="1102"/>
      <c r="CG27" s="1094"/>
      <c r="CH27" s="1103"/>
      <c r="CI27" s="1094"/>
      <c r="CJ27" s="1094"/>
      <c r="CK27" s="1094"/>
      <c r="CL27" s="1094"/>
      <c r="CM27" s="1095"/>
      <c r="CN27" s="1096"/>
      <c r="CO27" s="1092"/>
      <c r="CP27" s="1092"/>
      <c r="CQ27" s="1092"/>
      <c r="CR27" s="1092"/>
      <c r="CS27" s="1092"/>
      <c r="CT27" s="1084">
        <f>SUM(CV27:DA28)</f>
        <v>0</v>
      </c>
      <c r="CU27" s="1090"/>
      <c r="CV27" s="1084">
        <f t="shared" ref="CV27" si="163">IF(AND(BM27&lt;&gt;1,K27&gt;=3),COUNTIFS(AH28:BL28,"非",AH27:BL27,"&gt;=2"),"")</f>
        <v>0</v>
      </c>
      <c r="CW27" s="1085"/>
      <c r="CX27" s="1088">
        <f t="shared" ref="CX27" si="164">IF(AND(BM27&lt;&gt;1,K27&gt;=3),COUNTIFS(AH28:BL28,"緊",AH27:BL27,"&gt;=2"),"")</f>
        <v>0</v>
      </c>
      <c r="CY27" s="1085"/>
      <c r="CZ27" s="1073">
        <f t="shared" ref="CZ27" si="165">IF(AND(BM27&lt;&gt;1,K27&gt;=3),COUNTIFS(AH28:BL28,"リ",AH27:BL27,"&gt;=2"),"")</f>
        <v>0</v>
      </c>
      <c r="DA27" s="1074"/>
      <c r="DB27" s="1084">
        <f>SUM(DD27:DI28)</f>
        <v>0</v>
      </c>
      <c r="DC27" s="1090"/>
      <c r="DD27" s="1084" t="str">
        <f t="shared" ref="DD27" si="166">IF(AND(BM27&lt;&gt;1,K27&lt;3),COUNTIFS(AH28:BL28,"非"),"")</f>
        <v/>
      </c>
      <c r="DE27" s="1085"/>
      <c r="DF27" s="1088" t="str">
        <f t="shared" ref="DF27" si="167">IF(AND(BM27&lt;&gt;1,K27&lt;3),COUNTIFS(AH28:BL28,"緊"),"")</f>
        <v/>
      </c>
      <c r="DG27" s="1085"/>
      <c r="DH27" s="1073" t="str">
        <f t="shared" ref="DH27" si="168">IF(AND(BM27&lt;&gt;1,K27&lt;3),COUNTIFS(AH28:BL28,"リ"),"")</f>
        <v/>
      </c>
      <c r="DI27" s="1074"/>
    </row>
    <row r="28" spans="1:113" ht="17.25" customHeight="1" x14ac:dyDescent="0.15">
      <c r="A28" s="1145"/>
      <c r="B28" s="1146"/>
      <c r="C28" s="1150"/>
      <c r="D28" s="1151"/>
      <c r="E28" s="1151"/>
      <c r="F28" s="1151"/>
      <c r="G28" s="1152"/>
      <c r="H28" s="1156"/>
      <c r="I28" s="1157"/>
      <c r="J28" s="1158"/>
      <c r="K28" s="1145"/>
      <c r="L28" s="1146"/>
      <c r="M28" s="1086"/>
      <c r="N28" s="1091"/>
      <c r="O28" s="1160"/>
      <c r="P28" s="1075"/>
      <c r="Q28" s="1075"/>
      <c r="R28" s="1075"/>
      <c r="S28" s="1075"/>
      <c r="T28" s="1076"/>
      <c r="U28" s="1135"/>
      <c r="V28" s="1136"/>
      <c r="W28" s="1139"/>
      <c r="X28" s="1140"/>
      <c r="Y28" s="1142"/>
      <c r="Z28" s="1116"/>
      <c r="AA28" s="1116"/>
      <c r="AB28" s="1116"/>
      <c r="AC28" s="1116"/>
      <c r="AD28" s="1117"/>
      <c r="AE28" s="1077" t="s">
        <v>450</v>
      </c>
      <c r="AF28" s="1078"/>
      <c r="AG28" s="1079"/>
      <c r="AH28" s="362"/>
      <c r="AI28" s="362"/>
      <c r="AJ28" s="362"/>
      <c r="AK28" s="362"/>
      <c r="AL28" s="362"/>
      <c r="AM28" s="362"/>
      <c r="AN28" s="362"/>
      <c r="AO28" s="363"/>
      <c r="AP28" s="363"/>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1080"/>
      <c r="BN28" s="1081"/>
      <c r="BO28" s="1123"/>
      <c r="BP28" s="1124"/>
      <c r="BQ28" s="1127"/>
      <c r="BR28" s="1128"/>
      <c r="BS28" s="1131"/>
      <c r="BT28" s="1132"/>
      <c r="BU28" s="1080"/>
      <c r="BV28" s="1081"/>
      <c r="BW28" s="1109"/>
      <c r="BX28" s="1110"/>
      <c r="BY28" s="1111"/>
      <c r="BZ28" s="1113"/>
      <c r="CA28" s="1113"/>
      <c r="CB28" s="1099"/>
      <c r="CC28" s="1099"/>
      <c r="CD28" s="1101"/>
      <c r="CE28" s="1101"/>
      <c r="CF28" s="1102"/>
      <c r="CG28" s="1094"/>
      <c r="CH28" s="1104"/>
      <c r="CI28" s="1094"/>
      <c r="CJ28" s="1094"/>
      <c r="CK28" s="1094"/>
      <c r="CL28" s="1094"/>
      <c r="CM28" s="1095"/>
      <c r="CN28" s="1097"/>
      <c r="CO28" s="1093"/>
      <c r="CP28" s="1093"/>
      <c r="CQ28" s="1093"/>
      <c r="CR28" s="1093"/>
      <c r="CS28" s="1093"/>
      <c r="CT28" s="1086"/>
      <c r="CU28" s="1091"/>
      <c r="CV28" s="1086"/>
      <c r="CW28" s="1087"/>
      <c r="CX28" s="1089"/>
      <c r="CY28" s="1087"/>
      <c r="CZ28" s="1075"/>
      <c r="DA28" s="1076"/>
      <c r="DB28" s="1086"/>
      <c r="DC28" s="1091"/>
      <c r="DD28" s="1086"/>
      <c r="DE28" s="1087"/>
      <c r="DF28" s="1089"/>
      <c r="DG28" s="1087"/>
      <c r="DH28" s="1075"/>
      <c r="DI28" s="1076"/>
    </row>
    <row r="29" spans="1:113" ht="17.25" customHeight="1" x14ac:dyDescent="0.15">
      <c r="A29" s="1143">
        <f t="shared" ref="A29" si="169">A27+1</f>
        <v>10</v>
      </c>
      <c r="B29" s="1144"/>
      <c r="C29" s="1147"/>
      <c r="D29" s="1148"/>
      <c r="E29" s="1148"/>
      <c r="F29" s="1148"/>
      <c r="G29" s="1149"/>
      <c r="H29" s="1153"/>
      <c r="I29" s="1154"/>
      <c r="J29" s="1155"/>
      <c r="K29" s="1143" t="str">
        <f>IF(ISERROR(VLOOKUP($H29,[3]設定!$D$2:$E$7,2)), "", VLOOKUP($H29,[3]設定!$D$2:$E$7,2))</f>
        <v/>
      </c>
      <c r="L29" s="1144"/>
      <c r="M29" s="1084">
        <f t="shared" ref="M29" si="170">COUNTA(AH30:BL30)</f>
        <v>0</v>
      </c>
      <c r="N29" s="1090"/>
      <c r="O29" s="1159">
        <f t="shared" ref="O29" si="171">COUNTIF(AH30:BL30,"非")</f>
        <v>0</v>
      </c>
      <c r="P29" s="1073"/>
      <c r="Q29" s="1073">
        <f t="shared" ref="Q29" si="172">COUNTIF(AH30:BL30,"緊")</f>
        <v>0</v>
      </c>
      <c r="R29" s="1073"/>
      <c r="S29" s="1073">
        <f t="shared" ref="S29" si="173">COUNTIF(AH30:BL30,"リ")</f>
        <v>0</v>
      </c>
      <c r="T29" s="1074"/>
      <c r="U29" s="1133">
        <f t="shared" ref="U29" si="174">COUNTIF(AH29:BL29,"○")</f>
        <v>0</v>
      </c>
      <c r="V29" s="1134"/>
      <c r="W29" s="1137">
        <f t="shared" ref="W29" si="175">SUM(Y29:AD30)</f>
        <v>0</v>
      </c>
      <c r="X29" s="1138"/>
      <c r="Y29" s="1141">
        <f t="shared" ref="Y29" si="176">SUMIFS($AH29:$BL29,$AH30:$BL30,"非")</f>
        <v>0</v>
      </c>
      <c r="Z29" s="1114"/>
      <c r="AA29" s="1114">
        <f t="shared" ref="AA29" si="177">SUMIFS($AH29:$BL29,$AH30:$BL30,"緊")</f>
        <v>0</v>
      </c>
      <c r="AB29" s="1114"/>
      <c r="AC29" s="1114">
        <f t="shared" ref="AC29" si="178">SUMIFS($AH29:$BL29,$AH30:$BL30,"リ")</f>
        <v>0</v>
      </c>
      <c r="AD29" s="1115"/>
      <c r="AE29" s="1118" t="s">
        <v>451</v>
      </c>
      <c r="AF29" s="1119"/>
      <c r="AG29" s="1120"/>
      <c r="AH29" s="359"/>
      <c r="AI29" s="286"/>
      <c r="AJ29" s="286"/>
      <c r="AK29" s="286"/>
      <c r="AL29" s="286"/>
      <c r="AM29" s="286"/>
      <c r="AN29" s="286"/>
      <c r="AO29" s="360"/>
      <c r="AP29" s="360"/>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361"/>
      <c r="BM29" s="1105"/>
      <c r="BN29" s="1106"/>
      <c r="BO29" s="1121"/>
      <c r="BP29" s="1122"/>
      <c r="BQ29" s="1125"/>
      <c r="BR29" s="1126"/>
      <c r="BS29" s="1129" t="str">
        <f t="shared" ref="BS29" si="179">IF(BM29&gt;2,CR29,"")</f>
        <v/>
      </c>
      <c r="BT29" s="1130"/>
      <c r="BU29" s="1105"/>
      <c r="BV29" s="1106"/>
      <c r="BW29" s="1107"/>
      <c r="BX29" s="1108"/>
      <c r="BY29" s="1111"/>
      <c r="BZ29" s="1112">
        <f t="shared" ref="BZ29" si="180">SUMPRODUCT((AH29:BL29&gt;8)*(BM29=""),AH29:BL29)-IF(BM29="",COUNTIF(AH29:BL29,"&gt;8")*8,0)</f>
        <v>0</v>
      </c>
      <c r="CA29" s="1112">
        <f t="shared" ref="CA29" si="181">SUMPRODUCT((AH29:BL29&gt;8)*(BM29=8),AH29:BL29)-IF(BM29=8,COUNTIF(AH29:BL29,"&gt;8")*8,0)</f>
        <v>0</v>
      </c>
      <c r="CB29" s="1098">
        <f t="shared" ref="CB29" si="182">COUNTIFS($AH30:$BL30,"緊",$AH29:$BL29,"○")+COUNTIFS($AH30:$BL30,"リ",$AH29:$BL29,"○")</f>
        <v>0</v>
      </c>
      <c r="CC29" s="1098">
        <f t="shared" ref="CC29" si="183">SUMIFS($AH29:$BL29,$AH30:$BL30,"緊")+SUMIFS($AH29:$BL29,$AH30:$BL30,"リ")</f>
        <v>0</v>
      </c>
      <c r="CD29" s="1100" t="str">
        <f>IF(K29="","",IFERROR(VALUE(DATEDIF(H29,[3]設定!$D$13,"Y")+DATEDIF(H29,[3]設定!$D$13,"YM")/100),0))</f>
        <v/>
      </c>
      <c r="CE29" s="1100" t="str">
        <f>IF(H29="","",IF(CD29&lt;0.06,"6か月未満",IF(AND(0.06&lt;=CD29,CD29&lt;1),"6か月以上",IF(AND(1&lt;=CD29,CD29&lt;3),"3歳児未満",IF(3&lt;=CD29,"3歳児以上","")))))</f>
        <v/>
      </c>
      <c r="CF29" s="1102"/>
      <c r="CG29" s="1094"/>
      <c r="CH29" s="1103"/>
      <c r="CI29" s="1094"/>
      <c r="CJ29" s="1094"/>
      <c r="CK29" s="1094"/>
      <c r="CL29" s="1094"/>
      <c r="CM29" s="1095"/>
      <c r="CN29" s="1096"/>
      <c r="CO29" s="1092"/>
      <c r="CP29" s="1092"/>
      <c r="CQ29" s="1092"/>
      <c r="CR29" s="1092"/>
      <c r="CS29" s="1092"/>
      <c r="CT29" s="1084">
        <f>SUM(CV29:DA30)</f>
        <v>0</v>
      </c>
      <c r="CU29" s="1090"/>
      <c r="CV29" s="1084">
        <f t="shared" ref="CV29" si="184">IF(AND(BM29&lt;&gt;1,K29&gt;=3),COUNTIFS(AH30:BL30,"非",AH29:BL29,"&gt;=2"),"")</f>
        <v>0</v>
      </c>
      <c r="CW29" s="1085"/>
      <c r="CX29" s="1088">
        <f t="shared" ref="CX29" si="185">IF(AND(BM29&lt;&gt;1,K29&gt;=3),COUNTIFS(AH30:BL30,"緊",AH29:BL29,"&gt;=2"),"")</f>
        <v>0</v>
      </c>
      <c r="CY29" s="1085"/>
      <c r="CZ29" s="1073">
        <f t="shared" ref="CZ29" si="186">IF(AND(BM29&lt;&gt;1,K29&gt;=3),COUNTIFS(AH30:BL30,"リ",AH29:BL29,"&gt;=2"),"")</f>
        <v>0</v>
      </c>
      <c r="DA29" s="1074"/>
      <c r="DB29" s="1084">
        <f>SUM(DD29:DI30)</f>
        <v>0</v>
      </c>
      <c r="DC29" s="1090"/>
      <c r="DD29" s="1084" t="str">
        <f t="shared" ref="DD29" si="187">IF(AND(BM29&lt;&gt;1,K29&lt;3),COUNTIFS(AH30:BL30,"非"),"")</f>
        <v/>
      </c>
      <c r="DE29" s="1085"/>
      <c r="DF29" s="1088" t="str">
        <f t="shared" ref="DF29" si="188">IF(AND(BM29&lt;&gt;1,K29&lt;3),COUNTIFS(AH30:BL30,"緊"),"")</f>
        <v/>
      </c>
      <c r="DG29" s="1085"/>
      <c r="DH29" s="1073" t="str">
        <f t="shared" ref="DH29" si="189">IF(AND(BM29&lt;&gt;1,K29&lt;3),COUNTIFS(AH30:BL30,"リ"),"")</f>
        <v/>
      </c>
      <c r="DI29" s="1074"/>
    </row>
    <row r="30" spans="1:113" ht="17.25" customHeight="1" x14ac:dyDescent="0.15">
      <c r="A30" s="1145"/>
      <c r="B30" s="1146"/>
      <c r="C30" s="1150"/>
      <c r="D30" s="1151"/>
      <c r="E30" s="1151"/>
      <c r="F30" s="1151"/>
      <c r="G30" s="1152"/>
      <c r="H30" s="1156"/>
      <c r="I30" s="1157"/>
      <c r="J30" s="1158"/>
      <c r="K30" s="1145"/>
      <c r="L30" s="1146"/>
      <c r="M30" s="1086"/>
      <c r="N30" s="1091"/>
      <c r="O30" s="1160"/>
      <c r="P30" s="1075"/>
      <c r="Q30" s="1075"/>
      <c r="R30" s="1075"/>
      <c r="S30" s="1075"/>
      <c r="T30" s="1076"/>
      <c r="U30" s="1135"/>
      <c r="V30" s="1136"/>
      <c r="W30" s="1139"/>
      <c r="X30" s="1140"/>
      <c r="Y30" s="1142"/>
      <c r="Z30" s="1116"/>
      <c r="AA30" s="1116"/>
      <c r="AB30" s="1116"/>
      <c r="AC30" s="1116"/>
      <c r="AD30" s="1117"/>
      <c r="AE30" s="1077" t="s">
        <v>450</v>
      </c>
      <c r="AF30" s="1078"/>
      <c r="AG30" s="1079"/>
      <c r="AH30" s="362"/>
      <c r="AI30" s="362"/>
      <c r="AJ30" s="362"/>
      <c r="AK30" s="362"/>
      <c r="AL30" s="362"/>
      <c r="AM30" s="362"/>
      <c r="AN30" s="362"/>
      <c r="AO30" s="363"/>
      <c r="AP30" s="363"/>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1080"/>
      <c r="BN30" s="1081"/>
      <c r="BO30" s="1123"/>
      <c r="BP30" s="1124"/>
      <c r="BQ30" s="1127"/>
      <c r="BR30" s="1128"/>
      <c r="BS30" s="1131"/>
      <c r="BT30" s="1132"/>
      <c r="BU30" s="1080"/>
      <c r="BV30" s="1081"/>
      <c r="BW30" s="1109"/>
      <c r="BX30" s="1110"/>
      <c r="BY30" s="1111"/>
      <c r="BZ30" s="1113"/>
      <c r="CA30" s="1113"/>
      <c r="CB30" s="1099"/>
      <c r="CC30" s="1099"/>
      <c r="CD30" s="1101"/>
      <c r="CE30" s="1101"/>
      <c r="CF30" s="1102"/>
      <c r="CG30" s="1094"/>
      <c r="CH30" s="1104"/>
      <c r="CI30" s="1094"/>
      <c r="CJ30" s="1094"/>
      <c r="CK30" s="1094"/>
      <c r="CL30" s="1094"/>
      <c r="CM30" s="1095"/>
      <c r="CN30" s="1097"/>
      <c r="CO30" s="1093"/>
      <c r="CP30" s="1093"/>
      <c r="CQ30" s="1093"/>
      <c r="CR30" s="1093"/>
      <c r="CS30" s="1093"/>
      <c r="CT30" s="1086"/>
      <c r="CU30" s="1091"/>
      <c r="CV30" s="1086"/>
      <c r="CW30" s="1087"/>
      <c r="CX30" s="1089"/>
      <c r="CY30" s="1087"/>
      <c r="CZ30" s="1075"/>
      <c r="DA30" s="1076"/>
      <c r="DB30" s="1086"/>
      <c r="DC30" s="1091"/>
      <c r="DD30" s="1086"/>
      <c r="DE30" s="1087"/>
      <c r="DF30" s="1089"/>
      <c r="DG30" s="1087"/>
      <c r="DH30" s="1075"/>
      <c r="DI30" s="1076"/>
    </row>
    <row r="31" spans="1:113" ht="17.25" customHeight="1" x14ac:dyDescent="0.15">
      <c r="A31" s="1143">
        <f t="shared" ref="A31" si="190">A29+1</f>
        <v>11</v>
      </c>
      <c r="B31" s="1144"/>
      <c r="C31" s="1147"/>
      <c r="D31" s="1148"/>
      <c r="E31" s="1148"/>
      <c r="F31" s="1148"/>
      <c r="G31" s="1149"/>
      <c r="H31" s="1153"/>
      <c r="I31" s="1154"/>
      <c r="J31" s="1155"/>
      <c r="K31" s="1143" t="str">
        <f>IF(ISERROR(VLOOKUP($H31,[3]設定!$D$2:$E$7,2)), "", VLOOKUP($H31,[3]設定!$D$2:$E$7,2))</f>
        <v/>
      </c>
      <c r="L31" s="1144"/>
      <c r="M31" s="1084">
        <f t="shared" ref="M31" si="191">COUNTA(AH32:BL32)</f>
        <v>0</v>
      </c>
      <c r="N31" s="1090"/>
      <c r="O31" s="1159">
        <f t="shared" ref="O31" si="192">COUNTIF(AH32:BL32,"非")</f>
        <v>0</v>
      </c>
      <c r="P31" s="1073"/>
      <c r="Q31" s="1073">
        <f t="shared" ref="Q31" si="193">COUNTIF(AH32:BL32,"緊")</f>
        <v>0</v>
      </c>
      <c r="R31" s="1073"/>
      <c r="S31" s="1073">
        <f t="shared" ref="S31" si="194">COUNTIF(AH32:BL32,"リ")</f>
        <v>0</v>
      </c>
      <c r="T31" s="1074"/>
      <c r="U31" s="1133">
        <f t="shared" ref="U31" si="195">COUNTIF(AH31:BL31,"○")</f>
        <v>0</v>
      </c>
      <c r="V31" s="1134"/>
      <c r="W31" s="1137">
        <f t="shared" ref="W31" si="196">SUM(Y31:AD32)</f>
        <v>0</v>
      </c>
      <c r="X31" s="1138"/>
      <c r="Y31" s="1141">
        <f t="shared" ref="Y31" si="197">SUMIFS($AH31:$BL31,$AH32:$BL32,"非")</f>
        <v>0</v>
      </c>
      <c r="Z31" s="1114"/>
      <c r="AA31" s="1114">
        <f t="shared" ref="AA31" si="198">SUMIFS($AH31:$BL31,$AH32:$BL32,"緊")</f>
        <v>0</v>
      </c>
      <c r="AB31" s="1114"/>
      <c r="AC31" s="1114">
        <f t="shared" ref="AC31" si="199">SUMIFS($AH31:$BL31,$AH32:$BL32,"リ")</f>
        <v>0</v>
      </c>
      <c r="AD31" s="1115"/>
      <c r="AE31" s="1118" t="s">
        <v>451</v>
      </c>
      <c r="AF31" s="1119"/>
      <c r="AG31" s="1120"/>
      <c r="AH31" s="359"/>
      <c r="AI31" s="286"/>
      <c r="AJ31" s="286"/>
      <c r="AK31" s="286"/>
      <c r="AL31" s="286"/>
      <c r="AM31" s="286"/>
      <c r="AN31" s="286"/>
      <c r="AO31" s="360"/>
      <c r="AP31" s="360"/>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361"/>
      <c r="BM31" s="1105"/>
      <c r="BN31" s="1106"/>
      <c r="BO31" s="1121"/>
      <c r="BP31" s="1122"/>
      <c r="BQ31" s="1125"/>
      <c r="BR31" s="1126"/>
      <c r="BS31" s="1129" t="str">
        <f t="shared" ref="BS31" si="200">IF(BM31&gt;2,CR31,"")</f>
        <v/>
      </c>
      <c r="BT31" s="1130"/>
      <c r="BU31" s="1105"/>
      <c r="BV31" s="1106"/>
      <c r="BW31" s="1107"/>
      <c r="BX31" s="1108"/>
      <c r="BY31" s="1111"/>
      <c r="BZ31" s="1112">
        <f t="shared" ref="BZ31" si="201">SUMPRODUCT((AH31:BL31&gt;8)*(BM31=""),AH31:BL31)-IF(BM31="",COUNTIF(AH31:BL31,"&gt;8")*8,0)</f>
        <v>0</v>
      </c>
      <c r="CA31" s="1112">
        <f t="shared" ref="CA31" si="202">SUMPRODUCT((AH31:BL31&gt;8)*(BM31=8),AH31:BL31)-IF(BM31=8,COUNTIF(AH31:BL31,"&gt;8")*8,0)</f>
        <v>0</v>
      </c>
      <c r="CB31" s="1098">
        <f t="shared" ref="CB31" si="203">COUNTIFS($AH32:$BL32,"緊",$AH31:$BL31,"○")+COUNTIFS($AH32:$BL32,"リ",$AH31:$BL31,"○")</f>
        <v>0</v>
      </c>
      <c r="CC31" s="1098">
        <f t="shared" ref="CC31" si="204">SUMIFS($AH31:$BL31,$AH32:$BL32,"緊")+SUMIFS($AH31:$BL31,$AH32:$BL32,"リ")</f>
        <v>0</v>
      </c>
      <c r="CD31" s="1100" t="str">
        <f>IF(K31="","",IFERROR(VALUE(DATEDIF(H31,[3]設定!$D$13,"Y")+DATEDIF(H31,[3]設定!$D$13,"YM")/100),0))</f>
        <v/>
      </c>
      <c r="CE31" s="1100" t="str">
        <f>IF(H31="","",IF(CD31&lt;0.06,"6か月未満",IF(AND(0.06&lt;=CD31,CD31&lt;1),"6か月以上",IF(AND(1&lt;=CD31,CD31&lt;3),"3歳児未満",IF(3&lt;=CD31,"3歳児以上","")))))</f>
        <v/>
      </c>
      <c r="CF31" s="1102"/>
      <c r="CG31" s="1094"/>
      <c r="CH31" s="1103"/>
      <c r="CI31" s="1094"/>
      <c r="CJ31" s="1094"/>
      <c r="CK31" s="1094"/>
      <c r="CL31" s="1094"/>
      <c r="CM31" s="1095"/>
      <c r="CN31" s="1096"/>
      <c r="CO31" s="1092"/>
      <c r="CP31" s="1092"/>
      <c r="CQ31" s="1092"/>
      <c r="CR31" s="1092"/>
      <c r="CS31" s="1092"/>
      <c r="CT31" s="1084">
        <f>SUM(CV31:DA32)</f>
        <v>0</v>
      </c>
      <c r="CU31" s="1090"/>
      <c r="CV31" s="1084">
        <f t="shared" ref="CV31" si="205">IF(AND(BM31&lt;&gt;1,K31&gt;=3),COUNTIFS(AH32:BL32,"非",AH31:BL31,"&gt;=2"),"")</f>
        <v>0</v>
      </c>
      <c r="CW31" s="1085"/>
      <c r="CX31" s="1088">
        <f t="shared" ref="CX31" si="206">IF(AND(BM31&lt;&gt;1,K31&gt;=3),COUNTIFS(AH32:BL32,"緊",AH31:BL31,"&gt;=2"),"")</f>
        <v>0</v>
      </c>
      <c r="CY31" s="1085"/>
      <c r="CZ31" s="1073">
        <f t="shared" ref="CZ31" si="207">IF(AND(BM31&lt;&gt;1,K31&gt;=3),COUNTIFS(AH32:BL32,"リ",AH31:BL31,"&gt;=2"),"")</f>
        <v>0</v>
      </c>
      <c r="DA31" s="1074"/>
      <c r="DB31" s="1084">
        <f>SUM(DD31:DI32)</f>
        <v>0</v>
      </c>
      <c r="DC31" s="1090"/>
      <c r="DD31" s="1084" t="str">
        <f t="shared" ref="DD31" si="208">IF(AND(BM31&lt;&gt;1,K31&lt;3),COUNTIFS(AH32:BL32,"非"),"")</f>
        <v/>
      </c>
      <c r="DE31" s="1085"/>
      <c r="DF31" s="1088" t="str">
        <f t="shared" ref="DF31" si="209">IF(AND(BM31&lt;&gt;1,K31&lt;3),COUNTIFS(AH32:BL32,"緊"),"")</f>
        <v/>
      </c>
      <c r="DG31" s="1085"/>
      <c r="DH31" s="1073" t="str">
        <f t="shared" ref="DH31" si="210">IF(AND(BM31&lt;&gt;1,K31&lt;3),COUNTIFS(AH32:BL32,"リ"),"")</f>
        <v/>
      </c>
      <c r="DI31" s="1074"/>
    </row>
    <row r="32" spans="1:113" ht="17.25" customHeight="1" x14ac:dyDescent="0.15">
      <c r="A32" s="1145"/>
      <c r="B32" s="1146"/>
      <c r="C32" s="1150"/>
      <c r="D32" s="1151"/>
      <c r="E32" s="1151"/>
      <c r="F32" s="1151"/>
      <c r="G32" s="1152"/>
      <c r="H32" s="1156"/>
      <c r="I32" s="1157"/>
      <c r="J32" s="1158"/>
      <c r="K32" s="1145"/>
      <c r="L32" s="1146"/>
      <c r="M32" s="1086"/>
      <c r="N32" s="1091"/>
      <c r="O32" s="1160"/>
      <c r="P32" s="1075"/>
      <c r="Q32" s="1075"/>
      <c r="R32" s="1075"/>
      <c r="S32" s="1075"/>
      <c r="T32" s="1076"/>
      <c r="U32" s="1135"/>
      <c r="V32" s="1136"/>
      <c r="W32" s="1139"/>
      <c r="X32" s="1140"/>
      <c r="Y32" s="1142"/>
      <c r="Z32" s="1116"/>
      <c r="AA32" s="1116"/>
      <c r="AB32" s="1116"/>
      <c r="AC32" s="1116"/>
      <c r="AD32" s="1117"/>
      <c r="AE32" s="1077" t="s">
        <v>450</v>
      </c>
      <c r="AF32" s="1078"/>
      <c r="AG32" s="1079"/>
      <c r="AH32" s="362"/>
      <c r="AI32" s="362"/>
      <c r="AJ32" s="362"/>
      <c r="AK32" s="362"/>
      <c r="AL32" s="362"/>
      <c r="AM32" s="362"/>
      <c r="AN32" s="362"/>
      <c r="AO32" s="363"/>
      <c r="AP32" s="363"/>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1080"/>
      <c r="BN32" s="1081"/>
      <c r="BO32" s="1123"/>
      <c r="BP32" s="1124"/>
      <c r="BQ32" s="1127"/>
      <c r="BR32" s="1128"/>
      <c r="BS32" s="1131"/>
      <c r="BT32" s="1132"/>
      <c r="BU32" s="1080"/>
      <c r="BV32" s="1081"/>
      <c r="BW32" s="1109"/>
      <c r="BX32" s="1110"/>
      <c r="BY32" s="1111"/>
      <c r="BZ32" s="1113"/>
      <c r="CA32" s="1113"/>
      <c r="CB32" s="1099"/>
      <c r="CC32" s="1099"/>
      <c r="CD32" s="1101"/>
      <c r="CE32" s="1101"/>
      <c r="CF32" s="1102"/>
      <c r="CG32" s="1094"/>
      <c r="CH32" s="1104"/>
      <c r="CI32" s="1094"/>
      <c r="CJ32" s="1094"/>
      <c r="CK32" s="1094"/>
      <c r="CL32" s="1094"/>
      <c r="CM32" s="1095"/>
      <c r="CN32" s="1097"/>
      <c r="CO32" s="1093"/>
      <c r="CP32" s="1093"/>
      <c r="CQ32" s="1093"/>
      <c r="CR32" s="1093"/>
      <c r="CS32" s="1093"/>
      <c r="CT32" s="1086"/>
      <c r="CU32" s="1091"/>
      <c r="CV32" s="1086"/>
      <c r="CW32" s="1087"/>
      <c r="CX32" s="1089"/>
      <c r="CY32" s="1087"/>
      <c r="CZ32" s="1075"/>
      <c r="DA32" s="1076"/>
      <c r="DB32" s="1086"/>
      <c r="DC32" s="1091"/>
      <c r="DD32" s="1086"/>
      <c r="DE32" s="1087"/>
      <c r="DF32" s="1089"/>
      <c r="DG32" s="1087"/>
      <c r="DH32" s="1075"/>
      <c r="DI32" s="1076"/>
    </row>
    <row r="33" spans="1:113" ht="17.25" customHeight="1" x14ac:dyDescent="0.15">
      <c r="A33" s="1143">
        <f t="shared" ref="A33" si="211">A31+1</f>
        <v>12</v>
      </c>
      <c r="B33" s="1144"/>
      <c r="C33" s="1147"/>
      <c r="D33" s="1148"/>
      <c r="E33" s="1148"/>
      <c r="F33" s="1148"/>
      <c r="G33" s="1149"/>
      <c r="H33" s="1153"/>
      <c r="I33" s="1154"/>
      <c r="J33" s="1155"/>
      <c r="K33" s="1143" t="str">
        <f>IF(ISERROR(VLOOKUP($H33,[3]設定!$D$2:$E$7,2)), "", VLOOKUP($H33,[3]設定!$D$2:$E$7,2))</f>
        <v/>
      </c>
      <c r="L33" s="1144"/>
      <c r="M33" s="1084">
        <f t="shared" ref="M33" si="212">COUNTA(AH34:BL34)</f>
        <v>0</v>
      </c>
      <c r="N33" s="1090"/>
      <c r="O33" s="1159">
        <f t="shared" ref="O33" si="213">COUNTIF(AH34:BL34,"非")</f>
        <v>0</v>
      </c>
      <c r="P33" s="1073"/>
      <c r="Q33" s="1073">
        <f t="shared" ref="Q33" si="214">COUNTIF(AH34:BL34,"緊")</f>
        <v>0</v>
      </c>
      <c r="R33" s="1073"/>
      <c r="S33" s="1073">
        <f t="shared" ref="S33" si="215">COUNTIF(AH34:BL34,"リ")</f>
        <v>0</v>
      </c>
      <c r="T33" s="1074"/>
      <c r="U33" s="1133">
        <f t="shared" ref="U33" si="216">COUNTIF(AH33:BL33,"○")</f>
        <v>0</v>
      </c>
      <c r="V33" s="1134"/>
      <c r="W33" s="1137">
        <f t="shared" ref="W33" si="217">SUM(Y33:AD34)</f>
        <v>0</v>
      </c>
      <c r="X33" s="1138"/>
      <c r="Y33" s="1141">
        <f t="shared" ref="Y33" si="218">SUMIFS($AH33:$BL33,$AH34:$BL34,"非")</f>
        <v>0</v>
      </c>
      <c r="Z33" s="1114"/>
      <c r="AA33" s="1114">
        <f t="shared" ref="AA33" si="219">SUMIFS($AH33:$BL33,$AH34:$BL34,"緊")</f>
        <v>0</v>
      </c>
      <c r="AB33" s="1114"/>
      <c r="AC33" s="1114">
        <f t="shared" ref="AC33" si="220">SUMIFS($AH33:$BL33,$AH34:$BL34,"リ")</f>
        <v>0</v>
      </c>
      <c r="AD33" s="1115"/>
      <c r="AE33" s="1118" t="s">
        <v>451</v>
      </c>
      <c r="AF33" s="1119"/>
      <c r="AG33" s="1120"/>
      <c r="AH33" s="359"/>
      <c r="AI33" s="286"/>
      <c r="AJ33" s="286"/>
      <c r="AK33" s="286"/>
      <c r="AL33" s="286"/>
      <c r="AM33" s="286"/>
      <c r="AN33" s="286"/>
      <c r="AO33" s="360"/>
      <c r="AP33" s="360"/>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361"/>
      <c r="BM33" s="1105"/>
      <c r="BN33" s="1106"/>
      <c r="BO33" s="1121"/>
      <c r="BP33" s="1122"/>
      <c r="BQ33" s="1125"/>
      <c r="BR33" s="1126"/>
      <c r="BS33" s="1129" t="str">
        <f t="shared" ref="BS33" si="221">IF(BM33&gt;2,CR33,"")</f>
        <v/>
      </c>
      <c r="BT33" s="1130"/>
      <c r="BU33" s="1105"/>
      <c r="BV33" s="1106"/>
      <c r="BW33" s="1107"/>
      <c r="BX33" s="1108"/>
      <c r="BY33" s="1111"/>
      <c r="BZ33" s="1112">
        <f t="shared" ref="BZ33" si="222">SUMPRODUCT((AH33:BL33&gt;8)*(BM33=""),AH33:BL33)-IF(BM33="",COUNTIF(AH33:BL33,"&gt;8")*8,0)</f>
        <v>0</v>
      </c>
      <c r="CA33" s="1112">
        <f t="shared" ref="CA33" si="223">SUMPRODUCT((AH33:BL33&gt;8)*(BM33=8),AH33:BL33)-IF(BM33=8,COUNTIF(AH33:BL33,"&gt;8")*8,0)</f>
        <v>0</v>
      </c>
      <c r="CB33" s="1098">
        <f t="shared" ref="CB33" si="224">COUNTIFS($AH34:$BL34,"緊",$AH33:$BL33,"○")+COUNTIFS($AH34:$BL34,"リ",$AH33:$BL33,"○")</f>
        <v>0</v>
      </c>
      <c r="CC33" s="1098">
        <f t="shared" ref="CC33" si="225">SUMIFS($AH33:$BL33,$AH34:$BL34,"緊")+SUMIFS($AH33:$BL33,$AH34:$BL34,"リ")</f>
        <v>0</v>
      </c>
      <c r="CD33" s="1100" t="str">
        <f>IF(K33="","",IFERROR(VALUE(DATEDIF(H33,[3]設定!$D$13,"Y")+DATEDIF(H33,[3]設定!$D$13,"YM")/100),0))</f>
        <v/>
      </c>
      <c r="CE33" s="1100" t="str">
        <f>IF(H33="","",IF(CD33&lt;0.06,"6か月未満",IF(AND(0.06&lt;=CD33,CD33&lt;1),"6か月以上",IF(AND(1&lt;=CD33,CD33&lt;3),"3歳児未満",IF(3&lt;=CD33,"3歳児以上","")))))</f>
        <v/>
      </c>
      <c r="CF33" s="1102"/>
      <c r="CG33" s="1094"/>
      <c r="CH33" s="1103"/>
      <c r="CI33" s="1094"/>
      <c r="CJ33" s="1094"/>
      <c r="CK33" s="1094"/>
      <c r="CL33" s="1094"/>
      <c r="CM33" s="1095"/>
      <c r="CN33" s="1096"/>
      <c r="CO33" s="1092"/>
      <c r="CP33" s="1092"/>
      <c r="CQ33" s="1092"/>
      <c r="CR33" s="1092"/>
      <c r="CS33" s="1092"/>
      <c r="CT33" s="1084">
        <f>SUM(CV33:DA34)</f>
        <v>0</v>
      </c>
      <c r="CU33" s="1090"/>
      <c r="CV33" s="1084">
        <f t="shared" ref="CV33" si="226">IF(AND(BM33&lt;&gt;1,K33&gt;=3),COUNTIFS(AH34:BL34,"非",AH33:BL33,"&gt;=2"),"")</f>
        <v>0</v>
      </c>
      <c r="CW33" s="1085"/>
      <c r="CX33" s="1088">
        <f t="shared" ref="CX33" si="227">IF(AND(BM33&lt;&gt;1,K33&gt;=3),COUNTIFS(AH34:BL34,"緊",AH33:BL33,"&gt;=2"),"")</f>
        <v>0</v>
      </c>
      <c r="CY33" s="1085"/>
      <c r="CZ33" s="1073">
        <f t="shared" ref="CZ33" si="228">IF(AND(BM33&lt;&gt;1,K33&gt;=3),COUNTIFS(AH34:BL34,"リ",AH33:BL33,"&gt;=2"),"")</f>
        <v>0</v>
      </c>
      <c r="DA33" s="1074"/>
      <c r="DB33" s="1084">
        <f>SUM(DD33:DI34)</f>
        <v>0</v>
      </c>
      <c r="DC33" s="1090"/>
      <c r="DD33" s="1084" t="str">
        <f t="shared" ref="DD33" si="229">IF(AND(BM33&lt;&gt;1,K33&lt;3),COUNTIFS(AH34:BL34,"非"),"")</f>
        <v/>
      </c>
      <c r="DE33" s="1085"/>
      <c r="DF33" s="1088" t="str">
        <f t="shared" ref="DF33" si="230">IF(AND(BM33&lt;&gt;1,K33&lt;3),COUNTIFS(AH34:BL34,"緊"),"")</f>
        <v/>
      </c>
      <c r="DG33" s="1085"/>
      <c r="DH33" s="1073" t="str">
        <f t="shared" ref="DH33" si="231">IF(AND(BM33&lt;&gt;1,K33&lt;3),COUNTIFS(AH34:BL34,"リ"),"")</f>
        <v/>
      </c>
      <c r="DI33" s="1074"/>
    </row>
    <row r="34" spans="1:113" ht="17.25" customHeight="1" x14ac:dyDescent="0.15">
      <c r="A34" s="1145"/>
      <c r="B34" s="1146"/>
      <c r="C34" s="1150"/>
      <c r="D34" s="1151"/>
      <c r="E34" s="1151"/>
      <c r="F34" s="1151"/>
      <c r="G34" s="1152"/>
      <c r="H34" s="1156"/>
      <c r="I34" s="1157"/>
      <c r="J34" s="1158"/>
      <c r="K34" s="1145"/>
      <c r="L34" s="1146"/>
      <c r="M34" s="1086"/>
      <c r="N34" s="1091"/>
      <c r="O34" s="1160"/>
      <c r="P34" s="1075"/>
      <c r="Q34" s="1075"/>
      <c r="R34" s="1075"/>
      <c r="S34" s="1075"/>
      <c r="T34" s="1076"/>
      <c r="U34" s="1135"/>
      <c r="V34" s="1136"/>
      <c r="W34" s="1139"/>
      <c r="X34" s="1140"/>
      <c r="Y34" s="1142"/>
      <c r="Z34" s="1116"/>
      <c r="AA34" s="1116"/>
      <c r="AB34" s="1116"/>
      <c r="AC34" s="1116"/>
      <c r="AD34" s="1117"/>
      <c r="AE34" s="1077" t="s">
        <v>450</v>
      </c>
      <c r="AF34" s="1078"/>
      <c r="AG34" s="1079"/>
      <c r="AH34" s="362"/>
      <c r="AI34" s="362"/>
      <c r="AJ34" s="362"/>
      <c r="AK34" s="362"/>
      <c r="AL34" s="362"/>
      <c r="AM34" s="362"/>
      <c r="AN34" s="362"/>
      <c r="AO34" s="363"/>
      <c r="AP34" s="363"/>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1080"/>
      <c r="BN34" s="1081"/>
      <c r="BO34" s="1123"/>
      <c r="BP34" s="1124"/>
      <c r="BQ34" s="1127"/>
      <c r="BR34" s="1128"/>
      <c r="BS34" s="1131"/>
      <c r="BT34" s="1132"/>
      <c r="BU34" s="1080"/>
      <c r="BV34" s="1081"/>
      <c r="BW34" s="1109"/>
      <c r="BX34" s="1110"/>
      <c r="BY34" s="1111"/>
      <c r="BZ34" s="1113"/>
      <c r="CA34" s="1113"/>
      <c r="CB34" s="1099"/>
      <c r="CC34" s="1099"/>
      <c r="CD34" s="1101"/>
      <c r="CE34" s="1101"/>
      <c r="CF34" s="1102"/>
      <c r="CG34" s="1094"/>
      <c r="CH34" s="1104"/>
      <c r="CI34" s="1094"/>
      <c r="CJ34" s="1094"/>
      <c r="CK34" s="1094"/>
      <c r="CL34" s="1094"/>
      <c r="CM34" s="1095"/>
      <c r="CN34" s="1097"/>
      <c r="CO34" s="1093"/>
      <c r="CP34" s="1093"/>
      <c r="CQ34" s="1093"/>
      <c r="CR34" s="1093"/>
      <c r="CS34" s="1093"/>
      <c r="CT34" s="1086"/>
      <c r="CU34" s="1091"/>
      <c r="CV34" s="1086"/>
      <c r="CW34" s="1087"/>
      <c r="CX34" s="1089"/>
      <c r="CY34" s="1087"/>
      <c r="CZ34" s="1075"/>
      <c r="DA34" s="1076"/>
      <c r="DB34" s="1086"/>
      <c r="DC34" s="1091"/>
      <c r="DD34" s="1086"/>
      <c r="DE34" s="1087"/>
      <c r="DF34" s="1089"/>
      <c r="DG34" s="1087"/>
      <c r="DH34" s="1075"/>
      <c r="DI34" s="1076"/>
    </row>
    <row r="35" spans="1:113" ht="17.25" customHeight="1" x14ac:dyDescent="0.15">
      <c r="A35" s="1143">
        <f t="shared" ref="A35" si="232">A33+1</f>
        <v>13</v>
      </c>
      <c r="B35" s="1144"/>
      <c r="C35" s="1147"/>
      <c r="D35" s="1148"/>
      <c r="E35" s="1148"/>
      <c r="F35" s="1148"/>
      <c r="G35" s="1149"/>
      <c r="H35" s="1153"/>
      <c r="I35" s="1154"/>
      <c r="J35" s="1155"/>
      <c r="K35" s="1143" t="str">
        <f>IF(ISERROR(VLOOKUP($H35,[3]設定!$D$2:$E$7,2)), "", VLOOKUP($H35,[3]設定!$D$2:$E$7,2))</f>
        <v/>
      </c>
      <c r="L35" s="1144"/>
      <c r="M35" s="1084">
        <f t="shared" ref="M35" si="233">COUNTA(AH36:BL36)</f>
        <v>0</v>
      </c>
      <c r="N35" s="1090"/>
      <c r="O35" s="1159">
        <f t="shared" ref="O35" si="234">COUNTIF(AH36:BL36,"非")</f>
        <v>0</v>
      </c>
      <c r="P35" s="1073"/>
      <c r="Q35" s="1073">
        <f t="shared" ref="Q35" si="235">COUNTIF(AH36:BL36,"緊")</f>
        <v>0</v>
      </c>
      <c r="R35" s="1073"/>
      <c r="S35" s="1073">
        <f t="shared" ref="S35" si="236">COUNTIF(AH36:BL36,"リ")</f>
        <v>0</v>
      </c>
      <c r="T35" s="1074"/>
      <c r="U35" s="1133">
        <f t="shared" ref="U35" si="237">COUNTIF(AH35:BL35,"○")</f>
        <v>0</v>
      </c>
      <c r="V35" s="1134"/>
      <c r="W35" s="1137">
        <f t="shared" ref="W35" si="238">SUM(Y35:AD36)</f>
        <v>0</v>
      </c>
      <c r="X35" s="1138"/>
      <c r="Y35" s="1141">
        <f t="shared" ref="Y35" si="239">SUMIFS($AH35:$BL35,$AH36:$BL36,"非")</f>
        <v>0</v>
      </c>
      <c r="Z35" s="1114"/>
      <c r="AA35" s="1114">
        <f t="shared" ref="AA35" si="240">SUMIFS($AH35:$BL35,$AH36:$BL36,"緊")</f>
        <v>0</v>
      </c>
      <c r="AB35" s="1114"/>
      <c r="AC35" s="1114">
        <f t="shared" ref="AC35" si="241">SUMIFS($AH35:$BL35,$AH36:$BL36,"リ")</f>
        <v>0</v>
      </c>
      <c r="AD35" s="1115"/>
      <c r="AE35" s="1118" t="s">
        <v>451</v>
      </c>
      <c r="AF35" s="1119"/>
      <c r="AG35" s="1120"/>
      <c r="AH35" s="359"/>
      <c r="AI35" s="286"/>
      <c r="AJ35" s="286"/>
      <c r="AK35" s="286"/>
      <c r="AL35" s="286"/>
      <c r="AM35" s="286"/>
      <c r="AN35" s="286"/>
      <c r="AO35" s="360"/>
      <c r="AP35" s="360"/>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361"/>
      <c r="BM35" s="1105"/>
      <c r="BN35" s="1106"/>
      <c r="BO35" s="1121"/>
      <c r="BP35" s="1122"/>
      <c r="BQ35" s="1125"/>
      <c r="BR35" s="1126"/>
      <c r="BS35" s="1129" t="str">
        <f t="shared" ref="BS35" si="242">IF(BM35&gt;2,CR35,"")</f>
        <v/>
      </c>
      <c r="BT35" s="1130"/>
      <c r="BU35" s="1105"/>
      <c r="BV35" s="1106"/>
      <c r="BW35" s="1107"/>
      <c r="BX35" s="1108"/>
      <c r="BY35" s="1111"/>
      <c r="BZ35" s="1112">
        <f t="shared" ref="BZ35" si="243">SUMPRODUCT((AH35:BL35&gt;8)*(BM35=""),AH35:BL35)-IF(BM35="",COUNTIF(AH35:BL35,"&gt;8")*8,0)</f>
        <v>0</v>
      </c>
      <c r="CA35" s="1112">
        <f t="shared" ref="CA35" si="244">SUMPRODUCT((AH35:BL35&gt;8)*(BM35=8),AH35:BL35)-IF(BM35=8,COUNTIF(AH35:BL35,"&gt;8")*8,0)</f>
        <v>0</v>
      </c>
      <c r="CB35" s="1098">
        <f t="shared" ref="CB35" si="245">COUNTIFS($AH36:$BL36,"緊",$AH35:$BL35,"○")+COUNTIFS($AH36:$BL36,"リ",$AH35:$BL35,"○")</f>
        <v>0</v>
      </c>
      <c r="CC35" s="1098">
        <f t="shared" ref="CC35" si="246">SUMIFS($AH35:$BL35,$AH36:$BL36,"緊")+SUMIFS($AH35:$BL35,$AH36:$BL36,"リ")</f>
        <v>0</v>
      </c>
      <c r="CD35" s="1100" t="str">
        <f>IF(K35="","",IFERROR(VALUE(DATEDIF(H35,[3]設定!$D$13,"Y")+DATEDIF(H35,[3]設定!$D$13,"YM")/100),0))</f>
        <v/>
      </c>
      <c r="CE35" s="1100" t="str">
        <f>IF(H35="","",IF(CD35&lt;0.06,"6か月未満",IF(AND(0.06&lt;=CD35,CD35&lt;1),"6か月以上",IF(AND(1&lt;=CD35,CD35&lt;3),"3歳児未満",IF(3&lt;=CD35,"3歳児以上","")))))</f>
        <v/>
      </c>
      <c r="CF35" s="1102"/>
      <c r="CG35" s="1094"/>
      <c r="CH35" s="1103"/>
      <c r="CI35" s="1094"/>
      <c r="CJ35" s="1094"/>
      <c r="CK35" s="1094"/>
      <c r="CL35" s="1094"/>
      <c r="CM35" s="1095"/>
      <c r="CN35" s="1096"/>
      <c r="CO35" s="1092"/>
      <c r="CP35" s="1092"/>
      <c r="CQ35" s="1092"/>
      <c r="CR35" s="1092"/>
      <c r="CS35" s="1092"/>
      <c r="CT35" s="1084">
        <f>SUM(CV35:DA36)</f>
        <v>0</v>
      </c>
      <c r="CU35" s="1090"/>
      <c r="CV35" s="1084">
        <f t="shared" ref="CV35" si="247">IF(AND(BM35&lt;&gt;1,K35&gt;=3),COUNTIFS(AH36:BL36,"非",AH35:BL35,"&gt;=2"),"")</f>
        <v>0</v>
      </c>
      <c r="CW35" s="1085"/>
      <c r="CX35" s="1088">
        <f t="shared" ref="CX35" si="248">IF(AND(BM35&lt;&gt;1,K35&gt;=3),COUNTIFS(AH36:BL36,"緊",AH35:BL35,"&gt;=2"),"")</f>
        <v>0</v>
      </c>
      <c r="CY35" s="1085"/>
      <c r="CZ35" s="1073">
        <f t="shared" ref="CZ35" si="249">IF(AND(BM35&lt;&gt;1,K35&gt;=3),COUNTIFS(AH36:BL36,"リ",AH35:BL35,"&gt;=2"),"")</f>
        <v>0</v>
      </c>
      <c r="DA35" s="1074"/>
      <c r="DB35" s="1084">
        <f>SUM(DD35:DI36)</f>
        <v>0</v>
      </c>
      <c r="DC35" s="1090"/>
      <c r="DD35" s="1084" t="str">
        <f t="shared" ref="DD35" si="250">IF(AND(BM35&lt;&gt;1,K35&lt;3),COUNTIFS(AH36:BL36,"非"),"")</f>
        <v/>
      </c>
      <c r="DE35" s="1085"/>
      <c r="DF35" s="1088" t="str">
        <f t="shared" ref="DF35" si="251">IF(AND(BM35&lt;&gt;1,K35&lt;3),COUNTIFS(AH36:BL36,"緊"),"")</f>
        <v/>
      </c>
      <c r="DG35" s="1085"/>
      <c r="DH35" s="1073" t="str">
        <f t="shared" ref="DH35" si="252">IF(AND(BM35&lt;&gt;1,K35&lt;3),COUNTIFS(AH36:BL36,"リ"),"")</f>
        <v/>
      </c>
      <c r="DI35" s="1074"/>
    </row>
    <row r="36" spans="1:113" ht="17.25" customHeight="1" x14ac:dyDescent="0.15">
      <c r="A36" s="1145"/>
      <c r="B36" s="1146"/>
      <c r="C36" s="1150"/>
      <c r="D36" s="1151"/>
      <c r="E36" s="1151"/>
      <c r="F36" s="1151"/>
      <c r="G36" s="1152"/>
      <c r="H36" s="1156"/>
      <c r="I36" s="1157"/>
      <c r="J36" s="1158"/>
      <c r="K36" s="1145"/>
      <c r="L36" s="1146"/>
      <c r="M36" s="1086"/>
      <c r="N36" s="1091"/>
      <c r="O36" s="1160"/>
      <c r="P36" s="1075"/>
      <c r="Q36" s="1075"/>
      <c r="R36" s="1075"/>
      <c r="S36" s="1075"/>
      <c r="T36" s="1076"/>
      <c r="U36" s="1135"/>
      <c r="V36" s="1136"/>
      <c r="W36" s="1139"/>
      <c r="X36" s="1140"/>
      <c r="Y36" s="1142"/>
      <c r="Z36" s="1116"/>
      <c r="AA36" s="1116"/>
      <c r="AB36" s="1116"/>
      <c r="AC36" s="1116"/>
      <c r="AD36" s="1117"/>
      <c r="AE36" s="1077" t="s">
        <v>450</v>
      </c>
      <c r="AF36" s="1078"/>
      <c r="AG36" s="1079"/>
      <c r="AH36" s="362"/>
      <c r="AI36" s="362"/>
      <c r="AJ36" s="362"/>
      <c r="AK36" s="362"/>
      <c r="AL36" s="362"/>
      <c r="AM36" s="362"/>
      <c r="AN36" s="362"/>
      <c r="AO36" s="363"/>
      <c r="AP36" s="363"/>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1080"/>
      <c r="BN36" s="1081"/>
      <c r="BO36" s="1123"/>
      <c r="BP36" s="1124"/>
      <c r="BQ36" s="1127"/>
      <c r="BR36" s="1128"/>
      <c r="BS36" s="1131"/>
      <c r="BT36" s="1132"/>
      <c r="BU36" s="1080"/>
      <c r="BV36" s="1081"/>
      <c r="BW36" s="1109"/>
      <c r="BX36" s="1110"/>
      <c r="BY36" s="1111"/>
      <c r="BZ36" s="1113"/>
      <c r="CA36" s="1113"/>
      <c r="CB36" s="1099"/>
      <c r="CC36" s="1099"/>
      <c r="CD36" s="1101"/>
      <c r="CE36" s="1101"/>
      <c r="CF36" s="1102"/>
      <c r="CG36" s="1094"/>
      <c r="CH36" s="1104"/>
      <c r="CI36" s="1094"/>
      <c r="CJ36" s="1094"/>
      <c r="CK36" s="1094"/>
      <c r="CL36" s="1094"/>
      <c r="CM36" s="1095"/>
      <c r="CN36" s="1097"/>
      <c r="CO36" s="1093"/>
      <c r="CP36" s="1093"/>
      <c r="CQ36" s="1093"/>
      <c r="CR36" s="1093"/>
      <c r="CS36" s="1093"/>
      <c r="CT36" s="1086"/>
      <c r="CU36" s="1091"/>
      <c r="CV36" s="1086"/>
      <c r="CW36" s="1087"/>
      <c r="CX36" s="1089"/>
      <c r="CY36" s="1087"/>
      <c r="CZ36" s="1075"/>
      <c r="DA36" s="1076"/>
      <c r="DB36" s="1086"/>
      <c r="DC36" s="1091"/>
      <c r="DD36" s="1086"/>
      <c r="DE36" s="1087"/>
      <c r="DF36" s="1089"/>
      <c r="DG36" s="1087"/>
      <c r="DH36" s="1075"/>
      <c r="DI36" s="1076"/>
    </row>
    <row r="37" spans="1:113" ht="17.25" customHeight="1" x14ac:dyDescent="0.15">
      <c r="A37" s="1143">
        <f t="shared" ref="A37" si="253">A35+1</f>
        <v>14</v>
      </c>
      <c r="B37" s="1144"/>
      <c r="C37" s="1147"/>
      <c r="D37" s="1148"/>
      <c r="E37" s="1148"/>
      <c r="F37" s="1148"/>
      <c r="G37" s="1149"/>
      <c r="H37" s="1153"/>
      <c r="I37" s="1154"/>
      <c r="J37" s="1155"/>
      <c r="K37" s="1143" t="str">
        <f>IF(ISERROR(VLOOKUP($H37,[3]設定!$D$2:$E$7,2)), "", VLOOKUP($H37,[3]設定!$D$2:$E$7,2))</f>
        <v/>
      </c>
      <c r="L37" s="1144"/>
      <c r="M37" s="1084">
        <f t="shared" ref="M37" si="254">COUNTA(AH38:BL38)</f>
        <v>0</v>
      </c>
      <c r="N37" s="1090"/>
      <c r="O37" s="1159">
        <f t="shared" ref="O37" si="255">COUNTIF(AH38:BL38,"非")</f>
        <v>0</v>
      </c>
      <c r="P37" s="1073"/>
      <c r="Q37" s="1073">
        <f t="shared" ref="Q37" si="256">COUNTIF(AH38:BL38,"緊")</f>
        <v>0</v>
      </c>
      <c r="R37" s="1073"/>
      <c r="S37" s="1073">
        <f t="shared" ref="S37" si="257">COUNTIF(AH38:BL38,"リ")</f>
        <v>0</v>
      </c>
      <c r="T37" s="1074"/>
      <c r="U37" s="1133">
        <f t="shared" ref="U37" si="258">COUNTIF(AH37:BL37,"○")</f>
        <v>0</v>
      </c>
      <c r="V37" s="1134"/>
      <c r="W37" s="1137">
        <f t="shared" ref="W37" si="259">SUM(Y37:AD38)</f>
        <v>0</v>
      </c>
      <c r="X37" s="1138"/>
      <c r="Y37" s="1141">
        <f t="shared" ref="Y37" si="260">SUMIFS($AH37:$BL37,$AH38:$BL38,"非")</f>
        <v>0</v>
      </c>
      <c r="Z37" s="1114"/>
      <c r="AA37" s="1114">
        <f t="shared" ref="AA37" si="261">SUMIFS($AH37:$BL37,$AH38:$BL38,"緊")</f>
        <v>0</v>
      </c>
      <c r="AB37" s="1114"/>
      <c r="AC37" s="1114">
        <f t="shared" ref="AC37" si="262">SUMIFS($AH37:$BL37,$AH38:$BL38,"リ")</f>
        <v>0</v>
      </c>
      <c r="AD37" s="1115"/>
      <c r="AE37" s="1118" t="s">
        <v>451</v>
      </c>
      <c r="AF37" s="1119"/>
      <c r="AG37" s="1120"/>
      <c r="AH37" s="359"/>
      <c r="AI37" s="286"/>
      <c r="AJ37" s="286"/>
      <c r="AK37" s="286"/>
      <c r="AL37" s="286"/>
      <c r="AM37" s="286"/>
      <c r="AN37" s="286"/>
      <c r="AO37" s="360"/>
      <c r="AP37" s="360"/>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361"/>
      <c r="BM37" s="1105"/>
      <c r="BN37" s="1106"/>
      <c r="BO37" s="1121"/>
      <c r="BP37" s="1122"/>
      <c r="BQ37" s="1125"/>
      <c r="BR37" s="1126"/>
      <c r="BS37" s="1129" t="str">
        <f t="shared" ref="BS37" si="263">IF(BM37&gt;2,CR37,"")</f>
        <v/>
      </c>
      <c r="BT37" s="1130"/>
      <c r="BU37" s="1105"/>
      <c r="BV37" s="1106"/>
      <c r="BW37" s="1107"/>
      <c r="BX37" s="1108"/>
      <c r="BY37" s="1111"/>
      <c r="BZ37" s="1112">
        <f t="shared" ref="BZ37" si="264">SUMPRODUCT((AH37:BL37&gt;8)*(BM37=""),AH37:BL37)-IF(BM37="",COUNTIF(AH37:BL37,"&gt;8")*8,0)</f>
        <v>0</v>
      </c>
      <c r="CA37" s="1112">
        <f t="shared" ref="CA37" si="265">SUMPRODUCT((AH37:BL37&gt;8)*(BM37=8),AH37:BL37)-IF(BM37=8,COUNTIF(AH37:BL37,"&gt;8")*8,0)</f>
        <v>0</v>
      </c>
      <c r="CB37" s="1098">
        <f t="shared" ref="CB37" si="266">COUNTIFS($AH38:$BL38,"緊",$AH37:$BL37,"○")+COUNTIFS($AH38:$BL38,"リ",$AH37:$BL37,"○")</f>
        <v>0</v>
      </c>
      <c r="CC37" s="1098">
        <f t="shared" ref="CC37" si="267">SUMIFS($AH37:$BL37,$AH38:$BL38,"緊")+SUMIFS($AH37:$BL37,$AH38:$BL38,"リ")</f>
        <v>0</v>
      </c>
      <c r="CD37" s="1100" t="str">
        <f>IF(K37="","",IFERROR(VALUE(DATEDIF(H37,[3]設定!$D$13,"Y")+DATEDIF(H37,[3]設定!$D$13,"YM")/100),0))</f>
        <v/>
      </c>
      <c r="CE37" s="1100" t="str">
        <f>IF(H37="","",IF(CD37&lt;0.06,"6か月未満",IF(AND(0.06&lt;=CD37,CD37&lt;1),"6か月以上",IF(AND(1&lt;=CD37,CD37&lt;3),"3歳児未満",IF(3&lt;=CD37,"3歳児以上","")))))</f>
        <v/>
      </c>
      <c r="CF37" s="1102"/>
      <c r="CG37" s="1094"/>
      <c r="CH37" s="1103"/>
      <c r="CI37" s="1094"/>
      <c r="CJ37" s="1094"/>
      <c r="CK37" s="1094"/>
      <c r="CL37" s="1094"/>
      <c r="CM37" s="1095"/>
      <c r="CN37" s="1096"/>
      <c r="CO37" s="1092"/>
      <c r="CP37" s="1092"/>
      <c r="CQ37" s="1092"/>
      <c r="CR37" s="1092"/>
      <c r="CS37" s="1092"/>
      <c r="CT37" s="1084">
        <f>SUM(CV37:DA38)</f>
        <v>0</v>
      </c>
      <c r="CU37" s="1090"/>
      <c r="CV37" s="1084">
        <f t="shared" ref="CV37" si="268">IF(AND(BM37&lt;&gt;1,K37&gt;=3),COUNTIFS(AH38:BL38,"非",AH37:BL37,"&gt;=2"),"")</f>
        <v>0</v>
      </c>
      <c r="CW37" s="1085"/>
      <c r="CX37" s="1088">
        <f t="shared" ref="CX37" si="269">IF(AND(BM37&lt;&gt;1,K37&gt;=3),COUNTIFS(AH38:BL38,"緊",AH37:BL37,"&gt;=2"),"")</f>
        <v>0</v>
      </c>
      <c r="CY37" s="1085"/>
      <c r="CZ37" s="1073">
        <f t="shared" ref="CZ37" si="270">IF(AND(BM37&lt;&gt;1,K37&gt;=3),COUNTIFS(AH38:BL38,"リ",AH37:BL37,"&gt;=2"),"")</f>
        <v>0</v>
      </c>
      <c r="DA37" s="1074"/>
      <c r="DB37" s="1084">
        <f>SUM(DD37:DI38)</f>
        <v>0</v>
      </c>
      <c r="DC37" s="1090"/>
      <c r="DD37" s="1084" t="str">
        <f t="shared" ref="DD37" si="271">IF(AND(BM37&lt;&gt;1,K37&lt;3),COUNTIFS(AH38:BL38,"非"),"")</f>
        <v/>
      </c>
      <c r="DE37" s="1085"/>
      <c r="DF37" s="1088" t="str">
        <f t="shared" ref="DF37" si="272">IF(AND(BM37&lt;&gt;1,K37&lt;3),COUNTIFS(AH38:BL38,"緊"),"")</f>
        <v/>
      </c>
      <c r="DG37" s="1085"/>
      <c r="DH37" s="1073" t="str">
        <f t="shared" ref="DH37" si="273">IF(AND(BM37&lt;&gt;1,K37&lt;3),COUNTIFS(AH38:BL38,"リ"),"")</f>
        <v/>
      </c>
      <c r="DI37" s="1074"/>
    </row>
    <row r="38" spans="1:113" ht="17.25" customHeight="1" x14ac:dyDescent="0.15">
      <c r="A38" s="1145"/>
      <c r="B38" s="1146"/>
      <c r="C38" s="1150"/>
      <c r="D38" s="1151"/>
      <c r="E38" s="1151"/>
      <c r="F38" s="1151"/>
      <c r="G38" s="1152"/>
      <c r="H38" s="1156"/>
      <c r="I38" s="1157"/>
      <c r="J38" s="1158"/>
      <c r="K38" s="1145"/>
      <c r="L38" s="1146"/>
      <c r="M38" s="1086"/>
      <c r="N38" s="1091"/>
      <c r="O38" s="1160"/>
      <c r="P38" s="1075"/>
      <c r="Q38" s="1075"/>
      <c r="R38" s="1075"/>
      <c r="S38" s="1075"/>
      <c r="T38" s="1076"/>
      <c r="U38" s="1135"/>
      <c r="V38" s="1136"/>
      <c r="W38" s="1139"/>
      <c r="X38" s="1140"/>
      <c r="Y38" s="1142"/>
      <c r="Z38" s="1116"/>
      <c r="AA38" s="1116"/>
      <c r="AB38" s="1116"/>
      <c r="AC38" s="1116"/>
      <c r="AD38" s="1117"/>
      <c r="AE38" s="1077" t="s">
        <v>450</v>
      </c>
      <c r="AF38" s="1078"/>
      <c r="AG38" s="1079"/>
      <c r="AH38" s="362"/>
      <c r="AI38" s="362"/>
      <c r="AJ38" s="362"/>
      <c r="AK38" s="362"/>
      <c r="AL38" s="362"/>
      <c r="AM38" s="362"/>
      <c r="AN38" s="362"/>
      <c r="AO38" s="363"/>
      <c r="AP38" s="363"/>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1080"/>
      <c r="BN38" s="1081"/>
      <c r="BO38" s="1123"/>
      <c r="BP38" s="1124"/>
      <c r="BQ38" s="1127"/>
      <c r="BR38" s="1128"/>
      <c r="BS38" s="1131"/>
      <c r="BT38" s="1132"/>
      <c r="BU38" s="1080"/>
      <c r="BV38" s="1081"/>
      <c r="BW38" s="1109"/>
      <c r="BX38" s="1110"/>
      <c r="BY38" s="1111"/>
      <c r="BZ38" s="1113"/>
      <c r="CA38" s="1113"/>
      <c r="CB38" s="1099"/>
      <c r="CC38" s="1099"/>
      <c r="CD38" s="1101"/>
      <c r="CE38" s="1101"/>
      <c r="CF38" s="1102"/>
      <c r="CG38" s="1094"/>
      <c r="CH38" s="1104"/>
      <c r="CI38" s="1094"/>
      <c r="CJ38" s="1094"/>
      <c r="CK38" s="1094"/>
      <c r="CL38" s="1094"/>
      <c r="CM38" s="1095"/>
      <c r="CN38" s="1097"/>
      <c r="CO38" s="1093"/>
      <c r="CP38" s="1093"/>
      <c r="CQ38" s="1093"/>
      <c r="CR38" s="1093"/>
      <c r="CS38" s="1093"/>
      <c r="CT38" s="1086"/>
      <c r="CU38" s="1091"/>
      <c r="CV38" s="1086"/>
      <c r="CW38" s="1087"/>
      <c r="CX38" s="1089"/>
      <c r="CY38" s="1087"/>
      <c r="CZ38" s="1075"/>
      <c r="DA38" s="1076"/>
      <c r="DB38" s="1086"/>
      <c r="DC38" s="1091"/>
      <c r="DD38" s="1086"/>
      <c r="DE38" s="1087"/>
      <c r="DF38" s="1089"/>
      <c r="DG38" s="1087"/>
      <c r="DH38" s="1075"/>
      <c r="DI38" s="1076"/>
    </row>
    <row r="39" spans="1:113" ht="17.25" customHeight="1" x14ac:dyDescent="0.15">
      <c r="A39" s="1143">
        <f t="shared" ref="A39" si="274">A37+1</f>
        <v>15</v>
      </c>
      <c r="B39" s="1144"/>
      <c r="C39" s="1147"/>
      <c r="D39" s="1148"/>
      <c r="E39" s="1148"/>
      <c r="F39" s="1148"/>
      <c r="G39" s="1149"/>
      <c r="H39" s="1153"/>
      <c r="I39" s="1154"/>
      <c r="J39" s="1155"/>
      <c r="K39" s="1143" t="str">
        <f>IF(ISERROR(VLOOKUP($H39,[3]設定!$D$2:$E$7,2)), "", VLOOKUP($H39,[3]設定!$D$2:$E$7,2))</f>
        <v/>
      </c>
      <c r="L39" s="1144"/>
      <c r="M39" s="1084">
        <f t="shared" ref="M39" si="275">COUNTA(AH40:BL40)</f>
        <v>0</v>
      </c>
      <c r="N39" s="1090"/>
      <c r="O39" s="1159">
        <f t="shared" ref="O39" si="276">COUNTIF(AH40:BL40,"非")</f>
        <v>0</v>
      </c>
      <c r="P39" s="1073"/>
      <c r="Q39" s="1073">
        <f t="shared" ref="Q39" si="277">COUNTIF(AH40:BL40,"緊")</f>
        <v>0</v>
      </c>
      <c r="R39" s="1073"/>
      <c r="S39" s="1073">
        <f t="shared" ref="S39" si="278">COUNTIF(AH40:BL40,"リ")</f>
        <v>0</v>
      </c>
      <c r="T39" s="1074"/>
      <c r="U39" s="1133">
        <f t="shared" ref="U39" si="279">COUNTIF(AH39:BL39,"○")</f>
        <v>0</v>
      </c>
      <c r="V39" s="1134"/>
      <c r="W39" s="1137">
        <f t="shared" ref="W39" si="280">SUM(Y39:AD40)</f>
        <v>0</v>
      </c>
      <c r="X39" s="1138"/>
      <c r="Y39" s="1141">
        <f t="shared" ref="Y39" si="281">SUMIFS($AH39:$BL39,$AH40:$BL40,"非")</f>
        <v>0</v>
      </c>
      <c r="Z39" s="1114"/>
      <c r="AA39" s="1114">
        <f t="shared" ref="AA39" si="282">SUMIFS($AH39:$BL39,$AH40:$BL40,"緊")</f>
        <v>0</v>
      </c>
      <c r="AB39" s="1114"/>
      <c r="AC39" s="1114">
        <f t="shared" ref="AC39" si="283">SUMIFS($AH39:$BL39,$AH40:$BL40,"リ")</f>
        <v>0</v>
      </c>
      <c r="AD39" s="1115"/>
      <c r="AE39" s="1118" t="s">
        <v>451</v>
      </c>
      <c r="AF39" s="1119"/>
      <c r="AG39" s="1120"/>
      <c r="AH39" s="359"/>
      <c r="AI39" s="286"/>
      <c r="AJ39" s="286"/>
      <c r="AK39" s="286"/>
      <c r="AL39" s="286"/>
      <c r="AM39" s="286"/>
      <c r="AN39" s="286"/>
      <c r="AO39" s="360"/>
      <c r="AP39" s="360"/>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361"/>
      <c r="BM39" s="1105"/>
      <c r="BN39" s="1106"/>
      <c r="BO39" s="1121"/>
      <c r="BP39" s="1122"/>
      <c r="BQ39" s="1125"/>
      <c r="BR39" s="1126"/>
      <c r="BS39" s="1129" t="str">
        <f t="shared" ref="BS39" si="284">IF(BM39&gt;2,CR39,"")</f>
        <v/>
      </c>
      <c r="BT39" s="1130"/>
      <c r="BU39" s="1105"/>
      <c r="BV39" s="1106"/>
      <c r="BW39" s="1107"/>
      <c r="BX39" s="1108"/>
      <c r="BY39" s="1111"/>
      <c r="BZ39" s="1112">
        <f t="shared" ref="BZ39" si="285">SUMPRODUCT((AH39:BL39&gt;8)*(BM39=""),AH39:BL39)-IF(BM39="",COUNTIF(AH39:BL39,"&gt;8")*8,0)</f>
        <v>0</v>
      </c>
      <c r="CA39" s="1112">
        <f t="shared" ref="CA39" si="286">SUMPRODUCT((AH39:BL39&gt;8)*(BM39=8),AH39:BL39)-IF(BM39=8,COUNTIF(AH39:BL39,"&gt;8")*8,0)</f>
        <v>0</v>
      </c>
      <c r="CB39" s="1098">
        <f t="shared" ref="CB39" si="287">COUNTIFS($AH40:$BL40,"緊",$AH39:$BL39,"○")+COUNTIFS($AH40:$BL40,"リ",$AH39:$BL39,"○")</f>
        <v>0</v>
      </c>
      <c r="CC39" s="1098">
        <f t="shared" ref="CC39" si="288">SUMIFS($AH39:$BL39,$AH40:$BL40,"緊")+SUMIFS($AH39:$BL39,$AH40:$BL40,"リ")</f>
        <v>0</v>
      </c>
      <c r="CD39" s="1100" t="str">
        <f>IF(K39="","",IFERROR(VALUE(DATEDIF(H39,[3]設定!$D$13,"Y")+DATEDIF(H39,[3]設定!$D$13,"YM")/100),0))</f>
        <v/>
      </c>
      <c r="CE39" s="1100" t="str">
        <f>IF(H39="","",IF(CD39&lt;0.06,"6か月未満",IF(AND(0.06&lt;=CD39,CD39&lt;1),"6か月以上",IF(AND(1&lt;=CD39,CD39&lt;3),"3歳児未満",IF(3&lt;=CD39,"3歳児以上","")))))</f>
        <v/>
      </c>
      <c r="CF39" s="1102"/>
      <c r="CG39" s="1094"/>
      <c r="CH39" s="1103"/>
      <c r="CI39" s="1094"/>
      <c r="CJ39" s="1094"/>
      <c r="CK39" s="1094"/>
      <c r="CL39" s="1094"/>
      <c r="CM39" s="1095"/>
      <c r="CN39" s="1096"/>
      <c r="CO39" s="1092"/>
      <c r="CP39" s="1092"/>
      <c r="CQ39" s="1092"/>
      <c r="CR39" s="1092"/>
      <c r="CS39" s="1092"/>
      <c r="CT39" s="1084">
        <f>SUM(CV39:DA40)</f>
        <v>0</v>
      </c>
      <c r="CU39" s="1090"/>
      <c r="CV39" s="1084">
        <f t="shared" ref="CV39" si="289">IF(AND(BM39&lt;&gt;1,K39&gt;=3),COUNTIFS(AH40:BL40,"非",AH39:BL39,"&gt;=2"),"")</f>
        <v>0</v>
      </c>
      <c r="CW39" s="1085"/>
      <c r="CX39" s="1088">
        <f t="shared" ref="CX39" si="290">IF(AND(BM39&lt;&gt;1,K39&gt;=3),COUNTIFS(AH40:BL40,"緊",AH39:BL39,"&gt;=2"),"")</f>
        <v>0</v>
      </c>
      <c r="CY39" s="1085"/>
      <c r="CZ39" s="1073">
        <f t="shared" ref="CZ39" si="291">IF(AND(BM39&lt;&gt;1,K39&gt;=3),COUNTIFS(AH40:BL40,"リ",AH39:BL39,"&gt;=2"),"")</f>
        <v>0</v>
      </c>
      <c r="DA39" s="1074"/>
      <c r="DB39" s="1084">
        <f>SUM(DD39:DI40)</f>
        <v>0</v>
      </c>
      <c r="DC39" s="1090"/>
      <c r="DD39" s="1084" t="str">
        <f t="shared" ref="DD39" si="292">IF(AND(BM39&lt;&gt;1,K39&lt;3),COUNTIFS(AH40:BL40,"非"),"")</f>
        <v/>
      </c>
      <c r="DE39" s="1085"/>
      <c r="DF39" s="1088" t="str">
        <f t="shared" ref="DF39" si="293">IF(AND(BM39&lt;&gt;1,K39&lt;3),COUNTIFS(AH40:BL40,"緊"),"")</f>
        <v/>
      </c>
      <c r="DG39" s="1085"/>
      <c r="DH39" s="1073" t="str">
        <f t="shared" ref="DH39" si="294">IF(AND(BM39&lt;&gt;1,K39&lt;3),COUNTIFS(AH40:BL40,"リ"),"")</f>
        <v/>
      </c>
      <c r="DI39" s="1074"/>
    </row>
    <row r="40" spans="1:113" ht="17.25" customHeight="1" x14ac:dyDescent="0.15">
      <c r="A40" s="1145"/>
      <c r="B40" s="1146"/>
      <c r="C40" s="1150"/>
      <c r="D40" s="1151"/>
      <c r="E40" s="1151"/>
      <c r="F40" s="1151"/>
      <c r="G40" s="1152"/>
      <c r="H40" s="1156"/>
      <c r="I40" s="1157"/>
      <c r="J40" s="1158"/>
      <c r="K40" s="1145"/>
      <c r="L40" s="1146"/>
      <c r="M40" s="1086"/>
      <c r="N40" s="1091"/>
      <c r="O40" s="1160"/>
      <c r="P40" s="1075"/>
      <c r="Q40" s="1075"/>
      <c r="R40" s="1075"/>
      <c r="S40" s="1075"/>
      <c r="T40" s="1076"/>
      <c r="U40" s="1135"/>
      <c r="V40" s="1136"/>
      <c r="W40" s="1139"/>
      <c r="X40" s="1140"/>
      <c r="Y40" s="1142"/>
      <c r="Z40" s="1116"/>
      <c r="AA40" s="1116"/>
      <c r="AB40" s="1116"/>
      <c r="AC40" s="1116"/>
      <c r="AD40" s="1117"/>
      <c r="AE40" s="1077" t="s">
        <v>450</v>
      </c>
      <c r="AF40" s="1078"/>
      <c r="AG40" s="1079"/>
      <c r="AH40" s="362"/>
      <c r="AI40" s="362"/>
      <c r="AJ40" s="362"/>
      <c r="AK40" s="362"/>
      <c r="AL40" s="362"/>
      <c r="AM40" s="362"/>
      <c r="AN40" s="362"/>
      <c r="AO40" s="363"/>
      <c r="AP40" s="363"/>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1080"/>
      <c r="BN40" s="1081"/>
      <c r="BO40" s="1123"/>
      <c r="BP40" s="1124"/>
      <c r="BQ40" s="1127"/>
      <c r="BR40" s="1128"/>
      <c r="BS40" s="1131"/>
      <c r="BT40" s="1132"/>
      <c r="BU40" s="1080"/>
      <c r="BV40" s="1081"/>
      <c r="BW40" s="1109"/>
      <c r="BX40" s="1110"/>
      <c r="BY40" s="1111"/>
      <c r="BZ40" s="1113"/>
      <c r="CA40" s="1113"/>
      <c r="CB40" s="1099"/>
      <c r="CC40" s="1099"/>
      <c r="CD40" s="1101"/>
      <c r="CE40" s="1101"/>
      <c r="CF40" s="1102"/>
      <c r="CG40" s="1094"/>
      <c r="CH40" s="1104"/>
      <c r="CI40" s="1094"/>
      <c r="CJ40" s="1094"/>
      <c r="CK40" s="1094"/>
      <c r="CL40" s="1094"/>
      <c r="CM40" s="1095"/>
      <c r="CN40" s="1097"/>
      <c r="CO40" s="1093"/>
      <c r="CP40" s="1093"/>
      <c r="CQ40" s="1093"/>
      <c r="CR40" s="1093"/>
      <c r="CS40" s="1093"/>
      <c r="CT40" s="1086"/>
      <c r="CU40" s="1091"/>
      <c r="CV40" s="1086"/>
      <c r="CW40" s="1087"/>
      <c r="CX40" s="1089"/>
      <c r="CY40" s="1087"/>
      <c r="CZ40" s="1075"/>
      <c r="DA40" s="1076"/>
      <c r="DB40" s="1086"/>
      <c r="DC40" s="1091"/>
      <c r="DD40" s="1086"/>
      <c r="DE40" s="1087"/>
      <c r="DF40" s="1089"/>
      <c r="DG40" s="1087"/>
      <c r="DH40" s="1075"/>
      <c r="DI40" s="1076"/>
    </row>
    <row r="41" spans="1:113" ht="17.25" customHeight="1" x14ac:dyDescent="0.15">
      <c r="A41" s="1143">
        <f t="shared" ref="A41" si="295">A39+1</f>
        <v>16</v>
      </c>
      <c r="B41" s="1144"/>
      <c r="C41" s="1147"/>
      <c r="D41" s="1148"/>
      <c r="E41" s="1148"/>
      <c r="F41" s="1148"/>
      <c r="G41" s="1149"/>
      <c r="H41" s="1153"/>
      <c r="I41" s="1154"/>
      <c r="J41" s="1155"/>
      <c r="K41" s="1143" t="str">
        <f>IF(ISERROR(VLOOKUP($H41,[3]設定!$D$2:$E$7,2)), "", VLOOKUP($H41,[3]設定!$D$2:$E$7,2))</f>
        <v/>
      </c>
      <c r="L41" s="1144"/>
      <c r="M41" s="1084">
        <f t="shared" ref="M41" si="296">COUNTA(AH42:BL42)</f>
        <v>0</v>
      </c>
      <c r="N41" s="1090"/>
      <c r="O41" s="1159">
        <f t="shared" ref="O41" si="297">COUNTIF(AH42:BL42,"非")</f>
        <v>0</v>
      </c>
      <c r="P41" s="1073"/>
      <c r="Q41" s="1073">
        <f t="shared" ref="Q41" si="298">COUNTIF(AH42:BL42,"緊")</f>
        <v>0</v>
      </c>
      <c r="R41" s="1073"/>
      <c r="S41" s="1073">
        <f t="shared" ref="S41" si="299">COUNTIF(AH42:BL42,"リ")</f>
        <v>0</v>
      </c>
      <c r="T41" s="1074"/>
      <c r="U41" s="1133">
        <f t="shared" ref="U41" si="300">COUNTIF(AH41:BL41,"○")</f>
        <v>0</v>
      </c>
      <c r="V41" s="1134"/>
      <c r="W41" s="1137">
        <f t="shared" ref="W41" si="301">SUM(Y41:AD42)</f>
        <v>0</v>
      </c>
      <c r="X41" s="1138"/>
      <c r="Y41" s="1141">
        <f t="shared" ref="Y41" si="302">SUMIFS($AH41:$BL41,$AH42:$BL42,"非")</f>
        <v>0</v>
      </c>
      <c r="Z41" s="1114"/>
      <c r="AA41" s="1114">
        <f t="shared" ref="AA41" si="303">SUMIFS($AH41:$BL41,$AH42:$BL42,"緊")</f>
        <v>0</v>
      </c>
      <c r="AB41" s="1114"/>
      <c r="AC41" s="1114">
        <f t="shared" ref="AC41" si="304">SUMIFS($AH41:$BL41,$AH42:$BL42,"リ")</f>
        <v>0</v>
      </c>
      <c r="AD41" s="1115"/>
      <c r="AE41" s="1118" t="s">
        <v>451</v>
      </c>
      <c r="AF41" s="1119"/>
      <c r="AG41" s="1120"/>
      <c r="AH41" s="359"/>
      <c r="AI41" s="286"/>
      <c r="AJ41" s="286"/>
      <c r="AK41" s="286"/>
      <c r="AL41" s="286"/>
      <c r="AM41" s="286"/>
      <c r="AN41" s="286"/>
      <c r="AO41" s="360"/>
      <c r="AP41" s="360"/>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361"/>
      <c r="BM41" s="1105"/>
      <c r="BN41" s="1106"/>
      <c r="BO41" s="1121"/>
      <c r="BP41" s="1122"/>
      <c r="BQ41" s="1125"/>
      <c r="BR41" s="1126"/>
      <c r="BS41" s="1129" t="str">
        <f t="shared" ref="BS41" si="305">IF(BM41&gt;2,CR41,"")</f>
        <v/>
      </c>
      <c r="BT41" s="1130"/>
      <c r="BU41" s="1105"/>
      <c r="BV41" s="1106"/>
      <c r="BW41" s="1107"/>
      <c r="BX41" s="1108"/>
      <c r="BY41" s="1111"/>
      <c r="BZ41" s="1112">
        <f t="shared" ref="BZ41" si="306">SUMPRODUCT((AH41:BL41&gt;8)*(BM41=""),AH41:BL41)-IF(BM41="",COUNTIF(AH41:BL41,"&gt;8")*8,0)</f>
        <v>0</v>
      </c>
      <c r="CA41" s="1112">
        <f t="shared" ref="CA41" si="307">SUMPRODUCT((AH41:BL41&gt;8)*(BM41=8),AH41:BL41)-IF(BM41=8,COUNTIF(AH41:BL41,"&gt;8")*8,0)</f>
        <v>0</v>
      </c>
      <c r="CB41" s="1098">
        <f t="shared" ref="CB41" si="308">COUNTIFS($AH42:$BL42,"緊",$AH41:$BL41,"○")+COUNTIFS($AH42:$BL42,"リ",$AH41:$BL41,"○")</f>
        <v>0</v>
      </c>
      <c r="CC41" s="1098">
        <f t="shared" ref="CC41" si="309">SUMIFS($AH41:$BL41,$AH42:$BL42,"緊")+SUMIFS($AH41:$BL41,$AH42:$BL42,"リ")</f>
        <v>0</v>
      </c>
      <c r="CD41" s="1100" t="str">
        <f>IF(K41="","",IFERROR(VALUE(DATEDIF(H41,[3]設定!$D$13,"Y")+DATEDIF(H41,[3]設定!$D$13,"YM")/100),0))</f>
        <v/>
      </c>
      <c r="CE41" s="1100" t="str">
        <f>IF(H41="","",IF(CD41&lt;0.06,"6か月未満",IF(AND(0.06&lt;=CD41,CD41&lt;1),"6か月以上",IF(AND(1&lt;=CD41,CD41&lt;3),"3歳児未満",IF(3&lt;=CD41,"3歳児以上","")))))</f>
        <v/>
      </c>
      <c r="CF41" s="1102"/>
      <c r="CG41" s="1094"/>
      <c r="CH41" s="1103"/>
      <c r="CI41" s="1094"/>
      <c r="CJ41" s="1094"/>
      <c r="CK41" s="1094"/>
      <c r="CL41" s="1094"/>
      <c r="CM41" s="1095"/>
      <c r="CN41" s="1096"/>
      <c r="CO41" s="1092"/>
      <c r="CP41" s="1092"/>
      <c r="CQ41" s="1092"/>
      <c r="CR41" s="1092"/>
      <c r="CS41" s="1092"/>
      <c r="CT41" s="1084">
        <f>SUM(CV41:DA42)</f>
        <v>0</v>
      </c>
      <c r="CU41" s="1090"/>
      <c r="CV41" s="1084">
        <f t="shared" ref="CV41" si="310">IF(AND(BM41&lt;&gt;1,K41&gt;=3),COUNTIFS(AH42:BL42,"非",AH41:BL41,"&gt;=2"),"")</f>
        <v>0</v>
      </c>
      <c r="CW41" s="1085"/>
      <c r="CX41" s="1088">
        <f t="shared" ref="CX41" si="311">IF(AND(BM41&lt;&gt;1,K41&gt;=3),COUNTIFS(AH42:BL42,"緊",AH41:BL41,"&gt;=2"),"")</f>
        <v>0</v>
      </c>
      <c r="CY41" s="1085"/>
      <c r="CZ41" s="1073">
        <f t="shared" ref="CZ41" si="312">IF(AND(BM41&lt;&gt;1,K41&gt;=3),COUNTIFS(AH42:BL42,"リ",AH41:BL41,"&gt;=2"),"")</f>
        <v>0</v>
      </c>
      <c r="DA41" s="1074"/>
      <c r="DB41" s="1084">
        <f>SUM(DD41:DI42)</f>
        <v>0</v>
      </c>
      <c r="DC41" s="1090"/>
      <c r="DD41" s="1084" t="str">
        <f t="shared" ref="DD41" si="313">IF(AND(BM41&lt;&gt;1,K41&lt;3),COUNTIFS(AH42:BL42,"非"),"")</f>
        <v/>
      </c>
      <c r="DE41" s="1085"/>
      <c r="DF41" s="1088" t="str">
        <f t="shared" ref="DF41" si="314">IF(AND(BM41&lt;&gt;1,K41&lt;3),COUNTIFS(AH42:BL42,"緊"),"")</f>
        <v/>
      </c>
      <c r="DG41" s="1085"/>
      <c r="DH41" s="1073" t="str">
        <f t="shared" ref="DH41" si="315">IF(AND(BM41&lt;&gt;1,K41&lt;3),COUNTIFS(AH42:BL42,"リ"),"")</f>
        <v/>
      </c>
      <c r="DI41" s="1074"/>
    </row>
    <row r="42" spans="1:113" ht="17.25" customHeight="1" x14ac:dyDescent="0.15">
      <c r="A42" s="1145"/>
      <c r="B42" s="1146"/>
      <c r="C42" s="1150"/>
      <c r="D42" s="1151"/>
      <c r="E42" s="1151"/>
      <c r="F42" s="1151"/>
      <c r="G42" s="1152"/>
      <c r="H42" s="1156"/>
      <c r="I42" s="1157"/>
      <c r="J42" s="1158"/>
      <c r="K42" s="1145"/>
      <c r="L42" s="1146"/>
      <c r="M42" s="1086"/>
      <c r="N42" s="1091"/>
      <c r="O42" s="1160"/>
      <c r="P42" s="1075"/>
      <c r="Q42" s="1075"/>
      <c r="R42" s="1075"/>
      <c r="S42" s="1075"/>
      <c r="T42" s="1076"/>
      <c r="U42" s="1135"/>
      <c r="V42" s="1136"/>
      <c r="W42" s="1139"/>
      <c r="X42" s="1140"/>
      <c r="Y42" s="1142"/>
      <c r="Z42" s="1116"/>
      <c r="AA42" s="1116"/>
      <c r="AB42" s="1116"/>
      <c r="AC42" s="1116"/>
      <c r="AD42" s="1117"/>
      <c r="AE42" s="1077" t="s">
        <v>450</v>
      </c>
      <c r="AF42" s="1078"/>
      <c r="AG42" s="1079"/>
      <c r="AH42" s="362"/>
      <c r="AI42" s="362"/>
      <c r="AJ42" s="362"/>
      <c r="AK42" s="362"/>
      <c r="AL42" s="362"/>
      <c r="AM42" s="362"/>
      <c r="AN42" s="362"/>
      <c r="AO42" s="363"/>
      <c r="AP42" s="363"/>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1080"/>
      <c r="BN42" s="1081"/>
      <c r="BO42" s="1123"/>
      <c r="BP42" s="1124"/>
      <c r="BQ42" s="1127"/>
      <c r="BR42" s="1128"/>
      <c r="BS42" s="1131"/>
      <c r="BT42" s="1132"/>
      <c r="BU42" s="1080"/>
      <c r="BV42" s="1081"/>
      <c r="BW42" s="1109"/>
      <c r="BX42" s="1110"/>
      <c r="BY42" s="1111"/>
      <c r="BZ42" s="1113"/>
      <c r="CA42" s="1113"/>
      <c r="CB42" s="1099"/>
      <c r="CC42" s="1099"/>
      <c r="CD42" s="1101"/>
      <c r="CE42" s="1101"/>
      <c r="CF42" s="1102"/>
      <c r="CG42" s="1094"/>
      <c r="CH42" s="1104"/>
      <c r="CI42" s="1094"/>
      <c r="CJ42" s="1094"/>
      <c r="CK42" s="1094"/>
      <c r="CL42" s="1094"/>
      <c r="CM42" s="1095"/>
      <c r="CN42" s="1097"/>
      <c r="CO42" s="1093"/>
      <c r="CP42" s="1093"/>
      <c r="CQ42" s="1093"/>
      <c r="CR42" s="1093"/>
      <c r="CS42" s="1093"/>
      <c r="CT42" s="1086"/>
      <c r="CU42" s="1091"/>
      <c r="CV42" s="1086"/>
      <c r="CW42" s="1087"/>
      <c r="CX42" s="1089"/>
      <c r="CY42" s="1087"/>
      <c r="CZ42" s="1075"/>
      <c r="DA42" s="1076"/>
      <c r="DB42" s="1086"/>
      <c r="DC42" s="1091"/>
      <c r="DD42" s="1086"/>
      <c r="DE42" s="1087"/>
      <c r="DF42" s="1089"/>
      <c r="DG42" s="1087"/>
      <c r="DH42" s="1075"/>
      <c r="DI42" s="1076"/>
    </row>
    <row r="43" spans="1:113" ht="17.25" customHeight="1" x14ac:dyDescent="0.15">
      <c r="A43" s="1143">
        <f t="shared" ref="A43" si="316">A41+1</f>
        <v>17</v>
      </c>
      <c r="B43" s="1144"/>
      <c r="C43" s="1147"/>
      <c r="D43" s="1148"/>
      <c r="E43" s="1148"/>
      <c r="F43" s="1148"/>
      <c r="G43" s="1149"/>
      <c r="H43" s="1153"/>
      <c r="I43" s="1154"/>
      <c r="J43" s="1155"/>
      <c r="K43" s="1143" t="str">
        <f>IF(ISERROR(VLOOKUP($H43,[3]設定!$D$2:$E$7,2)), "", VLOOKUP($H43,[3]設定!$D$2:$E$7,2))</f>
        <v/>
      </c>
      <c r="L43" s="1144"/>
      <c r="M43" s="1084">
        <f t="shared" ref="M43" si="317">COUNTA(AH44:BL44)</f>
        <v>0</v>
      </c>
      <c r="N43" s="1090"/>
      <c r="O43" s="1159">
        <f t="shared" ref="O43" si="318">COUNTIF(AH44:BL44,"非")</f>
        <v>0</v>
      </c>
      <c r="P43" s="1073"/>
      <c r="Q43" s="1073">
        <f t="shared" ref="Q43" si="319">COUNTIF(AH44:BL44,"緊")</f>
        <v>0</v>
      </c>
      <c r="R43" s="1073"/>
      <c r="S43" s="1073">
        <f t="shared" ref="S43" si="320">COUNTIF(AH44:BL44,"リ")</f>
        <v>0</v>
      </c>
      <c r="T43" s="1074"/>
      <c r="U43" s="1133">
        <f t="shared" ref="U43" si="321">COUNTIF(AH43:BL43,"○")</f>
        <v>0</v>
      </c>
      <c r="V43" s="1134"/>
      <c r="W43" s="1137">
        <f t="shared" ref="W43" si="322">SUM(Y43:AD44)</f>
        <v>0</v>
      </c>
      <c r="X43" s="1138"/>
      <c r="Y43" s="1141">
        <f t="shared" ref="Y43" si="323">SUMIFS($AH43:$BL43,$AH44:$BL44,"非")</f>
        <v>0</v>
      </c>
      <c r="Z43" s="1114"/>
      <c r="AA43" s="1114">
        <f t="shared" ref="AA43" si="324">SUMIFS($AH43:$BL43,$AH44:$BL44,"緊")</f>
        <v>0</v>
      </c>
      <c r="AB43" s="1114"/>
      <c r="AC43" s="1114">
        <f t="shared" ref="AC43" si="325">SUMIFS($AH43:$BL43,$AH44:$BL44,"リ")</f>
        <v>0</v>
      </c>
      <c r="AD43" s="1115"/>
      <c r="AE43" s="1118" t="s">
        <v>451</v>
      </c>
      <c r="AF43" s="1119"/>
      <c r="AG43" s="1120"/>
      <c r="AH43" s="359"/>
      <c r="AI43" s="286"/>
      <c r="AJ43" s="286"/>
      <c r="AK43" s="286"/>
      <c r="AL43" s="286"/>
      <c r="AM43" s="286"/>
      <c r="AN43" s="286"/>
      <c r="AO43" s="360"/>
      <c r="AP43" s="360"/>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361"/>
      <c r="BM43" s="1105"/>
      <c r="BN43" s="1106"/>
      <c r="BO43" s="1121"/>
      <c r="BP43" s="1122"/>
      <c r="BQ43" s="1125"/>
      <c r="BR43" s="1126"/>
      <c r="BS43" s="1129" t="str">
        <f t="shared" ref="BS43" si="326">IF(BM43&gt;2,CR43,"")</f>
        <v/>
      </c>
      <c r="BT43" s="1130"/>
      <c r="BU43" s="1105"/>
      <c r="BV43" s="1106"/>
      <c r="BW43" s="1107"/>
      <c r="BX43" s="1108"/>
      <c r="BY43" s="1111"/>
      <c r="BZ43" s="1112">
        <f t="shared" ref="BZ43" si="327">SUMPRODUCT((AH43:BL43&gt;8)*(BM43=""),AH43:BL43)-IF(BM43="",COUNTIF(AH43:BL43,"&gt;8")*8,0)</f>
        <v>0</v>
      </c>
      <c r="CA43" s="1112">
        <f t="shared" ref="CA43" si="328">SUMPRODUCT((AH43:BL43&gt;8)*(BM43=8),AH43:BL43)-IF(BM43=8,COUNTIF(AH43:BL43,"&gt;8")*8,0)</f>
        <v>0</v>
      </c>
      <c r="CB43" s="1098">
        <f t="shared" ref="CB43" si="329">COUNTIFS($AH44:$BL44,"緊",$AH43:$BL43,"○")+COUNTIFS($AH44:$BL44,"リ",$AH43:$BL43,"○")</f>
        <v>0</v>
      </c>
      <c r="CC43" s="1098">
        <f t="shared" ref="CC43" si="330">SUMIFS($AH43:$BL43,$AH44:$BL44,"緊")+SUMIFS($AH43:$BL43,$AH44:$BL44,"リ")</f>
        <v>0</v>
      </c>
      <c r="CD43" s="1100" t="str">
        <f>IF(K43="","",IFERROR(VALUE(DATEDIF(H43,[3]設定!$D$13,"Y")+DATEDIF(H43,[3]設定!$D$13,"YM")/100),0))</f>
        <v/>
      </c>
      <c r="CE43" s="1100" t="str">
        <f>IF(H43="","",IF(CD43&lt;0.06,"6か月未満",IF(AND(0.06&lt;=CD43,CD43&lt;1),"6か月以上",IF(AND(1&lt;=CD43,CD43&lt;3),"3歳児未満",IF(3&lt;=CD43,"3歳児以上","")))))</f>
        <v/>
      </c>
      <c r="CF43" s="1102"/>
      <c r="CG43" s="1094"/>
      <c r="CH43" s="1103"/>
      <c r="CI43" s="1094"/>
      <c r="CJ43" s="1094"/>
      <c r="CK43" s="1094"/>
      <c r="CL43" s="1094"/>
      <c r="CM43" s="1095"/>
      <c r="CN43" s="1096"/>
      <c r="CO43" s="1092"/>
      <c r="CP43" s="1092"/>
      <c r="CQ43" s="1092"/>
      <c r="CR43" s="1092"/>
      <c r="CS43" s="1092"/>
      <c r="CT43" s="1084">
        <f>SUM(CV43:DA44)</f>
        <v>0</v>
      </c>
      <c r="CU43" s="1090"/>
      <c r="CV43" s="1084">
        <f t="shared" ref="CV43" si="331">IF(AND(BM43&lt;&gt;1,K43&gt;=3),COUNTIFS(AH44:BL44,"非",AH43:BL43,"&gt;=2"),"")</f>
        <v>0</v>
      </c>
      <c r="CW43" s="1085"/>
      <c r="CX43" s="1088">
        <f t="shared" ref="CX43" si="332">IF(AND(BM43&lt;&gt;1,K43&gt;=3),COUNTIFS(AH44:BL44,"緊",AH43:BL43,"&gt;=2"),"")</f>
        <v>0</v>
      </c>
      <c r="CY43" s="1085"/>
      <c r="CZ43" s="1073">
        <f t="shared" ref="CZ43" si="333">IF(AND(BM43&lt;&gt;1,K43&gt;=3),COUNTIFS(AH44:BL44,"リ",AH43:BL43,"&gt;=2"),"")</f>
        <v>0</v>
      </c>
      <c r="DA43" s="1074"/>
      <c r="DB43" s="1084">
        <f>SUM(DD43:DI44)</f>
        <v>0</v>
      </c>
      <c r="DC43" s="1090"/>
      <c r="DD43" s="1084" t="str">
        <f t="shared" ref="DD43" si="334">IF(AND(BM43&lt;&gt;1,K43&lt;3),COUNTIFS(AH44:BL44,"非"),"")</f>
        <v/>
      </c>
      <c r="DE43" s="1085"/>
      <c r="DF43" s="1088" t="str">
        <f t="shared" ref="DF43" si="335">IF(AND(BM43&lt;&gt;1,K43&lt;3),COUNTIFS(AH44:BL44,"緊"),"")</f>
        <v/>
      </c>
      <c r="DG43" s="1085"/>
      <c r="DH43" s="1073" t="str">
        <f t="shared" ref="DH43" si="336">IF(AND(BM43&lt;&gt;1,K43&lt;3),COUNTIFS(AH44:BL44,"リ"),"")</f>
        <v/>
      </c>
      <c r="DI43" s="1074"/>
    </row>
    <row r="44" spans="1:113" ht="17.25" customHeight="1" x14ac:dyDescent="0.15">
      <c r="A44" s="1145"/>
      <c r="B44" s="1146"/>
      <c r="C44" s="1150"/>
      <c r="D44" s="1151"/>
      <c r="E44" s="1151"/>
      <c r="F44" s="1151"/>
      <c r="G44" s="1152"/>
      <c r="H44" s="1156"/>
      <c r="I44" s="1157"/>
      <c r="J44" s="1158"/>
      <c r="K44" s="1145"/>
      <c r="L44" s="1146"/>
      <c r="M44" s="1086"/>
      <c r="N44" s="1091"/>
      <c r="O44" s="1160"/>
      <c r="P44" s="1075"/>
      <c r="Q44" s="1075"/>
      <c r="R44" s="1075"/>
      <c r="S44" s="1075"/>
      <c r="T44" s="1076"/>
      <c r="U44" s="1135"/>
      <c r="V44" s="1136"/>
      <c r="W44" s="1139"/>
      <c r="X44" s="1140"/>
      <c r="Y44" s="1142"/>
      <c r="Z44" s="1116"/>
      <c r="AA44" s="1116"/>
      <c r="AB44" s="1116"/>
      <c r="AC44" s="1116"/>
      <c r="AD44" s="1117"/>
      <c r="AE44" s="1077" t="s">
        <v>450</v>
      </c>
      <c r="AF44" s="1078"/>
      <c r="AG44" s="1079"/>
      <c r="AH44" s="362"/>
      <c r="AI44" s="362"/>
      <c r="AJ44" s="362"/>
      <c r="AK44" s="362"/>
      <c r="AL44" s="362"/>
      <c r="AM44" s="362"/>
      <c r="AN44" s="362"/>
      <c r="AO44" s="363"/>
      <c r="AP44" s="363"/>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1080"/>
      <c r="BN44" s="1081"/>
      <c r="BO44" s="1123"/>
      <c r="BP44" s="1124"/>
      <c r="BQ44" s="1127"/>
      <c r="BR44" s="1128"/>
      <c r="BS44" s="1131"/>
      <c r="BT44" s="1132"/>
      <c r="BU44" s="1080"/>
      <c r="BV44" s="1081"/>
      <c r="BW44" s="1109"/>
      <c r="BX44" s="1110"/>
      <c r="BY44" s="1111"/>
      <c r="BZ44" s="1113"/>
      <c r="CA44" s="1113"/>
      <c r="CB44" s="1099"/>
      <c r="CC44" s="1099"/>
      <c r="CD44" s="1101"/>
      <c r="CE44" s="1101"/>
      <c r="CF44" s="1102"/>
      <c r="CG44" s="1094"/>
      <c r="CH44" s="1104"/>
      <c r="CI44" s="1094"/>
      <c r="CJ44" s="1094"/>
      <c r="CK44" s="1094"/>
      <c r="CL44" s="1094"/>
      <c r="CM44" s="1095"/>
      <c r="CN44" s="1097"/>
      <c r="CO44" s="1093"/>
      <c r="CP44" s="1093"/>
      <c r="CQ44" s="1093"/>
      <c r="CR44" s="1093"/>
      <c r="CS44" s="1093"/>
      <c r="CT44" s="1086"/>
      <c r="CU44" s="1091"/>
      <c r="CV44" s="1086"/>
      <c r="CW44" s="1087"/>
      <c r="CX44" s="1089"/>
      <c r="CY44" s="1087"/>
      <c r="CZ44" s="1075"/>
      <c r="DA44" s="1076"/>
      <c r="DB44" s="1086"/>
      <c r="DC44" s="1091"/>
      <c r="DD44" s="1086"/>
      <c r="DE44" s="1087"/>
      <c r="DF44" s="1089"/>
      <c r="DG44" s="1087"/>
      <c r="DH44" s="1075"/>
      <c r="DI44" s="1076"/>
    </row>
    <row r="45" spans="1:113" ht="17.25" customHeight="1" x14ac:dyDescent="0.15">
      <c r="A45" s="1143">
        <f t="shared" ref="A45" si="337">A43+1</f>
        <v>18</v>
      </c>
      <c r="B45" s="1144"/>
      <c r="C45" s="1147"/>
      <c r="D45" s="1148"/>
      <c r="E45" s="1148"/>
      <c r="F45" s="1148"/>
      <c r="G45" s="1149"/>
      <c r="H45" s="1153"/>
      <c r="I45" s="1154"/>
      <c r="J45" s="1155"/>
      <c r="K45" s="1143" t="str">
        <f>IF(ISERROR(VLOOKUP($H45,[3]設定!$D$2:$E$7,2)), "", VLOOKUP($H45,[3]設定!$D$2:$E$7,2))</f>
        <v/>
      </c>
      <c r="L45" s="1144"/>
      <c r="M45" s="1084">
        <f t="shared" ref="M45" si="338">COUNTA(AH46:BL46)</f>
        <v>0</v>
      </c>
      <c r="N45" s="1090"/>
      <c r="O45" s="1159">
        <f t="shared" ref="O45" si="339">COUNTIF(AH46:BL46,"非")</f>
        <v>0</v>
      </c>
      <c r="P45" s="1073"/>
      <c r="Q45" s="1073">
        <f t="shared" ref="Q45" si="340">COUNTIF(AH46:BL46,"緊")</f>
        <v>0</v>
      </c>
      <c r="R45" s="1073"/>
      <c r="S45" s="1073">
        <f t="shared" ref="S45" si="341">COUNTIF(AH46:BL46,"リ")</f>
        <v>0</v>
      </c>
      <c r="T45" s="1074"/>
      <c r="U45" s="1133">
        <f t="shared" ref="U45" si="342">COUNTIF(AH45:BL45,"○")</f>
        <v>0</v>
      </c>
      <c r="V45" s="1134"/>
      <c r="W45" s="1137">
        <f t="shared" ref="W45" si="343">SUM(Y45:AD46)</f>
        <v>0</v>
      </c>
      <c r="X45" s="1138"/>
      <c r="Y45" s="1141">
        <f t="shared" ref="Y45" si="344">SUMIFS($AH45:$BL45,$AH46:$BL46,"非")</f>
        <v>0</v>
      </c>
      <c r="Z45" s="1114"/>
      <c r="AA45" s="1114">
        <f t="shared" ref="AA45" si="345">SUMIFS($AH45:$BL45,$AH46:$BL46,"緊")</f>
        <v>0</v>
      </c>
      <c r="AB45" s="1114"/>
      <c r="AC45" s="1114">
        <f t="shared" ref="AC45" si="346">SUMIFS($AH45:$BL45,$AH46:$BL46,"リ")</f>
        <v>0</v>
      </c>
      <c r="AD45" s="1115"/>
      <c r="AE45" s="1118" t="s">
        <v>451</v>
      </c>
      <c r="AF45" s="1119"/>
      <c r="AG45" s="1120"/>
      <c r="AH45" s="359"/>
      <c r="AI45" s="286"/>
      <c r="AJ45" s="286"/>
      <c r="AK45" s="286"/>
      <c r="AL45" s="286"/>
      <c r="AM45" s="286"/>
      <c r="AN45" s="286"/>
      <c r="AO45" s="360"/>
      <c r="AP45" s="360"/>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361"/>
      <c r="BM45" s="1105"/>
      <c r="BN45" s="1106"/>
      <c r="BO45" s="1121"/>
      <c r="BP45" s="1122"/>
      <c r="BQ45" s="1125"/>
      <c r="BR45" s="1126"/>
      <c r="BS45" s="1129" t="str">
        <f t="shared" ref="BS45" si="347">IF(BM45&gt;2,CR45,"")</f>
        <v/>
      </c>
      <c r="BT45" s="1130"/>
      <c r="BU45" s="1105"/>
      <c r="BV45" s="1106"/>
      <c r="BW45" s="1107"/>
      <c r="BX45" s="1108"/>
      <c r="BY45" s="1111"/>
      <c r="BZ45" s="1112">
        <f t="shared" ref="BZ45" si="348">SUMPRODUCT((AH45:BL45&gt;8)*(BM45=""),AH45:BL45)-IF(BM45="",COUNTIF(AH45:BL45,"&gt;8")*8,0)</f>
        <v>0</v>
      </c>
      <c r="CA45" s="1112">
        <f t="shared" ref="CA45" si="349">SUMPRODUCT((AH45:BL45&gt;8)*(BM45=8),AH45:BL45)-IF(BM45=8,COUNTIF(AH45:BL45,"&gt;8")*8,0)</f>
        <v>0</v>
      </c>
      <c r="CB45" s="1098">
        <f t="shared" ref="CB45" si="350">COUNTIFS($AH46:$BL46,"緊",$AH45:$BL45,"○")+COUNTIFS($AH46:$BL46,"リ",$AH45:$BL45,"○")</f>
        <v>0</v>
      </c>
      <c r="CC45" s="1098">
        <f t="shared" ref="CC45" si="351">SUMIFS($AH45:$BL45,$AH46:$BL46,"緊")+SUMIFS($AH45:$BL45,$AH46:$BL46,"リ")</f>
        <v>0</v>
      </c>
      <c r="CD45" s="1100" t="str">
        <f>IF(K45="","",IFERROR(VALUE(DATEDIF(H45,[3]設定!$D$13,"Y")+DATEDIF(H45,[3]設定!$D$13,"YM")/100),0))</f>
        <v/>
      </c>
      <c r="CE45" s="1100" t="str">
        <f>IF(H45="","",IF(CD45&lt;0.06,"6か月未満",IF(AND(0.06&lt;=CD45,CD45&lt;1),"6か月以上",IF(AND(1&lt;=CD45,CD45&lt;3),"3歳児未満",IF(3&lt;=CD45,"3歳児以上","")))))</f>
        <v/>
      </c>
      <c r="CF45" s="1102"/>
      <c r="CG45" s="1094"/>
      <c r="CH45" s="1103"/>
      <c r="CI45" s="1094"/>
      <c r="CJ45" s="1094"/>
      <c r="CK45" s="1094"/>
      <c r="CL45" s="1094"/>
      <c r="CM45" s="1095"/>
      <c r="CN45" s="1096"/>
      <c r="CO45" s="1092"/>
      <c r="CP45" s="1092"/>
      <c r="CQ45" s="1092"/>
      <c r="CR45" s="1092"/>
      <c r="CS45" s="1092"/>
      <c r="CT45" s="1084">
        <f t="shared" ref="CT45" si="352">SUM(CV45:DA46)</f>
        <v>0</v>
      </c>
      <c r="CU45" s="1090"/>
      <c r="CV45" s="1084">
        <f t="shared" ref="CV45" si="353">IF(AND(BM45&lt;&gt;1,K45&gt;=3),COUNTIFS(AH46:BL46,"非",AH45:BL45,"&gt;=2"),"")</f>
        <v>0</v>
      </c>
      <c r="CW45" s="1085"/>
      <c r="CX45" s="1088">
        <f t="shared" ref="CX45" si="354">IF(AND(BM45&lt;&gt;1,K45&gt;=3),COUNTIFS(AH46:BL46,"緊",AH45:BL45,"&gt;=2"),"")</f>
        <v>0</v>
      </c>
      <c r="CY45" s="1085"/>
      <c r="CZ45" s="1073">
        <f t="shared" ref="CZ45" si="355">IF(AND(BM45&lt;&gt;1,K45&gt;=3),COUNTIFS(AH46:BL46,"リ",AH45:BL45,"&gt;=2"),"")</f>
        <v>0</v>
      </c>
      <c r="DA45" s="1074"/>
      <c r="DB45" s="1084">
        <f t="shared" ref="DB45" si="356">SUM(DD45:DI46)</f>
        <v>0</v>
      </c>
      <c r="DC45" s="1090"/>
      <c r="DD45" s="1084" t="str">
        <f t="shared" ref="DD45" si="357">IF(AND(BM45&lt;&gt;1,K45&lt;3),COUNTIFS(AH46:BL46,"非"),"")</f>
        <v/>
      </c>
      <c r="DE45" s="1085"/>
      <c r="DF45" s="1088" t="str">
        <f t="shared" ref="DF45" si="358">IF(AND(BM45&lt;&gt;1,K45&lt;3),COUNTIFS(AH46:BL46,"緊"),"")</f>
        <v/>
      </c>
      <c r="DG45" s="1085"/>
      <c r="DH45" s="1073" t="str">
        <f t="shared" ref="DH45" si="359">IF(AND(BM45&lt;&gt;1,K45&lt;3),COUNTIFS(AH46:BL46,"リ"),"")</f>
        <v/>
      </c>
      <c r="DI45" s="1074"/>
    </row>
    <row r="46" spans="1:113" ht="17.25" customHeight="1" x14ac:dyDescent="0.15">
      <c r="A46" s="1145"/>
      <c r="B46" s="1146"/>
      <c r="C46" s="1150"/>
      <c r="D46" s="1151"/>
      <c r="E46" s="1151"/>
      <c r="F46" s="1151"/>
      <c r="G46" s="1152"/>
      <c r="H46" s="1156"/>
      <c r="I46" s="1157"/>
      <c r="J46" s="1158"/>
      <c r="K46" s="1145"/>
      <c r="L46" s="1146"/>
      <c r="M46" s="1086"/>
      <c r="N46" s="1091"/>
      <c r="O46" s="1160"/>
      <c r="P46" s="1075"/>
      <c r="Q46" s="1075"/>
      <c r="R46" s="1075"/>
      <c r="S46" s="1075"/>
      <c r="T46" s="1076"/>
      <c r="U46" s="1135"/>
      <c r="V46" s="1136"/>
      <c r="W46" s="1139"/>
      <c r="X46" s="1140"/>
      <c r="Y46" s="1142"/>
      <c r="Z46" s="1116"/>
      <c r="AA46" s="1116"/>
      <c r="AB46" s="1116"/>
      <c r="AC46" s="1116"/>
      <c r="AD46" s="1117"/>
      <c r="AE46" s="1077" t="s">
        <v>450</v>
      </c>
      <c r="AF46" s="1078"/>
      <c r="AG46" s="1079"/>
      <c r="AH46" s="362"/>
      <c r="AI46" s="362"/>
      <c r="AJ46" s="362"/>
      <c r="AK46" s="362"/>
      <c r="AL46" s="362"/>
      <c r="AM46" s="362"/>
      <c r="AN46" s="362"/>
      <c r="AO46" s="363"/>
      <c r="AP46" s="363"/>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1080"/>
      <c r="BN46" s="1081"/>
      <c r="BO46" s="1123"/>
      <c r="BP46" s="1124"/>
      <c r="BQ46" s="1127"/>
      <c r="BR46" s="1128"/>
      <c r="BS46" s="1131"/>
      <c r="BT46" s="1132"/>
      <c r="BU46" s="1080"/>
      <c r="BV46" s="1081"/>
      <c r="BW46" s="1109"/>
      <c r="BX46" s="1110"/>
      <c r="BY46" s="1111"/>
      <c r="BZ46" s="1113"/>
      <c r="CA46" s="1113"/>
      <c r="CB46" s="1099"/>
      <c r="CC46" s="1099"/>
      <c r="CD46" s="1101"/>
      <c r="CE46" s="1101"/>
      <c r="CF46" s="1102"/>
      <c r="CG46" s="1094"/>
      <c r="CH46" s="1104"/>
      <c r="CI46" s="1094"/>
      <c r="CJ46" s="1094"/>
      <c r="CK46" s="1094"/>
      <c r="CL46" s="1094"/>
      <c r="CM46" s="1095"/>
      <c r="CN46" s="1097"/>
      <c r="CO46" s="1093"/>
      <c r="CP46" s="1093"/>
      <c r="CQ46" s="1093"/>
      <c r="CR46" s="1093"/>
      <c r="CS46" s="1093"/>
      <c r="CT46" s="1086"/>
      <c r="CU46" s="1091"/>
      <c r="CV46" s="1086"/>
      <c r="CW46" s="1087"/>
      <c r="CX46" s="1089"/>
      <c r="CY46" s="1087"/>
      <c r="CZ46" s="1075"/>
      <c r="DA46" s="1076"/>
      <c r="DB46" s="1086"/>
      <c r="DC46" s="1091"/>
      <c r="DD46" s="1086"/>
      <c r="DE46" s="1087"/>
      <c r="DF46" s="1089"/>
      <c r="DG46" s="1087"/>
      <c r="DH46" s="1075"/>
      <c r="DI46" s="1076"/>
    </row>
    <row r="47" spans="1:113" ht="17.25" customHeight="1" x14ac:dyDescent="0.15">
      <c r="A47" s="1143">
        <f t="shared" ref="A47" si="360">A45+1</f>
        <v>19</v>
      </c>
      <c r="B47" s="1144"/>
      <c r="C47" s="1147"/>
      <c r="D47" s="1148"/>
      <c r="E47" s="1148"/>
      <c r="F47" s="1148"/>
      <c r="G47" s="1149"/>
      <c r="H47" s="1153"/>
      <c r="I47" s="1154"/>
      <c r="J47" s="1155"/>
      <c r="K47" s="1143" t="str">
        <f>IF(ISERROR(VLOOKUP($H47,[3]設定!$D$2:$E$7,2)), "", VLOOKUP($H47,[3]設定!$D$2:$E$7,2))</f>
        <v/>
      </c>
      <c r="L47" s="1144"/>
      <c r="M47" s="1084">
        <f t="shared" ref="M47" si="361">COUNTA(AH48:BL48)</f>
        <v>0</v>
      </c>
      <c r="N47" s="1090"/>
      <c r="O47" s="1159">
        <f t="shared" ref="O47" si="362">COUNTIF(AH48:BL48,"非")</f>
        <v>0</v>
      </c>
      <c r="P47" s="1073"/>
      <c r="Q47" s="1073">
        <f t="shared" ref="Q47" si="363">COUNTIF(AH48:BL48,"緊")</f>
        <v>0</v>
      </c>
      <c r="R47" s="1073"/>
      <c r="S47" s="1073">
        <f t="shared" ref="S47" si="364">COUNTIF(AH48:BL48,"リ")</f>
        <v>0</v>
      </c>
      <c r="T47" s="1074"/>
      <c r="U47" s="1133">
        <f t="shared" ref="U47" si="365">COUNTIF(AH47:BL47,"○")</f>
        <v>0</v>
      </c>
      <c r="V47" s="1134"/>
      <c r="W47" s="1137">
        <f t="shared" ref="W47" si="366">SUM(Y47:AD48)</f>
        <v>0</v>
      </c>
      <c r="X47" s="1138"/>
      <c r="Y47" s="1141">
        <f t="shared" ref="Y47" si="367">SUMIFS($AH47:$BL47,$AH48:$BL48,"非")</f>
        <v>0</v>
      </c>
      <c r="Z47" s="1114"/>
      <c r="AA47" s="1114">
        <f t="shared" ref="AA47" si="368">SUMIFS($AH47:$BL47,$AH48:$BL48,"緊")</f>
        <v>0</v>
      </c>
      <c r="AB47" s="1114"/>
      <c r="AC47" s="1114">
        <f t="shared" ref="AC47" si="369">SUMIFS($AH47:$BL47,$AH48:$BL48,"リ")</f>
        <v>0</v>
      </c>
      <c r="AD47" s="1115"/>
      <c r="AE47" s="1118" t="s">
        <v>451</v>
      </c>
      <c r="AF47" s="1119"/>
      <c r="AG47" s="1120"/>
      <c r="AH47" s="359"/>
      <c r="AI47" s="286"/>
      <c r="AJ47" s="286"/>
      <c r="AK47" s="286"/>
      <c r="AL47" s="286"/>
      <c r="AM47" s="286"/>
      <c r="AN47" s="286"/>
      <c r="AO47" s="360"/>
      <c r="AP47" s="360"/>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361"/>
      <c r="BM47" s="1105"/>
      <c r="BN47" s="1106"/>
      <c r="BO47" s="1121"/>
      <c r="BP47" s="1122"/>
      <c r="BQ47" s="1125"/>
      <c r="BR47" s="1126"/>
      <c r="BS47" s="1129" t="str">
        <f t="shared" ref="BS47" si="370">IF(BM47&gt;2,CR47,"")</f>
        <v/>
      </c>
      <c r="BT47" s="1130"/>
      <c r="BU47" s="1105"/>
      <c r="BV47" s="1106"/>
      <c r="BW47" s="1107"/>
      <c r="BX47" s="1108"/>
      <c r="BY47" s="1111"/>
      <c r="BZ47" s="1112">
        <f t="shared" ref="BZ47" si="371">SUMPRODUCT((AH47:BL47&gt;8)*(BM47=""),AH47:BL47)-IF(BM47="",COUNTIF(AH47:BL47,"&gt;8")*8,0)</f>
        <v>0</v>
      </c>
      <c r="CA47" s="1112">
        <f t="shared" ref="CA47" si="372">SUMPRODUCT((AH47:BL47&gt;8)*(BM47=8),AH47:BL47)-IF(BM47=8,COUNTIF(AH47:BL47,"&gt;8")*8,0)</f>
        <v>0</v>
      </c>
      <c r="CB47" s="1098">
        <f t="shared" ref="CB47" si="373">COUNTIFS($AH48:$BL48,"緊",$AH47:$BL47,"○")+COUNTIFS($AH48:$BL48,"リ",$AH47:$BL47,"○")</f>
        <v>0</v>
      </c>
      <c r="CC47" s="1098">
        <f t="shared" ref="CC47" si="374">SUMIFS($AH47:$BL47,$AH48:$BL48,"緊")+SUMIFS($AH47:$BL47,$AH48:$BL48,"リ")</f>
        <v>0</v>
      </c>
      <c r="CD47" s="1100" t="str">
        <f>IF(K47="","",IFERROR(VALUE(DATEDIF(H47,[3]設定!$D$13,"Y")+DATEDIF(H47,[3]設定!$D$13,"YM")/100),0))</f>
        <v/>
      </c>
      <c r="CE47" s="1100" t="str">
        <f>IF(H47="","",IF(CD47&lt;0.06,"6か月未満",IF(AND(0.06&lt;=CD47,CD47&lt;1),"6か月以上",IF(AND(1&lt;=CD47,CD47&lt;3),"3歳児未満",IF(3&lt;=CD47,"3歳児以上","")))))</f>
        <v/>
      </c>
      <c r="CF47" s="1102"/>
      <c r="CG47" s="1094"/>
      <c r="CH47" s="1103"/>
      <c r="CI47" s="1094"/>
      <c r="CJ47" s="1094"/>
      <c r="CK47" s="1094"/>
      <c r="CL47" s="1094"/>
      <c r="CM47" s="1095"/>
      <c r="CN47" s="1096"/>
      <c r="CO47" s="1092"/>
      <c r="CP47" s="1092"/>
      <c r="CQ47" s="1092"/>
      <c r="CR47" s="1092"/>
      <c r="CS47" s="1092"/>
      <c r="CT47" s="1084">
        <f t="shared" ref="CT47" si="375">SUM(CV47:DA48)</f>
        <v>0</v>
      </c>
      <c r="CU47" s="1090"/>
      <c r="CV47" s="1084">
        <f t="shared" ref="CV47" si="376">IF(AND(BM47&lt;&gt;1,K47&gt;=3),COUNTIFS(AH48:BL48,"非",AH47:BL47,"&gt;=2"),"")</f>
        <v>0</v>
      </c>
      <c r="CW47" s="1085"/>
      <c r="CX47" s="1088">
        <f t="shared" ref="CX47" si="377">IF(AND(BM47&lt;&gt;1,K47&gt;=3),COUNTIFS(AH48:BL48,"緊",AH47:BL47,"&gt;=2"),"")</f>
        <v>0</v>
      </c>
      <c r="CY47" s="1085"/>
      <c r="CZ47" s="1073">
        <f t="shared" ref="CZ47" si="378">IF(AND(BM47&lt;&gt;1,K47&gt;=3),COUNTIFS(AH48:BL48,"リ",AH47:BL47,"&gt;=2"),"")</f>
        <v>0</v>
      </c>
      <c r="DA47" s="1074"/>
      <c r="DB47" s="1084">
        <f t="shared" ref="DB47" si="379">SUM(DD47:DI48)</f>
        <v>0</v>
      </c>
      <c r="DC47" s="1090"/>
      <c r="DD47" s="1084" t="str">
        <f t="shared" ref="DD47" si="380">IF(AND(BM47&lt;&gt;1,K47&lt;3),COUNTIFS(AH48:BL48,"非"),"")</f>
        <v/>
      </c>
      <c r="DE47" s="1085"/>
      <c r="DF47" s="1088" t="str">
        <f t="shared" ref="DF47" si="381">IF(AND(BM47&lt;&gt;1,K47&lt;3),COUNTIFS(AH48:BL48,"緊"),"")</f>
        <v/>
      </c>
      <c r="DG47" s="1085"/>
      <c r="DH47" s="1073" t="str">
        <f t="shared" ref="DH47" si="382">IF(AND(BM47&lt;&gt;1,K47&lt;3),COUNTIFS(AH48:BL48,"リ"),"")</f>
        <v/>
      </c>
      <c r="DI47" s="1074"/>
    </row>
    <row r="48" spans="1:113" ht="17.25" customHeight="1" x14ac:dyDescent="0.15">
      <c r="A48" s="1145"/>
      <c r="B48" s="1146"/>
      <c r="C48" s="1150"/>
      <c r="D48" s="1151"/>
      <c r="E48" s="1151"/>
      <c r="F48" s="1151"/>
      <c r="G48" s="1152"/>
      <c r="H48" s="1156"/>
      <c r="I48" s="1157"/>
      <c r="J48" s="1158"/>
      <c r="K48" s="1145"/>
      <c r="L48" s="1146"/>
      <c r="M48" s="1086"/>
      <c r="N48" s="1091"/>
      <c r="O48" s="1160"/>
      <c r="P48" s="1075"/>
      <c r="Q48" s="1075"/>
      <c r="R48" s="1075"/>
      <c r="S48" s="1075"/>
      <c r="T48" s="1076"/>
      <c r="U48" s="1135"/>
      <c r="V48" s="1136"/>
      <c r="W48" s="1139"/>
      <c r="X48" s="1140"/>
      <c r="Y48" s="1142"/>
      <c r="Z48" s="1116"/>
      <c r="AA48" s="1116"/>
      <c r="AB48" s="1116"/>
      <c r="AC48" s="1116"/>
      <c r="AD48" s="1117"/>
      <c r="AE48" s="1077" t="s">
        <v>450</v>
      </c>
      <c r="AF48" s="1078"/>
      <c r="AG48" s="1079"/>
      <c r="AH48" s="362"/>
      <c r="AI48" s="362"/>
      <c r="AJ48" s="362"/>
      <c r="AK48" s="362"/>
      <c r="AL48" s="362"/>
      <c r="AM48" s="362"/>
      <c r="AN48" s="362"/>
      <c r="AO48" s="363"/>
      <c r="AP48" s="363"/>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1080"/>
      <c r="BN48" s="1081"/>
      <c r="BO48" s="1123"/>
      <c r="BP48" s="1124"/>
      <c r="BQ48" s="1127"/>
      <c r="BR48" s="1128"/>
      <c r="BS48" s="1131"/>
      <c r="BT48" s="1132"/>
      <c r="BU48" s="1080"/>
      <c r="BV48" s="1081"/>
      <c r="BW48" s="1109"/>
      <c r="BX48" s="1110"/>
      <c r="BY48" s="1111"/>
      <c r="BZ48" s="1113"/>
      <c r="CA48" s="1113"/>
      <c r="CB48" s="1099"/>
      <c r="CC48" s="1099"/>
      <c r="CD48" s="1101"/>
      <c r="CE48" s="1101"/>
      <c r="CF48" s="1102"/>
      <c r="CG48" s="1094"/>
      <c r="CH48" s="1104"/>
      <c r="CI48" s="1094"/>
      <c r="CJ48" s="1094"/>
      <c r="CK48" s="1094"/>
      <c r="CL48" s="1094"/>
      <c r="CM48" s="1095"/>
      <c r="CN48" s="1097"/>
      <c r="CO48" s="1093"/>
      <c r="CP48" s="1093"/>
      <c r="CQ48" s="1093"/>
      <c r="CR48" s="1093"/>
      <c r="CS48" s="1093"/>
      <c r="CT48" s="1086"/>
      <c r="CU48" s="1091"/>
      <c r="CV48" s="1086"/>
      <c r="CW48" s="1087"/>
      <c r="CX48" s="1089"/>
      <c r="CY48" s="1087"/>
      <c r="CZ48" s="1075"/>
      <c r="DA48" s="1076"/>
      <c r="DB48" s="1086"/>
      <c r="DC48" s="1091"/>
      <c r="DD48" s="1086"/>
      <c r="DE48" s="1087"/>
      <c r="DF48" s="1089"/>
      <c r="DG48" s="1087"/>
      <c r="DH48" s="1075"/>
      <c r="DI48" s="1076"/>
    </row>
    <row r="49" spans="1:113" ht="17.25" customHeight="1" x14ac:dyDescent="0.15">
      <c r="A49" s="1143">
        <f t="shared" ref="A49" si="383">A47+1</f>
        <v>20</v>
      </c>
      <c r="B49" s="1144"/>
      <c r="C49" s="1147"/>
      <c r="D49" s="1148"/>
      <c r="E49" s="1148"/>
      <c r="F49" s="1148"/>
      <c r="G49" s="1149"/>
      <c r="H49" s="1153"/>
      <c r="I49" s="1154"/>
      <c r="J49" s="1155"/>
      <c r="K49" s="1143" t="str">
        <f>IF(ISERROR(VLOOKUP($H49,[3]設定!$D$2:$E$7,2)), "", VLOOKUP($H49,[3]設定!$D$2:$E$7,2))</f>
        <v/>
      </c>
      <c r="L49" s="1144"/>
      <c r="M49" s="1084">
        <f t="shared" ref="M49" si="384">COUNTA(AH50:BL50)</f>
        <v>0</v>
      </c>
      <c r="N49" s="1090"/>
      <c r="O49" s="1159">
        <f t="shared" ref="O49" si="385">COUNTIF(AH50:BL50,"非")</f>
        <v>0</v>
      </c>
      <c r="P49" s="1073"/>
      <c r="Q49" s="1073">
        <f t="shared" ref="Q49" si="386">COUNTIF(AH50:BL50,"緊")</f>
        <v>0</v>
      </c>
      <c r="R49" s="1073"/>
      <c r="S49" s="1073">
        <f t="shared" ref="S49" si="387">COUNTIF(AH50:BL50,"リ")</f>
        <v>0</v>
      </c>
      <c r="T49" s="1074"/>
      <c r="U49" s="1133">
        <f t="shared" ref="U49" si="388">COUNTIF(AH49:BL49,"○")</f>
        <v>0</v>
      </c>
      <c r="V49" s="1134"/>
      <c r="W49" s="1137">
        <f t="shared" ref="W49" si="389">SUM(Y49:AD50)</f>
        <v>0</v>
      </c>
      <c r="X49" s="1138"/>
      <c r="Y49" s="1141">
        <f t="shared" ref="Y49" si="390">SUMIFS($AH49:$BL49,$AH50:$BL50,"非")</f>
        <v>0</v>
      </c>
      <c r="Z49" s="1114"/>
      <c r="AA49" s="1114">
        <f t="shared" ref="AA49" si="391">SUMIFS($AH49:$BL49,$AH50:$BL50,"緊")</f>
        <v>0</v>
      </c>
      <c r="AB49" s="1114"/>
      <c r="AC49" s="1114">
        <f t="shared" ref="AC49" si="392">SUMIFS($AH49:$BL49,$AH50:$BL50,"リ")</f>
        <v>0</v>
      </c>
      <c r="AD49" s="1115"/>
      <c r="AE49" s="1118" t="s">
        <v>451</v>
      </c>
      <c r="AF49" s="1119"/>
      <c r="AG49" s="1120"/>
      <c r="AH49" s="359"/>
      <c r="AI49" s="286"/>
      <c r="AJ49" s="286"/>
      <c r="AK49" s="286"/>
      <c r="AL49" s="286"/>
      <c r="AM49" s="286"/>
      <c r="AN49" s="286"/>
      <c r="AO49" s="360"/>
      <c r="AP49" s="360"/>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361"/>
      <c r="BM49" s="1105"/>
      <c r="BN49" s="1106"/>
      <c r="BO49" s="1121"/>
      <c r="BP49" s="1122"/>
      <c r="BQ49" s="1125"/>
      <c r="BR49" s="1126"/>
      <c r="BS49" s="1129" t="str">
        <f t="shared" ref="BS49" si="393">IF(BM49&gt;2,CR49,"")</f>
        <v/>
      </c>
      <c r="BT49" s="1130"/>
      <c r="BU49" s="1105"/>
      <c r="BV49" s="1106"/>
      <c r="BW49" s="1107"/>
      <c r="BX49" s="1108"/>
      <c r="BY49" s="1111"/>
      <c r="BZ49" s="1112">
        <f t="shared" ref="BZ49" si="394">SUMPRODUCT((AH49:BL49&gt;8)*(BM49=""),AH49:BL49)-IF(BM49="",COUNTIF(AH49:BL49,"&gt;8")*8,0)</f>
        <v>0</v>
      </c>
      <c r="CA49" s="1112">
        <f t="shared" ref="CA49" si="395">SUMPRODUCT((AH49:BL49&gt;8)*(BM49=8),AH49:BL49)-IF(BM49=8,COUNTIF(AH49:BL49,"&gt;8")*8,0)</f>
        <v>0</v>
      </c>
      <c r="CB49" s="1098">
        <f t="shared" ref="CB49" si="396">COUNTIFS($AH50:$BL50,"緊",$AH49:$BL49,"○")+COUNTIFS($AH50:$BL50,"リ",$AH49:$BL49,"○")</f>
        <v>0</v>
      </c>
      <c r="CC49" s="1098">
        <f t="shared" ref="CC49" si="397">SUMIFS($AH49:$BL49,$AH50:$BL50,"緊")+SUMIFS($AH49:$BL49,$AH50:$BL50,"リ")</f>
        <v>0</v>
      </c>
      <c r="CD49" s="1100" t="str">
        <f>IF(K49="","",IFERROR(VALUE(DATEDIF(H49,[3]設定!$D$13,"Y")+DATEDIF(H49,[3]設定!$D$13,"YM")/100),0))</f>
        <v/>
      </c>
      <c r="CE49" s="1100" t="str">
        <f>IF(H49="","",IF(CD49&lt;0.06,"6か月未満",IF(AND(0.06&lt;=CD49,CD49&lt;1),"6か月以上",IF(AND(1&lt;=CD49,CD49&lt;3),"3歳児未満",IF(3&lt;=CD49,"3歳児以上","")))))</f>
        <v/>
      </c>
      <c r="CF49" s="1102"/>
      <c r="CG49" s="1094"/>
      <c r="CH49" s="1103"/>
      <c r="CI49" s="1094"/>
      <c r="CJ49" s="1094"/>
      <c r="CK49" s="1094"/>
      <c r="CL49" s="1094"/>
      <c r="CM49" s="1095"/>
      <c r="CN49" s="1096"/>
      <c r="CO49" s="1092"/>
      <c r="CP49" s="1092"/>
      <c r="CQ49" s="1092"/>
      <c r="CR49" s="1092"/>
      <c r="CS49" s="1092"/>
      <c r="CT49" s="1084">
        <f t="shared" ref="CT49" si="398">SUM(CV49:DA50)</f>
        <v>0</v>
      </c>
      <c r="CU49" s="1090"/>
      <c r="CV49" s="1084">
        <f t="shared" ref="CV49" si="399">IF(AND(BM49&lt;&gt;1,K49&gt;=3),COUNTIFS(AH50:BL50,"非",AH49:BL49,"&gt;=2"),"")</f>
        <v>0</v>
      </c>
      <c r="CW49" s="1085"/>
      <c r="CX49" s="1088">
        <f t="shared" ref="CX49" si="400">IF(AND(BM49&lt;&gt;1,K49&gt;=3),COUNTIFS(AH50:BL50,"緊",AH49:BL49,"&gt;=2"),"")</f>
        <v>0</v>
      </c>
      <c r="CY49" s="1085"/>
      <c r="CZ49" s="1073">
        <f t="shared" ref="CZ49" si="401">IF(AND(BM49&lt;&gt;1,K49&gt;=3),COUNTIFS(AH50:BL50,"リ",AH49:BL49,"&gt;=2"),"")</f>
        <v>0</v>
      </c>
      <c r="DA49" s="1074"/>
      <c r="DB49" s="1084">
        <f t="shared" ref="DB49" si="402">SUM(DD49:DI50)</f>
        <v>0</v>
      </c>
      <c r="DC49" s="1090"/>
      <c r="DD49" s="1084" t="str">
        <f t="shared" ref="DD49" si="403">IF(AND(BM49&lt;&gt;1,K49&lt;3),COUNTIFS(AH50:BL50,"非"),"")</f>
        <v/>
      </c>
      <c r="DE49" s="1085"/>
      <c r="DF49" s="1088" t="str">
        <f t="shared" ref="DF49" si="404">IF(AND(BM49&lt;&gt;1,K49&lt;3),COUNTIFS(AH50:BL50,"緊"),"")</f>
        <v/>
      </c>
      <c r="DG49" s="1085"/>
      <c r="DH49" s="1073" t="str">
        <f t="shared" ref="DH49" si="405">IF(AND(BM49&lt;&gt;1,K49&lt;3),COUNTIFS(AH50:BL50,"リ"),"")</f>
        <v/>
      </c>
      <c r="DI49" s="1074"/>
    </row>
    <row r="50" spans="1:113" ht="17.25" customHeight="1" x14ac:dyDescent="0.15">
      <c r="A50" s="1145"/>
      <c r="B50" s="1146"/>
      <c r="C50" s="1150"/>
      <c r="D50" s="1151"/>
      <c r="E50" s="1151"/>
      <c r="F50" s="1151"/>
      <c r="G50" s="1152"/>
      <c r="H50" s="1156"/>
      <c r="I50" s="1157"/>
      <c r="J50" s="1158"/>
      <c r="K50" s="1145"/>
      <c r="L50" s="1146"/>
      <c r="M50" s="1086"/>
      <c r="N50" s="1091"/>
      <c r="O50" s="1160"/>
      <c r="P50" s="1075"/>
      <c r="Q50" s="1075"/>
      <c r="R50" s="1075"/>
      <c r="S50" s="1075"/>
      <c r="T50" s="1076"/>
      <c r="U50" s="1135"/>
      <c r="V50" s="1136"/>
      <c r="W50" s="1139"/>
      <c r="X50" s="1140"/>
      <c r="Y50" s="1142"/>
      <c r="Z50" s="1116"/>
      <c r="AA50" s="1116"/>
      <c r="AB50" s="1116"/>
      <c r="AC50" s="1116"/>
      <c r="AD50" s="1117"/>
      <c r="AE50" s="1077" t="s">
        <v>450</v>
      </c>
      <c r="AF50" s="1078"/>
      <c r="AG50" s="1079"/>
      <c r="AH50" s="362"/>
      <c r="AI50" s="362"/>
      <c r="AJ50" s="362"/>
      <c r="AK50" s="362"/>
      <c r="AL50" s="362"/>
      <c r="AM50" s="362"/>
      <c r="AN50" s="362"/>
      <c r="AO50" s="363"/>
      <c r="AP50" s="363"/>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1080"/>
      <c r="BN50" s="1081"/>
      <c r="BO50" s="1123"/>
      <c r="BP50" s="1124"/>
      <c r="BQ50" s="1127"/>
      <c r="BR50" s="1128"/>
      <c r="BS50" s="1131"/>
      <c r="BT50" s="1132"/>
      <c r="BU50" s="1080"/>
      <c r="BV50" s="1081"/>
      <c r="BW50" s="1109"/>
      <c r="BX50" s="1110"/>
      <c r="BY50" s="1111"/>
      <c r="BZ50" s="1113"/>
      <c r="CA50" s="1113"/>
      <c r="CB50" s="1099"/>
      <c r="CC50" s="1099"/>
      <c r="CD50" s="1101"/>
      <c r="CE50" s="1101"/>
      <c r="CF50" s="1102"/>
      <c r="CG50" s="1094"/>
      <c r="CH50" s="1104"/>
      <c r="CI50" s="1094"/>
      <c r="CJ50" s="1094"/>
      <c r="CK50" s="1094"/>
      <c r="CL50" s="1094"/>
      <c r="CM50" s="1095"/>
      <c r="CN50" s="1097"/>
      <c r="CO50" s="1093"/>
      <c r="CP50" s="1093"/>
      <c r="CQ50" s="1093"/>
      <c r="CR50" s="1093"/>
      <c r="CS50" s="1093"/>
      <c r="CT50" s="1086"/>
      <c r="CU50" s="1091"/>
      <c r="CV50" s="1086"/>
      <c r="CW50" s="1087"/>
      <c r="CX50" s="1089"/>
      <c r="CY50" s="1087"/>
      <c r="CZ50" s="1075"/>
      <c r="DA50" s="1076"/>
      <c r="DB50" s="1086"/>
      <c r="DC50" s="1091"/>
      <c r="DD50" s="1086"/>
      <c r="DE50" s="1087"/>
      <c r="DF50" s="1089"/>
      <c r="DG50" s="1087"/>
      <c r="DH50" s="1075"/>
      <c r="DI50" s="1076"/>
    </row>
    <row r="51" spans="1:113" ht="17.25" customHeight="1" x14ac:dyDescent="0.15">
      <c r="A51" s="1143">
        <f t="shared" ref="A51" si="406">A49+1</f>
        <v>21</v>
      </c>
      <c r="B51" s="1144"/>
      <c r="C51" s="1147"/>
      <c r="D51" s="1148"/>
      <c r="E51" s="1148"/>
      <c r="F51" s="1148"/>
      <c r="G51" s="1149"/>
      <c r="H51" s="1153"/>
      <c r="I51" s="1154"/>
      <c r="J51" s="1155"/>
      <c r="K51" s="1143" t="str">
        <f>IF(ISERROR(VLOOKUP($H51,[3]設定!$D$2:$E$7,2)), "", VLOOKUP($H51,[3]設定!$D$2:$E$7,2))</f>
        <v/>
      </c>
      <c r="L51" s="1144"/>
      <c r="M51" s="1084">
        <f t="shared" ref="M51" si="407">COUNTA(AH52:BL52)</f>
        <v>0</v>
      </c>
      <c r="N51" s="1090"/>
      <c r="O51" s="1159">
        <f t="shared" ref="O51" si="408">COUNTIF(AH52:BL52,"非")</f>
        <v>0</v>
      </c>
      <c r="P51" s="1073"/>
      <c r="Q51" s="1073">
        <f t="shared" ref="Q51" si="409">COUNTIF(AH52:BL52,"緊")</f>
        <v>0</v>
      </c>
      <c r="R51" s="1073"/>
      <c r="S51" s="1073">
        <f t="shared" ref="S51" si="410">COUNTIF(AH52:BL52,"リ")</f>
        <v>0</v>
      </c>
      <c r="T51" s="1074"/>
      <c r="U51" s="1133">
        <f t="shared" ref="U51" si="411">COUNTIF(AH51:BL51,"○")</f>
        <v>0</v>
      </c>
      <c r="V51" s="1134"/>
      <c r="W51" s="1137">
        <f t="shared" ref="W51" si="412">SUM(Y51:AD52)</f>
        <v>0</v>
      </c>
      <c r="X51" s="1138"/>
      <c r="Y51" s="1141">
        <f t="shared" ref="Y51" si="413">SUMIFS($AH51:$BL51,$AH52:$BL52,"非")</f>
        <v>0</v>
      </c>
      <c r="Z51" s="1114"/>
      <c r="AA51" s="1114">
        <f t="shared" ref="AA51" si="414">SUMIFS($AH51:$BL51,$AH52:$BL52,"緊")</f>
        <v>0</v>
      </c>
      <c r="AB51" s="1114"/>
      <c r="AC51" s="1114">
        <f t="shared" ref="AC51" si="415">SUMIFS($AH51:$BL51,$AH52:$BL52,"リ")</f>
        <v>0</v>
      </c>
      <c r="AD51" s="1115"/>
      <c r="AE51" s="1118" t="s">
        <v>451</v>
      </c>
      <c r="AF51" s="1119"/>
      <c r="AG51" s="1120"/>
      <c r="AH51" s="359"/>
      <c r="AI51" s="286"/>
      <c r="AJ51" s="286"/>
      <c r="AK51" s="286"/>
      <c r="AL51" s="286"/>
      <c r="AM51" s="286"/>
      <c r="AN51" s="286"/>
      <c r="AO51" s="360"/>
      <c r="AP51" s="360"/>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361"/>
      <c r="BM51" s="1105"/>
      <c r="BN51" s="1106"/>
      <c r="BO51" s="1121"/>
      <c r="BP51" s="1122"/>
      <c r="BQ51" s="1125"/>
      <c r="BR51" s="1126"/>
      <c r="BS51" s="1129" t="str">
        <f t="shared" ref="BS51" si="416">IF(BM51&gt;2,CR51,"")</f>
        <v/>
      </c>
      <c r="BT51" s="1130"/>
      <c r="BU51" s="1105"/>
      <c r="BV51" s="1106"/>
      <c r="BW51" s="1107"/>
      <c r="BX51" s="1108"/>
      <c r="BY51" s="1111"/>
      <c r="BZ51" s="1112">
        <f t="shared" ref="BZ51" si="417">SUMPRODUCT((AH51:BL51&gt;8)*(BM51=""),AH51:BL51)-IF(BM51="",COUNTIF(AH51:BL51,"&gt;8")*8,0)</f>
        <v>0</v>
      </c>
      <c r="CA51" s="1112">
        <f t="shared" ref="CA51" si="418">SUMPRODUCT((AH51:BL51&gt;8)*(BM51=8),AH51:BL51)-IF(BM51=8,COUNTIF(AH51:BL51,"&gt;8")*8,0)</f>
        <v>0</v>
      </c>
      <c r="CB51" s="1098">
        <f t="shared" ref="CB51" si="419">COUNTIFS($AH52:$BL52,"緊",$AH51:$BL51,"○")+COUNTIFS($AH52:$BL52,"リ",$AH51:$BL51,"○")</f>
        <v>0</v>
      </c>
      <c r="CC51" s="1098">
        <f t="shared" ref="CC51" si="420">SUMIFS($AH51:$BL51,$AH52:$BL52,"緊")+SUMIFS($AH51:$BL51,$AH52:$BL52,"リ")</f>
        <v>0</v>
      </c>
      <c r="CD51" s="1100" t="str">
        <f>IF(K51="","",IFERROR(VALUE(DATEDIF(H51,[3]設定!$D$13,"Y")+DATEDIF(H51,[3]設定!$D$13,"YM")/100),0))</f>
        <v/>
      </c>
      <c r="CE51" s="1100" t="str">
        <f>IF(H51="","",IF(CD51&lt;0.06,"6か月未満",IF(AND(0.06&lt;=CD51,CD51&lt;1),"6か月以上",IF(AND(1&lt;=CD51,CD51&lt;3),"3歳児未満",IF(3&lt;=CD51,"3歳児以上","")))))</f>
        <v/>
      </c>
      <c r="CF51" s="1102"/>
      <c r="CG51" s="1094"/>
      <c r="CH51" s="1103"/>
      <c r="CI51" s="1094"/>
      <c r="CJ51" s="1094"/>
      <c r="CK51" s="1094"/>
      <c r="CL51" s="1094"/>
      <c r="CM51" s="1095"/>
      <c r="CN51" s="1096"/>
      <c r="CO51" s="1092"/>
      <c r="CP51" s="1092"/>
      <c r="CQ51" s="1092"/>
      <c r="CR51" s="1092"/>
      <c r="CS51" s="1092"/>
      <c r="CT51" s="1084">
        <f t="shared" ref="CT51" si="421">SUM(CV51:DA52)</f>
        <v>0</v>
      </c>
      <c r="CU51" s="1090"/>
      <c r="CV51" s="1084">
        <f t="shared" ref="CV51" si="422">IF(AND(BM51&lt;&gt;1,K51&gt;=3),COUNTIFS(AH52:BL52,"非",AH51:BL51,"&gt;=2"),"")</f>
        <v>0</v>
      </c>
      <c r="CW51" s="1085"/>
      <c r="CX51" s="1088">
        <f t="shared" ref="CX51" si="423">IF(AND(BM51&lt;&gt;1,K51&gt;=3),COUNTIFS(AH52:BL52,"緊",AH51:BL51,"&gt;=2"),"")</f>
        <v>0</v>
      </c>
      <c r="CY51" s="1085"/>
      <c r="CZ51" s="1073">
        <f t="shared" ref="CZ51" si="424">IF(AND(BM51&lt;&gt;1,K51&gt;=3),COUNTIFS(AH52:BL52,"リ",AH51:BL51,"&gt;=2"),"")</f>
        <v>0</v>
      </c>
      <c r="DA51" s="1074"/>
      <c r="DB51" s="1084">
        <f t="shared" ref="DB51" si="425">SUM(DD51:DI52)</f>
        <v>0</v>
      </c>
      <c r="DC51" s="1090"/>
      <c r="DD51" s="1084" t="str">
        <f t="shared" ref="DD51" si="426">IF(AND(BM51&lt;&gt;1,K51&lt;3),COUNTIFS(AH52:BL52,"非"),"")</f>
        <v/>
      </c>
      <c r="DE51" s="1085"/>
      <c r="DF51" s="1088" t="str">
        <f t="shared" ref="DF51" si="427">IF(AND(BM51&lt;&gt;1,K51&lt;3),COUNTIFS(AH52:BL52,"緊"),"")</f>
        <v/>
      </c>
      <c r="DG51" s="1085"/>
      <c r="DH51" s="1073" t="str">
        <f t="shared" ref="DH51" si="428">IF(AND(BM51&lt;&gt;1,K51&lt;3),COUNTIFS(AH52:BL52,"リ"),"")</f>
        <v/>
      </c>
      <c r="DI51" s="1074"/>
    </row>
    <row r="52" spans="1:113" ht="17.25" customHeight="1" x14ac:dyDescent="0.15">
      <c r="A52" s="1145"/>
      <c r="B52" s="1146"/>
      <c r="C52" s="1150"/>
      <c r="D52" s="1151"/>
      <c r="E52" s="1151"/>
      <c r="F52" s="1151"/>
      <c r="G52" s="1152"/>
      <c r="H52" s="1156"/>
      <c r="I52" s="1157"/>
      <c r="J52" s="1158"/>
      <c r="K52" s="1145"/>
      <c r="L52" s="1146"/>
      <c r="M52" s="1086"/>
      <c r="N52" s="1091"/>
      <c r="O52" s="1160"/>
      <c r="P52" s="1075"/>
      <c r="Q52" s="1075"/>
      <c r="R52" s="1075"/>
      <c r="S52" s="1075"/>
      <c r="T52" s="1076"/>
      <c r="U52" s="1135"/>
      <c r="V52" s="1136"/>
      <c r="W52" s="1139"/>
      <c r="X52" s="1140"/>
      <c r="Y52" s="1142"/>
      <c r="Z52" s="1116"/>
      <c r="AA52" s="1116"/>
      <c r="AB52" s="1116"/>
      <c r="AC52" s="1116"/>
      <c r="AD52" s="1117"/>
      <c r="AE52" s="1077" t="s">
        <v>450</v>
      </c>
      <c r="AF52" s="1078"/>
      <c r="AG52" s="1079"/>
      <c r="AH52" s="362"/>
      <c r="AI52" s="362"/>
      <c r="AJ52" s="362"/>
      <c r="AK52" s="362"/>
      <c r="AL52" s="362"/>
      <c r="AM52" s="362"/>
      <c r="AN52" s="362"/>
      <c r="AO52" s="363"/>
      <c r="AP52" s="363"/>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1080"/>
      <c r="BN52" s="1081"/>
      <c r="BO52" s="1123"/>
      <c r="BP52" s="1124"/>
      <c r="BQ52" s="1127"/>
      <c r="BR52" s="1128"/>
      <c r="BS52" s="1131"/>
      <c r="BT52" s="1132"/>
      <c r="BU52" s="1080"/>
      <c r="BV52" s="1081"/>
      <c r="BW52" s="1109"/>
      <c r="BX52" s="1110"/>
      <c r="BY52" s="1111"/>
      <c r="BZ52" s="1113"/>
      <c r="CA52" s="1113"/>
      <c r="CB52" s="1099"/>
      <c r="CC52" s="1099"/>
      <c r="CD52" s="1101"/>
      <c r="CE52" s="1101"/>
      <c r="CF52" s="1102"/>
      <c r="CG52" s="1094"/>
      <c r="CH52" s="1104"/>
      <c r="CI52" s="1094"/>
      <c r="CJ52" s="1094"/>
      <c r="CK52" s="1094"/>
      <c r="CL52" s="1094"/>
      <c r="CM52" s="1095"/>
      <c r="CN52" s="1097"/>
      <c r="CO52" s="1093"/>
      <c r="CP52" s="1093"/>
      <c r="CQ52" s="1093"/>
      <c r="CR52" s="1093"/>
      <c r="CS52" s="1093"/>
      <c r="CT52" s="1086"/>
      <c r="CU52" s="1091"/>
      <c r="CV52" s="1086"/>
      <c r="CW52" s="1087"/>
      <c r="CX52" s="1089"/>
      <c r="CY52" s="1087"/>
      <c r="CZ52" s="1075"/>
      <c r="DA52" s="1076"/>
      <c r="DB52" s="1086"/>
      <c r="DC52" s="1091"/>
      <c r="DD52" s="1086"/>
      <c r="DE52" s="1087"/>
      <c r="DF52" s="1089"/>
      <c r="DG52" s="1087"/>
      <c r="DH52" s="1075"/>
      <c r="DI52" s="1076"/>
    </row>
    <row r="53" spans="1:113" ht="17.25" customHeight="1" x14ac:dyDescent="0.15">
      <c r="A53" s="1143">
        <f t="shared" ref="A53" si="429">A51+1</f>
        <v>22</v>
      </c>
      <c r="B53" s="1144"/>
      <c r="C53" s="1147"/>
      <c r="D53" s="1148"/>
      <c r="E53" s="1148"/>
      <c r="F53" s="1148"/>
      <c r="G53" s="1149"/>
      <c r="H53" s="1153"/>
      <c r="I53" s="1154"/>
      <c r="J53" s="1155"/>
      <c r="K53" s="1143" t="str">
        <f>IF(ISERROR(VLOOKUP($H53,[3]設定!$D$2:$E$7,2)), "", VLOOKUP($H53,[3]設定!$D$2:$E$7,2))</f>
        <v/>
      </c>
      <c r="L53" s="1144"/>
      <c r="M53" s="1084">
        <f t="shared" ref="M53" si="430">COUNTA(AH54:BL54)</f>
        <v>0</v>
      </c>
      <c r="N53" s="1090"/>
      <c r="O53" s="1159">
        <f t="shared" ref="O53" si="431">COUNTIF(AH54:BL54,"非")</f>
        <v>0</v>
      </c>
      <c r="P53" s="1073"/>
      <c r="Q53" s="1073">
        <f t="shared" ref="Q53" si="432">COUNTIF(AH54:BL54,"緊")</f>
        <v>0</v>
      </c>
      <c r="R53" s="1073"/>
      <c r="S53" s="1073">
        <f t="shared" ref="S53" si="433">COUNTIF(AH54:BL54,"リ")</f>
        <v>0</v>
      </c>
      <c r="T53" s="1074"/>
      <c r="U53" s="1133">
        <f t="shared" ref="U53" si="434">COUNTIF(AH53:BL53,"○")</f>
        <v>0</v>
      </c>
      <c r="V53" s="1134"/>
      <c r="W53" s="1137">
        <f t="shared" ref="W53" si="435">SUM(Y53:AD54)</f>
        <v>0</v>
      </c>
      <c r="X53" s="1138"/>
      <c r="Y53" s="1141">
        <f t="shared" ref="Y53" si="436">SUMIFS($AH53:$BL53,$AH54:$BL54,"非")</f>
        <v>0</v>
      </c>
      <c r="Z53" s="1114"/>
      <c r="AA53" s="1114">
        <f t="shared" ref="AA53" si="437">SUMIFS($AH53:$BL53,$AH54:$BL54,"緊")</f>
        <v>0</v>
      </c>
      <c r="AB53" s="1114"/>
      <c r="AC53" s="1114">
        <f t="shared" ref="AC53" si="438">SUMIFS($AH53:$BL53,$AH54:$BL54,"リ")</f>
        <v>0</v>
      </c>
      <c r="AD53" s="1115"/>
      <c r="AE53" s="1118" t="s">
        <v>451</v>
      </c>
      <c r="AF53" s="1119"/>
      <c r="AG53" s="1120"/>
      <c r="AH53" s="359"/>
      <c r="AI53" s="286"/>
      <c r="AJ53" s="286"/>
      <c r="AK53" s="286"/>
      <c r="AL53" s="286"/>
      <c r="AM53" s="286"/>
      <c r="AN53" s="286"/>
      <c r="AO53" s="360"/>
      <c r="AP53" s="360"/>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361"/>
      <c r="BM53" s="1105"/>
      <c r="BN53" s="1106"/>
      <c r="BO53" s="1121"/>
      <c r="BP53" s="1122"/>
      <c r="BQ53" s="1125"/>
      <c r="BR53" s="1126"/>
      <c r="BS53" s="1129" t="str">
        <f t="shared" ref="BS53" si="439">IF(BM53&gt;2,CR53,"")</f>
        <v/>
      </c>
      <c r="BT53" s="1130"/>
      <c r="BU53" s="1105"/>
      <c r="BV53" s="1106"/>
      <c r="BW53" s="1107"/>
      <c r="BX53" s="1108"/>
      <c r="BY53" s="1111"/>
      <c r="BZ53" s="1112">
        <f t="shared" ref="BZ53" si="440">SUMPRODUCT((AH53:BL53&gt;8)*(BM53=""),AH53:BL53)-IF(BM53="",COUNTIF(AH53:BL53,"&gt;8")*8,0)</f>
        <v>0</v>
      </c>
      <c r="CA53" s="1112">
        <f t="shared" ref="CA53" si="441">SUMPRODUCT((AH53:BL53&gt;8)*(BM53=8),AH53:BL53)-IF(BM53=8,COUNTIF(AH53:BL53,"&gt;8")*8,0)</f>
        <v>0</v>
      </c>
      <c r="CB53" s="1098">
        <f t="shared" ref="CB53" si="442">COUNTIFS($AH54:$BL54,"緊",$AH53:$BL53,"○")+COUNTIFS($AH54:$BL54,"リ",$AH53:$BL53,"○")</f>
        <v>0</v>
      </c>
      <c r="CC53" s="1098">
        <f t="shared" ref="CC53" si="443">SUMIFS($AH53:$BL53,$AH54:$BL54,"緊")+SUMIFS($AH53:$BL53,$AH54:$BL54,"リ")</f>
        <v>0</v>
      </c>
      <c r="CD53" s="1100" t="str">
        <f>IF(K53="","",IFERROR(VALUE(DATEDIF(H53,[3]設定!$D$13,"Y")+DATEDIF(H53,[3]設定!$D$13,"YM")/100),0))</f>
        <v/>
      </c>
      <c r="CE53" s="1100" t="str">
        <f>IF(H53="","",IF(CD53&lt;0.06,"6か月未満",IF(AND(0.06&lt;=CD53,CD53&lt;1),"6か月以上",IF(AND(1&lt;=CD53,CD53&lt;3),"3歳児未満",IF(3&lt;=CD53,"3歳児以上","")))))</f>
        <v/>
      </c>
      <c r="CF53" s="1102"/>
      <c r="CG53" s="1094"/>
      <c r="CH53" s="1103"/>
      <c r="CI53" s="1094"/>
      <c r="CJ53" s="1094"/>
      <c r="CK53" s="1094"/>
      <c r="CL53" s="1094"/>
      <c r="CM53" s="1095"/>
      <c r="CN53" s="1096"/>
      <c r="CO53" s="1092"/>
      <c r="CP53" s="1092"/>
      <c r="CQ53" s="1092"/>
      <c r="CR53" s="1092"/>
      <c r="CS53" s="1092"/>
      <c r="CT53" s="1084">
        <f t="shared" ref="CT53" si="444">SUM(CV53:DA54)</f>
        <v>0</v>
      </c>
      <c r="CU53" s="1090"/>
      <c r="CV53" s="1084">
        <f t="shared" ref="CV53" si="445">IF(AND(BM53&lt;&gt;1,K53&gt;=3),COUNTIFS(AH54:BL54,"非",AH53:BL53,"&gt;=2"),"")</f>
        <v>0</v>
      </c>
      <c r="CW53" s="1085"/>
      <c r="CX53" s="1088">
        <f t="shared" ref="CX53" si="446">IF(AND(BM53&lt;&gt;1,K53&gt;=3),COUNTIFS(AH54:BL54,"緊",AH53:BL53,"&gt;=2"),"")</f>
        <v>0</v>
      </c>
      <c r="CY53" s="1085"/>
      <c r="CZ53" s="1073">
        <f t="shared" ref="CZ53" si="447">IF(AND(BM53&lt;&gt;1,K53&gt;=3),COUNTIFS(AH54:BL54,"リ",AH53:BL53,"&gt;=2"),"")</f>
        <v>0</v>
      </c>
      <c r="DA53" s="1074"/>
      <c r="DB53" s="1084">
        <f t="shared" ref="DB53" si="448">SUM(DD53:DI54)</f>
        <v>0</v>
      </c>
      <c r="DC53" s="1090"/>
      <c r="DD53" s="1084" t="str">
        <f t="shared" ref="DD53" si="449">IF(AND(BM53&lt;&gt;1,K53&lt;3),COUNTIFS(AH54:BL54,"非"),"")</f>
        <v/>
      </c>
      <c r="DE53" s="1085"/>
      <c r="DF53" s="1088" t="str">
        <f t="shared" ref="DF53" si="450">IF(AND(BM53&lt;&gt;1,K53&lt;3),COUNTIFS(AH54:BL54,"緊"),"")</f>
        <v/>
      </c>
      <c r="DG53" s="1085"/>
      <c r="DH53" s="1073" t="str">
        <f t="shared" ref="DH53" si="451">IF(AND(BM53&lt;&gt;1,K53&lt;3),COUNTIFS(AH54:BL54,"リ"),"")</f>
        <v/>
      </c>
      <c r="DI53" s="1074"/>
    </row>
    <row r="54" spans="1:113" ht="17.25" customHeight="1" x14ac:dyDescent="0.15">
      <c r="A54" s="1145"/>
      <c r="B54" s="1146"/>
      <c r="C54" s="1150"/>
      <c r="D54" s="1151"/>
      <c r="E54" s="1151"/>
      <c r="F54" s="1151"/>
      <c r="G54" s="1152"/>
      <c r="H54" s="1156"/>
      <c r="I54" s="1157"/>
      <c r="J54" s="1158"/>
      <c r="K54" s="1145"/>
      <c r="L54" s="1146"/>
      <c r="M54" s="1086"/>
      <c r="N54" s="1091"/>
      <c r="O54" s="1160"/>
      <c r="P54" s="1075"/>
      <c r="Q54" s="1075"/>
      <c r="R54" s="1075"/>
      <c r="S54" s="1075"/>
      <c r="T54" s="1076"/>
      <c r="U54" s="1135"/>
      <c r="V54" s="1136"/>
      <c r="W54" s="1139"/>
      <c r="X54" s="1140"/>
      <c r="Y54" s="1142"/>
      <c r="Z54" s="1116"/>
      <c r="AA54" s="1116"/>
      <c r="AB54" s="1116"/>
      <c r="AC54" s="1116"/>
      <c r="AD54" s="1117"/>
      <c r="AE54" s="1077" t="s">
        <v>450</v>
      </c>
      <c r="AF54" s="1078"/>
      <c r="AG54" s="1079"/>
      <c r="AH54" s="362"/>
      <c r="AI54" s="362"/>
      <c r="AJ54" s="362"/>
      <c r="AK54" s="362"/>
      <c r="AL54" s="362"/>
      <c r="AM54" s="362"/>
      <c r="AN54" s="362"/>
      <c r="AO54" s="363"/>
      <c r="AP54" s="363"/>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1080"/>
      <c r="BN54" s="1081"/>
      <c r="BO54" s="1123"/>
      <c r="BP54" s="1124"/>
      <c r="BQ54" s="1127"/>
      <c r="BR54" s="1128"/>
      <c r="BS54" s="1131"/>
      <c r="BT54" s="1132"/>
      <c r="BU54" s="1080"/>
      <c r="BV54" s="1081"/>
      <c r="BW54" s="1109"/>
      <c r="BX54" s="1110"/>
      <c r="BY54" s="1111"/>
      <c r="BZ54" s="1113"/>
      <c r="CA54" s="1113"/>
      <c r="CB54" s="1099"/>
      <c r="CC54" s="1099"/>
      <c r="CD54" s="1101"/>
      <c r="CE54" s="1101"/>
      <c r="CF54" s="1102"/>
      <c r="CG54" s="1094"/>
      <c r="CH54" s="1104"/>
      <c r="CI54" s="1094"/>
      <c r="CJ54" s="1094"/>
      <c r="CK54" s="1094"/>
      <c r="CL54" s="1094"/>
      <c r="CM54" s="1095"/>
      <c r="CN54" s="1097"/>
      <c r="CO54" s="1093"/>
      <c r="CP54" s="1093"/>
      <c r="CQ54" s="1093"/>
      <c r="CR54" s="1093"/>
      <c r="CS54" s="1093"/>
      <c r="CT54" s="1086"/>
      <c r="CU54" s="1091"/>
      <c r="CV54" s="1086"/>
      <c r="CW54" s="1087"/>
      <c r="CX54" s="1089"/>
      <c r="CY54" s="1087"/>
      <c r="CZ54" s="1075"/>
      <c r="DA54" s="1076"/>
      <c r="DB54" s="1086"/>
      <c r="DC54" s="1091"/>
      <c r="DD54" s="1086"/>
      <c r="DE54" s="1087"/>
      <c r="DF54" s="1089"/>
      <c r="DG54" s="1087"/>
      <c r="DH54" s="1075"/>
      <c r="DI54" s="1076"/>
    </row>
    <row r="55" spans="1:113" ht="17.25" customHeight="1" x14ac:dyDescent="0.15">
      <c r="A55" s="1143">
        <f t="shared" ref="A55" si="452">A53+1</f>
        <v>23</v>
      </c>
      <c r="B55" s="1144"/>
      <c r="C55" s="1147"/>
      <c r="D55" s="1148"/>
      <c r="E55" s="1148"/>
      <c r="F55" s="1148"/>
      <c r="G55" s="1149"/>
      <c r="H55" s="1153"/>
      <c r="I55" s="1154"/>
      <c r="J55" s="1155"/>
      <c r="K55" s="1143" t="str">
        <f>IF(ISERROR(VLOOKUP($H55,[3]設定!$D$2:$E$7,2)), "", VLOOKUP($H55,[3]設定!$D$2:$E$7,2))</f>
        <v/>
      </c>
      <c r="L55" s="1144"/>
      <c r="M55" s="1084">
        <f t="shared" ref="M55" si="453">COUNTA(AH56:BL56)</f>
        <v>0</v>
      </c>
      <c r="N55" s="1090"/>
      <c r="O55" s="1159">
        <f t="shared" ref="O55" si="454">COUNTIF(AH56:BL56,"非")</f>
        <v>0</v>
      </c>
      <c r="P55" s="1073"/>
      <c r="Q55" s="1073">
        <f t="shared" ref="Q55" si="455">COUNTIF(AH56:BL56,"緊")</f>
        <v>0</v>
      </c>
      <c r="R55" s="1073"/>
      <c r="S55" s="1073">
        <f t="shared" ref="S55" si="456">COUNTIF(AH56:BL56,"リ")</f>
        <v>0</v>
      </c>
      <c r="T55" s="1074"/>
      <c r="U55" s="1133">
        <f t="shared" ref="U55" si="457">COUNTIF(AH55:BL55,"○")</f>
        <v>0</v>
      </c>
      <c r="V55" s="1134"/>
      <c r="W55" s="1137">
        <f t="shared" ref="W55" si="458">SUM(Y55:AD56)</f>
        <v>0</v>
      </c>
      <c r="X55" s="1138"/>
      <c r="Y55" s="1141">
        <f t="shared" ref="Y55" si="459">SUMIFS($AH55:$BL55,$AH56:$BL56,"非")</f>
        <v>0</v>
      </c>
      <c r="Z55" s="1114"/>
      <c r="AA55" s="1114">
        <f t="shared" ref="AA55" si="460">SUMIFS($AH55:$BL55,$AH56:$BL56,"緊")</f>
        <v>0</v>
      </c>
      <c r="AB55" s="1114"/>
      <c r="AC55" s="1114">
        <f t="shared" ref="AC55" si="461">SUMIFS($AH55:$BL55,$AH56:$BL56,"リ")</f>
        <v>0</v>
      </c>
      <c r="AD55" s="1115"/>
      <c r="AE55" s="1118" t="s">
        <v>451</v>
      </c>
      <c r="AF55" s="1119"/>
      <c r="AG55" s="1120"/>
      <c r="AH55" s="359"/>
      <c r="AI55" s="286"/>
      <c r="AJ55" s="286"/>
      <c r="AK55" s="286"/>
      <c r="AL55" s="286"/>
      <c r="AM55" s="286"/>
      <c r="AN55" s="286"/>
      <c r="AO55" s="360"/>
      <c r="AP55" s="360"/>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361"/>
      <c r="BM55" s="1105"/>
      <c r="BN55" s="1106"/>
      <c r="BO55" s="1121"/>
      <c r="BP55" s="1122"/>
      <c r="BQ55" s="1125"/>
      <c r="BR55" s="1126"/>
      <c r="BS55" s="1129" t="str">
        <f t="shared" ref="BS55" si="462">IF(BM55&gt;2,CR55,"")</f>
        <v/>
      </c>
      <c r="BT55" s="1130"/>
      <c r="BU55" s="1105"/>
      <c r="BV55" s="1106"/>
      <c r="BW55" s="1107"/>
      <c r="BX55" s="1108"/>
      <c r="BY55" s="1111"/>
      <c r="BZ55" s="1112">
        <f t="shared" ref="BZ55" si="463">SUMPRODUCT((AH55:BL55&gt;8)*(BM55=""),AH55:BL55)-IF(BM55="",COUNTIF(AH55:BL55,"&gt;8")*8,0)</f>
        <v>0</v>
      </c>
      <c r="CA55" s="1112">
        <f t="shared" ref="CA55" si="464">SUMPRODUCT((AH55:BL55&gt;8)*(BM55=8),AH55:BL55)-IF(BM55=8,COUNTIF(AH55:BL55,"&gt;8")*8,0)</f>
        <v>0</v>
      </c>
      <c r="CB55" s="1098">
        <f t="shared" ref="CB55" si="465">COUNTIFS($AH56:$BL56,"緊",$AH55:$BL55,"○")+COUNTIFS($AH56:$BL56,"リ",$AH55:$BL55,"○")</f>
        <v>0</v>
      </c>
      <c r="CC55" s="1098">
        <f t="shared" ref="CC55" si="466">SUMIFS($AH55:$BL55,$AH56:$BL56,"緊")+SUMIFS($AH55:$BL55,$AH56:$BL56,"リ")</f>
        <v>0</v>
      </c>
      <c r="CD55" s="1100" t="str">
        <f>IF(K55="","",IFERROR(VALUE(DATEDIF(H55,[3]設定!$D$13,"Y")+DATEDIF(H55,[3]設定!$D$13,"YM")/100),0))</f>
        <v/>
      </c>
      <c r="CE55" s="1100" t="str">
        <f>IF(H55="","",IF(CD55&lt;0.06,"6か月未満",IF(AND(0.06&lt;=CD55,CD55&lt;1),"6か月以上",IF(AND(1&lt;=CD55,CD55&lt;3),"3歳児未満",IF(3&lt;=CD55,"3歳児以上","")))))</f>
        <v/>
      </c>
      <c r="CF55" s="1102"/>
      <c r="CG55" s="1094"/>
      <c r="CH55" s="1103"/>
      <c r="CI55" s="1094"/>
      <c r="CJ55" s="1094"/>
      <c r="CK55" s="1094"/>
      <c r="CL55" s="1094"/>
      <c r="CM55" s="1095"/>
      <c r="CN55" s="1096"/>
      <c r="CO55" s="1092"/>
      <c r="CP55" s="1092"/>
      <c r="CQ55" s="1092"/>
      <c r="CR55" s="1092"/>
      <c r="CS55" s="1092"/>
      <c r="CT55" s="1084">
        <f t="shared" ref="CT55" si="467">SUM(CV55:DA56)</f>
        <v>0</v>
      </c>
      <c r="CU55" s="1090"/>
      <c r="CV55" s="1084">
        <f t="shared" ref="CV55" si="468">IF(AND(BM55&lt;&gt;1,K55&gt;=3),COUNTIFS(AH56:BL56,"非",AH55:BL55,"&gt;=2"),"")</f>
        <v>0</v>
      </c>
      <c r="CW55" s="1085"/>
      <c r="CX55" s="1088">
        <f t="shared" ref="CX55" si="469">IF(AND(BM55&lt;&gt;1,K55&gt;=3),COUNTIFS(AH56:BL56,"緊",AH55:BL55,"&gt;=2"),"")</f>
        <v>0</v>
      </c>
      <c r="CY55" s="1085"/>
      <c r="CZ55" s="1073">
        <f t="shared" ref="CZ55" si="470">IF(AND(BM55&lt;&gt;1,K55&gt;=3),COUNTIFS(AH56:BL56,"リ",AH55:BL55,"&gt;=2"),"")</f>
        <v>0</v>
      </c>
      <c r="DA55" s="1074"/>
      <c r="DB55" s="1084">
        <f t="shared" ref="DB55" si="471">SUM(DD55:DI56)</f>
        <v>0</v>
      </c>
      <c r="DC55" s="1090"/>
      <c r="DD55" s="1084" t="str">
        <f t="shared" ref="DD55" si="472">IF(AND(BM55&lt;&gt;1,K55&lt;3),COUNTIFS(AH56:BL56,"非"),"")</f>
        <v/>
      </c>
      <c r="DE55" s="1085"/>
      <c r="DF55" s="1088" t="str">
        <f t="shared" ref="DF55" si="473">IF(AND(BM55&lt;&gt;1,K55&lt;3),COUNTIFS(AH56:BL56,"緊"),"")</f>
        <v/>
      </c>
      <c r="DG55" s="1085"/>
      <c r="DH55" s="1073" t="str">
        <f t="shared" ref="DH55" si="474">IF(AND(BM55&lt;&gt;1,K55&lt;3),COUNTIFS(AH56:BL56,"リ"),"")</f>
        <v/>
      </c>
      <c r="DI55" s="1074"/>
    </row>
    <row r="56" spans="1:113" ht="17.25" customHeight="1" x14ac:dyDescent="0.15">
      <c r="A56" s="1145"/>
      <c r="B56" s="1146"/>
      <c r="C56" s="1150"/>
      <c r="D56" s="1151"/>
      <c r="E56" s="1151"/>
      <c r="F56" s="1151"/>
      <c r="G56" s="1152"/>
      <c r="H56" s="1156"/>
      <c r="I56" s="1157"/>
      <c r="J56" s="1158"/>
      <c r="K56" s="1145"/>
      <c r="L56" s="1146"/>
      <c r="M56" s="1086"/>
      <c r="N56" s="1091"/>
      <c r="O56" s="1160"/>
      <c r="P56" s="1075"/>
      <c r="Q56" s="1075"/>
      <c r="R56" s="1075"/>
      <c r="S56" s="1075"/>
      <c r="T56" s="1076"/>
      <c r="U56" s="1135"/>
      <c r="V56" s="1136"/>
      <c r="W56" s="1139"/>
      <c r="X56" s="1140"/>
      <c r="Y56" s="1142"/>
      <c r="Z56" s="1116"/>
      <c r="AA56" s="1116"/>
      <c r="AB56" s="1116"/>
      <c r="AC56" s="1116"/>
      <c r="AD56" s="1117"/>
      <c r="AE56" s="1077" t="s">
        <v>450</v>
      </c>
      <c r="AF56" s="1078"/>
      <c r="AG56" s="1079"/>
      <c r="AH56" s="362"/>
      <c r="AI56" s="362"/>
      <c r="AJ56" s="362"/>
      <c r="AK56" s="362"/>
      <c r="AL56" s="362"/>
      <c r="AM56" s="362"/>
      <c r="AN56" s="362"/>
      <c r="AO56" s="363"/>
      <c r="AP56" s="363"/>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1080"/>
      <c r="BN56" s="1081"/>
      <c r="BO56" s="1123"/>
      <c r="BP56" s="1124"/>
      <c r="BQ56" s="1127"/>
      <c r="BR56" s="1128"/>
      <c r="BS56" s="1131"/>
      <c r="BT56" s="1132"/>
      <c r="BU56" s="1080"/>
      <c r="BV56" s="1081"/>
      <c r="BW56" s="1109"/>
      <c r="BX56" s="1110"/>
      <c r="BY56" s="1111"/>
      <c r="BZ56" s="1113"/>
      <c r="CA56" s="1113"/>
      <c r="CB56" s="1099"/>
      <c r="CC56" s="1099"/>
      <c r="CD56" s="1101"/>
      <c r="CE56" s="1101"/>
      <c r="CF56" s="1102"/>
      <c r="CG56" s="1094"/>
      <c r="CH56" s="1104"/>
      <c r="CI56" s="1094"/>
      <c r="CJ56" s="1094"/>
      <c r="CK56" s="1094"/>
      <c r="CL56" s="1094"/>
      <c r="CM56" s="1095"/>
      <c r="CN56" s="1097"/>
      <c r="CO56" s="1093"/>
      <c r="CP56" s="1093"/>
      <c r="CQ56" s="1093"/>
      <c r="CR56" s="1093"/>
      <c r="CS56" s="1093"/>
      <c r="CT56" s="1086"/>
      <c r="CU56" s="1091"/>
      <c r="CV56" s="1086"/>
      <c r="CW56" s="1087"/>
      <c r="CX56" s="1089"/>
      <c r="CY56" s="1087"/>
      <c r="CZ56" s="1075"/>
      <c r="DA56" s="1076"/>
      <c r="DB56" s="1086"/>
      <c r="DC56" s="1091"/>
      <c r="DD56" s="1086"/>
      <c r="DE56" s="1087"/>
      <c r="DF56" s="1089"/>
      <c r="DG56" s="1087"/>
      <c r="DH56" s="1075"/>
      <c r="DI56" s="1076"/>
    </row>
    <row r="57" spans="1:113" ht="17.25" customHeight="1" x14ac:dyDescent="0.15">
      <c r="A57" s="1143">
        <f t="shared" ref="A57" si="475">A55+1</f>
        <v>24</v>
      </c>
      <c r="B57" s="1144"/>
      <c r="C57" s="1147"/>
      <c r="D57" s="1148"/>
      <c r="E57" s="1148"/>
      <c r="F57" s="1148"/>
      <c r="G57" s="1149"/>
      <c r="H57" s="1153"/>
      <c r="I57" s="1154"/>
      <c r="J57" s="1155"/>
      <c r="K57" s="1143" t="str">
        <f>IF(ISERROR(VLOOKUP($H57,[3]設定!$D$2:$E$7,2)), "", VLOOKUP($H57,[3]設定!$D$2:$E$7,2))</f>
        <v/>
      </c>
      <c r="L57" s="1144"/>
      <c r="M57" s="1084">
        <f t="shared" ref="M57" si="476">COUNTA(AH58:BL58)</f>
        <v>0</v>
      </c>
      <c r="N57" s="1090"/>
      <c r="O57" s="1159">
        <f t="shared" ref="O57" si="477">COUNTIF(AH58:BL58,"非")</f>
        <v>0</v>
      </c>
      <c r="P57" s="1073"/>
      <c r="Q57" s="1073">
        <f t="shared" ref="Q57" si="478">COUNTIF(AH58:BL58,"緊")</f>
        <v>0</v>
      </c>
      <c r="R57" s="1073"/>
      <c r="S57" s="1073">
        <f t="shared" ref="S57" si="479">COUNTIF(AH58:BL58,"リ")</f>
        <v>0</v>
      </c>
      <c r="T57" s="1074"/>
      <c r="U57" s="1133">
        <f t="shared" ref="U57" si="480">COUNTIF(AH57:BL57,"○")</f>
        <v>0</v>
      </c>
      <c r="V57" s="1134"/>
      <c r="W57" s="1137">
        <f t="shared" ref="W57" si="481">SUM(Y57:AD58)</f>
        <v>0</v>
      </c>
      <c r="X57" s="1138"/>
      <c r="Y57" s="1141">
        <f t="shared" ref="Y57" si="482">SUMIFS($AH57:$BL57,$AH58:$BL58,"非")</f>
        <v>0</v>
      </c>
      <c r="Z57" s="1114"/>
      <c r="AA57" s="1114">
        <f t="shared" ref="AA57" si="483">SUMIFS($AH57:$BL57,$AH58:$BL58,"緊")</f>
        <v>0</v>
      </c>
      <c r="AB57" s="1114"/>
      <c r="AC57" s="1114">
        <f t="shared" ref="AC57" si="484">SUMIFS($AH57:$BL57,$AH58:$BL58,"リ")</f>
        <v>0</v>
      </c>
      <c r="AD57" s="1115"/>
      <c r="AE57" s="1118" t="s">
        <v>451</v>
      </c>
      <c r="AF57" s="1119"/>
      <c r="AG57" s="1120"/>
      <c r="AH57" s="359"/>
      <c r="AI57" s="286"/>
      <c r="AJ57" s="286"/>
      <c r="AK57" s="286"/>
      <c r="AL57" s="286"/>
      <c r="AM57" s="286"/>
      <c r="AN57" s="286"/>
      <c r="AO57" s="360"/>
      <c r="AP57" s="360"/>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361"/>
      <c r="BM57" s="1105"/>
      <c r="BN57" s="1106"/>
      <c r="BO57" s="1121"/>
      <c r="BP57" s="1122"/>
      <c r="BQ57" s="1125"/>
      <c r="BR57" s="1126"/>
      <c r="BS57" s="1129" t="str">
        <f t="shared" ref="BS57" si="485">IF(BM57&gt;2,CR57,"")</f>
        <v/>
      </c>
      <c r="BT57" s="1130"/>
      <c r="BU57" s="1105"/>
      <c r="BV57" s="1106"/>
      <c r="BW57" s="1107"/>
      <c r="BX57" s="1108"/>
      <c r="BY57" s="1111"/>
      <c r="BZ57" s="1112">
        <f t="shared" ref="BZ57" si="486">SUMPRODUCT((AH57:BL57&gt;8)*(BM57=""),AH57:BL57)-IF(BM57="",COUNTIF(AH57:BL57,"&gt;8")*8,0)</f>
        <v>0</v>
      </c>
      <c r="CA57" s="1112">
        <f t="shared" ref="CA57" si="487">SUMPRODUCT((AH57:BL57&gt;8)*(BM57=8),AH57:BL57)-IF(BM57=8,COUNTIF(AH57:BL57,"&gt;8")*8,0)</f>
        <v>0</v>
      </c>
      <c r="CB57" s="1098">
        <f t="shared" ref="CB57" si="488">COUNTIFS($AH58:$BL58,"緊",$AH57:$BL57,"○")+COUNTIFS($AH58:$BL58,"リ",$AH57:$BL57,"○")</f>
        <v>0</v>
      </c>
      <c r="CC57" s="1098">
        <f t="shared" ref="CC57" si="489">SUMIFS($AH57:$BL57,$AH58:$BL58,"緊")+SUMIFS($AH57:$BL57,$AH58:$BL58,"リ")</f>
        <v>0</v>
      </c>
      <c r="CD57" s="1100" t="str">
        <f>IF(K57="","",IFERROR(VALUE(DATEDIF(H57,[3]設定!$D$13,"Y")+DATEDIF(H57,[3]設定!$D$13,"YM")/100),0))</f>
        <v/>
      </c>
      <c r="CE57" s="1100" t="str">
        <f>IF(H57="","",IF(CD57&lt;0.06,"6か月未満",IF(AND(0.06&lt;=CD57,CD57&lt;1),"6か月以上",IF(AND(1&lt;=CD57,CD57&lt;3),"3歳児未満",IF(3&lt;=CD57,"3歳児以上","")))))</f>
        <v/>
      </c>
      <c r="CF57" s="1102"/>
      <c r="CG57" s="1094"/>
      <c r="CH57" s="1103"/>
      <c r="CI57" s="1094"/>
      <c r="CJ57" s="1094"/>
      <c r="CK57" s="1094"/>
      <c r="CL57" s="1094"/>
      <c r="CM57" s="1095"/>
      <c r="CN57" s="1096"/>
      <c r="CO57" s="1092"/>
      <c r="CP57" s="1092"/>
      <c r="CQ57" s="1092"/>
      <c r="CR57" s="1092"/>
      <c r="CS57" s="1092"/>
      <c r="CT57" s="1084">
        <f t="shared" ref="CT57" si="490">SUM(CV57:DA58)</f>
        <v>0</v>
      </c>
      <c r="CU57" s="1090"/>
      <c r="CV57" s="1084">
        <f t="shared" ref="CV57" si="491">IF(AND(BM57&lt;&gt;1,K57&gt;=3),COUNTIFS(AH58:BL58,"非",AH57:BL57,"&gt;=2"),"")</f>
        <v>0</v>
      </c>
      <c r="CW57" s="1085"/>
      <c r="CX57" s="1088">
        <f t="shared" ref="CX57" si="492">IF(AND(BM57&lt;&gt;1,K57&gt;=3),COUNTIFS(AH58:BL58,"緊",AH57:BL57,"&gt;=2"),"")</f>
        <v>0</v>
      </c>
      <c r="CY57" s="1085"/>
      <c r="CZ57" s="1073">
        <f t="shared" ref="CZ57" si="493">IF(AND(BM57&lt;&gt;1,K57&gt;=3),COUNTIFS(AH58:BL58,"リ",AH57:BL57,"&gt;=2"),"")</f>
        <v>0</v>
      </c>
      <c r="DA57" s="1074"/>
      <c r="DB57" s="1084">
        <f t="shared" ref="DB57" si="494">SUM(DD57:DI58)</f>
        <v>0</v>
      </c>
      <c r="DC57" s="1090"/>
      <c r="DD57" s="1084" t="str">
        <f t="shared" ref="DD57" si="495">IF(AND(BM57&lt;&gt;1,K57&lt;3),COUNTIFS(AH58:BL58,"非"),"")</f>
        <v/>
      </c>
      <c r="DE57" s="1085"/>
      <c r="DF57" s="1088" t="str">
        <f t="shared" ref="DF57" si="496">IF(AND(BM57&lt;&gt;1,K57&lt;3),COUNTIFS(AH58:BL58,"緊"),"")</f>
        <v/>
      </c>
      <c r="DG57" s="1085"/>
      <c r="DH57" s="1073" t="str">
        <f t="shared" ref="DH57" si="497">IF(AND(BM57&lt;&gt;1,K57&lt;3),COUNTIFS(AH58:BL58,"リ"),"")</f>
        <v/>
      </c>
      <c r="DI57" s="1074"/>
    </row>
    <row r="58" spans="1:113" ht="17.25" customHeight="1" x14ac:dyDescent="0.15">
      <c r="A58" s="1145"/>
      <c r="B58" s="1146"/>
      <c r="C58" s="1150"/>
      <c r="D58" s="1151"/>
      <c r="E58" s="1151"/>
      <c r="F58" s="1151"/>
      <c r="G58" s="1152"/>
      <c r="H58" s="1156"/>
      <c r="I58" s="1157"/>
      <c r="J58" s="1158"/>
      <c r="K58" s="1145"/>
      <c r="L58" s="1146"/>
      <c r="M58" s="1086"/>
      <c r="N58" s="1091"/>
      <c r="O58" s="1160"/>
      <c r="P58" s="1075"/>
      <c r="Q58" s="1075"/>
      <c r="R58" s="1075"/>
      <c r="S58" s="1075"/>
      <c r="T58" s="1076"/>
      <c r="U58" s="1135"/>
      <c r="V58" s="1136"/>
      <c r="W58" s="1139"/>
      <c r="X58" s="1140"/>
      <c r="Y58" s="1142"/>
      <c r="Z58" s="1116"/>
      <c r="AA58" s="1116"/>
      <c r="AB58" s="1116"/>
      <c r="AC58" s="1116"/>
      <c r="AD58" s="1117"/>
      <c r="AE58" s="1077" t="s">
        <v>450</v>
      </c>
      <c r="AF58" s="1078"/>
      <c r="AG58" s="1079"/>
      <c r="AH58" s="362"/>
      <c r="AI58" s="362"/>
      <c r="AJ58" s="362"/>
      <c r="AK58" s="362"/>
      <c r="AL58" s="362"/>
      <c r="AM58" s="362"/>
      <c r="AN58" s="362"/>
      <c r="AO58" s="363"/>
      <c r="AP58" s="363"/>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1080"/>
      <c r="BN58" s="1081"/>
      <c r="BO58" s="1123"/>
      <c r="BP58" s="1124"/>
      <c r="BQ58" s="1127"/>
      <c r="BR58" s="1128"/>
      <c r="BS58" s="1131"/>
      <c r="BT58" s="1132"/>
      <c r="BU58" s="1080"/>
      <c r="BV58" s="1081"/>
      <c r="BW58" s="1109"/>
      <c r="BX58" s="1110"/>
      <c r="BY58" s="1111"/>
      <c r="BZ58" s="1113"/>
      <c r="CA58" s="1113"/>
      <c r="CB58" s="1099"/>
      <c r="CC58" s="1099"/>
      <c r="CD58" s="1101"/>
      <c r="CE58" s="1101"/>
      <c r="CF58" s="1102"/>
      <c r="CG58" s="1094"/>
      <c r="CH58" s="1104"/>
      <c r="CI58" s="1094"/>
      <c r="CJ58" s="1094"/>
      <c r="CK58" s="1094"/>
      <c r="CL58" s="1094"/>
      <c r="CM58" s="1095"/>
      <c r="CN58" s="1097"/>
      <c r="CO58" s="1093"/>
      <c r="CP58" s="1093"/>
      <c r="CQ58" s="1093"/>
      <c r="CR58" s="1093"/>
      <c r="CS58" s="1093"/>
      <c r="CT58" s="1086"/>
      <c r="CU58" s="1091"/>
      <c r="CV58" s="1086"/>
      <c r="CW58" s="1087"/>
      <c r="CX58" s="1089"/>
      <c r="CY58" s="1087"/>
      <c r="CZ58" s="1075"/>
      <c r="DA58" s="1076"/>
      <c r="DB58" s="1086"/>
      <c r="DC58" s="1091"/>
      <c r="DD58" s="1086"/>
      <c r="DE58" s="1087"/>
      <c r="DF58" s="1089"/>
      <c r="DG58" s="1087"/>
      <c r="DH58" s="1075"/>
      <c r="DI58" s="1076"/>
    </row>
    <row r="59" spans="1:113" ht="17.25" customHeight="1" x14ac:dyDescent="0.15">
      <c r="A59" s="1143">
        <f t="shared" ref="A59" si="498">A57+1</f>
        <v>25</v>
      </c>
      <c r="B59" s="1144"/>
      <c r="C59" s="1147"/>
      <c r="D59" s="1148"/>
      <c r="E59" s="1148"/>
      <c r="F59" s="1148"/>
      <c r="G59" s="1149"/>
      <c r="H59" s="1153"/>
      <c r="I59" s="1154"/>
      <c r="J59" s="1155"/>
      <c r="K59" s="1143" t="str">
        <f>IF(ISERROR(VLOOKUP($H59,[3]設定!$D$2:$E$7,2)), "", VLOOKUP($H59,[3]設定!$D$2:$E$7,2))</f>
        <v/>
      </c>
      <c r="L59" s="1144"/>
      <c r="M59" s="1084">
        <f t="shared" ref="M59" si="499">COUNTA(AH60:BL60)</f>
        <v>0</v>
      </c>
      <c r="N59" s="1090"/>
      <c r="O59" s="1159">
        <f t="shared" ref="O59" si="500">COUNTIF(AH60:BL60,"非")</f>
        <v>0</v>
      </c>
      <c r="P59" s="1073"/>
      <c r="Q59" s="1073">
        <f t="shared" ref="Q59" si="501">COUNTIF(AH60:BL60,"緊")</f>
        <v>0</v>
      </c>
      <c r="R59" s="1073"/>
      <c r="S59" s="1073">
        <f t="shared" ref="S59" si="502">COUNTIF(AH60:BL60,"リ")</f>
        <v>0</v>
      </c>
      <c r="T59" s="1074"/>
      <c r="U59" s="1133">
        <f t="shared" ref="U59" si="503">COUNTIF(AH59:BL59,"○")</f>
        <v>0</v>
      </c>
      <c r="V59" s="1134"/>
      <c r="W59" s="1137">
        <f t="shared" ref="W59" si="504">SUM(Y59:AD60)</f>
        <v>0</v>
      </c>
      <c r="X59" s="1138"/>
      <c r="Y59" s="1141">
        <f t="shared" ref="Y59" si="505">SUMIFS($AH59:$BL59,$AH60:$BL60,"非")</f>
        <v>0</v>
      </c>
      <c r="Z59" s="1114"/>
      <c r="AA59" s="1114">
        <f t="shared" ref="AA59" si="506">SUMIFS($AH59:$BL59,$AH60:$BL60,"緊")</f>
        <v>0</v>
      </c>
      <c r="AB59" s="1114"/>
      <c r="AC59" s="1114">
        <f t="shared" ref="AC59" si="507">SUMIFS($AH59:$BL59,$AH60:$BL60,"リ")</f>
        <v>0</v>
      </c>
      <c r="AD59" s="1115"/>
      <c r="AE59" s="1118" t="s">
        <v>451</v>
      </c>
      <c r="AF59" s="1119"/>
      <c r="AG59" s="1120"/>
      <c r="AH59" s="359"/>
      <c r="AI59" s="286"/>
      <c r="AJ59" s="286"/>
      <c r="AK59" s="286"/>
      <c r="AL59" s="286"/>
      <c r="AM59" s="286"/>
      <c r="AN59" s="286"/>
      <c r="AO59" s="360"/>
      <c r="AP59" s="360"/>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361"/>
      <c r="BM59" s="1105"/>
      <c r="BN59" s="1106"/>
      <c r="BO59" s="1121"/>
      <c r="BP59" s="1122"/>
      <c r="BQ59" s="1125"/>
      <c r="BR59" s="1126"/>
      <c r="BS59" s="1129" t="str">
        <f t="shared" ref="BS59" si="508">IF(BM59&gt;2,CR59,"")</f>
        <v/>
      </c>
      <c r="BT59" s="1130"/>
      <c r="BU59" s="1105"/>
      <c r="BV59" s="1106"/>
      <c r="BW59" s="1107"/>
      <c r="BX59" s="1108"/>
      <c r="BY59" s="1111"/>
      <c r="BZ59" s="1112">
        <f t="shared" ref="BZ59" si="509">SUMPRODUCT((AH59:BL59&gt;8)*(BM59=""),AH59:BL59)-IF(BM59="",COUNTIF(AH59:BL59,"&gt;8")*8,0)</f>
        <v>0</v>
      </c>
      <c r="CA59" s="1112">
        <f t="shared" ref="CA59" si="510">SUMPRODUCT((AH59:BL59&gt;8)*(BM59=8),AH59:BL59)-IF(BM59=8,COUNTIF(AH59:BL59,"&gt;8")*8,0)</f>
        <v>0</v>
      </c>
      <c r="CB59" s="1098">
        <f t="shared" ref="CB59" si="511">COUNTIFS($AH60:$BL60,"緊",$AH59:$BL59,"○")+COUNTIFS($AH60:$BL60,"リ",$AH59:$BL59,"○")</f>
        <v>0</v>
      </c>
      <c r="CC59" s="1098">
        <f t="shared" ref="CC59" si="512">SUMIFS($AH59:$BL59,$AH60:$BL60,"緊")+SUMIFS($AH59:$BL59,$AH60:$BL60,"リ")</f>
        <v>0</v>
      </c>
      <c r="CD59" s="1100" t="str">
        <f>IF(K59="","",IFERROR(VALUE(DATEDIF(H59,[3]設定!$D$13,"Y")+DATEDIF(H59,[3]設定!$D$13,"YM")/100),0))</f>
        <v/>
      </c>
      <c r="CE59" s="1100" t="str">
        <f>IF(H59="","",IF(CD59&lt;0.06,"6か月未満",IF(AND(0.06&lt;=CD59,CD59&lt;1),"6か月以上",IF(AND(1&lt;=CD59,CD59&lt;3),"3歳児未満",IF(3&lt;=CD59,"3歳児以上","")))))</f>
        <v/>
      </c>
      <c r="CF59" s="1102"/>
      <c r="CG59" s="1094"/>
      <c r="CH59" s="1103"/>
      <c r="CI59" s="1094"/>
      <c r="CJ59" s="1094"/>
      <c r="CK59" s="1094"/>
      <c r="CL59" s="1094"/>
      <c r="CM59" s="1095"/>
      <c r="CN59" s="1096"/>
      <c r="CO59" s="1092"/>
      <c r="CP59" s="1092"/>
      <c r="CQ59" s="1092"/>
      <c r="CR59" s="1092"/>
      <c r="CS59" s="1092"/>
      <c r="CT59" s="1084">
        <f t="shared" ref="CT59" si="513">SUM(CV59:DA60)</f>
        <v>0</v>
      </c>
      <c r="CU59" s="1090"/>
      <c r="CV59" s="1084">
        <f t="shared" ref="CV59" si="514">IF(AND(BM59&lt;&gt;1,K59&gt;=3),COUNTIFS(AH60:BL60,"非",AH59:BL59,"&gt;=2"),"")</f>
        <v>0</v>
      </c>
      <c r="CW59" s="1085"/>
      <c r="CX59" s="1088">
        <f t="shared" ref="CX59" si="515">IF(AND(BM59&lt;&gt;1,K59&gt;=3),COUNTIFS(AH60:BL60,"緊",AH59:BL59,"&gt;=2"),"")</f>
        <v>0</v>
      </c>
      <c r="CY59" s="1085"/>
      <c r="CZ59" s="1073">
        <f t="shared" ref="CZ59" si="516">IF(AND(BM59&lt;&gt;1,K59&gt;=3),COUNTIFS(AH60:BL60,"リ",AH59:BL59,"&gt;=2"),"")</f>
        <v>0</v>
      </c>
      <c r="DA59" s="1074"/>
      <c r="DB59" s="1084">
        <f t="shared" ref="DB59" si="517">SUM(DD59:DI60)</f>
        <v>0</v>
      </c>
      <c r="DC59" s="1090"/>
      <c r="DD59" s="1084" t="str">
        <f t="shared" ref="DD59" si="518">IF(AND(BM59&lt;&gt;1,K59&lt;3),COUNTIFS(AH60:BL60,"非"),"")</f>
        <v/>
      </c>
      <c r="DE59" s="1085"/>
      <c r="DF59" s="1088" t="str">
        <f t="shared" ref="DF59" si="519">IF(AND(BM59&lt;&gt;1,K59&lt;3),COUNTIFS(AH60:BL60,"緊"),"")</f>
        <v/>
      </c>
      <c r="DG59" s="1085"/>
      <c r="DH59" s="1073" t="str">
        <f t="shared" ref="DH59" si="520">IF(AND(BM59&lt;&gt;1,K59&lt;3),COUNTIFS(AH60:BL60,"リ"),"")</f>
        <v/>
      </c>
      <c r="DI59" s="1074"/>
    </row>
    <row r="60" spans="1:113" ht="17.25" customHeight="1" x14ac:dyDescent="0.15">
      <c r="A60" s="1145"/>
      <c r="B60" s="1146"/>
      <c r="C60" s="1150"/>
      <c r="D60" s="1151"/>
      <c r="E60" s="1151"/>
      <c r="F60" s="1151"/>
      <c r="G60" s="1152"/>
      <c r="H60" s="1156"/>
      <c r="I60" s="1157"/>
      <c r="J60" s="1158"/>
      <c r="K60" s="1145"/>
      <c r="L60" s="1146"/>
      <c r="M60" s="1086"/>
      <c r="N60" s="1091"/>
      <c r="O60" s="1160"/>
      <c r="P60" s="1075"/>
      <c r="Q60" s="1075"/>
      <c r="R60" s="1075"/>
      <c r="S60" s="1075"/>
      <c r="T60" s="1076"/>
      <c r="U60" s="1135"/>
      <c r="V60" s="1136"/>
      <c r="W60" s="1139"/>
      <c r="X60" s="1140"/>
      <c r="Y60" s="1142"/>
      <c r="Z60" s="1116"/>
      <c r="AA60" s="1116"/>
      <c r="AB60" s="1116"/>
      <c r="AC60" s="1116"/>
      <c r="AD60" s="1117"/>
      <c r="AE60" s="1077" t="s">
        <v>450</v>
      </c>
      <c r="AF60" s="1078"/>
      <c r="AG60" s="1079"/>
      <c r="AH60" s="362"/>
      <c r="AI60" s="362"/>
      <c r="AJ60" s="362"/>
      <c r="AK60" s="362"/>
      <c r="AL60" s="362"/>
      <c r="AM60" s="362"/>
      <c r="AN60" s="362"/>
      <c r="AO60" s="363"/>
      <c r="AP60" s="363"/>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1080"/>
      <c r="BN60" s="1081"/>
      <c r="BO60" s="1123"/>
      <c r="BP60" s="1124"/>
      <c r="BQ60" s="1127"/>
      <c r="BR60" s="1128"/>
      <c r="BS60" s="1131"/>
      <c r="BT60" s="1132"/>
      <c r="BU60" s="1080"/>
      <c r="BV60" s="1081"/>
      <c r="BW60" s="1109"/>
      <c r="BX60" s="1110"/>
      <c r="BY60" s="1111"/>
      <c r="BZ60" s="1113"/>
      <c r="CA60" s="1113"/>
      <c r="CB60" s="1099"/>
      <c r="CC60" s="1099"/>
      <c r="CD60" s="1101"/>
      <c r="CE60" s="1101"/>
      <c r="CF60" s="1102"/>
      <c r="CG60" s="1094"/>
      <c r="CH60" s="1104"/>
      <c r="CI60" s="1094"/>
      <c r="CJ60" s="1094"/>
      <c r="CK60" s="1094"/>
      <c r="CL60" s="1094"/>
      <c r="CM60" s="1095"/>
      <c r="CN60" s="1097"/>
      <c r="CO60" s="1093"/>
      <c r="CP60" s="1093"/>
      <c r="CQ60" s="1093"/>
      <c r="CR60" s="1093"/>
      <c r="CS60" s="1093"/>
      <c r="CT60" s="1086"/>
      <c r="CU60" s="1091"/>
      <c r="CV60" s="1086"/>
      <c r="CW60" s="1087"/>
      <c r="CX60" s="1089"/>
      <c r="CY60" s="1087"/>
      <c r="CZ60" s="1075"/>
      <c r="DA60" s="1076"/>
      <c r="DB60" s="1086"/>
      <c r="DC60" s="1091"/>
      <c r="DD60" s="1086"/>
      <c r="DE60" s="1087"/>
      <c r="DF60" s="1089"/>
      <c r="DG60" s="1087"/>
      <c r="DH60" s="1075"/>
      <c r="DI60" s="1076"/>
    </row>
    <row r="61" spans="1:113" ht="17.25" customHeight="1" x14ac:dyDescent="0.15">
      <c r="A61" s="1143">
        <f t="shared" ref="A61" si="521">A59+1</f>
        <v>26</v>
      </c>
      <c r="B61" s="1144"/>
      <c r="C61" s="1147"/>
      <c r="D61" s="1148"/>
      <c r="E61" s="1148"/>
      <c r="F61" s="1148"/>
      <c r="G61" s="1149"/>
      <c r="H61" s="1153"/>
      <c r="I61" s="1154"/>
      <c r="J61" s="1155"/>
      <c r="K61" s="1143" t="str">
        <f>IF(ISERROR(VLOOKUP($H61,[3]設定!$D$2:$E$7,2)), "", VLOOKUP($H61,[3]設定!$D$2:$E$7,2))</f>
        <v/>
      </c>
      <c r="L61" s="1144"/>
      <c r="M61" s="1084">
        <f t="shared" ref="M61" si="522">COUNTA(AH62:BL62)</f>
        <v>0</v>
      </c>
      <c r="N61" s="1090"/>
      <c r="O61" s="1159">
        <f t="shared" ref="O61" si="523">COUNTIF(AH62:BL62,"非")</f>
        <v>0</v>
      </c>
      <c r="P61" s="1073"/>
      <c r="Q61" s="1073">
        <f t="shared" ref="Q61" si="524">COUNTIF(AH62:BL62,"緊")</f>
        <v>0</v>
      </c>
      <c r="R61" s="1073"/>
      <c r="S61" s="1073">
        <f t="shared" ref="S61" si="525">COUNTIF(AH62:BL62,"リ")</f>
        <v>0</v>
      </c>
      <c r="T61" s="1074"/>
      <c r="U61" s="1133">
        <f t="shared" ref="U61" si="526">COUNTIF(AH61:BL61,"○")</f>
        <v>0</v>
      </c>
      <c r="V61" s="1134"/>
      <c r="W61" s="1137">
        <f t="shared" ref="W61" si="527">SUM(Y61:AD62)</f>
        <v>0</v>
      </c>
      <c r="X61" s="1138"/>
      <c r="Y61" s="1141">
        <f t="shared" ref="Y61" si="528">SUMIFS($AH61:$BL61,$AH62:$BL62,"非")</f>
        <v>0</v>
      </c>
      <c r="Z61" s="1114"/>
      <c r="AA61" s="1114">
        <f t="shared" ref="AA61" si="529">SUMIFS($AH61:$BL61,$AH62:$BL62,"緊")</f>
        <v>0</v>
      </c>
      <c r="AB61" s="1114"/>
      <c r="AC61" s="1114">
        <f t="shared" ref="AC61" si="530">SUMIFS($AH61:$BL61,$AH62:$BL62,"リ")</f>
        <v>0</v>
      </c>
      <c r="AD61" s="1115"/>
      <c r="AE61" s="1118" t="s">
        <v>451</v>
      </c>
      <c r="AF61" s="1119"/>
      <c r="AG61" s="1120"/>
      <c r="AH61" s="359"/>
      <c r="AI61" s="286"/>
      <c r="AJ61" s="286"/>
      <c r="AK61" s="286"/>
      <c r="AL61" s="286"/>
      <c r="AM61" s="286"/>
      <c r="AN61" s="286"/>
      <c r="AO61" s="360"/>
      <c r="AP61" s="360"/>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361"/>
      <c r="BM61" s="1105"/>
      <c r="BN61" s="1106"/>
      <c r="BO61" s="1121"/>
      <c r="BP61" s="1122"/>
      <c r="BQ61" s="1125"/>
      <c r="BR61" s="1126"/>
      <c r="BS61" s="1129" t="str">
        <f t="shared" ref="BS61" si="531">IF(BM61&gt;2,CR61,"")</f>
        <v/>
      </c>
      <c r="BT61" s="1130"/>
      <c r="BU61" s="1105"/>
      <c r="BV61" s="1106"/>
      <c r="BW61" s="1107"/>
      <c r="BX61" s="1108"/>
      <c r="BY61" s="1111"/>
      <c r="BZ61" s="1112">
        <f t="shared" ref="BZ61" si="532">SUMPRODUCT((AH61:BL61&gt;8)*(BM61=""),AH61:BL61)-IF(BM61="",COUNTIF(AH61:BL61,"&gt;8")*8,0)</f>
        <v>0</v>
      </c>
      <c r="CA61" s="1112">
        <f t="shared" ref="CA61" si="533">SUMPRODUCT((AH61:BL61&gt;8)*(BM61=8),AH61:BL61)-IF(BM61=8,COUNTIF(AH61:BL61,"&gt;8")*8,0)</f>
        <v>0</v>
      </c>
      <c r="CB61" s="1098">
        <f t="shared" ref="CB61" si="534">COUNTIFS($AH62:$BL62,"緊",$AH61:$BL61,"○")+COUNTIFS($AH62:$BL62,"リ",$AH61:$BL61,"○")</f>
        <v>0</v>
      </c>
      <c r="CC61" s="1098">
        <f t="shared" ref="CC61" si="535">SUMIFS($AH61:$BL61,$AH62:$BL62,"緊")+SUMIFS($AH61:$BL61,$AH62:$BL62,"リ")</f>
        <v>0</v>
      </c>
      <c r="CD61" s="1100" t="str">
        <f>IF(K61="","",IFERROR(VALUE(DATEDIF(H61,[3]設定!$D$13,"Y")+DATEDIF(H61,[3]設定!$D$13,"YM")/100),0))</f>
        <v/>
      </c>
      <c r="CE61" s="1100" t="str">
        <f>IF(H61="","",IF(CD61&lt;0.06,"6か月未満",IF(AND(0.06&lt;=CD61,CD61&lt;1),"6か月以上",IF(AND(1&lt;=CD61,CD61&lt;3),"3歳児未満",IF(3&lt;=CD61,"3歳児以上","")))))</f>
        <v/>
      </c>
      <c r="CF61" s="1102"/>
      <c r="CG61" s="1094"/>
      <c r="CH61" s="1103"/>
      <c r="CI61" s="1094"/>
      <c r="CJ61" s="1094"/>
      <c r="CK61" s="1094"/>
      <c r="CL61" s="1094"/>
      <c r="CM61" s="1095"/>
      <c r="CN61" s="1096"/>
      <c r="CO61" s="1092"/>
      <c r="CP61" s="1092"/>
      <c r="CQ61" s="1092"/>
      <c r="CR61" s="1092"/>
      <c r="CS61" s="1092"/>
      <c r="CT61" s="1084">
        <f t="shared" ref="CT61" si="536">SUM(CV61:DA62)</f>
        <v>0</v>
      </c>
      <c r="CU61" s="1090"/>
      <c r="CV61" s="1084">
        <f t="shared" ref="CV61" si="537">IF(AND(BM61&lt;&gt;1,K61&gt;=3),COUNTIFS(AH62:BL62,"非",AH61:BL61,"&gt;=2"),"")</f>
        <v>0</v>
      </c>
      <c r="CW61" s="1085"/>
      <c r="CX61" s="1088">
        <f t="shared" ref="CX61" si="538">IF(AND(BM61&lt;&gt;1,K61&gt;=3),COUNTIFS(AH62:BL62,"緊",AH61:BL61,"&gt;=2"),"")</f>
        <v>0</v>
      </c>
      <c r="CY61" s="1085"/>
      <c r="CZ61" s="1073">
        <f t="shared" ref="CZ61" si="539">IF(AND(BM61&lt;&gt;1,K61&gt;=3),COUNTIFS(AH62:BL62,"リ",AH61:BL61,"&gt;=2"),"")</f>
        <v>0</v>
      </c>
      <c r="DA61" s="1074"/>
      <c r="DB61" s="1084">
        <f t="shared" ref="DB61" si="540">SUM(DD61:DI62)</f>
        <v>0</v>
      </c>
      <c r="DC61" s="1090"/>
      <c r="DD61" s="1084" t="str">
        <f t="shared" ref="DD61" si="541">IF(AND(BM61&lt;&gt;1,K61&lt;3),COUNTIFS(AH62:BL62,"非"),"")</f>
        <v/>
      </c>
      <c r="DE61" s="1085"/>
      <c r="DF61" s="1088" t="str">
        <f t="shared" ref="DF61" si="542">IF(AND(BM61&lt;&gt;1,K61&lt;3),COUNTIFS(AH62:BL62,"緊"),"")</f>
        <v/>
      </c>
      <c r="DG61" s="1085"/>
      <c r="DH61" s="1073" t="str">
        <f t="shared" ref="DH61" si="543">IF(AND(BM61&lt;&gt;1,K61&lt;3),COUNTIFS(AH62:BL62,"リ"),"")</f>
        <v/>
      </c>
      <c r="DI61" s="1074"/>
    </row>
    <row r="62" spans="1:113" ht="17.25" customHeight="1" x14ac:dyDescent="0.15">
      <c r="A62" s="1145"/>
      <c r="B62" s="1146"/>
      <c r="C62" s="1150"/>
      <c r="D62" s="1151"/>
      <c r="E62" s="1151"/>
      <c r="F62" s="1151"/>
      <c r="G62" s="1152"/>
      <c r="H62" s="1156"/>
      <c r="I62" s="1157"/>
      <c r="J62" s="1158"/>
      <c r="K62" s="1145"/>
      <c r="L62" s="1146"/>
      <c r="M62" s="1086"/>
      <c r="N62" s="1091"/>
      <c r="O62" s="1160"/>
      <c r="P62" s="1075"/>
      <c r="Q62" s="1075"/>
      <c r="R62" s="1075"/>
      <c r="S62" s="1075"/>
      <c r="T62" s="1076"/>
      <c r="U62" s="1135"/>
      <c r="V62" s="1136"/>
      <c r="W62" s="1139"/>
      <c r="X62" s="1140"/>
      <c r="Y62" s="1142"/>
      <c r="Z62" s="1116"/>
      <c r="AA62" s="1116"/>
      <c r="AB62" s="1116"/>
      <c r="AC62" s="1116"/>
      <c r="AD62" s="1117"/>
      <c r="AE62" s="1077" t="s">
        <v>450</v>
      </c>
      <c r="AF62" s="1078"/>
      <c r="AG62" s="1079"/>
      <c r="AH62" s="362"/>
      <c r="AI62" s="362"/>
      <c r="AJ62" s="362"/>
      <c r="AK62" s="362"/>
      <c r="AL62" s="362"/>
      <c r="AM62" s="362"/>
      <c r="AN62" s="362"/>
      <c r="AO62" s="363"/>
      <c r="AP62" s="363"/>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1080"/>
      <c r="BN62" s="1081"/>
      <c r="BO62" s="1123"/>
      <c r="BP62" s="1124"/>
      <c r="BQ62" s="1127"/>
      <c r="BR62" s="1128"/>
      <c r="BS62" s="1131"/>
      <c r="BT62" s="1132"/>
      <c r="BU62" s="1080"/>
      <c r="BV62" s="1081"/>
      <c r="BW62" s="1109"/>
      <c r="BX62" s="1110"/>
      <c r="BY62" s="1111"/>
      <c r="BZ62" s="1113"/>
      <c r="CA62" s="1113"/>
      <c r="CB62" s="1099"/>
      <c r="CC62" s="1099"/>
      <c r="CD62" s="1101"/>
      <c r="CE62" s="1101"/>
      <c r="CF62" s="1102"/>
      <c r="CG62" s="1094"/>
      <c r="CH62" s="1104"/>
      <c r="CI62" s="1094"/>
      <c r="CJ62" s="1094"/>
      <c r="CK62" s="1094"/>
      <c r="CL62" s="1094"/>
      <c r="CM62" s="1095"/>
      <c r="CN62" s="1097"/>
      <c r="CO62" s="1093"/>
      <c r="CP62" s="1093"/>
      <c r="CQ62" s="1093"/>
      <c r="CR62" s="1093"/>
      <c r="CS62" s="1093"/>
      <c r="CT62" s="1086"/>
      <c r="CU62" s="1091"/>
      <c r="CV62" s="1086"/>
      <c r="CW62" s="1087"/>
      <c r="CX62" s="1089"/>
      <c r="CY62" s="1087"/>
      <c r="CZ62" s="1075"/>
      <c r="DA62" s="1076"/>
      <c r="DB62" s="1086"/>
      <c r="DC62" s="1091"/>
      <c r="DD62" s="1086"/>
      <c r="DE62" s="1087"/>
      <c r="DF62" s="1089"/>
      <c r="DG62" s="1087"/>
      <c r="DH62" s="1075"/>
      <c r="DI62" s="1076"/>
    </row>
    <row r="63" spans="1:113" ht="17.25" customHeight="1" x14ac:dyDescent="0.15">
      <c r="A63" s="1143">
        <f t="shared" ref="A63" si="544">A61+1</f>
        <v>27</v>
      </c>
      <c r="B63" s="1144"/>
      <c r="C63" s="1147"/>
      <c r="D63" s="1148"/>
      <c r="E63" s="1148"/>
      <c r="F63" s="1148"/>
      <c r="G63" s="1149"/>
      <c r="H63" s="1153"/>
      <c r="I63" s="1154"/>
      <c r="J63" s="1155"/>
      <c r="K63" s="1143" t="str">
        <f>IF(ISERROR(VLOOKUP($H63,[3]設定!$D$2:$E$7,2)), "", VLOOKUP($H63,[3]設定!$D$2:$E$7,2))</f>
        <v/>
      </c>
      <c r="L63" s="1144"/>
      <c r="M63" s="1084">
        <f t="shared" ref="M63" si="545">COUNTA(AH64:BL64)</f>
        <v>0</v>
      </c>
      <c r="N63" s="1090"/>
      <c r="O63" s="1159">
        <f t="shared" ref="O63" si="546">COUNTIF(AH64:BL64,"非")</f>
        <v>0</v>
      </c>
      <c r="P63" s="1073"/>
      <c r="Q63" s="1073">
        <f t="shared" ref="Q63" si="547">COUNTIF(AH64:BL64,"緊")</f>
        <v>0</v>
      </c>
      <c r="R63" s="1073"/>
      <c r="S63" s="1073">
        <f t="shared" ref="S63" si="548">COUNTIF(AH64:BL64,"リ")</f>
        <v>0</v>
      </c>
      <c r="T63" s="1074"/>
      <c r="U63" s="1133">
        <f t="shared" ref="U63" si="549">COUNTIF(AH63:BL63,"○")</f>
        <v>0</v>
      </c>
      <c r="V63" s="1134"/>
      <c r="W63" s="1137">
        <f t="shared" ref="W63" si="550">SUM(Y63:AD64)</f>
        <v>0</v>
      </c>
      <c r="X63" s="1138"/>
      <c r="Y63" s="1141">
        <f t="shared" ref="Y63" si="551">SUMIFS($AH63:$BL63,$AH64:$BL64,"非")</f>
        <v>0</v>
      </c>
      <c r="Z63" s="1114"/>
      <c r="AA63" s="1114">
        <f t="shared" ref="AA63" si="552">SUMIFS($AH63:$BL63,$AH64:$BL64,"緊")</f>
        <v>0</v>
      </c>
      <c r="AB63" s="1114"/>
      <c r="AC63" s="1114">
        <f t="shared" ref="AC63" si="553">SUMIFS($AH63:$BL63,$AH64:$BL64,"リ")</f>
        <v>0</v>
      </c>
      <c r="AD63" s="1115"/>
      <c r="AE63" s="1118" t="s">
        <v>451</v>
      </c>
      <c r="AF63" s="1119"/>
      <c r="AG63" s="1120"/>
      <c r="AH63" s="359"/>
      <c r="AI63" s="286"/>
      <c r="AJ63" s="286"/>
      <c r="AK63" s="286"/>
      <c r="AL63" s="286"/>
      <c r="AM63" s="286"/>
      <c r="AN63" s="286"/>
      <c r="AO63" s="360"/>
      <c r="AP63" s="360"/>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361"/>
      <c r="BM63" s="1105"/>
      <c r="BN63" s="1106"/>
      <c r="BO63" s="1121"/>
      <c r="BP63" s="1122"/>
      <c r="BQ63" s="1125"/>
      <c r="BR63" s="1126"/>
      <c r="BS63" s="1129" t="str">
        <f t="shared" ref="BS63" si="554">IF(BM63&gt;2,CR63,"")</f>
        <v/>
      </c>
      <c r="BT63" s="1130"/>
      <c r="BU63" s="1105"/>
      <c r="BV63" s="1106"/>
      <c r="BW63" s="1107"/>
      <c r="BX63" s="1108"/>
      <c r="BY63" s="1111"/>
      <c r="BZ63" s="1112">
        <f t="shared" ref="BZ63" si="555">SUMPRODUCT((AH63:BL63&gt;8)*(BM63=""),AH63:BL63)-IF(BM63="",COUNTIF(AH63:BL63,"&gt;8")*8,0)</f>
        <v>0</v>
      </c>
      <c r="CA63" s="1112">
        <f t="shared" ref="CA63" si="556">SUMPRODUCT((AH63:BL63&gt;8)*(BM63=8),AH63:BL63)-IF(BM63=8,COUNTIF(AH63:BL63,"&gt;8")*8,0)</f>
        <v>0</v>
      </c>
      <c r="CB63" s="1098">
        <f t="shared" ref="CB63" si="557">COUNTIFS($AH64:$BL64,"緊",$AH63:$BL63,"○")+COUNTIFS($AH64:$BL64,"リ",$AH63:$BL63,"○")</f>
        <v>0</v>
      </c>
      <c r="CC63" s="1098">
        <f t="shared" ref="CC63" si="558">SUMIFS($AH63:$BL63,$AH64:$BL64,"緊")+SUMIFS($AH63:$BL63,$AH64:$BL64,"リ")</f>
        <v>0</v>
      </c>
      <c r="CD63" s="1100" t="str">
        <f>IF(K63="","",IFERROR(VALUE(DATEDIF(H63,[3]設定!$D$13,"Y")+DATEDIF(H63,[3]設定!$D$13,"YM")/100),0))</f>
        <v/>
      </c>
      <c r="CE63" s="1100" t="str">
        <f>IF(H63="","",IF(CD63&lt;0.06,"6か月未満",IF(AND(0.06&lt;=CD63,CD63&lt;1),"6か月以上",IF(AND(1&lt;=CD63,CD63&lt;3),"3歳児未満",IF(3&lt;=CD63,"3歳児以上","")))))</f>
        <v/>
      </c>
      <c r="CF63" s="1102"/>
      <c r="CG63" s="1094"/>
      <c r="CH63" s="1103"/>
      <c r="CI63" s="1094"/>
      <c r="CJ63" s="1094"/>
      <c r="CK63" s="1094"/>
      <c r="CL63" s="1094"/>
      <c r="CM63" s="1095"/>
      <c r="CN63" s="1096"/>
      <c r="CO63" s="1092"/>
      <c r="CP63" s="1092"/>
      <c r="CQ63" s="1092"/>
      <c r="CR63" s="1092"/>
      <c r="CS63" s="1092"/>
      <c r="CT63" s="1084">
        <f t="shared" ref="CT63" si="559">SUM(CV63:DA64)</f>
        <v>0</v>
      </c>
      <c r="CU63" s="1090"/>
      <c r="CV63" s="1084">
        <f t="shared" ref="CV63" si="560">IF(AND(BM63&lt;&gt;1,K63&gt;=3),COUNTIFS(AH64:BL64,"非",AH63:BL63,"&gt;=2"),"")</f>
        <v>0</v>
      </c>
      <c r="CW63" s="1085"/>
      <c r="CX63" s="1088">
        <f t="shared" ref="CX63" si="561">IF(AND(BM63&lt;&gt;1,K63&gt;=3),COUNTIFS(AH64:BL64,"緊",AH63:BL63,"&gt;=2"),"")</f>
        <v>0</v>
      </c>
      <c r="CY63" s="1085"/>
      <c r="CZ63" s="1073">
        <f t="shared" ref="CZ63" si="562">IF(AND(BM63&lt;&gt;1,K63&gt;=3),COUNTIFS(AH64:BL64,"リ",AH63:BL63,"&gt;=2"),"")</f>
        <v>0</v>
      </c>
      <c r="DA63" s="1074"/>
      <c r="DB63" s="1084">
        <f t="shared" ref="DB63" si="563">SUM(DD63:DI64)</f>
        <v>0</v>
      </c>
      <c r="DC63" s="1090"/>
      <c r="DD63" s="1084" t="str">
        <f t="shared" ref="DD63" si="564">IF(AND(BM63&lt;&gt;1,K63&lt;3),COUNTIFS(AH64:BL64,"非"),"")</f>
        <v/>
      </c>
      <c r="DE63" s="1085"/>
      <c r="DF63" s="1088" t="str">
        <f t="shared" ref="DF63" si="565">IF(AND(BM63&lt;&gt;1,K63&lt;3),COUNTIFS(AH64:BL64,"緊"),"")</f>
        <v/>
      </c>
      <c r="DG63" s="1085"/>
      <c r="DH63" s="1073" t="str">
        <f t="shared" ref="DH63" si="566">IF(AND(BM63&lt;&gt;1,K63&lt;3),COUNTIFS(AH64:BL64,"リ"),"")</f>
        <v/>
      </c>
      <c r="DI63" s="1074"/>
    </row>
    <row r="64" spans="1:113" ht="17.25" customHeight="1" x14ac:dyDescent="0.15">
      <c r="A64" s="1145"/>
      <c r="B64" s="1146"/>
      <c r="C64" s="1150"/>
      <c r="D64" s="1151"/>
      <c r="E64" s="1151"/>
      <c r="F64" s="1151"/>
      <c r="G64" s="1152"/>
      <c r="H64" s="1156"/>
      <c r="I64" s="1157"/>
      <c r="J64" s="1158"/>
      <c r="K64" s="1145"/>
      <c r="L64" s="1146"/>
      <c r="M64" s="1086"/>
      <c r="N64" s="1091"/>
      <c r="O64" s="1160"/>
      <c r="P64" s="1075"/>
      <c r="Q64" s="1075"/>
      <c r="R64" s="1075"/>
      <c r="S64" s="1075"/>
      <c r="T64" s="1076"/>
      <c r="U64" s="1135"/>
      <c r="V64" s="1136"/>
      <c r="W64" s="1139"/>
      <c r="X64" s="1140"/>
      <c r="Y64" s="1142"/>
      <c r="Z64" s="1116"/>
      <c r="AA64" s="1116"/>
      <c r="AB64" s="1116"/>
      <c r="AC64" s="1116"/>
      <c r="AD64" s="1117"/>
      <c r="AE64" s="1077" t="s">
        <v>450</v>
      </c>
      <c r="AF64" s="1078"/>
      <c r="AG64" s="1079"/>
      <c r="AH64" s="362"/>
      <c r="AI64" s="362"/>
      <c r="AJ64" s="362"/>
      <c r="AK64" s="362"/>
      <c r="AL64" s="362"/>
      <c r="AM64" s="362"/>
      <c r="AN64" s="362"/>
      <c r="AO64" s="363"/>
      <c r="AP64" s="363"/>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1080"/>
      <c r="BN64" s="1081"/>
      <c r="BO64" s="1123"/>
      <c r="BP64" s="1124"/>
      <c r="BQ64" s="1127"/>
      <c r="BR64" s="1128"/>
      <c r="BS64" s="1131"/>
      <c r="BT64" s="1132"/>
      <c r="BU64" s="1080"/>
      <c r="BV64" s="1081"/>
      <c r="BW64" s="1109"/>
      <c r="BX64" s="1110"/>
      <c r="BY64" s="1111"/>
      <c r="BZ64" s="1113"/>
      <c r="CA64" s="1113"/>
      <c r="CB64" s="1099"/>
      <c r="CC64" s="1099"/>
      <c r="CD64" s="1101"/>
      <c r="CE64" s="1101"/>
      <c r="CF64" s="1102"/>
      <c r="CG64" s="1094"/>
      <c r="CH64" s="1104"/>
      <c r="CI64" s="1094"/>
      <c r="CJ64" s="1094"/>
      <c r="CK64" s="1094"/>
      <c r="CL64" s="1094"/>
      <c r="CM64" s="1095"/>
      <c r="CN64" s="1097"/>
      <c r="CO64" s="1093"/>
      <c r="CP64" s="1093"/>
      <c r="CQ64" s="1093"/>
      <c r="CR64" s="1093"/>
      <c r="CS64" s="1093"/>
      <c r="CT64" s="1086"/>
      <c r="CU64" s="1091"/>
      <c r="CV64" s="1086"/>
      <c r="CW64" s="1087"/>
      <c r="CX64" s="1089"/>
      <c r="CY64" s="1087"/>
      <c r="CZ64" s="1075"/>
      <c r="DA64" s="1076"/>
      <c r="DB64" s="1086"/>
      <c r="DC64" s="1091"/>
      <c r="DD64" s="1086"/>
      <c r="DE64" s="1087"/>
      <c r="DF64" s="1089"/>
      <c r="DG64" s="1087"/>
      <c r="DH64" s="1075"/>
      <c r="DI64" s="1076"/>
    </row>
    <row r="65" spans="1:113" ht="17.25" customHeight="1" x14ac:dyDescent="0.15">
      <c r="A65" s="1143">
        <f t="shared" ref="A65" si="567">A63+1</f>
        <v>28</v>
      </c>
      <c r="B65" s="1144"/>
      <c r="C65" s="1147"/>
      <c r="D65" s="1148"/>
      <c r="E65" s="1148"/>
      <c r="F65" s="1148"/>
      <c r="G65" s="1149"/>
      <c r="H65" s="1153"/>
      <c r="I65" s="1154"/>
      <c r="J65" s="1155"/>
      <c r="K65" s="1143" t="str">
        <f>IF(ISERROR(VLOOKUP($H65,[3]設定!$D$2:$E$7,2)), "", VLOOKUP($H65,[3]設定!$D$2:$E$7,2))</f>
        <v/>
      </c>
      <c r="L65" s="1144"/>
      <c r="M65" s="1084">
        <f t="shared" ref="M65" si="568">COUNTA(AH66:BL66)</f>
        <v>0</v>
      </c>
      <c r="N65" s="1090"/>
      <c r="O65" s="1159">
        <f t="shared" ref="O65" si="569">COUNTIF(AH66:BL66,"非")</f>
        <v>0</v>
      </c>
      <c r="P65" s="1073"/>
      <c r="Q65" s="1073">
        <f t="shared" ref="Q65" si="570">COUNTIF(AH66:BL66,"緊")</f>
        <v>0</v>
      </c>
      <c r="R65" s="1073"/>
      <c r="S65" s="1073">
        <f t="shared" ref="S65" si="571">COUNTIF(AH66:BL66,"リ")</f>
        <v>0</v>
      </c>
      <c r="T65" s="1074"/>
      <c r="U65" s="1133">
        <f t="shared" ref="U65" si="572">COUNTIF(AH65:BL65,"○")</f>
        <v>0</v>
      </c>
      <c r="V65" s="1134"/>
      <c r="W65" s="1137">
        <f t="shared" ref="W65" si="573">SUM(Y65:AD66)</f>
        <v>0</v>
      </c>
      <c r="X65" s="1138"/>
      <c r="Y65" s="1141">
        <f t="shared" ref="Y65" si="574">SUMIFS($AH65:$BL65,$AH66:$BL66,"非")</f>
        <v>0</v>
      </c>
      <c r="Z65" s="1114"/>
      <c r="AA65" s="1114">
        <f t="shared" ref="AA65" si="575">SUMIFS($AH65:$BL65,$AH66:$BL66,"緊")</f>
        <v>0</v>
      </c>
      <c r="AB65" s="1114"/>
      <c r="AC65" s="1114">
        <f t="shared" ref="AC65" si="576">SUMIFS($AH65:$BL65,$AH66:$BL66,"リ")</f>
        <v>0</v>
      </c>
      <c r="AD65" s="1115"/>
      <c r="AE65" s="1118" t="s">
        <v>451</v>
      </c>
      <c r="AF65" s="1119"/>
      <c r="AG65" s="1120"/>
      <c r="AH65" s="359"/>
      <c r="AI65" s="286"/>
      <c r="AJ65" s="286"/>
      <c r="AK65" s="286"/>
      <c r="AL65" s="286"/>
      <c r="AM65" s="286"/>
      <c r="AN65" s="286"/>
      <c r="AO65" s="360"/>
      <c r="AP65" s="360"/>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361"/>
      <c r="BM65" s="1105"/>
      <c r="BN65" s="1106"/>
      <c r="BO65" s="1121"/>
      <c r="BP65" s="1122"/>
      <c r="BQ65" s="1125"/>
      <c r="BR65" s="1126"/>
      <c r="BS65" s="1129" t="str">
        <f t="shared" ref="BS65" si="577">IF(BM65&gt;2,CR65,"")</f>
        <v/>
      </c>
      <c r="BT65" s="1130"/>
      <c r="BU65" s="1105"/>
      <c r="BV65" s="1106"/>
      <c r="BW65" s="1107"/>
      <c r="BX65" s="1108"/>
      <c r="BY65" s="1111"/>
      <c r="BZ65" s="1112">
        <f t="shared" ref="BZ65" si="578">SUMPRODUCT((AH65:BL65&gt;8)*(BM65=""),AH65:BL65)-IF(BM65="",COUNTIF(AH65:BL65,"&gt;8")*8,0)</f>
        <v>0</v>
      </c>
      <c r="CA65" s="1112">
        <f t="shared" ref="CA65" si="579">SUMPRODUCT((AH65:BL65&gt;8)*(BM65=8),AH65:BL65)-IF(BM65=8,COUNTIF(AH65:BL65,"&gt;8")*8,0)</f>
        <v>0</v>
      </c>
      <c r="CB65" s="1098">
        <f t="shared" ref="CB65" si="580">COUNTIFS($AH66:$BL66,"緊",$AH65:$BL65,"○")+COUNTIFS($AH66:$BL66,"リ",$AH65:$BL65,"○")</f>
        <v>0</v>
      </c>
      <c r="CC65" s="1098">
        <f t="shared" ref="CC65" si="581">SUMIFS($AH65:$BL65,$AH66:$BL66,"緊")+SUMIFS($AH65:$BL65,$AH66:$BL66,"リ")</f>
        <v>0</v>
      </c>
      <c r="CD65" s="1100" t="str">
        <f>IF(K65="","",IFERROR(VALUE(DATEDIF(H65,[3]設定!$D$13,"Y")+DATEDIF(H65,[3]設定!$D$13,"YM")/100),0))</f>
        <v/>
      </c>
      <c r="CE65" s="1100" t="str">
        <f>IF(H65="","",IF(CD65&lt;0.06,"6か月未満",IF(AND(0.06&lt;=CD65,CD65&lt;1),"6か月以上",IF(AND(1&lt;=CD65,CD65&lt;3),"3歳児未満",IF(3&lt;=CD65,"3歳児以上","")))))</f>
        <v/>
      </c>
      <c r="CF65" s="1102"/>
      <c r="CG65" s="1094"/>
      <c r="CH65" s="1103"/>
      <c r="CI65" s="1094"/>
      <c r="CJ65" s="1094"/>
      <c r="CK65" s="1094"/>
      <c r="CL65" s="1094"/>
      <c r="CM65" s="1095"/>
      <c r="CN65" s="1096"/>
      <c r="CO65" s="1092"/>
      <c r="CP65" s="1092"/>
      <c r="CQ65" s="1092"/>
      <c r="CR65" s="1092"/>
      <c r="CS65" s="1092"/>
      <c r="CT65" s="1084">
        <f t="shared" ref="CT65" si="582">SUM(CV65:DA66)</f>
        <v>0</v>
      </c>
      <c r="CU65" s="1090"/>
      <c r="CV65" s="1084">
        <f t="shared" ref="CV65" si="583">IF(AND(BM65&lt;&gt;1,K65&gt;=3),COUNTIFS(AH66:BL66,"非",AH65:BL65,"&gt;=2"),"")</f>
        <v>0</v>
      </c>
      <c r="CW65" s="1085"/>
      <c r="CX65" s="1088">
        <f t="shared" ref="CX65" si="584">IF(AND(BM65&lt;&gt;1,K65&gt;=3),COUNTIFS(AH66:BL66,"緊",AH65:BL65,"&gt;=2"),"")</f>
        <v>0</v>
      </c>
      <c r="CY65" s="1085"/>
      <c r="CZ65" s="1073">
        <f t="shared" ref="CZ65" si="585">IF(AND(BM65&lt;&gt;1,K65&gt;=3),COUNTIFS(AH66:BL66,"リ",AH65:BL65,"&gt;=2"),"")</f>
        <v>0</v>
      </c>
      <c r="DA65" s="1074"/>
      <c r="DB65" s="1084">
        <f t="shared" ref="DB65" si="586">SUM(DD65:DI66)</f>
        <v>0</v>
      </c>
      <c r="DC65" s="1090"/>
      <c r="DD65" s="1084" t="str">
        <f t="shared" ref="DD65" si="587">IF(AND(BM65&lt;&gt;1,K65&lt;3),COUNTIFS(AH66:BL66,"非"),"")</f>
        <v/>
      </c>
      <c r="DE65" s="1085"/>
      <c r="DF65" s="1088" t="str">
        <f t="shared" ref="DF65" si="588">IF(AND(BM65&lt;&gt;1,K65&lt;3),COUNTIFS(AH66:BL66,"緊"),"")</f>
        <v/>
      </c>
      <c r="DG65" s="1085"/>
      <c r="DH65" s="1073" t="str">
        <f t="shared" ref="DH65" si="589">IF(AND(BM65&lt;&gt;1,K65&lt;3),COUNTIFS(AH66:BL66,"リ"),"")</f>
        <v/>
      </c>
      <c r="DI65" s="1074"/>
    </row>
    <row r="66" spans="1:113" ht="17.25" customHeight="1" x14ac:dyDescent="0.15">
      <c r="A66" s="1145"/>
      <c r="B66" s="1146"/>
      <c r="C66" s="1150"/>
      <c r="D66" s="1151"/>
      <c r="E66" s="1151"/>
      <c r="F66" s="1151"/>
      <c r="G66" s="1152"/>
      <c r="H66" s="1156"/>
      <c r="I66" s="1157"/>
      <c r="J66" s="1158"/>
      <c r="K66" s="1145"/>
      <c r="L66" s="1146"/>
      <c r="M66" s="1086"/>
      <c r="N66" s="1091"/>
      <c r="O66" s="1160"/>
      <c r="P66" s="1075"/>
      <c r="Q66" s="1075"/>
      <c r="R66" s="1075"/>
      <c r="S66" s="1075"/>
      <c r="T66" s="1076"/>
      <c r="U66" s="1135"/>
      <c r="V66" s="1136"/>
      <c r="W66" s="1139"/>
      <c r="X66" s="1140"/>
      <c r="Y66" s="1142"/>
      <c r="Z66" s="1116"/>
      <c r="AA66" s="1116"/>
      <c r="AB66" s="1116"/>
      <c r="AC66" s="1116"/>
      <c r="AD66" s="1117"/>
      <c r="AE66" s="1077" t="s">
        <v>450</v>
      </c>
      <c r="AF66" s="1078"/>
      <c r="AG66" s="1079"/>
      <c r="AH66" s="362"/>
      <c r="AI66" s="362"/>
      <c r="AJ66" s="362"/>
      <c r="AK66" s="362"/>
      <c r="AL66" s="362"/>
      <c r="AM66" s="362"/>
      <c r="AN66" s="362"/>
      <c r="AO66" s="363"/>
      <c r="AP66" s="363"/>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1080"/>
      <c r="BN66" s="1081"/>
      <c r="BO66" s="1123"/>
      <c r="BP66" s="1124"/>
      <c r="BQ66" s="1127"/>
      <c r="BR66" s="1128"/>
      <c r="BS66" s="1131"/>
      <c r="BT66" s="1132"/>
      <c r="BU66" s="1080"/>
      <c r="BV66" s="1081"/>
      <c r="BW66" s="1109"/>
      <c r="BX66" s="1110"/>
      <c r="BY66" s="1111"/>
      <c r="BZ66" s="1113"/>
      <c r="CA66" s="1113"/>
      <c r="CB66" s="1099"/>
      <c r="CC66" s="1099"/>
      <c r="CD66" s="1101"/>
      <c r="CE66" s="1101"/>
      <c r="CF66" s="1102"/>
      <c r="CG66" s="1094"/>
      <c r="CH66" s="1104"/>
      <c r="CI66" s="1094"/>
      <c r="CJ66" s="1094"/>
      <c r="CK66" s="1094"/>
      <c r="CL66" s="1094"/>
      <c r="CM66" s="1095"/>
      <c r="CN66" s="1097"/>
      <c r="CO66" s="1093"/>
      <c r="CP66" s="1093"/>
      <c r="CQ66" s="1093"/>
      <c r="CR66" s="1093"/>
      <c r="CS66" s="1093"/>
      <c r="CT66" s="1086"/>
      <c r="CU66" s="1091"/>
      <c r="CV66" s="1086"/>
      <c r="CW66" s="1087"/>
      <c r="CX66" s="1089"/>
      <c r="CY66" s="1087"/>
      <c r="CZ66" s="1075"/>
      <c r="DA66" s="1076"/>
      <c r="DB66" s="1086"/>
      <c r="DC66" s="1091"/>
      <c r="DD66" s="1086"/>
      <c r="DE66" s="1087"/>
      <c r="DF66" s="1089"/>
      <c r="DG66" s="1087"/>
      <c r="DH66" s="1075"/>
      <c r="DI66" s="1076"/>
    </row>
    <row r="67" spans="1:113" ht="17.25" customHeight="1" x14ac:dyDescent="0.15">
      <c r="A67" s="1143">
        <f t="shared" ref="A67" si="590">A65+1</f>
        <v>29</v>
      </c>
      <c r="B67" s="1144"/>
      <c r="C67" s="1147"/>
      <c r="D67" s="1148"/>
      <c r="E67" s="1148"/>
      <c r="F67" s="1148"/>
      <c r="G67" s="1149"/>
      <c r="H67" s="1153"/>
      <c r="I67" s="1154"/>
      <c r="J67" s="1155"/>
      <c r="K67" s="1143" t="str">
        <f>IF(ISERROR(VLOOKUP($H67,[3]設定!$D$2:$E$7,2)), "", VLOOKUP($H67,[3]設定!$D$2:$E$7,2))</f>
        <v/>
      </c>
      <c r="L67" s="1144"/>
      <c r="M67" s="1084">
        <f t="shared" ref="M67" si="591">COUNTA(AH68:BL68)</f>
        <v>0</v>
      </c>
      <c r="N67" s="1090"/>
      <c r="O67" s="1159">
        <f t="shared" ref="O67" si="592">COUNTIF(AH68:BL68,"非")</f>
        <v>0</v>
      </c>
      <c r="P67" s="1073"/>
      <c r="Q67" s="1073">
        <f t="shared" ref="Q67" si="593">COUNTIF(AH68:BL68,"緊")</f>
        <v>0</v>
      </c>
      <c r="R67" s="1073"/>
      <c r="S67" s="1073">
        <f t="shared" ref="S67" si="594">COUNTIF(AH68:BL68,"リ")</f>
        <v>0</v>
      </c>
      <c r="T67" s="1074"/>
      <c r="U67" s="1133">
        <f t="shared" ref="U67" si="595">COUNTIF(AH67:BL67,"○")</f>
        <v>0</v>
      </c>
      <c r="V67" s="1134"/>
      <c r="W67" s="1137">
        <f t="shared" ref="W67" si="596">SUM(Y67:AD68)</f>
        <v>0</v>
      </c>
      <c r="X67" s="1138"/>
      <c r="Y67" s="1141">
        <f t="shared" ref="Y67" si="597">SUMIFS($AH67:$BL67,$AH68:$BL68,"非")</f>
        <v>0</v>
      </c>
      <c r="Z67" s="1114"/>
      <c r="AA67" s="1114">
        <f t="shared" ref="AA67" si="598">SUMIFS($AH67:$BL67,$AH68:$BL68,"緊")</f>
        <v>0</v>
      </c>
      <c r="AB67" s="1114"/>
      <c r="AC67" s="1114">
        <f t="shared" ref="AC67" si="599">SUMIFS($AH67:$BL67,$AH68:$BL68,"リ")</f>
        <v>0</v>
      </c>
      <c r="AD67" s="1115"/>
      <c r="AE67" s="1118" t="s">
        <v>451</v>
      </c>
      <c r="AF67" s="1119"/>
      <c r="AG67" s="1120"/>
      <c r="AH67" s="359"/>
      <c r="AI67" s="286"/>
      <c r="AJ67" s="286"/>
      <c r="AK67" s="286"/>
      <c r="AL67" s="286"/>
      <c r="AM67" s="286"/>
      <c r="AN67" s="286"/>
      <c r="AO67" s="360"/>
      <c r="AP67" s="360"/>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361"/>
      <c r="BM67" s="1105"/>
      <c r="BN67" s="1106"/>
      <c r="BO67" s="1121"/>
      <c r="BP67" s="1122"/>
      <c r="BQ67" s="1125"/>
      <c r="BR67" s="1126"/>
      <c r="BS67" s="1129" t="str">
        <f t="shared" ref="BS67" si="600">IF(BM67&gt;2,CR67,"")</f>
        <v/>
      </c>
      <c r="BT67" s="1130"/>
      <c r="BU67" s="1105"/>
      <c r="BV67" s="1106"/>
      <c r="BW67" s="1107"/>
      <c r="BX67" s="1108"/>
      <c r="BY67" s="1111"/>
      <c r="BZ67" s="1112">
        <f t="shared" ref="BZ67" si="601">SUMPRODUCT((AH67:BL67&gt;8)*(BM67=""),AH67:BL67)-IF(BM67="",COUNTIF(AH67:BL67,"&gt;8")*8,0)</f>
        <v>0</v>
      </c>
      <c r="CA67" s="1112">
        <f t="shared" ref="CA67" si="602">SUMPRODUCT((AH67:BL67&gt;8)*(BM67=8),AH67:BL67)-IF(BM67=8,COUNTIF(AH67:BL67,"&gt;8")*8,0)</f>
        <v>0</v>
      </c>
      <c r="CB67" s="1098">
        <f t="shared" ref="CB67" si="603">COUNTIFS($AH68:$BL68,"緊",$AH67:$BL67,"○")+COUNTIFS($AH68:$BL68,"リ",$AH67:$BL67,"○")</f>
        <v>0</v>
      </c>
      <c r="CC67" s="1098">
        <f t="shared" ref="CC67" si="604">SUMIFS($AH67:$BL67,$AH68:$BL68,"緊")+SUMIFS($AH67:$BL67,$AH68:$BL68,"リ")</f>
        <v>0</v>
      </c>
      <c r="CD67" s="1100" t="str">
        <f>IF(K67="","",IFERROR(VALUE(DATEDIF(H67,[3]設定!$D$13,"Y")+DATEDIF(H67,[3]設定!$D$13,"YM")/100),0))</f>
        <v/>
      </c>
      <c r="CE67" s="1100" t="str">
        <f>IF(H67="","",IF(CD67&lt;0.06,"6か月未満",IF(AND(0.06&lt;=CD67,CD67&lt;1),"6か月以上",IF(AND(1&lt;=CD67,CD67&lt;3),"3歳児未満",IF(3&lt;=CD67,"3歳児以上","")))))</f>
        <v/>
      </c>
      <c r="CF67" s="1102"/>
      <c r="CG67" s="1094"/>
      <c r="CH67" s="1103"/>
      <c r="CI67" s="1094"/>
      <c r="CJ67" s="1094"/>
      <c r="CK67" s="1094"/>
      <c r="CL67" s="1094"/>
      <c r="CM67" s="1095"/>
      <c r="CN67" s="1096"/>
      <c r="CO67" s="1092"/>
      <c r="CP67" s="1092"/>
      <c r="CQ67" s="1092"/>
      <c r="CR67" s="1092"/>
      <c r="CS67" s="1092"/>
      <c r="CT67" s="1084">
        <f t="shared" ref="CT67" si="605">SUM(CV67:DA68)</f>
        <v>0</v>
      </c>
      <c r="CU67" s="1090"/>
      <c r="CV67" s="1084">
        <f t="shared" ref="CV67" si="606">IF(AND(BM67&lt;&gt;1,K67&gt;=3),COUNTIFS(AH68:BL68,"非",AH67:BL67,"&gt;=2"),"")</f>
        <v>0</v>
      </c>
      <c r="CW67" s="1085"/>
      <c r="CX67" s="1088">
        <f t="shared" ref="CX67" si="607">IF(AND(BM67&lt;&gt;1,K67&gt;=3),COUNTIFS(AH68:BL68,"緊",AH67:BL67,"&gt;=2"),"")</f>
        <v>0</v>
      </c>
      <c r="CY67" s="1085"/>
      <c r="CZ67" s="1073">
        <f t="shared" ref="CZ67" si="608">IF(AND(BM67&lt;&gt;1,K67&gt;=3),COUNTIFS(AH68:BL68,"リ",AH67:BL67,"&gt;=2"),"")</f>
        <v>0</v>
      </c>
      <c r="DA67" s="1074"/>
      <c r="DB67" s="1084">
        <f t="shared" ref="DB67" si="609">SUM(DD67:DI68)</f>
        <v>0</v>
      </c>
      <c r="DC67" s="1090"/>
      <c r="DD67" s="1084" t="str">
        <f t="shared" ref="DD67" si="610">IF(AND(BM67&lt;&gt;1,K67&lt;3),COUNTIFS(AH68:BL68,"非"),"")</f>
        <v/>
      </c>
      <c r="DE67" s="1085"/>
      <c r="DF67" s="1088" t="str">
        <f t="shared" ref="DF67" si="611">IF(AND(BM67&lt;&gt;1,K67&lt;3),COUNTIFS(AH68:BL68,"緊"),"")</f>
        <v/>
      </c>
      <c r="DG67" s="1085"/>
      <c r="DH67" s="1073" t="str">
        <f t="shared" ref="DH67" si="612">IF(AND(BM67&lt;&gt;1,K67&lt;3),COUNTIFS(AH68:BL68,"リ"),"")</f>
        <v/>
      </c>
      <c r="DI67" s="1074"/>
    </row>
    <row r="68" spans="1:113" ht="17.25" customHeight="1" x14ac:dyDescent="0.15">
      <c r="A68" s="1145"/>
      <c r="B68" s="1146"/>
      <c r="C68" s="1150"/>
      <c r="D68" s="1151"/>
      <c r="E68" s="1151"/>
      <c r="F68" s="1151"/>
      <c r="G68" s="1152"/>
      <c r="H68" s="1156"/>
      <c r="I68" s="1157"/>
      <c r="J68" s="1158"/>
      <c r="K68" s="1145"/>
      <c r="L68" s="1146"/>
      <c r="M68" s="1086"/>
      <c r="N68" s="1091"/>
      <c r="O68" s="1160"/>
      <c r="P68" s="1075"/>
      <c r="Q68" s="1075"/>
      <c r="R68" s="1075"/>
      <c r="S68" s="1075"/>
      <c r="T68" s="1076"/>
      <c r="U68" s="1135"/>
      <c r="V68" s="1136"/>
      <c r="W68" s="1139"/>
      <c r="X68" s="1140"/>
      <c r="Y68" s="1142"/>
      <c r="Z68" s="1116"/>
      <c r="AA68" s="1116"/>
      <c r="AB68" s="1116"/>
      <c r="AC68" s="1116"/>
      <c r="AD68" s="1117"/>
      <c r="AE68" s="1077" t="s">
        <v>450</v>
      </c>
      <c r="AF68" s="1078"/>
      <c r="AG68" s="1079"/>
      <c r="AH68" s="362"/>
      <c r="AI68" s="362"/>
      <c r="AJ68" s="362"/>
      <c r="AK68" s="362"/>
      <c r="AL68" s="362"/>
      <c r="AM68" s="362"/>
      <c r="AN68" s="362"/>
      <c r="AO68" s="363"/>
      <c r="AP68" s="363"/>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1080"/>
      <c r="BN68" s="1081"/>
      <c r="BO68" s="1123"/>
      <c r="BP68" s="1124"/>
      <c r="BQ68" s="1127"/>
      <c r="BR68" s="1128"/>
      <c r="BS68" s="1131"/>
      <c r="BT68" s="1132"/>
      <c r="BU68" s="1080"/>
      <c r="BV68" s="1081"/>
      <c r="BW68" s="1109"/>
      <c r="BX68" s="1110"/>
      <c r="BY68" s="1111"/>
      <c r="BZ68" s="1113"/>
      <c r="CA68" s="1113"/>
      <c r="CB68" s="1099"/>
      <c r="CC68" s="1099"/>
      <c r="CD68" s="1101"/>
      <c r="CE68" s="1101"/>
      <c r="CF68" s="1102"/>
      <c r="CG68" s="1094"/>
      <c r="CH68" s="1104"/>
      <c r="CI68" s="1094"/>
      <c r="CJ68" s="1094"/>
      <c r="CK68" s="1094"/>
      <c r="CL68" s="1094"/>
      <c r="CM68" s="1095"/>
      <c r="CN68" s="1097"/>
      <c r="CO68" s="1093"/>
      <c r="CP68" s="1093"/>
      <c r="CQ68" s="1093"/>
      <c r="CR68" s="1093"/>
      <c r="CS68" s="1093"/>
      <c r="CT68" s="1086"/>
      <c r="CU68" s="1091"/>
      <c r="CV68" s="1086"/>
      <c r="CW68" s="1087"/>
      <c r="CX68" s="1089"/>
      <c r="CY68" s="1087"/>
      <c r="CZ68" s="1075"/>
      <c r="DA68" s="1076"/>
      <c r="DB68" s="1086"/>
      <c r="DC68" s="1091"/>
      <c r="DD68" s="1086"/>
      <c r="DE68" s="1087"/>
      <c r="DF68" s="1089"/>
      <c r="DG68" s="1087"/>
      <c r="DH68" s="1075"/>
      <c r="DI68" s="1076"/>
    </row>
    <row r="69" spans="1:113" ht="17.25" customHeight="1" x14ac:dyDescent="0.15">
      <c r="A69" s="1143">
        <f t="shared" ref="A69" si="613">A67+1</f>
        <v>30</v>
      </c>
      <c r="B69" s="1144"/>
      <c r="C69" s="1147"/>
      <c r="D69" s="1148"/>
      <c r="E69" s="1148"/>
      <c r="F69" s="1148"/>
      <c r="G69" s="1149"/>
      <c r="H69" s="1153"/>
      <c r="I69" s="1154"/>
      <c r="J69" s="1155"/>
      <c r="K69" s="1143" t="str">
        <f>IF(ISERROR(VLOOKUP($H69,[3]設定!$D$2:$E$7,2)), "", VLOOKUP($H69,[3]設定!$D$2:$E$7,2))</f>
        <v/>
      </c>
      <c r="L69" s="1144"/>
      <c r="M69" s="1084">
        <f t="shared" ref="M69" si="614">COUNTA(AH70:BL70)</f>
        <v>0</v>
      </c>
      <c r="N69" s="1090"/>
      <c r="O69" s="1159">
        <f t="shared" ref="O69" si="615">COUNTIF(AH70:BL70,"非")</f>
        <v>0</v>
      </c>
      <c r="P69" s="1073"/>
      <c r="Q69" s="1073">
        <f t="shared" ref="Q69" si="616">COUNTIF(AH70:BL70,"緊")</f>
        <v>0</v>
      </c>
      <c r="R69" s="1073"/>
      <c r="S69" s="1073">
        <f t="shared" ref="S69" si="617">COUNTIF(AH70:BL70,"リ")</f>
        <v>0</v>
      </c>
      <c r="T69" s="1074"/>
      <c r="U69" s="1133">
        <f t="shared" ref="U69" si="618">COUNTIF(AH69:BL69,"○")</f>
        <v>0</v>
      </c>
      <c r="V69" s="1134"/>
      <c r="W69" s="1137">
        <f t="shared" ref="W69" si="619">SUM(Y69:AD70)</f>
        <v>0</v>
      </c>
      <c r="X69" s="1138"/>
      <c r="Y69" s="1141">
        <f t="shared" ref="Y69" si="620">SUMIFS($AH69:$BL69,$AH70:$BL70,"非")</f>
        <v>0</v>
      </c>
      <c r="Z69" s="1114"/>
      <c r="AA69" s="1114">
        <f t="shared" ref="AA69" si="621">SUMIFS($AH69:$BL69,$AH70:$BL70,"緊")</f>
        <v>0</v>
      </c>
      <c r="AB69" s="1114"/>
      <c r="AC69" s="1114">
        <f t="shared" ref="AC69" si="622">SUMIFS($AH69:$BL69,$AH70:$BL70,"リ")</f>
        <v>0</v>
      </c>
      <c r="AD69" s="1115"/>
      <c r="AE69" s="1118" t="s">
        <v>451</v>
      </c>
      <c r="AF69" s="1119"/>
      <c r="AG69" s="1120"/>
      <c r="AH69" s="359"/>
      <c r="AI69" s="286"/>
      <c r="AJ69" s="286"/>
      <c r="AK69" s="286"/>
      <c r="AL69" s="286"/>
      <c r="AM69" s="286"/>
      <c r="AN69" s="286"/>
      <c r="AO69" s="360"/>
      <c r="AP69" s="360"/>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361"/>
      <c r="BM69" s="1105"/>
      <c r="BN69" s="1106"/>
      <c r="BO69" s="1121"/>
      <c r="BP69" s="1122"/>
      <c r="BQ69" s="1125"/>
      <c r="BR69" s="1126"/>
      <c r="BS69" s="1129" t="str">
        <f t="shared" ref="BS69" si="623">IF(BM69&gt;2,CR69,"")</f>
        <v/>
      </c>
      <c r="BT69" s="1130"/>
      <c r="BU69" s="1105"/>
      <c r="BV69" s="1106"/>
      <c r="BW69" s="1107"/>
      <c r="BX69" s="1108"/>
      <c r="BY69" s="1111"/>
      <c r="BZ69" s="1112">
        <f t="shared" ref="BZ69" si="624">SUMPRODUCT((AH69:BL69&gt;8)*(BM69=""),AH69:BL69)-IF(BM69="",COUNTIF(AH69:BL69,"&gt;8")*8,0)</f>
        <v>0</v>
      </c>
      <c r="CA69" s="1112">
        <f t="shared" ref="CA69" si="625">SUMPRODUCT((AH69:BL69&gt;8)*(BM69=8),AH69:BL69)-IF(BM69=8,COUNTIF(AH69:BL69,"&gt;8")*8,0)</f>
        <v>0</v>
      </c>
      <c r="CB69" s="1098">
        <f t="shared" ref="CB69" si="626">COUNTIFS($AH70:$BL70,"緊",$AH69:$BL69,"○")+COUNTIFS($AH70:$BL70,"リ",$AH69:$BL69,"○")</f>
        <v>0</v>
      </c>
      <c r="CC69" s="1098">
        <f t="shared" ref="CC69" si="627">SUMIFS($AH69:$BL69,$AH70:$BL70,"緊")+SUMIFS($AH69:$BL69,$AH70:$BL70,"リ")</f>
        <v>0</v>
      </c>
      <c r="CD69" s="1100" t="str">
        <f>IF(K69="","",IFERROR(VALUE(DATEDIF(H69,[3]設定!$D$13,"Y")+DATEDIF(H69,[3]設定!$D$13,"YM")/100),0))</f>
        <v/>
      </c>
      <c r="CE69" s="1100" t="str">
        <f>IF(H69="","",IF(CD69&lt;0.06,"6か月未満",IF(AND(0.06&lt;=CD69,CD69&lt;1),"6か月以上",IF(AND(1&lt;=CD69,CD69&lt;3),"3歳児未満",IF(3&lt;=CD69,"3歳児以上","")))))</f>
        <v/>
      </c>
      <c r="CF69" s="1102"/>
      <c r="CG69" s="1094"/>
      <c r="CH69" s="1103"/>
      <c r="CI69" s="1094"/>
      <c r="CJ69" s="1094"/>
      <c r="CK69" s="1094"/>
      <c r="CL69" s="1094"/>
      <c r="CM69" s="1095"/>
      <c r="CN69" s="1096"/>
      <c r="CO69" s="1092"/>
      <c r="CP69" s="1092"/>
      <c r="CQ69" s="1092"/>
      <c r="CR69" s="1092"/>
      <c r="CS69" s="1092"/>
      <c r="CT69" s="1084">
        <f t="shared" ref="CT69" si="628">SUM(CV69:DA70)</f>
        <v>0</v>
      </c>
      <c r="CU69" s="1090"/>
      <c r="CV69" s="1084">
        <f t="shared" ref="CV69" si="629">IF(AND(BM69&lt;&gt;1,K69&gt;=3),COUNTIFS(AH70:BL70,"非",AH69:BL69,"&gt;=2"),"")</f>
        <v>0</v>
      </c>
      <c r="CW69" s="1085"/>
      <c r="CX69" s="1088">
        <f t="shared" ref="CX69" si="630">IF(AND(BM69&lt;&gt;1,K69&gt;=3),COUNTIFS(AH70:BL70,"緊",AH69:BL69,"&gt;=2"),"")</f>
        <v>0</v>
      </c>
      <c r="CY69" s="1085"/>
      <c r="CZ69" s="1073">
        <f t="shared" ref="CZ69" si="631">IF(AND(BM69&lt;&gt;1,K69&gt;=3),COUNTIFS(AH70:BL70,"リ",AH69:BL69,"&gt;=2"),"")</f>
        <v>0</v>
      </c>
      <c r="DA69" s="1074"/>
      <c r="DB69" s="1084">
        <f t="shared" ref="DB69" si="632">SUM(DD69:DI70)</f>
        <v>0</v>
      </c>
      <c r="DC69" s="1090"/>
      <c r="DD69" s="1084" t="str">
        <f t="shared" ref="DD69" si="633">IF(AND(BM69&lt;&gt;1,K69&lt;3),COUNTIFS(AH70:BL70,"非"),"")</f>
        <v/>
      </c>
      <c r="DE69" s="1085"/>
      <c r="DF69" s="1088" t="str">
        <f t="shared" ref="DF69" si="634">IF(AND(BM69&lt;&gt;1,K69&lt;3),COUNTIFS(AH70:BL70,"緊"),"")</f>
        <v/>
      </c>
      <c r="DG69" s="1085"/>
      <c r="DH69" s="1073" t="str">
        <f t="shared" ref="DH69" si="635">IF(AND(BM69&lt;&gt;1,K69&lt;3),COUNTIFS(AH70:BL70,"リ"),"")</f>
        <v/>
      </c>
      <c r="DI69" s="1074"/>
    </row>
    <row r="70" spans="1:113" ht="17.25" customHeight="1" x14ac:dyDescent="0.15">
      <c r="A70" s="1145"/>
      <c r="B70" s="1146"/>
      <c r="C70" s="1150"/>
      <c r="D70" s="1151"/>
      <c r="E70" s="1151"/>
      <c r="F70" s="1151"/>
      <c r="G70" s="1152"/>
      <c r="H70" s="1156"/>
      <c r="I70" s="1157"/>
      <c r="J70" s="1158"/>
      <c r="K70" s="1145"/>
      <c r="L70" s="1146"/>
      <c r="M70" s="1086"/>
      <c r="N70" s="1091"/>
      <c r="O70" s="1160"/>
      <c r="P70" s="1075"/>
      <c r="Q70" s="1075"/>
      <c r="R70" s="1075"/>
      <c r="S70" s="1075"/>
      <c r="T70" s="1076"/>
      <c r="U70" s="1135"/>
      <c r="V70" s="1136"/>
      <c r="W70" s="1139"/>
      <c r="X70" s="1140"/>
      <c r="Y70" s="1142"/>
      <c r="Z70" s="1116"/>
      <c r="AA70" s="1116"/>
      <c r="AB70" s="1116"/>
      <c r="AC70" s="1116"/>
      <c r="AD70" s="1117"/>
      <c r="AE70" s="1077" t="s">
        <v>450</v>
      </c>
      <c r="AF70" s="1078"/>
      <c r="AG70" s="1079"/>
      <c r="AH70" s="362"/>
      <c r="AI70" s="362"/>
      <c r="AJ70" s="362"/>
      <c r="AK70" s="362"/>
      <c r="AL70" s="362"/>
      <c r="AM70" s="362"/>
      <c r="AN70" s="362"/>
      <c r="AO70" s="363"/>
      <c r="AP70" s="363"/>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1080"/>
      <c r="BN70" s="1081"/>
      <c r="BO70" s="1123"/>
      <c r="BP70" s="1124"/>
      <c r="BQ70" s="1127"/>
      <c r="BR70" s="1128"/>
      <c r="BS70" s="1131"/>
      <c r="BT70" s="1132"/>
      <c r="BU70" s="1080"/>
      <c r="BV70" s="1081"/>
      <c r="BW70" s="1109"/>
      <c r="BX70" s="1110"/>
      <c r="BY70" s="1111"/>
      <c r="BZ70" s="1113"/>
      <c r="CA70" s="1113"/>
      <c r="CB70" s="1099"/>
      <c r="CC70" s="1099"/>
      <c r="CD70" s="1101"/>
      <c r="CE70" s="1101"/>
      <c r="CF70" s="1102"/>
      <c r="CG70" s="1094"/>
      <c r="CH70" s="1104"/>
      <c r="CI70" s="1094"/>
      <c r="CJ70" s="1094"/>
      <c r="CK70" s="1094"/>
      <c r="CL70" s="1094"/>
      <c r="CM70" s="1095"/>
      <c r="CN70" s="1097"/>
      <c r="CO70" s="1093"/>
      <c r="CP70" s="1093"/>
      <c r="CQ70" s="1093"/>
      <c r="CR70" s="1093"/>
      <c r="CS70" s="1093"/>
      <c r="CT70" s="1086"/>
      <c r="CU70" s="1091"/>
      <c r="CV70" s="1086"/>
      <c r="CW70" s="1087"/>
      <c r="CX70" s="1089"/>
      <c r="CY70" s="1087"/>
      <c r="CZ70" s="1075"/>
      <c r="DA70" s="1076"/>
      <c r="DB70" s="1086"/>
      <c r="DC70" s="1091"/>
      <c r="DD70" s="1086"/>
      <c r="DE70" s="1087"/>
      <c r="DF70" s="1089"/>
      <c r="DG70" s="1087"/>
      <c r="DH70" s="1075"/>
      <c r="DI70" s="1076"/>
    </row>
    <row r="71" spans="1:113" ht="17.25" customHeight="1" x14ac:dyDescent="0.15">
      <c r="A71" s="1143">
        <f t="shared" ref="A71" si="636">A69+1</f>
        <v>31</v>
      </c>
      <c r="B71" s="1144"/>
      <c r="C71" s="1147"/>
      <c r="D71" s="1148"/>
      <c r="E71" s="1148"/>
      <c r="F71" s="1148"/>
      <c r="G71" s="1149"/>
      <c r="H71" s="1153"/>
      <c r="I71" s="1154"/>
      <c r="J71" s="1155"/>
      <c r="K71" s="1143" t="str">
        <f>IF(ISERROR(VLOOKUP($H71,[3]設定!$D$2:$E$7,2)), "", VLOOKUP($H71,[3]設定!$D$2:$E$7,2))</f>
        <v/>
      </c>
      <c r="L71" s="1144"/>
      <c r="M71" s="1084">
        <f t="shared" ref="M71" si="637">COUNTA(AH72:BL72)</f>
        <v>0</v>
      </c>
      <c r="N71" s="1090"/>
      <c r="O71" s="1159">
        <f t="shared" ref="O71" si="638">COUNTIF(AH72:BL72,"非")</f>
        <v>0</v>
      </c>
      <c r="P71" s="1073"/>
      <c r="Q71" s="1073">
        <f t="shared" ref="Q71" si="639">COUNTIF(AH72:BL72,"緊")</f>
        <v>0</v>
      </c>
      <c r="R71" s="1073"/>
      <c r="S71" s="1073">
        <f t="shared" ref="S71" si="640">COUNTIF(AH72:BL72,"リ")</f>
        <v>0</v>
      </c>
      <c r="T71" s="1074"/>
      <c r="U71" s="1133">
        <f t="shared" ref="U71" si="641">COUNTIF(AH71:BL71,"○")</f>
        <v>0</v>
      </c>
      <c r="V71" s="1134"/>
      <c r="W71" s="1137">
        <f t="shared" ref="W71" si="642">SUM(Y71:AD72)</f>
        <v>0</v>
      </c>
      <c r="X71" s="1138"/>
      <c r="Y71" s="1141">
        <f t="shared" ref="Y71" si="643">SUMIFS($AH71:$BL71,$AH72:$BL72,"非")</f>
        <v>0</v>
      </c>
      <c r="Z71" s="1114"/>
      <c r="AA71" s="1114">
        <f t="shared" ref="AA71" si="644">SUMIFS($AH71:$BL71,$AH72:$BL72,"緊")</f>
        <v>0</v>
      </c>
      <c r="AB71" s="1114"/>
      <c r="AC71" s="1114">
        <f t="shared" ref="AC71" si="645">SUMIFS($AH71:$BL71,$AH72:$BL72,"リ")</f>
        <v>0</v>
      </c>
      <c r="AD71" s="1115"/>
      <c r="AE71" s="1118" t="s">
        <v>451</v>
      </c>
      <c r="AF71" s="1119"/>
      <c r="AG71" s="1120"/>
      <c r="AH71" s="359"/>
      <c r="AI71" s="286"/>
      <c r="AJ71" s="286"/>
      <c r="AK71" s="286"/>
      <c r="AL71" s="286"/>
      <c r="AM71" s="286"/>
      <c r="AN71" s="286"/>
      <c r="AO71" s="360"/>
      <c r="AP71" s="360"/>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361"/>
      <c r="BM71" s="1105"/>
      <c r="BN71" s="1106"/>
      <c r="BO71" s="1121"/>
      <c r="BP71" s="1122"/>
      <c r="BQ71" s="1125"/>
      <c r="BR71" s="1126"/>
      <c r="BS71" s="1129" t="str">
        <f t="shared" ref="BS71" si="646">IF(BM71&gt;2,CR71,"")</f>
        <v/>
      </c>
      <c r="BT71" s="1130"/>
      <c r="BU71" s="1105"/>
      <c r="BV71" s="1106"/>
      <c r="BW71" s="1107"/>
      <c r="BX71" s="1108"/>
      <c r="BY71" s="1111"/>
      <c r="BZ71" s="1112">
        <f t="shared" ref="BZ71" si="647">SUMPRODUCT((AH71:BL71&gt;8)*(BM71=""),AH71:BL71)-IF(BM71="",COUNTIF(AH71:BL71,"&gt;8")*8,0)</f>
        <v>0</v>
      </c>
      <c r="CA71" s="1112">
        <f t="shared" ref="CA71" si="648">SUMPRODUCT((AH71:BL71&gt;8)*(BM71=8),AH71:BL71)-IF(BM71=8,COUNTIF(AH71:BL71,"&gt;8")*8,0)</f>
        <v>0</v>
      </c>
      <c r="CB71" s="1098">
        <f t="shared" ref="CB71" si="649">COUNTIFS($AH72:$BL72,"緊",$AH71:$BL71,"○")+COUNTIFS($AH72:$BL72,"リ",$AH71:$BL71,"○")</f>
        <v>0</v>
      </c>
      <c r="CC71" s="1098">
        <f t="shared" ref="CC71" si="650">SUMIFS($AH71:$BL71,$AH72:$BL72,"緊")+SUMIFS($AH71:$BL71,$AH72:$BL72,"リ")</f>
        <v>0</v>
      </c>
      <c r="CD71" s="1100" t="str">
        <f>IF(K71="","",IFERROR(VALUE(DATEDIF(H71,[3]設定!$D$13,"Y")+DATEDIF(H71,[3]設定!$D$13,"YM")/100),0))</f>
        <v/>
      </c>
      <c r="CE71" s="1100" t="str">
        <f>IF(H71="","",IF(CD71&lt;0.06,"6か月未満",IF(AND(0.06&lt;=CD71,CD71&lt;1),"6か月以上",IF(AND(1&lt;=CD71,CD71&lt;3),"3歳児未満",IF(3&lt;=CD71,"3歳児以上","")))))</f>
        <v/>
      </c>
      <c r="CF71" s="1102"/>
      <c r="CG71" s="1094"/>
      <c r="CH71" s="1103"/>
      <c r="CI71" s="1094"/>
      <c r="CJ71" s="1094"/>
      <c r="CK71" s="1094"/>
      <c r="CL71" s="1094"/>
      <c r="CM71" s="1095"/>
      <c r="CN71" s="1096"/>
      <c r="CO71" s="1092"/>
      <c r="CP71" s="1092"/>
      <c r="CQ71" s="1092"/>
      <c r="CR71" s="1092"/>
      <c r="CS71" s="1092"/>
      <c r="CT71" s="1084">
        <f t="shared" ref="CT71" si="651">SUM(CV71:DA72)</f>
        <v>0</v>
      </c>
      <c r="CU71" s="1090"/>
      <c r="CV71" s="1084">
        <f t="shared" ref="CV71" si="652">IF(AND(BM71&lt;&gt;1,K71&gt;=3),COUNTIFS(AH72:BL72,"非",AH71:BL71,"&gt;=2"),"")</f>
        <v>0</v>
      </c>
      <c r="CW71" s="1085"/>
      <c r="CX71" s="1088">
        <f t="shared" ref="CX71" si="653">IF(AND(BM71&lt;&gt;1,K71&gt;=3),COUNTIFS(AH72:BL72,"緊",AH71:BL71,"&gt;=2"),"")</f>
        <v>0</v>
      </c>
      <c r="CY71" s="1085"/>
      <c r="CZ71" s="1073">
        <f t="shared" ref="CZ71" si="654">IF(AND(BM71&lt;&gt;1,K71&gt;=3),COUNTIFS(AH72:BL72,"リ",AH71:BL71,"&gt;=2"),"")</f>
        <v>0</v>
      </c>
      <c r="DA71" s="1074"/>
      <c r="DB71" s="1084">
        <f t="shared" ref="DB71" si="655">SUM(DD71:DI72)</f>
        <v>0</v>
      </c>
      <c r="DC71" s="1090"/>
      <c r="DD71" s="1084" t="str">
        <f t="shared" ref="DD71" si="656">IF(AND(BM71&lt;&gt;1,K71&lt;3),COUNTIFS(AH72:BL72,"非"),"")</f>
        <v/>
      </c>
      <c r="DE71" s="1085"/>
      <c r="DF71" s="1088" t="str">
        <f t="shared" ref="DF71" si="657">IF(AND(BM71&lt;&gt;1,K71&lt;3),COUNTIFS(AH72:BL72,"緊"),"")</f>
        <v/>
      </c>
      <c r="DG71" s="1085"/>
      <c r="DH71" s="1073" t="str">
        <f t="shared" ref="DH71" si="658">IF(AND(BM71&lt;&gt;1,K71&lt;3),COUNTIFS(AH72:BL72,"リ"),"")</f>
        <v/>
      </c>
      <c r="DI71" s="1074"/>
    </row>
    <row r="72" spans="1:113" ht="17.25" customHeight="1" x14ac:dyDescent="0.15">
      <c r="A72" s="1145"/>
      <c r="B72" s="1146"/>
      <c r="C72" s="1150"/>
      <c r="D72" s="1151"/>
      <c r="E72" s="1151"/>
      <c r="F72" s="1151"/>
      <c r="G72" s="1152"/>
      <c r="H72" s="1156"/>
      <c r="I72" s="1157"/>
      <c r="J72" s="1158"/>
      <c r="K72" s="1145"/>
      <c r="L72" s="1146"/>
      <c r="M72" s="1086"/>
      <c r="N72" s="1091"/>
      <c r="O72" s="1160"/>
      <c r="P72" s="1075"/>
      <c r="Q72" s="1075"/>
      <c r="R72" s="1075"/>
      <c r="S72" s="1075"/>
      <c r="T72" s="1076"/>
      <c r="U72" s="1135"/>
      <c r="V72" s="1136"/>
      <c r="W72" s="1139"/>
      <c r="X72" s="1140"/>
      <c r="Y72" s="1142"/>
      <c r="Z72" s="1116"/>
      <c r="AA72" s="1116"/>
      <c r="AB72" s="1116"/>
      <c r="AC72" s="1116"/>
      <c r="AD72" s="1117"/>
      <c r="AE72" s="1077" t="s">
        <v>450</v>
      </c>
      <c r="AF72" s="1078"/>
      <c r="AG72" s="1079"/>
      <c r="AH72" s="362"/>
      <c r="AI72" s="362"/>
      <c r="AJ72" s="362"/>
      <c r="AK72" s="362"/>
      <c r="AL72" s="362"/>
      <c r="AM72" s="362"/>
      <c r="AN72" s="362"/>
      <c r="AO72" s="363"/>
      <c r="AP72" s="363"/>
      <c r="AQ72" s="362"/>
      <c r="AR72" s="362"/>
      <c r="AS72" s="362"/>
      <c r="AT72" s="362"/>
      <c r="AU72" s="362"/>
      <c r="AV72" s="362"/>
      <c r="AW72" s="362"/>
      <c r="AX72" s="362"/>
      <c r="AY72" s="362"/>
      <c r="AZ72" s="362"/>
      <c r="BA72" s="362"/>
      <c r="BB72" s="362"/>
      <c r="BC72" s="362"/>
      <c r="BD72" s="362"/>
      <c r="BE72" s="362"/>
      <c r="BF72" s="362"/>
      <c r="BG72" s="362"/>
      <c r="BH72" s="362"/>
      <c r="BI72" s="362"/>
      <c r="BJ72" s="362"/>
      <c r="BK72" s="362"/>
      <c r="BL72" s="362"/>
      <c r="BM72" s="1080"/>
      <c r="BN72" s="1081"/>
      <c r="BO72" s="1123"/>
      <c r="BP72" s="1124"/>
      <c r="BQ72" s="1127"/>
      <c r="BR72" s="1128"/>
      <c r="BS72" s="1131"/>
      <c r="BT72" s="1132"/>
      <c r="BU72" s="1080"/>
      <c r="BV72" s="1081"/>
      <c r="BW72" s="1109"/>
      <c r="BX72" s="1110"/>
      <c r="BY72" s="1111"/>
      <c r="BZ72" s="1113"/>
      <c r="CA72" s="1113"/>
      <c r="CB72" s="1099"/>
      <c r="CC72" s="1099"/>
      <c r="CD72" s="1101"/>
      <c r="CE72" s="1101"/>
      <c r="CF72" s="1102"/>
      <c r="CG72" s="1094"/>
      <c r="CH72" s="1104"/>
      <c r="CI72" s="1094"/>
      <c r="CJ72" s="1094"/>
      <c r="CK72" s="1094"/>
      <c r="CL72" s="1094"/>
      <c r="CM72" s="1095"/>
      <c r="CN72" s="1097"/>
      <c r="CO72" s="1093"/>
      <c r="CP72" s="1093"/>
      <c r="CQ72" s="1093"/>
      <c r="CR72" s="1093"/>
      <c r="CS72" s="1093"/>
      <c r="CT72" s="1086"/>
      <c r="CU72" s="1091"/>
      <c r="CV72" s="1086"/>
      <c r="CW72" s="1087"/>
      <c r="CX72" s="1089"/>
      <c r="CY72" s="1087"/>
      <c r="CZ72" s="1075"/>
      <c r="DA72" s="1076"/>
      <c r="DB72" s="1086"/>
      <c r="DC72" s="1091"/>
      <c r="DD72" s="1086"/>
      <c r="DE72" s="1087"/>
      <c r="DF72" s="1089"/>
      <c r="DG72" s="1087"/>
      <c r="DH72" s="1075"/>
      <c r="DI72" s="1076"/>
    </row>
    <row r="73" spans="1:113" ht="17.25" customHeight="1" x14ac:dyDescent="0.15">
      <c r="A73" s="1143">
        <f t="shared" ref="A73" si="659">A71+1</f>
        <v>32</v>
      </c>
      <c r="B73" s="1144"/>
      <c r="C73" s="1147"/>
      <c r="D73" s="1148"/>
      <c r="E73" s="1148"/>
      <c r="F73" s="1148"/>
      <c r="G73" s="1149"/>
      <c r="H73" s="1153"/>
      <c r="I73" s="1154"/>
      <c r="J73" s="1155"/>
      <c r="K73" s="1143" t="str">
        <f>IF(ISERROR(VLOOKUP($H73,[3]設定!$D$2:$E$7,2)), "", VLOOKUP($H73,[3]設定!$D$2:$E$7,2))</f>
        <v/>
      </c>
      <c r="L73" s="1144"/>
      <c r="M73" s="1084">
        <f t="shared" ref="M73" si="660">COUNTA(AH74:BL74)</f>
        <v>0</v>
      </c>
      <c r="N73" s="1090"/>
      <c r="O73" s="1159">
        <f t="shared" ref="O73" si="661">COUNTIF(AH74:BL74,"非")</f>
        <v>0</v>
      </c>
      <c r="P73" s="1073"/>
      <c r="Q73" s="1073">
        <f t="shared" ref="Q73" si="662">COUNTIF(AH74:BL74,"緊")</f>
        <v>0</v>
      </c>
      <c r="R73" s="1073"/>
      <c r="S73" s="1073">
        <f t="shared" ref="S73" si="663">COUNTIF(AH74:BL74,"リ")</f>
        <v>0</v>
      </c>
      <c r="T73" s="1074"/>
      <c r="U73" s="1133">
        <f t="shared" ref="U73" si="664">COUNTIF(AH73:BL73,"○")</f>
        <v>0</v>
      </c>
      <c r="V73" s="1134"/>
      <c r="W73" s="1137">
        <f t="shared" ref="W73" si="665">SUM(Y73:AD74)</f>
        <v>0</v>
      </c>
      <c r="X73" s="1138"/>
      <c r="Y73" s="1141">
        <f t="shared" ref="Y73" si="666">SUMIFS($AH73:$BL73,$AH74:$BL74,"非")</f>
        <v>0</v>
      </c>
      <c r="Z73" s="1114"/>
      <c r="AA73" s="1114">
        <f t="shared" ref="AA73" si="667">SUMIFS($AH73:$BL73,$AH74:$BL74,"緊")</f>
        <v>0</v>
      </c>
      <c r="AB73" s="1114"/>
      <c r="AC73" s="1114">
        <f t="shared" ref="AC73" si="668">SUMIFS($AH73:$BL73,$AH74:$BL74,"リ")</f>
        <v>0</v>
      </c>
      <c r="AD73" s="1115"/>
      <c r="AE73" s="1118" t="s">
        <v>451</v>
      </c>
      <c r="AF73" s="1119"/>
      <c r="AG73" s="1120"/>
      <c r="AH73" s="359"/>
      <c r="AI73" s="286"/>
      <c r="AJ73" s="286"/>
      <c r="AK73" s="286"/>
      <c r="AL73" s="286"/>
      <c r="AM73" s="286"/>
      <c r="AN73" s="286"/>
      <c r="AO73" s="360"/>
      <c r="AP73" s="360"/>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361"/>
      <c r="BM73" s="1105"/>
      <c r="BN73" s="1106"/>
      <c r="BO73" s="1121"/>
      <c r="BP73" s="1122"/>
      <c r="BQ73" s="1125"/>
      <c r="BR73" s="1126"/>
      <c r="BS73" s="1129" t="str">
        <f t="shared" ref="BS73" si="669">IF(BM73&gt;2,CR73,"")</f>
        <v/>
      </c>
      <c r="BT73" s="1130"/>
      <c r="BU73" s="1105"/>
      <c r="BV73" s="1106"/>
      <c r="BW73" s="1107"/>
      <c r="BX73" s="1108"/>
      <c r="BY73" s="1111"/>
      <c r="BZ73" s="1112">
        <f t="shared" ref="BZ73" si="670">SUMPRODUCT((AH73:BL73&gt;8)*(BM73=""),AH73:BL73)-IF(BM73="",COUNTIF(AH73:BL73,"&gt;8")*8,0)</f>
        <v>0</v>
      </c>
      <c r="CA73" s="1112">
        <f t="shared" ref="CA73" si="671">SUMPRODUCT((AH73:BL73&gt;8)*(BM73=8),AH73:BL73)-IF(BM73=8,COUNTIF(AH73:BL73,"&gt;8")*8,0)</f>
        <v>0</v>
      </c>
      <c r="CB73" s="1098">
        <f t="shared" ref="CB73" si="672">COUNTIFS($AH74:$BL74,"緊",$AH73:$BL73,"○")+COUNTIFS($AH74:$BL74,"リ",$AH73:$BL73,"○")</f>
        <v>0</v>
      </c>
      <c r="CC73" s="1098">
        <f t="shared" ref="CC73" si="673">SUMIFS($AH73:$BL73,$AH74:$BL74,"緊")+SUMIFS($AH73:$BL73,$AH74:$BL74,"リ")</f>
        <v>0</v>
      </c>
      <c r="CD73" s="1100" t="str">
        <f>IF(K73="","",IFERROR(VALUE(DATEDIF(H73,[3]設定!$D$13,"Y")+DATEDIF(H73,[3]設定!$D$13,"YM")/100),0))</f>
        <v/>
      </c>
      <c r="CE73" s="1100" t="str">
        <f>IF(H73="","",IF(CD73&lt;0.06,"6か月未満",IF(AND(0.06&lt;=CD73,CD73&lt;1),"6か月以上",IF(AND(1&lt;=CD73,CD73&lt;3),"3歳児未満",IF(3&lt;=CD73,"3歳児以上","")))))</f>
        <v/>
      </c>
      <c r="CF73" s="1102"/>
      <c r="CG73" s="1094"/>
      <c r="CH73" s="1103"/>
      <c r="CI73" s="1094"/>
      <c r="CJ73" s="1094"/>
      <c r="CK73" s="1094"/>
      <c r="CL73" s="1094"/>
      <c r="CM73" s="1095"/>
      <c r="CN73" s="1096"/>
      <c r="CO73" s="1092"/>
      <c r="CP73" s="1092"/>
      <c r="CQ73" s="1092"/>
      <c r="CR73" s="1092"/>
      <c r="CS73" s="1092"/>
      <c r="CT73" s="1084">
        <f t="shared" ref="CT73" si="674">SUM(CV73:DA74)</f>
        <v>0</v>
      </c>
      <c r="CU73" s="1090"/>
      <c r="CV73" s="1084">
        <f t="shared" ref="CV73" si="675">IF(AND(BM73&lt;&gt;1,K73&gt;=3),COUNTIFS(AH74:BL74,"非",AH73:BL73,"&gt;=2"),"")</f>
        <v>0</v>
      </c>
      <c r="CW73" s="1085"/>
      <c r="CX73" s="1088">
        <f t="shared" ref="CX73" si="676">IF(AND(BM73&lt;&gt;1,K73&gt;=3),COUNTIFS(AH74:BL74,"緊",AH73:BL73,"&gt;=2"),"")</f>
        <v>0</v>
      </c>
      <c r="CY73" s="1085"/>
      <c r="CZ73" s="1073">
        <f t="shared" ref="CZ73" si="677">IF(AND(BM73&lt;&gt;1,K73&gt;=3),COUNTIFS(AH74:BL74,"リ",AH73:BL73,"&gt;=2"),"")</f>
        <v>0</v>
      </c>
      <c r="DA73" s="1074"/>
      <c r="DB73" s="1084">
        <f t="shared" ref="DB73" si="678">SUM(DD73:DI74)</f>
        <v>0</v>
      </c>
      <c r="DC73" s="1090"/>
      <c r="DD73" s="1084" t="str">
        <f t="shared" ref="DD73" si="679">IF(AND(BM73&lt;&gt;1,K73&lt;3),COUNTIFS(AH74:BL74,"非"),"")</f>
        <v/>
      </c>
      <c r="DE73" s="1085"/>
      <c r="DF73" s="1088" t="str">
        <f t="shared" ref="DF73" si="680">IF(AND(BM73&lt;&gt;1,K73&lt;3),COUNTIFS(AH74:BL74,"緊"),"")</f>
        <v/>
      </c>
      <c r="DG73" s="1085"/>
      <c r="DH73" s="1073" t="str">
        <f t="shared" ref="DH73" si="681">IF(AND(BM73&lt;&gt;1,K73&lt;3),COUNTIFS(AH74:BL74,"リ"),"")</f>
        <v/>
      </c>
      <c r="DI73" s="1074"/>
    </row>
    <row r="74" spans="1:113" ht="17.25" customHeight="1" x14ac:dyDescent="0.15">
      <c r="A74" s="1145"/>
      <c r="B74" s="1146"/>
      <c r="C74" s="1150"/>
      <c r="D74" s="1151"/>
      <c r="E74" s="1151"/>
      <c r="F74" s="1151"/>
      <c r="G74" s="1152"/>
      <c r="H74" s="1156"/>
      <c r="I74" s="1157"/>
      <c r="J74" s="1158"/>
      <c r="K74" s="1145"/>
      <c r="L74" s="1146"/>
      <c r="M74" s="1086"/>
      <c r="N74" s="1091"/>
      <c r="O74" s="1160"/>
      <c r="P74" s="1075"/>
      <c r="Q74" s="1075"/>
      <c r="R74" s="1075"/>
      <c r="S74" s="1075"/>
      <c r="T74" s="1076"/>
      <c r="U74" s="1135"/>
      <c r="V74" s="1136"/>
      <c r="W74" s="1139"/>
      <c r="X74" s="1140"/>
      <c r="Y74" s="1142"/>
      <c r="Z74" s="1116"/>
      <c r="AA74" s="1116"/>
      <c r="AB74" s="1116"/>
      <c r="AC74" s="1116"/>
      <c r="AD74" s="1117"/>
      <c r="AE74" s="1077" t="s">
        <v>450</v>
      </c>
      <c r="AF74" s="1078"/>
      <c r="AG74" s="1079"/>
      <c r="AH74" s="362"/>
      <c r="AI74" s="362"/>
      <c r="AJ74" s="362"/>
      <c r="AK74" s="362"/>
      <c r="AL74" s="362"/>
      <c r="AM74" s="362"/>
      <c r="AN74" s="362"/>
      <c r="AO74" s="363"/>
      <c r="AP74" s="363"/>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1080"/>
      <c r="BN74" s="1081"/>
      <c r="BO74" s="1123"/>
      <c r="BP74" s="1124"/>
      <c r="BQ74" s="1127"/>
      <c r="BR74" s="1128"/>
      <c r="BS74" s="1131"/>
      <c r="BT74" s="1132"/>
      <c r="BU74" s="1080"/>
      <c r="BV74" s="1081"/>
      <c r="BW74" s="1109"/>
      <c r="BX74" s="1110"/>
      <c r="BY74" s="1111"/>
      <c r="BZ74" s="1113"/>
      <c r="CA74" s="1113"/>
      <c r="CB74" s="1099"/>
      <c r="CC74" s="1099"/>
      <c r="CD74" s="1101"/>
      <c r="CE74" s="1101"/>
      <c r="CF74" s="1102"/>
      <c r="CG74" s="1094"/>
      <c r="CH74" s="1104"/>
      <c r="CI74" s="1094"/>
      <c r="CJ74" s="1094"/>
      <c r="CK74" s="1094"/>
      <c r="CL74" s="1094"/>
      <c r="CM74" s="1095"/>
      <c r="CN74" s="1097"/>
      <c r="CO74" s="1093"/>
      <c r="CP74" s="1093"/>
      <c r="CQ74" s="1093"/>
      <c r="CR74" s="1093"/>
      <c r="CS74" s="1093"/>
      <c r="CT74" s="1086"/>
      <c r="CU74" s="1091"/>
      <c r="CV74" s="1086"/>
      <c r="CW74" s="1087"/>
      <c r="CX74" s="1089"/>
      <c r="CY74" s="1087"/>
      <c r="CZ74" s="1075"/>
      <c r="DA74" s="1076"/>
      <c r="DB74" s="1086"/>
      <c r="DC74" s="1091"/>
      <c r="DD74" s="1086"/>
      <c r="DE74" s="1087"/>
      <c r="DF74" s="1089"/>
      <c r="DG74" s="1087"/>
      <c r="DH74" s="1075"/>
      <c r="DI74" s="1076"/>
    </row>
    <row r="75" spans="1:113" ht="17.25" customHeight="1" x14ac:dyDescent="0.15">
      <c r="A75" s="1143">
        <f t="shared" ref="A75" si="682">A73+1</f>
        <v>33</v>
      </c>
      <c r="B75" s="1144"/>
      <c r="C75" s="1147"/>
      <c r="D75" s="1148"/>
      <c r="E75" s="1148"/>
      <c r="F75" s="1148"/>
      <c r="G75" s="1149"/>
      <c r="H75" s="1153"/>
      <c r="I75" s="1154"/>
      <c r="J75" s="1155"/>
      <c r="K75" s="1143" t="str">
        <f>IF(ISERROR(VLOOKUP($H75,[3]設定!$D$2:$E$7,2)), "", VLOOKUP($H75,[3]設定!$D$2:$E$7,2))</f>
        <v/>
      </c>
      <c r="L75" s="1144"/>
      <c r="M75" s="1084">
        <f t="shared" ref="M75" si="683">COUNTA(AH76:BL76)</f>
        <v>0</v>
      </c>
      <c r="N75" s="1090"/>
      <c r="O75" s="1159">
        <f t="shared" ref="O75" si="684">COUNTIF(AH76:BL76,"非")</f>
        <v>0</v>
      </c>
      <c r="P75" s="1073"/>
      <c r="Q75" s="1073">
        <f t="shared" ref="Q75" si="685">COUNTIF(AH76:BL76,"緊")</f>
        <v>0</v>
      </c>
      <c r="R75" s="1073"/>
      <c r="S75" s="1073">
        <f t="shared" ref="S75" si="686">COUNTIF(AH76:BL76,"リ")</f>
        <v>0</v>
      </c>
      <c r="T75" s="1074"/>
      <c r="U75" s="1133">
        <f t="shared" ref="U75" si="687">COUNTIF(AH75:BL75,"○")</f>
        <v>0</v>
      </c>
      <c r="V75" s="1134"/>
      <c r="W75" s="1137">
        <f t="shared" ref="W75" si="688">SUM(Y75:AD76)</f>
        <v>0</v>
      </c>
      <c r="X75" s="1138"/>
      <c r="Y75" s="1141">
        <f t="shared" ref="Y75" si="689">SUMIFS($AH75:$BL75,$AH76:$BL76,"非")</f>
        <v>0</v>
      </c>
      <c r="Z75" s="1114"/>
      <c r="AA75" s="1114">
        <f t="shared" ref="AA75" si="690">SUMIFS($AH75:$BL75,$AH76:$BL76,"緊")</f>
        <v>0</v>
      </c>
      <c r="AB75" s="1114"/>
      <c r="AC75" s="1114">
        <f t="shared" ref="AC75" si="691">SUMIFS($AH75:$BL75,$AH76:$BL76,"リ")</f>
        <v>0</v>
      </c>
      <c r="AD75" s="1115"/>
      <c r="AE75" s="1118" t="s">
        <v>451</v>
      </c>
      <c r="AF75" s="1119"/>
      <c r="AG75" s="1120"/>
      <c r="AH75" s="359"/>
      <c r="AI75" s="286"/>
      <c r="AJ75" s="286"/>
      <c r="AK75" s="286"/>
      <c r="AL75" s="286"/>
      <c r="AM75" s="286"/>
      <c r="AN75" s="286"/>
      <c r="AO75" s="360"/>
      <c r="AP75" s="360"/>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361"/>
      <c r="BM75" s="1105"/>
      <c r="BN75" s="1106"/>
      <c r="BO75" s="1121"/>
      <c r="BP75" s="1122"/>
      <c r="BQ75" s="1125"/>
      <c r="BR75" s="1126"/>
      <c r="BS75" s="1129" t="str">
        <f t="shared" ref="BS75" si="692">IF(BM75&gt;2,CR75,"")</f>
        <v/>
      </c>
      <c r="BT75" s="1130"/>
      <c r="BU75" s="1105"/>
      <c r="BV75" s="1106"/>
      <c r="BW75" s="1107"/>
      <c r="BX75" s="1108"/>
      <c r="BY75" s="1111"/>
      <c r="BZ75" s="1112">
        <f t="shared" ref="BZ75" si="693">SUMPRODUCT((AH75:BL75&gt;8)*(BM75=""),AH75:BL75)-IF(BM75="",COUNTIF(AH75:BL75,"&gt;8")*8,0)</f>
        <v>0</v>
      </c>
      <c r="CA75" s="1112">
        <f t="shared" ref="CA75" si="694">SUMPRODUCT((AH75:BL75&gt;8)*(BM75=8),AH75:BL75)-IF(BM75=8,COUNTIF(AH75:BL75,"&gt;8")*8,0)</f>
        <v>0</v>
      </c>
      <c r="CB75" s="1098">
        <f t="shared" ref="CB75" si="695">COUNTIFS($AH76:$BL76,"緊",$AH75:$BL75,"○")+COUNTIFS($AH76:$BL76,"リ",$AH75:$BL75,"○")</f>
        <v>0</v>
      </c>
      <c r="CC75" s="1098">
        <f t="shared" ref="CC75" si="696">SUMIFS($AH75:$BL75,$AH76:$BL76,"緊")+SUMIFS($AH75:$BL75,$AH76:$BL76,"リ")</f>
        <v>0</v>
      </c>
      <c r="CD75" s="1100" t="str">
        <f>IF(K75="","",IFERROR(VALUE(DATEDIF(H75,[3]設定!$D$13,"Y")+DATEDIF(H75,[3]設定!$D$13,"YM")/100),0))</f>
        <v/>
      </c>
      <c r="CE75" s="1100" t="str">
        <f>IF(H75="","",IF(CD75&lt;0.06,"6か月未満",IF(AND(0.06&lt;=CD75,CD75&lt;1),"6か月以上",IF(AND(1&lt;=CD75,CD75&lt;3),"3歳児未満",IF(3&lt;=CD75,"3歳児以上","")))))</f>
        <v/>
      </c>
      <c r="CF75" s="1102"/>
      <c r="CG75" s="1094"/>
      <c r="CH75" s="1103"/>
      <c r="CI75" s="1094"/>
      <c r="CJ75" s="1094"/>
      <c r="CK75" s="1094"/>
      <c r="CL75" s="1094"/>
      <c r="CM75" s="1095"/>
      <c r="CN75" s="1096"/>
      <c r="CO75" s="1092"/>
      <c r="CP75" s="1092"/>
      <c r="CQ75" s="1092"/>
      <c r="CR75" s="1092"/>
      <c r="CS75" s="1092"/>
      <c r="CT75" s="1084">
        <f t="shared" ref="CT75" si="697">SUM(CV75:DA76)</f>
        <v>0</v>
      </c>
      <c r="CU75" s="1090"/>
      <c r="CV75" s="1084">
        <f t="shared" ref="CV75" si="698">IF(AND(BM75&lt;&gt;1,K75&gt;=3),COUNTIFS(AH76:BL76,"非",AH75:BL75,"&gt;=2"),"")</f>
        <v>0</v>
      </c>
      <c r="CW75" s="1085"/>
      <c r="CX75" s="1088">
        <f t="shared" ref="CX75" si="699">IF(AND(BM75&lt;&gt;1,K75&gt;=3),COUNTIFS(AH76:BL76,"緊",AH75:BL75,"&gt;=2"),"")</f>
        <v>0</v>
      </c>
      <c r="CY75" s="1085"/>
      <c r="CZ75" s="1073">
        <f t="shared" ref="CZ75" si="700">IF(AND(BM75&lt;&gt;1,K75&gt;=3),COUNTIFS(AH76:BL76,"リ",AH75:BL75,"&gt;=2"),"")</f>
        <v>0</v>
      </c>
      <c r="DA75" s="1074"/>
      <c r="DB75" s="1084">
        <f t="shared" ref="DB75" si="701">SUM(DD75:DI76)</f>
        <v>0</v>
      </c>
      <c r="DC75" s="1090"/>
      <c r="DD75" s="1084" t="str">
        <f t="shared" ref="DD75" si="702">IF(AND(BM75&lt;&gt;1,K75&lt;3),COUNTIFS(AH76:BL76,"非"),"")</f>
        <v/>
      </c>
      <c r="DE75" s="1085"/>
      <c r="DF75" s="1088" t="str">
        <f t="shared" ref="DF75" si="703">IF(AND(BM75&lt;&gt;1,K75&lt;3),COUNTIFS(AH76:BL76,"緊"),"")</f>
        <v/>
      </c>
      <c r="DG75" s="1085"/>
      <c r="DH75" s="1073" t="str">
        <f t="shared" ref="DH75" si="704">IF(AND(BM75&lt;&gt;1,K75&lt;3),COUNTIFS(AH76:BL76,"リ"),"")</f>
        <v/>
      </c>
      <c r="DI75" s="1074"/>
    </row>
    <row r="76" spans="1:113" ht="17.25" customHeight="1" x14ac:dyDescent="0.15">
      <c r="A76" s="1145"/>
      <c r="B76" s="1146"/>
      <c r="C76" s="1150"/>
      <c r="D76" s="1151"/>
      <c r="E76" s="1151"/>
      <c r="F76" s="1151"/>
      <c r="G76" s="1152"/>
      <c r="H76" s="1156"/>
      <c r="I76" s="1157"/>
      <c r="J76" s="1158"/>
      <c r="K76" s="1145"/>
      <c r="L76" s="1146"/>
      <c r="M76" s="1086"/>
      <c r="N76" s="1091"/>
      <c r="O76" s="1160"/>
      <c r="P76" s="1075"/>
      <c r="Q76" s="1075"/>
      <c r="R76" s="1075"/>
      <c r="S76" s="1075"/>
      <c r="T76" s="1076"/>
      <c r="U76" s="1135"/>
      <c r="V76" s="1136"/>
      <c r="W76" s="1139"/>
      <c r="X76" s="1140"/>
      <c r="Y76" s="1142"/>
      <c r="Z76" s="1116"/>
      <c r="AA76" s="1116"/>
      <c r="AB76" s="1116"/>
      <c r="AC76" s="1116"/>
      <c r="AD76" s="1117"/>
      <c r="AE76" s="1077" t="s">
        <v>450</v>
      </c>
      <c r="AF76" s="1078"/>
      <c r="AG76" s="1079"/>
      <c r="AH76" s="362"/>
      <c r="AI76" s="362"/>
      <c r="AJ76" s="362"/>
      <c r="AK76" s="362"/>
      <c r="AL76" s="362"/>
      <c r="AM76" s="362"/>
      <c r="AN76" s="362"/>
      <c r="AO76" s="363"/>
      <c r="AP76" s="363"/>
      <c r="AQ76" s="362"/>
      <c r="AR76" s="362"/>
      <c r="AS76" s="362"/>
      <c r="AT76" s="362"/>
      <c r="AU76" s="362"/>
      <c r="AV76" s="362"/>
      <c r="AW76" s="362"/>
      <c r="AX76" s="362"/>
      <c r="AY76" s="362"/>
      <c r="AZ76" s="362"/>
      <c r="BA76" s="362"/>
      <c r="BB76" s="362"/>
      <c r="BC76" s="362"/>
      <c r="BD76" s="362"/>
      <c r="BE76" s="362"/>
      <c r="BF76" s="362"/>
      <c r="BG76" s="362"/>
      <c r="BH76" s="362"/>
      <c r="BI76" s="362"/>
      <c r="BJ76" s="362"/>
      <c r="BK76" s="362"/>
      <c r="BL76" s="362"/>
      <c r="BM76" s="1080"/>
      <c r="BN76" s="1081"/>
      <c r="BO76" s="1123"/>
      <c r="BP76" s="1124"/>
      <c r="BQ76" s="1127"/>
      <c r="BR76" s="1128"/>
      <c r="BS76" s="1131"/>
      <c r="BT76" s="1132"/>
      <c r="BU76" s="1080"/>
      <c r="BV76" s="1081"/>
      <c r="BW76" s="1109"/>
      <c r="BX76" s="1110"/>
      <c r="BY76" s="1111"/>
      <c r="BZ76" s="1113"/>
      <c r="CA76" s="1113"/>
      <c r="CB76" s="1099"/>
      <c r="CC76" s="1099"/>
      <c r="CD76" s="1101"/>
      <c r="CE76" s="1101"/>
      <c r="CF76" s="1102"/>
      <c r="CG76" s="1094"/>
      <c r="CH76" s="1104"/>
      <c r="CI76" s="1094"/>
      <c r="CJ76" s="1094"/>
      <c r="CK76" s="1094"/>
      <c r="CL76" s="1094"/>
      <c r="CM76" s="1095"/>
      <c r="CN76" s="1097"/>
      <c r="CO76" s="1093"/>
      <c r="CP76" s="1093"/>
      <c r="CQ76" s="1093"/>
      <c r="CR76" s="1093"/>
      <c r="CS76" s="1093"/>
      <c r="CT76" s="1086"/>
      <c r="CU76" s="1091"/>
      <c r="CV76" s="1086"/>
      <c r="CW76" s="1087"/>
      <c r="CX76" s="1089"/>
      <c r="CY76" s="1087"/>
      <c r="CZ76" s="1075"/>
      <c r="DA76" s="1076"/>
      <c r="DB76" s="1086"/>
      <c r="DC76" s="1091"/>
      <c r="DD76" s="1086"/>
      <c r="DE76" s="1087"/>
      <c r="DF76" s="1089"/>
      <c r="DG76" s="1087"/>
      <c r="DH76" s="1075"/>
      <c r="DI76" s="1076"/>
    </row>
    <row r="77" spans="1:113" ht="17.25" customHeight="1" x14ac:dyDescent="0.15">
      <c r="A77" s="1143">
        <f t="shared" ref="A77" si="705">A75+1</f>
        <v>34</v>
      </c>
      <c r="B77" s="1144"/>
      <c r="C77" s="1147"/>
      <c r="D77" s="1148"/>
      <c r="E77" s="1148"/>
      <c r="F77" s="1148"/>
      <c r="G77" s="1149"/>
      <c r="H77" s="1153"/>
      <c r="I77" s="1154"/>
      <c r="J77" s="1155"/>
      <c r="K77" s="1143" t="str">
        <f>IF(ISERROR(VLOOKUP($H77,[3]設定!$D$2:$E$7,2)), "", VLOOKUP($H77,[3]設定!$D$2:$E$7,2))</f>
        <v/>
      </c>
      <c r="L77" s="1144"/>
      <c r="M77" s="1084">
        <f t="shared" ref="M77" si="706">COUNTA(AH78:BL78)</f>
        <v>0</v>
      </c>
      <c r="N77" s="1090"/>
      <c r="O77" s="1159">
        <f t="shared" ref="O77" si="707">COUNTIF(AH78:BL78,"非")</f>
        <v>0</v>
      </c>
      <c r="P77" s="1073"/>
      <c r="Q77" s="1073">
        <f t="shared" ref="Q77" si="708">COUNTIF(AH78:BL78,"緊")</f>
        <v>0</v>
      </c>
      <c r="R77" s="1073"/>
      <c r="S77" s="1073">
        <f t="shared" ref="S77" si="709">COUNTIF(AH78:BL78,"リ")</f>
        <v>0</v>
      </c>
      <c r="T77" s="1074"/>
      <c r="U77" s="1133">
        <f t="shared" ref="U77" si="710">COUNTIF(AH77:BL77,"○")</f>
        <v>0</v>
      </c>
      <c r="V77" s="1134"/>
      <c r="W77" s="1137">
        <f t="shared" ref="W77" si="711">SUM(Y77:AD78)</f>
        <v>0</v>
      </c>
      <c r="X77" s="1138"/>
      <c r="Y77" s="1141">
        <f t="shared" ref="Y77" si="712">SUMIFS($AH77:$BL77,$AH78:$BL78,"非")</f>
        <v>0</v>
      </c>
      <c r="Z77" s="1114"/>
      <c r="AA77" s="1114">
        <f t="shared" ref="AA77" si="713">SUMIFS($AH77:$BL77,$AH78:$BL78,"緊")</f>
        <v>0</v>
      </c>
      <c r="AB77" s="1114"/>
      <c r="AC77" s="1114">
        <f t="shared" ref="AC77" si="714">SUMIFS($AH77:$BL77,$AH78:$BL78,"リ")</f>
        <v>0</v>
      </c>
      <c r="AD77" s="1115"/>
      <c r="AE77" s="1118" t="s">
        <v>451</v>
      </c>
      <c r="AF77" s="1119"/>
      <c r="AG77" s="1120"/>
      <c r="AH77" s="359"/>
      <c r="AI77" s="286"/>
      <c r="AJ77" s="286"/>
      <c r="AK77" s="286"/>
      <c r="AL77" s="286"/>
      <c r="AM77" s="286"/>
      <c r="AN77" s="286"/>
      <c r="AO77" s="360"/>
      <c r="AP77" s="360"/>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361"/>
      <c r="BM77" s="1105"/>
      <c r="BN77" s="1106"/>
      <c r="BO77" s="1121"/>
      <c r="BP77" s="1122"/>
      <c r="BQ77" s="1125"/>
      <c r="BR77" s="1126"/>
      <c r="BS77" s="1129" t="str">
        <f t="shared" ref="BS77" si="715">IF(BM77&gt;2,CR77,"")</f>
        <v/>
      </c>
      <c r="BT77" s="1130"/>
      <c r="BU77" s="1105"/>
      <c r="BV77" s="1106"/>
      <c r="BW77" s="1107"/>
      <c r="BX77" s="1108"/>
      <c r="BY77" s="1111"/>
      <c r="BZ77" s="1112">
        <f t="shared" ref="BZ77" si="716">SUMPRODUCT((AH77:BL77&gt;8)*(BM77=""),AH77:BL77)-IF(BM77="",COUNTIF(AH77:BL77,"&gt;8")*8,0)</f>
        <v>0</v>
      </c>
      <c r="CA77" s="1112">
        <f t="shared" ref="CA77" si="717">SUMPRODUCT((AH77:BL77&gt;8)*(BM77=8),AH77:BL77)-IF(BM77=8,COUNTIF(AH77:BL77,"&gt;8")*8,0)</f>
        <v>0</v>
      </c>
      <c r="CB77" s="1098">
        <f t="shared" ref="CB77" si="718">COUNTIFS($AH78:$BL78,"緊",$AH77:$BL77,"○")+COUNTIFS($AH78:$BL78,"リ",$AH77:$BL77,"○")</f>
        <v>0</v>
      </c>
      <c r="CC77" s="1098">
        <f t="shared" ref="CC77" si="719">SUMIFS($AH77:$BL77,$AH78:$BL78,"緊")+SUMIFS($AH77:$BL77,$AH78:$BL78,"リ")</f>
        <v>0</v>
      </c>
      <c r="CD77" s="1100" t="str">
        <f>IF(K77="","",IFERROR(VALUE(DATEDIF(H77,[3]設定!$D$13,"Y")+DATEDIF(H77,[3]設定!$D$13,"YM")/100),0))</f>
        <v/>
      </c>
      <c r="CE77" s="1100" t="str">
        <f>IF(H77="","",IF(CD77&lt;0.06,"6か月未満",IF(AND(0.06&lt;=CD77,CD77&lt;1),"6か月以上",IF(AND(1&lt;=CD77,CD77&lt;3),"3歳児未満",IF(3&lt;=CD77,"3歳児以上","")))))</f>
        <v/>
      </c>
      <c r="CF77" s="1102"/>
      <c r="CG77" s="1094"/>
      <c r="CH77" s="1103"/>
      <c r="CI77" s="1094"/>
      <c r="CJ77" s="1094"/>
      <c r="CK77" s="1094"/>
      <c r="CL77" s="1094"/>
      <c r="CM77" s="1095"/>
      <c r="CN77" s="1096"/>
      <c r="CO77" s="1092"/>
      <c r="CP77" s="1092"/>
      <c r="CQ77" s="1092"/>
      <c r="CR77" s="1092"/>
      <c r="CS77" s="1092"/>
      <c r="CT77" s="1084">
        <f t="shared" ref="CT77" si="720">SUM(CV77:DA78)</f>
        <v>0</v>
      </c>
      <c r="CU77" s="1090"/>
      <c r="CV77" s="1084">
        <f t="shared" ref="CV77" si="721">IF(AND(BM77&lt;&gt;1,K77&gt;=3),COUNTIFS(AH78:BL78,"非",AH77:BL77,"&gt;=2"),"")</f>
        <v>0</v>
      </c>
      <c r="CW77" s="1085"/>
      <c r="CX77" s="1088">
        <f t="shared" ref="CX77" si="722">IF(AND(BM77&lt;&gt;1,K77&gt;=3),COUNTIFS(AH78:BL78,"緊",AH77:BL77,"&gt;=2"),"")</f>
        <v>0</v>
      </c>
      <c r="CY77" s="1085"/>
      <c r="CZ77" s="1073">
        <f t="shared" ref="CZ77" si="723">IF(AND(BM77&lt;&gt;1,K77&gt;=3),COUNTIFS(AH78:BL78,"リ",AH77:BL77,"&gt;=2"),"")</f>
        <v>0</v>
      </c>
      <c r="DA77" s="1074"/>
      <c r="DB77" s="1084">
        <f t="shared" ref="DB77" si="724">SUM(DD77:DI78)</f>
        <v>0</v>
      </c>
      <c r="DC77" s="1090"/>
      <c r="DD77" s="1084" t="str">
        <f t="shared" ref="DD77" si="725">IF(AND(BM77&lt;&gt;1,K77&lt;3),COUNTIFS(AH78:BL78,"非"),"")</f>
        <v/>
      </c>
      <c r="DE77" s="1085"/>
      <c r="DF77" s="1088" t="str">
        <f t="shared" ref="DF77" si="726">IF(AND(BM77&lt;&gt;1,K77&lt;3),COUNTIFS(AH78:BL78,"緊"),"")</f>
        <v/>
      </c>
      <c r="DG77" s="1085"/>
      <c r="DH77" s="1073" t="str">
        <f t="shared" ref="DH77" si="727">IF(AND(BM77&lt;&gt;1,K77&lt;3),COUNTIFS(AH78:BL78,"リ"),"")</f>
        <v/>
      </c>
      <c r="DI77" s="1074"/>
    </row>
    <row r="78" spans="1:113" ht="17.25" customHeight="1" x14ac:dyDescent="0.15">
      <c r="A78" s="1145"/>
      <c r="B78" s="1146"/>
      <c r="C78" s="1150"/>
      <c r="D78" s="1151"/>
      <c r="E78" s="1151"/>
      <c r="F78" s="1151"/>
      <c r="G78" s="1152"/>
      <c r="H78" s="1156"/>
      <c r="I78" s="1157"/>
      <c r="J78" s="1158"/>
      <c r="K78" s="1145"/>
      <c r="L78" s="1146"/>
      <c r="M78" s="1086"/>
      <c r="N78" s="1091"/>
      <c r="O78" s="1160"/>
      <c r="P78" s="1075"/>
      <c r="Q78" s="1075"/>
      <c r="R78" s="1075"/>
      <c r="S78" s="1075"/>
      <c r="T78" s="1076"/>
      <c r="U78" s="1135"/>
      <c r="V78" s="1136"/>
      <c r="W78" s="1139"/>
      <c r="X78" s="1140"/>
      <c r="Y78" s="1142"/>
      <c r="Z78" s="1116"/>
      <c r="AA78" s="1116"/>
      <c r="AB78" s="1116"/>
      <c r="AC78" s="1116"/>
      <c r="AD78" s="1117"/>
      <c r="AE78" s="1077" t="s">
        <v>450</v>
      </c>
      <c r="AF78" s="1078"/>
      <c r="AG78" s="1079"/>
      <c r="AH78" s="362"/>
      <c r="AI78" s="362"/>
      <c r="AJ78" s="362"/>
      <c r="AK78" s="362"/>
      <c r="AL78" s="362"/>
      <c r="AM78" s="362"/>
      <c r="AN78" s="362"/>
      <c r="AO78" s="363"/>
      <c r="AP78" s="363"/>
      <c r="AQ78" s="362"/>
      <c r="AR78" s="362"/>
      <c r="AS78" s="362"/>
      <c r="AT78" s="362"/>
      <c r="AU78" s="362"/>
      <c r="AV78" s="362"/>
      <c r="AW78" s="362"/>
      <c r="AX78" s="362"/>
      <c r="AY78" s="362"/>
      <c r="AZ78" s="362"/>
      <c r="BA78" s="362"/>
      <c r="BB78" s="362"/>
      <c r="BC78" s="362"/>
      <c r="BD78" s="362"/>
      <c r="BE78" s="362"/>
      <c r="BF78" s="362"/>
      <c r="BG78" s="362"/>
      <c r="BH78" s="362"/>
      <c r="BI78" s="362"/>
      <c r="BJ78" s="362"/>
      <c r="BK78" s="362"/>
      <c r="BL78" s="362"/>
      <c r="BM78" s="1080"/>
      <c r="BN78" s="1081"/>
      <c r="BO78" s="1123"/>
      <c r="BP78" s="1124"/>
      <c r="BQ78" s="1127"/>
      <c r="BR78" s="1128"/>
      <c r="BS78" s="1131"/>
      <c r="BT78" s="1132"/>
      <c r="BU78" s="1080"/>
      <c r="BV78" s="1081"/>
      <c r="BW78" s="1109"/>
      <c r="BX78" s="1110"/>
      <c r="BY78" s="1111"/>
      <c r="BZ78" s="1113"/>
      <c r="CA78" s="1113"/>
      <c r="CB78" s="1099"/>
      <c r="CC78" s="1099"/>
      <c r="CD78" s="1101"/>
      <c r="CE78" s="1101"/>
      <c r="CF78" s="1102"/>
      <c r="CG78" s="1094"/>
      <c r="CH78" s="1104"/>
      <c r="CI78" s="1094"/>
      <c r="CJ78" s="1094"/>
      <c r="CK78" s="1094"/>
      <c r="CL78" s="1094"/>
      <c r="CM78" s="1095"/>
      <c r="CN78" s="1097"/>
      <c r="CO78" s="1093"/>
      <c r="CP78" s="1093"/>
      <c r="CQ78" s="1093"/>
      <c r="CR78" s="1093"/>
      <c r="CS78" s="1093"/>
      <c r="CT78" s="1086"/>
      <c r="CU78" s="1091"/>
      <c r="CV78" s="1086"/>
      <c r="CW78" s="1087"/>
      <c r="CX78" s="1089"/>
      <c r="CY78" s="1087"/>
      <c r="CZ78" s="1075"/>
      <c r="DA78" s="1076"/>
      <c r="DB78" s="1086"/>
      <c r="DC78" s="1091"/>
      <c r="DD78" s="1086"/>
      <c r="DE78" s="1087"/>
      <c r="DF78" s="1089"/>
      <c r="DG78" s="1087"/>
      <c r="DH78" s="1075"/>
      <c r="DI78" s="1076"/>
    </row>
    <row r="79" spans="1:113" ht="17.25" customHeight="1" x14ac:dyDescent="0.15">
      <c r="A79" s="1143">
        <f t="shared" ref="A79" si="728">A77+1</f>
        <v>35</v>
      </c>
      <c r="B79" s="1144"/>
      <c r="C79" s="1147"/>
      <c r="D79" s="1148"/>
      <c r="E79" s="1148"/>
      <c r="F79" s="1148"/>
      <c r="G79" s="1149"/>
      <c r="H79" s="1153"/>
      <c r="I79" s="1154"/>
      <c r="J79" s="1155"/>
      <c r="K79" s="1143" t="str">
        <f>IF(ISERROR(VLOOKUP($H79,[3]設定!$D$2:$E$7,2)), "", VLOOKUP($H79,[3]設定!$D$2:$E$7,2))</f>
        <v/>
      </c>
      <c r="L79" s="1144"/>
      <c r="M79" s="1084">
        <f t="shared" ref="M79" si="729">COUNTA(AH80:BL80)</f>
        <v>0</v>
      </c>
      <c r="N79" s="1090"/>
      <c r="O79" s="1159">
        <f t="shared" ref="O79" si="730">COUNTIF(AH80:BL80,"非")</f>
        <v>0</v>
      </c>
      <c r="P79" s="1073"/>
      <c r="Q79" s="1073">
        <f t="shared" ref="Q79" si="731">COUNTIF(AH80:BL80,"緊")</f>
        <v>0</v>
      </c>
      <c r="R79" s="1073"/>
      <c r="S79" s="1073">
        <f t="shared" ref="S79" si="732">COUNTIF(AH80:BL80,"リ")</f>
        <v>0</v>
      </c>
      <c r="T79" s="1074"/>
      <c r="U79" s="1133">
        <f t="shared" ref="U79" si="733">COUNTIF(AH79:BL79,"○")</f>
        <v>0</v>
      </c>
      <c r="V79" s="1134"/>
      <c r="W79" s="1137">
        <f t="shared" ref="W79" si="734">SUM(Y79:AD80)</f>
        <v>0</v>
      </c>
      <c r="X79" s="1138"/>
      <c r="Y79" s="1141">
        <f t="shared" ref="Y79" si="735">SUMIFS($AH79:$BL79,$AH80:$BL80,"非")</f>
        <v>0</v>
      </c>
      <c r="Z79" s="1114"/>
      <c r="AA79" s="1114">
        <f t="shared" ref="AA79" si="736">SUMIFS($AH79:$BL79,$AH80:$BL80,"緊")</f>
        <v>0</v>
      </c>
      <c r="AB79" s="1114"/>
      <c r="AC79" s="1114">
        <f t="shared" ref="AC79" si="737">SUMIFS($AH79:$BL79,$AH80:$BL80,"リ")</f>
        <v>0</v>
      </c>
      <c r="AD79" s="1115"/>
      <c r="AE79" s="1118" t="s">
        <v>451</v>
      </c>
      <c r="AF79" s="1119"/>
      <c r="AG79" s="1120"/>
      <c r="AH79" s="359"/>
      <c r="AI79" s="286"/>
      <c r="AJ79" s="286"/>
      <c r="AK79" s="286"/>
      <c r="AL79" s="286"/>
      <c r="AM79" s="286"/>
      <c r="AN79" s="286"/>
      <c r="AO79" s="360"/>
      <c r="AP79" s="360"/>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361"/>
      <c r="BM79" s="1105"/>
      <c r="BN79" s="1106"/>
      <c r="BO79" s="1121"/>
      <c r="BP79" s="1122"/>
      <c r="BQ79" s="1125"/>
      <c r="BR79" s="1126"/>
      <c r="BS79" s="1129" t="str">
        <f t="shared" ref="BS79" si="738">IF(BM79&gt;2,CR79,"")</f>
        <v/>
      </c>
      <c r="BT79" s="1130"/>
      <c r="BU79" s="1105"/>
      <c r="BV79" s="1106"/>
      <c r="BW79" s="1107"/>
      <c r="BX79" s="1108"/>
      <c r="BY79" s="1111"/>
      <c r="BZ79" s="1112">
        <f t="shared" ref="BZ79" si="739">SUMPRODUCT((AH79:BL79&gt;8)*(BM79=""),AH79:BL79)-IF(BM79="",COUNTIF(AH79:BL79,"&gt;8")*8,0)</f>
        <v>0</v>
      </c>
      <c r="CA79" s="1112">
        <f t="shared" ref="CA79" si="740">SUMPRODUCT((AH79:BL79&gt;8)*(BM79=8),AH79:BL79)-IF(BM79=8,COUNTIF(AH79:BL79,"&gt;8")*8,0)</f>
        <v>0</v>
      </c>
      <c r="CB79" s="1098">
        <f t="shared" ref="CB79" si="741">COUNTIFS($AH80:$BL80,"緊",$AH79:$BL79,"○")+COUNTIFS($AH80:$BL80,"リ",$AH79:$BL79,"○")</f>
        <v>0</v>
      </c>
      <c r="CC79" s="1098">
        <f t="shared" ref="CC79" si="742">SUMIFS($AH79:$BL79,$AH80:$BL80,"緊")+SUMIFS($AH79:$BL79,$AH80:$BL80,"リ")</f>
        <v>0</v>
      </c>
      <c r="CD79" s="1100" t="str">
        <f>IF(K79="","",IFERROR(VALUE(DATEDIF(H79,[3]設定!$D$13,"Y")+DATEDIF(H79,[3]設定!$D$13,"YM")/100),0))</f>
        <v/>
      </c>
      <c r="CE79" s="1100" t="str">
        <f>IF(H79="","",IF(CD79&lt;0.06,"6か月未満",IF(AND(0.06&lt;=CD79,CD79&lt;1),"6か月以上",IF(AND(1&lt;=CD79,CD79&lt;3),"3歳児未満",IF(3&lt;=CD79,"3歳児以上","")))))</f>
        <v/>
      </c>
      <c r="CF79" s="1102"/>
      <c r="CG79" s="1094"/>
      <c r="CH79" s="1103"/>
      <c r="CI79" s="1094"/>
      <c r="CJ79" s="1094"/>
      <c r="CK79" s="1094"/>
      <c r="CL79" s="1094"/>
      <c r="CM79" s="1095"/>
      <c r="CN79" s="1096"/>
      <c r="CO79" s="1092"/>
      <c r="CP79" s="1092"/>
      <c r="CQ79" s="1092"/>
      <c r="CR79" s="1092"/>
      <c r="CS79" s="1092"/>
      <c r="CT79" s="1084">
        <f t="shared" ref="CT79" si="743">SUM(CV79:DA80)</f>
        <v>0</v>
      </c>
      <c r="CU79" s="1090"/>
      <c r="CV79" s="1084">
        <f t="shared" ref="CV79" si="744">IF(AND(BM79&lt;&gt;1,K79&gt;=3),COUNTIFS(AH80:BL80,"非",AH79:BL79,"&gt;=2"),"")</f>
        <v>0</v>
      </c>
      <c r="CW79" s="1085"/>
      <c r="CX79" s="1088">
        <f t="shared" ref="CX79" si="745">IF(AND(BM79&lt;&gt;1,K79&gt;=3),COUNTIFS(AH80:BL80,"緊",AH79:BL79,"&gt;=2"),"")</f>
        <v>0</v>
      </c>
      <c r="CY79" s="1085"/>
      <c r="CZ79" s="1073">
        <f t="shared" ref="CZ79" si="746">IF(AND(BM79&lt;&gt;1,K79&gt;=3),COUNTIFS(AH80:BL80,"リ",AH79:BL79,"&gt;=2"),"")</f>
        <v>0</v>
      </c>
      <c r="DA79" s="1074"/>
      <c r="DB79" s="1084">
        <f t="shared" ref="DB79" si="747">SUM(DD79:DI80)</f>
        <v>0</v>
      </c>
      <c r="DC79" s="1090"/>
      <c r="DD79" s="1084" t="str">
        <f t="shared" ref="DD79" si="748">IF(AND(BM79&lt;&gt;1,K79&lt;3),COUNTIFS(AH80:BL80,"非"),"")</f>
        <v/>
      </c>
      <c r="DE79" s="1085"/>
      <c r="DF79" s="1088" t="str">
        <f t="shared" ref="DF79" si="749">IF(AND(BM79&lt;&gt;1,K79&lt;3),COUNTIFS(AH80:BL80,"緊"),"")</f>
        <v/>
      </c>
      <c r="DG79" s="1085"/>
      <c r="DH79" s="1073" t="str">
        <f t="shared" ref="DH79" si="750">IF(AND(BM79&lt;&gt;1,K79&lt;3),COUNTIFS(AH80:BL80,"リ"),"")</f>
        <v/>
      </c>
      <c r="DI79" s="1074"/>
    </row>
    <row r="80" spans="1:113" ht="17.25" customHeight="1" x14ac:dyDescent="0.15">
      <c r="A80" s="1145"/>
      <c r="B80" s="1146"/>
      <c r="C80" s="1150"/>
      <c r="D80" s="1151"/>
      <c r="E80" s="1151"/>
      <c r="F80" s="1151"/>
      <c r="G80" s="1152"/>
      <c r="H80" s="1156"/>
      <c r="I80" s="1157"/>
      <c r="J80" s="1158"/>
      <c r="K80" s="1145"/>
      <c r="L80" s="1146"/>
      <c r="M80" s="1086"/>
      <c r="N80" s="1091"/>
      <c r="O80" s="1160"/>
      <c r="P80" s="1075"/>
      <c r="Q80" s="1075"/>
      <c r="R80" s="1075"/>
      <c r="S80" s="1075"/>
      <c r="T80" s="1076"/>
      <c r="U80" s="1135"/>
      <c r="V80" s="1136"/>
      <c r="W80" s="1139"/>
      <c r="X80" s="1140"/>
      <c r="Y80" s="1142"/>
      <c r="Z80" s="1116"/>
      <c r="AA80" s="1116"/>
      <c r="AB80" s="1116"/>
      <c r="AC80" s="1116"/>
      <c r="AD80" s="1117"/>
      <c r="AE80" s="1077" t="s">
        <v>450</v>
      </c>
      <c r="AF80" s="1078"/>
      <c r="AG80" s="1079"/>
      <c r="AH80" s="362"/>
      <c r="AI80" s="362"/>
      <c r="AJ80" s="362"/>
      <c r="AK80" s="362"/>
      <c r="AL80" s="362"/>
      <c r="AM80" s="362"/>
      <c r="AN80" s="362"/>
      <c r="AO80" s="363"/>
      <c r="AP80" s="363"/>
      <c r="AQ80" s="362"/>
      <c r="AR80" s="362"/>
      <c r="AS80" s="362"/>
      <c r="AT80" s="362"/>
      <c r="AU80" s="362"/>
      <c r="AV80" s="362"/>
      <c r="AW80" s="362"/>
      <c r="AX80" s="362"/>
      <c r="AY80" s="362"/>
      <c r="AZ80" s="362"/>
      <c r="BA80" s="362"/>
      <c r="BB80" s="362"/>
      <c r="BC80" s="362"/>
      <c r="BD80" s="362"/>
      <c r="BE80" s="362"/>
      <c r="BF80" s="362"/>
      <c r="BG80" s="362"/>
      <c r="BH80" s="362"/>
      <c r="BI80" s="362"/>
      <c r="BJ80" s="362"/>
      <c r="BK80" s="362"/>
      <c r="BL80" s="362"/>
      <c r="BM80" s="1080"/>
      <c r="BN80" s="1081"/>
      <c r="BO80" s="1123"/>
      <c r="BP80" s="1124"/>
      <c r="BQ80" s="1127"/>
      <c r="BR80" s="1128"/>
      <c r="BS80" s="1131"/>
      <c r="BT80" s="1132"/>
      <c r="BU80" s="1080"/>
      <c r="BV80" s="1081"/>
      <c r="BW80" s="1109"/>
      <c r="BX80" s="1110"/>
      <c r="BY80" s="1111"/>
      <c r="BZ80" s="1113"/>
      <c r="CA80" s="1113"/>
      <c r="CB80" s="1099"/>
      <c r="CC80" s="1099"/>
      <c r="CD80" s="1101"/>
      <c r="CE80" s="1101"/>
      <c r="CF80" s="1102"/>
      <c r="CG80" s="1094"/>
      <c r="CH80" s="1104"/>
      <c r="CI80" s="1094"/>
      <c r="CJ80" s="1094"/>
      <c r="CK80" s="1094"/>
      <c r="CL80" s="1094"/>
      <c r="CM80" s="1095"/>
      <c r="CN80" s="1097"/>
      <c r="CO80" s="1093"/>
      <c r="CP80" s="1093"/>
      <c r="CQ80" s="1093"/>
      <c r="CR80" s="1093"/>
      <c r="CS80" s="1093"/>
      <c r="CT80" s="1086"/>
      <c r="CU80" s="1091"/>
      <c r="CV80" s="1086"/>
      <c r="CW80" s="1087"/>
      <c r="CX80" s="1089"/>
      <c r="CY80" s="1087"/>
      <c r="CZ80" s="1075"/>
      <c r="DA80" s="1076"/>
      <c r="DB80" s="1086"/>
      <c r="DC80" s="1091"/>
      <c r="DD80" s="1086"/>
      <c r="DE80" s="1087"/>
      <c r="DF80" s="1089"/>
      <c r="DG80" s="1087"/>
      <c r="DH80" s="1075"/>
      <c r="DI80" s="1076"/>
    </row>
    <row r="81" spans="1:113" ht="17.25" customHeight="1" x14ac:dyDescent="0.15">
      <c r="A81" s="1143">
        <f t="shared" ref="A81" si="751">A79+1</f>
        <v>36</v>
      </c>
      <c r="B81" s="1144"/>
      <c r="C81" s="1147"/>
      <c r="D81" s="1148"/>
      <c r="E81" s="1148"/>
      <c r="F81" s="1148"/>
      <c r="G81" s="1149"/>
      <c r="H81" s="1153"/>
      <c r="I81" s="1154"/>
      <c r="J81" s="1155"/>
      <c r="K81" s="1143" t="str">
        <f>IF(ISERROR(VLOOKUP($H81,[3]設定!$D$2:$E$7,2)), "", VLOOKUP($H81,[3]設定!$D$2:$E$7,2))</f>
        <v/>
      </c>
      <c r="L81" s="1144"/>
      <c r="M81" s="1084">
        <f t="shared" ref="M81" si="752">COUNTA(AH82:BL82)</f>
        <v>0</v>
      </c>
      <c r="N81" s="1090"/>
      <c r="O81" s="1159">
        <f t="shared" ref="O81" si="753">COUNTIF(AH82:BL82,"非")</f>
        <v>0</v>
      </c>
      <c r="P81" s="1073"/>
      <c r="Q81" s="1073">
        <f t="shared" ref="Q81" si="754">COUNTIF(AH82:BL82,"緊")</f>
        <v>0</v>
      </c>
      <c r="R81" s="1073"/>
      <c r="S81" s="1073">
        <f t="shared" ref="S81" si="755">COUNTIF(AH82:BL82,"リ")</f>
        <v>0</v>
      </c>
      <c r="T81" s="1074"/>
      <c r="U81" s="1133">
        <f t="shared" ref="U81" si="756">COUNTIF(AH81:BL81,"○")</f>
        <v>0</v>
      </c>
      <c r="V81" s="1134"/>
      <c r="W81" s="1137">
        <f t="shared" ref="W81" si="757">SUM(Y81:AD82)</f>
        <v>0</v>
      </c>
      <c r="X81" s="1138"/>
      <c r="Y81" s="1141">
        <f t="shared" ref="Y81" si="758">SUMIFS($AH81:$BL81,$AH82:$BL82,"非")</f>
        <v>0</v>
      </c>
      <c r="Z81" s="1114"/>
      <c r="AA81" s="1114">
        <f t="shared" ref="AA81" si="759">SUMIFS($AH81:$BL81,$AH82:$BL82,"緊")</f>
        <v>0</v>
      </c>
      <c r="AB81" s="1114"/>
      <c r="AC81" s="1114">
        <f t="shared" ref="AC81" si="760">SUMIFS($AH81:$BL81,$AH82:$BL82,"リ")</f>
        <v>0</v>
      </c>
      <c r="AD81" s="1115"/>
      <c r="AE81" s="1118" t="s">
        <v>451</v>
      </c>
      <c r="AF81" s="1119"/>
      <c r="AG81" s="1120"/>
      <c r="AH81" s="359"/>
      <c r="AI81" s="286"/>
      <c r="AJ81" s="286"/>
      <c r="AK81" s="286"/>
      <c r="AL81" s="286"/>
      <c r="AM81" s="286"/>
      <c r="AN81" s="286"/>
      <c r="AO81" s="360"/>
      <c r="AP81" s="360"/>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361"/>
      <c r="BM81" s="1105"/>
      <c r="BN81" s="1106"/>
      <c r="BO81" s="1121"/>
      <c r="BP81" s="1122"/>
      <c r="BQ81" s="1125"/>
      <c r="BR81" s="1126"/>
      <c r="BS81" s="1129" t="str">
        <f t="shared" ref="BS81" si="761">IF(BM81&gt;2,CR81,"")</f>
        <v/>
      </c>
      <c r="BT81" s="1130"/>
      <c r="BU81" s="1105"/>
      <c r="BV81" s="1106"/>
      <c r="BW81" s="1107"/>
      <c r="BX81" s="1108"/>
      <c r="BY81" s="1111"/>
      <c r="BZ81" s="1112">
        <f t="shared" ref="BZ81" si="762">SUMPRODUCT((AH81:BL81&gt;8)*(BM81=""),AH81:BL81)-IF(BM81="",COUNTIF(AH81:BL81,"&gt;8")*8,0)</f>
        <v>0</v>
      </c>
      <c r="CA81" s="1112">
        <f t="shared" ref="CA81" si="763">SUMPRODUCT((AH81:BL81&gt;8)*(BM81=8),AH81:BL81)-IF(BM81=8,COUNTIF(AH81:BL81,"&gt;8")*8,0)</f>
        <v>0</v>
      </c>
      <c r="CB81" s="1098">
        <f t="shared" ref="CB81" si="764">COUNTIFS($AH82:$BL82,"緊",$AH81:$BL81,"○")+COUNTIFS($AH82:$BL82,"リ",$AH81:$BL81,"○")</f>
        <v>0</v>
      </c>
      <c r="CC81" s="1098">
        <f t="shared" ref="CC81" si="765">SUMIFS($AH81:$BL81,$AH82:$BL82,"緊")+SUMIFS($AH81:$BL81,$AH82:$BL82,"リ")</f>
        <v>0</v>
      </c>
      <c r="CD81" s="1100" t="str">
        <f>IF(K81="","",IFERROR(VALUE(DATEDIF(H81,[3]設定!$D$13,"Y")+DATEDIF(H81,[3]設定!$D$13,"YM")/100),0))</f>
        <v/>
      </c>
      <c r="CE81" s="1100" t="str">
        <f>IF(H81="","",IF(CD81&lt;0.06,"6か月未満",IF(AND(0.06&lt;=CD81,CD81&lt;1),"6か月以上",IF(AND(1&lt;=CD81,CD81&lt;3),"3歳児未満",IF(3&lt;=CD81,"3歳児以上","")))))</f>
        <v/>
      </c>
      <c r="CF81" s="1102"/>
      <c r="CG81" s="1094"/>
      <c r="CH81" s="1103"/>
      <c r="CI81" s="1094"/>
      <c r="CJ81" s="1094"/>
      <c r="CK81" s="1094"/>
      <c r="CL81" s="1094"/>
      <c r="CM81" s="1095"/>
      <c r="CN81" s="1096"/>
      <c r="CO81" s="1092"/>
      <c r="CP81" s="1092"/>
      <c r="CQ81" s="1092"/>
      <c r="CR81" s="1092"/>
      <c r="CS81" s="1092"/>
      <c r="CT81" s="1084">
        <f t="shared" ref="CT81" si="766">SUM(CV81:DA82)</f>
        <v>0</v>
      </c>
      <c r="CU81" s="1090"/>
      <c r="CV81" s="1084">
        <f t="shared" ref="CV81" si="767">IF(AND(BM81&lt;&gt;1,K81&gt;=3),COUNTIFS(AH82:BL82,"非",AH81:BL81,"&gt;=2"),"")</f>
        <v>0</v>
      </c>
      <c r="CW81" s="1085"/>
      <c r="CX81" s="1088">
        <f t="shared" ref="CX81" si="768">IF(AND(BM81&lt;&gt;1,K81&gt;=3),COUNTIFS(AH82:BL82,"緊",AH81:BL81,"&gt;=2"),"")</f>
        <v>0</v>
      </c>
      <c r="CY81" s="1085"/>
      <c r="CZ81" s="1073">
        <f t="shared" ref="CZ81" si="769">IF(AND(BM81&lt;&gt;1,K81&gt;=3),COUNTIFS(AH82:BL82,"リ",AH81:BL81,"&gt;=2"),"")</f>
        <v>0</v>
      </c>
      <c r="DA81" s="1074"/>
      <c r="DB81" s="1084">
        <f t="shared" ref="DB81" si="770">SUM(DD81:DI82)</f>
        <v>0</v>
      </c>
      <c r="DC81" s="1090"/>
      <c r="DD81" s="1084" t="str">
        <f t="shared" ref="DD81" si="771">IF(AND(BM81&lt;&gt;1,K81&lt;3),COUNTIFS(AH82:BL82,"非"),"")</f>
        <v/>
      </c>
      <c r="DE81" s="1085"/>
      <c r="DF81" s="1088" t="str">
        <f t="shared" ref="DF81" si="772">IF(AND(BM81&lt;&gt;1,K81&lt;3),COUNTIFS(AH82:BL82,"緊"),"")</f>
        <v/>
      </c>
      <c r="DG81" s="1085"/>
      <c r="DH81" s="1073" t="str">
        <f t="shared" ref="DH81" si="773">IF(AND(BM81&lt;&gt;1,K81&lt;3),COUNTIFS(AH82:BL82,"リ"),"")</f>
        <v/>
      </c>
      <c r="DI81" s="1074"/>
    </row>
    <row r="82" spans="1:113" ht="17.25" customHeight="1" x14ac:dyDescent="0.15">
      <c r="A82" s="1145"/>
      <c r="B82" s="1146"/>
      <c r="C82" s="1150"/>
      <c r="D82" s="1151"/>
      <c r="E82" s="1151"/>
      <c r="F82" s="1151"/>
      <c r="G82" s="1152"/>
      <c r="H82" s="1156"/>
      <c r="I82" s="1157"/>
      <c r="J82" s="1158"/>
      <c r="K82" s="1145"/>
      <c r="L82" s="1146"/>
      <c r="M82" s="1086"/>
      <c r="N82" s="1091"/>
      <c r="O82" s="1160"/>
      <c r="P82" s="1075"/>
      <c r="Q82" s="1075"/>
      <c r="R82" s="1075"/>
      <c r="S82" s="1075"/>
      <c r="T82" s="1076"/>
      <c r="U82" s="1135"/>
      <c r="V82" s="1136"/>
      <c r="W82" s="1139"/>
      <c r="X82" s="1140"/>
      <c r="Y82" s="1142"/>
      <c r="Z82" s="1116"/>
      <c r="AA82" s="1116"/>
      <c r="AB82" s="1116"/>
      <c r="AC82" s="1116"/>
      <c r="AD82" s="1117"/>
      <c r="AE82" s="1077" t="s">
        <v>450</v>
      </c>
      <c r="AF82" s="1078"/>
      <c r="AG82" s="1079"/>
      <c r="AH82" s="362"/>
      <c r="AI82" s="362"/>
      <c r="AJ82" s="362"/>
      <c r="AK82" s="362"/>
      <c r="AL82" s="362"/>
      <c r="AM82" s="362"/>
      <c r="AN82" s="362"/>
      <c r="AO82" s="363"/>
      <c r="AP82" s="363"/>
      <c r="AQ82" s="362"/>
      <c r="AR82" s="362"/>
      <c r="AS82" s="362"/>
      <c r="AT82" s="362"/>
      <c r="AU82" s="362"/>
      <c r="AV82" s="362"/>
      <c r="AW82" s="362"/>
      <c r="AX82" s="362"/>
      <c r="AY82" s="362"/>
      <c r="AZ82" s="362"/>
      <c r="BA82" s="362"/>
      <c r="BB82" s="362"/>
      <c r="BC82" s="362"/>
      <c r="BD82" s="362"/>
      <c r="BE82" s="362"/>
      <c r="BF82" s="362"/>
      <c r="BG82" s="362"/>
      <c r="BH82" s="362"/>
      <c r="BI82" s="362"/>
      <c r="BJ82" s="362"/>
      <c r="BK82" s="362"/>
      <c r="BL82" s="362"/>
      <c r="BM82" s="1080"/>
      <c r="BN82" s="1081"/>
      <c r="BO82" s="1123"/>
      <c r="BP82" s="1124"/>
      <c r="BQ82" s="1127"/>
      <c r="BR82" s="1128"/>
      <c r="BS82" s="1131"/>
      <c r="BT82" s="1132"/>
      <c r="BU82" s="1080"/>
      <c r="BV82" s="1081"/>
      <c r="BW82" s="1109"/>
      <c r="BX82" s="1110"/>
      <c r="BY82" s="1111"/>
      <c r="BZ82" s="1113"/>
      <c r="CA82" s="1113"/>
      <c r="CB82" s="1099"/>
      <c r="CC82" s="1099"/>
      <c r="CD82" s="1101"/>
      <c r="CE82" s="1101"/>
      <c r="CF82" s="1102"/>
      <c r="CG82" s="1094"/>
      <c r="CH82" s="1104"/>
      <c r="CI82" s="1094"/>
      <c r="CJ82" s="1094"/>
      <c r="CK82" s="1094"/>
      <c r="CL82" s="1094"/>
      <c r="CM82" s="1095"/>
      <c r="CN82" s="1097"/>
      <c r="CO82" s="1093"/>
      <c r="CP82" s="1093"/>
      <c r="CQ82" s="1093"/>
      <c r="CR82" s="1093"/>
      <c r="CS82" s="1093"/>
      <c r="CT82" s="1086"/>
      <c r="CU82" s="1091"/>
      <c r="CV82" s="1086"/>
      <c r="CW82" s="1087"/>
      <c r="CX82" s="1089"/>
      <c r="CY82" s="1087"/>
      <c r="CZ82" s="1075"/>
      <c r="DA82" s="1076"/>
      <c r="DB82" s="1086"/>
      <c r="DC82" s="1091"/>
      <c r="DD82" s="1086"/>
      <c r="DE82" s="1087"/>
      <c r="DF82" s="1089"/>
      <c r="DG82" s="1087"/>
      <c r="DH82" s="1075"/>
      <c r="DI82" s="1076"/>
    </row>
    <row r="83" spans="1:113" ht="17.25" customHeight="1" x14ac:dyDescent="0.15">
      <c r="A83" s="1143">
        <f t="shared" ref="A83" si="774">A81+1</f>
        <v>37</v>
      </c>
      <c r="B83" s="1144"/>
      <c r="C83" s="1147"/>
      <c r="D83" s="1148"/>
      <c r="E83" s="1148"/>
      <c r="F83" s="1148"/>
      <c r="G83" s="1149"/>
      <c r="H83" s="1153"/>
      <c r="I83" s="1154"/>
      <c r="J83" s="1155"/>
      <c r="K83" s="1143" t="str">
        <f>IF(ISERROR(VLOOKUP($H83,[3]設定!$D$2:$E$7,2)), "", VLOOKUP($H83,[3]設定!$D$2:$E$7,2))</f>
        <v/>
      </c>
      <c r="L83" s="1144"/>
      <c r="M83" s="1084">
        <f t="shared" ref="M83" si="775">COUNTA(AH84:BL84)</f>
        <v>0</v>
      </c>
      <c r="N83" s="1090"/>
      <c r="O83" s="1159">
        <f t="shared" ref="O83" si="776">COUNTIF(AH84:BL84,"非")</f>
        <v>0</v>
      </c>
      <c r="P83" s="1073"/>
      <c r="Q83" s="1073">
        <f t="shared" ref="Q83" si="777">COUNTIF(AH84:BL84,"緊")</f>
        <v>0</v>
      </c>
      <c r="R83" s="1073"/>
      <c r="S83" s="1073">
        <f t="shared" ref="S83" si="778">COUNTIF(AH84:BL84,"リ")</f>
        <v>0</v>
      </c>
      <c r="T83" s="1074"/>
      <c r="U83" s="1133">
        <f t="shared" ref="U83" si="779">COUNTIF(AH83:BL83,"○")</f>
        <v>0</v>
      </c>
      <c r="V83" s="1134"/>
      <c r="W83" s="1137">
        <f t="shared" ref="W83" si="780">SUM(Y83:AD84)</f>
        <v>0</v>
      </c>
      <c r="X83" s="1138"/>
      <c r="Y83" s="1141">
        <f t="shared" ref="Y83" si="781">SUMIFS($AH83:$BL83,$AH84:$BL84,"非")</f>
        <v>0</v>
      </c>
      <c r="Z83" s="1114"/>
      <c r="AA83" s="1114">
        <f t="shared" ref="AA83" si="782">SUMIFS($AH83:$BL83,$AH84:$BL84,"緊")</f>
        <v>0</v>
      </c>
      <c r="AB83" s="1114"/>
      <c r="AC83" s="1114">
        <f t="shared" ref="AC83" si="783">SUMIFS($AH83:$BL83,$AH84:$BL84,"リ")</f>
        <v>0</v>
      </c>
      <c r="AD83" s="1115"/>
      <c r="AE83" s="1118" t="s">
        <v>451</v>
      </c>
      <c r="AF83" s="1119"/>
      <c r="AG83" s="1120"/>
      <c r="AH83" s="359"/>
      <c r="AI83" s="286"/>
      <c r="AJ83" s="286"/>
      <c r="AK83" s="286"/>
      <c r="AL83" s="286"/>
      <c r="AM83" s="286"/>
      <c r="AN83" s="286"/>
      <c r="AO83" s="360"/>
      <c r="AP83" s="360"/>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361"/>
      <c r="BM83" s="1105"/>
      <c r="BN83" s="1106"/>
      <c r="BO83" s="1121"/>
      <c r="BP83" s="1122"/>
      <c r="BQ83" s="1125"/>
      <c r="BR83" s="1126"/>
      <c r="BS83" s="1129" t="str">
        <f t="shared" ref="BS83" si="784">IF(BM83&gt;2,CR83,"")</f>
        <v/>
      </c>
      <c r="BT83" s="1130"/>
      <c r="BU83" s="1105"/>
      <c r="BV83" s="1106"/>
      <c r="BW83" s="1107"/>
      <c r="BX83" s="1108"/>
      <c r="BY83" s="1111"/>
      <c r="BZ83" s="1112">
        <f t="shared" ref="BZ83" si="785">SUMPRODUCT((AH83:BL83&gt;8)*(BM83=""),AH83:BL83)-IF(BM83="",COUNTIF(AH83:BL83,"&gt;8")*8,0)</f>
        <v>0</v>
      </c>
      <c r="CA83" s="1112">
        <f t="shared" ref="CA83" si="786">SUMPRODUCT((AH83:BL83&gt;8)*(BM83=8),AH83:BL83)-IF(BM83=8,COUNTIF(AH83:BL83,"&gt;8")*8,0)</f>
        <v>0</v>
      </c>
      <c r="CB83" s="1098">
        <f t="shared" ref="CB83" si="787">COUNTIFS($AH84:$BL84,"緊",$AH83:$BL83,"○")+COUNTIFS($AH84:$BL84,"リ",$AH83:$BL83,"○")</f>
        <v>0</v>
      </c>
      <c r="CC83" s="1098">
        <f t="shared" ref="CC83" si="788">SUMIFS($AH83:$BL83,$AH84:$BL84,"緊")+SUMIFS($AH83:$BL83,$AH84:$BL84,"リ")</f>
        <v>0</v>
      </c>
      <c r="CD83" s="1100" t="str">
        <f>IF(K83="","",IFERROR(VALUE(DATEDIF(H83,[3]設定!$D$13,"Y")+DATEDIF(H83,[3]設定!$D$13,"YM")/100),0))</f>
        <v/>
      </c>
      <c r="CE83" s="1100" t="str">
        <f>IF(H83="","",IF(CD83&lt;0.06,"6か月未満",IF(AND(0.06&lt;=CD83,CD83&lt;1),"6か月以上",IF(AND(1&lt;=CD83,CD83&lt;3),"3歳児未満",IF(3&lt;=CD83,"3歳児以上","")))))</f>
        <v/>
      </c>
      <c r="CF83" s="1102"/>
      <c r="CG83" s="1094"/>
      <c r="CH83" s="1103"/>
      <c r="CI83" s="1094"/>
      <c r="CJ83" s="1094"/>
      <c r="CK83" s="1094"/>
      <c r="CL83" s="1094"/>
      <c r="CM83" s="1095"/>
      <c r="CN83" s="1096"/>
      <c r="CO83" s="1092"/>
      <c r="CP83" s="1092"/>
      <c r="CQ83" s="1092"/>
      <c r="CR83" s="1092"/>
      <c r="CS83" s="1092"/>
      <c r="CT83" s="1084">
        <f t="shared" ref="CT83" si="789">SUM(CV83:DA84)</f>
        <v>0</v>
      </c>
      <c r="CU83" s="1090"/>
      <c r="CV83" s="1084">
        <f t="shared" ref="CV83" si="790">IF(AND(BM83&lt;&gt;1,K83&gt;=3),COUNTIFS(AH84:BL84,"非",AH83:BL83,"&gt;=2"),"")</f>
        <v>0</v>
      </c>
      <c r="CW83" s="1085"/>
      <c r="CX83" s="1088">
        <f t="shared" ref="CX83" si="791">IF(AND(BM83&lt;&gt;1,K83&gt;=3),COUNTIFS(AH84:BL84,"緊",AH83:BL83,"&gt;=2"),"")</f>
        <v>0</v>
      </c>
      <c r="CY83" s="1085"/>
      <c r="CZ83" s="1073">
        <f t="shared" ref="CZ83" si="792">IF(AND(BM83&lt;&gt;1,K83&gt;=3),COUNTIFS(AH84:BL84,"リ",AH83:BL83,"&gt;=2"),"")</f>
        <v>0</v>
      </c>
      <c r="DA83" s="1074"/>
      <c r="DB83" s="1084">
        <f t="shared" ref="DB83" si="793">SUM(DD83:DI84)</f>
        <v>0</v>
      </c>
      <c r="DC83" s="1090"/>
      <c r="DD83" s="1084" t="str">
        <f t="shared" ref="DD83" si="794">IF(AND(BM83&lt;&gt;1,K83&lt;3),COUNTIFS(AH84:BL84,"非"),"")</f>
        <v/>
      </c>
      <c r="DE83" s="1085"/>
      <c r="DF83" s="1088" t="str">
        <f t="shared" ref="DF83" si="795">IF(AND(BM83&lt;&gt;1,K83&lt;3),COUNTIFS(AH84:BL84,"緊"),"")</f>
        <v/>
      </c>
      <c r="DG83" s="1085"/>
      <c r="DH83" s="1073" t="str">
        <f t="shared" ref="DH83" si="796">IF(AND(BM83&lt;&gt;1,K83&lt;3),COUNTIFS(AH84:BL84,"リ"),"")</f>
        <v/>
      </c>
      <c r="DI83" s="1074"/>
    </row>
    <row r="84" spans="1:113" ht="17.25" customHeight="1" x14ac:dyDescent="0.15">
      <c r="A84" s="1145"/>
      <c r="B84" s="1146"/>
      <c r="C84" s="1150"/>
      <c r="D84" s="1151"/>
      <c r="E84" s="1151"/>
      <c r="F84" s="1151"/>
      <c r="G84" s="1152"/>
      <c r="H84" s="1156"/>
      <c r="I84" s="1157"/>
      <c r="J84" s="1158"/>
      <c r="K84" s="1145"/>
      <c r="L84" s="1146"/>
      <c r="M84" s="1086"/>
      <c r="N84" s="1091"/>
      <c r="O84" s="1160"/>
      <c r="P84" s="1075"/>
      <c r="Q84" s="1075"/>
      <c r="R84" s="1075"/>
      <c r="S84" s="1075"/>
      <c r="T84" s="1076"/>
      <c r="U84" s="1135"/>
      <c r="V84" s="1136"/>
      <c r="W84" s="1139"/>
      <c r="X84" s="1140"/>
      <c r="Y84" s="1142"/>
      <c r="Z84" s="1116"/>
      <c r="AA84" s="1116"/>
      <c r="AB84" s="1116"/>
      <c r="AC84" s="1116"/>
      <c r="AD84" s="1117"/>
      <c r="AE84" s="1077" t="s">
        <v>450</v>
      </c>
      <c r="AF84" s="1078"/>
      <c r="AG84" s="1079"/>
      <c r="AH84" s="362"/>
      <c r="AI84" s="362"/>
      <c r="AJ84" s="362"/>
      <c r="AK84" s="362"/>
      <c r="AL84" s="362"/>
      <c r="AM84" s="362"/>
      <c r="AN84" s="362"/>
      <c r="AO84" s="363"/>
      <c r="AP84" s="363"/>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362"/>
      <c r="BM84" s="1080"/>
      <c r="BN84" s="1081"/>
      <c r="BO84" s="1123"/>
      <c r="BP84" s="1124"/>
      <c r="BQ84" s="1127"/>
      <c r="BR84" s="1128"/>
      <c r="BS84" s="1131"/>
      <c r="BT84" s="1132"/>
      <c r="BU84" s="1080"/>
      <c r="BV84" s="1081"/>
      <c r="BW84" s="1109"/>
      <c r="BX84" s="1110"/>
      <c r="BY84" s="1111"/>
      <c r="BZ84" s="1113"/>
      <c r="CA84" s="1113"/>
      <c r="CB84" s="1099"/>
      <c r="CC84" s="1099"/>
      <c r="CD84" s="1101"/>
      <c r="CE84" s="1101"/>
      <c r="CF84" s="1102"/>
      <c r="CG84" s="1094"/>
      <c r="CH84" s="1104"/>
      <c r="CI84" s="1094"/>
      <c r="CJ84" s="1094"/>
      <c r="CK84" s="1094"/>
      <c r="CL84" s="1094"/>
      <c r="CM84" s="1095"/>
      <c r="CN84" s="1097"/>
      <c r="CO84" s="1093"/>
      <c r="CP84" s="1093"/>
      <c r="CQ84" s="1093"/>
      <c r="CR84" s="1093"/>
      <c r="CS84" s="1093"/>
      <c r="CT84" s="1086"/>
      <c r="CU84" s="1091"/>
      <c r="CV84" s="1086"/>
      <c r="CW84" s="1087"/>
      <c r="CX84" s="1089"/>
      <c r="CY84" s="1087"/>
      <c r="CZ84" s="1075"/>
      <c r="DA84" s="1076"/>
      <c r="DB84" s="1086"/>
      <c r="DC84" s="1091"/>
      <c r="DD84" s="1086"/>
      <c r="DE84" s="1087"/>
      <c r="DF84" s="1089"/>
      <c r="DG84" s="1087"/>
      <c r="DH84" s="1075"/>
      <c r="DI84" s="1076"/>
    </row>
    <row r="85" spans="1:113" ht="17.25" customHeight="1" x14ac:dyDescent="0.15">
      <c r="A85" s="1143">
        <f t="shared" ref="A85" si="797">A83+1</f>
        <v>38</v>
      </c>
      <c r="B85" s="1144"/>
      <c r="C85" s="1147"/>
      <c r="D85" s="1148"/>
      <c r="E85" s="1148"/>
      <c r="F85" s="1148"/>
      <c r="G85" s="1149"/>
      <c r="H85" s="1153"/>
      <c r="I85" s="1154"/>
      <c r="J85" s="1155"/>
      <c r="K85" s="1143" t="str">
        <f>IF(ISERROR(VLOOKUP($H85,[3]設定!$D$2:$E$7,2)), "", VLOOKUP($H85,[3]設定!$D$2:$E$7,2))</f>
        <v/>
      </c>
      <c r="L85" s="1144"/>
      <c r="M85" s="1084">
        <f t="shared" ref="M85" si="798">COUNTA(AH86:BL86)</f>
        <v>0</v>
      </c>
      <c r="N85" s="1090"/>
      <c r="O85" s="1159">
        <f t="shared" ref="O85" si="799">COUNTIF(AH86:BL86,"非")</f>
        <v>0</v>
      </c>
      <c r="P85" s="1073"/>
      <c r="Q85" s="1073">
        <f t="shared" ref="Q85" si="800">COUNTIF(AH86:BL86,"緊")</f>
        <v>0</v>
      </c>
      <c r="R85" s="1073"/>
      <c r="S85" s="1073">
        <f t="shared" ref="S85" si="801">COUNTIF(AH86:BL86,"リ")</f>
        <v>0</v>
      </c>
      <c r="T85" s="1074"/>
      <c r="U85" s="1133">
        <f t="shared" ref="U85" si="802">COUNTIF(AH85:BL85,"○")</f>
        <v>0</v>
      </c>
      <c r="V85" s="1134"/>
      <c r="W85" s="1137">
        <f t="shared" ref="W85" si="803">SUM(Y85:AD86)</f>
        <v>0</v>
      </c>
      <c r="X85" s="1138"/>
      <c r="Y85" s="1141">
        <f t="shared" ref="Y85" si="804">SUMIFS($AH85:$BL85,$AH86:$BL86,"非")</f>
        <v>0</v>
      </c>
      <c r="Z85" s="1114"/>
      <c r="AA85" s="1114">
        <f t="shared" ref="AA85" si="805">SUMIFS($AH85:$BL85,$AH86:$BL86,"緊")</f>
        <v>0</v>
      </c>
      <c r="AB85" s="1114"/>
      <c r="AC85" s="1114">
        <f t="shared" ref="AC85" si="806">SUMIFS($AH85:$BL85,$AH86:$BL86,"リ")</f>
        <v>0</v>
      </c>
      <c r="AD85" s="1115"/>
      <c r="AE85" s="1118" t="s">
        <v>451</v>
      </c>
      <c r="AF85" s="1119"/>
      <c r="AG85" s="1120"/>
      <c r="AH85" s="359"/>
      <c r="AI85" s="286"/>
      <c r="AJ85" s="286"/>
      <c r="AK85" s="286"/>
      <c r="AL85" s="286"/>
      <c r="AM85" s="286"/>
      <c r="AN85" s="286"/>
      <c r="AO85" s="360"/>
      <c r="AP85" s="360"/>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361"/>
      <c r="BM85" s="1105"/>
      <c r="BN85" s="1106"/>
      <c r="BO85" s="1121"/>
      <c r="BP85" s="1122"/>
      <c r="BQ85" s="1125"/>
      <c r="BR85" s="1126"/>
      <c r="BS85" s="1129" t="str">
        <f t="shared" ref="BS85" si="807">IF(BM85&gt;2,CR85,"")</f>
        <v/>
      </c>
      <c r="BT85" s="1130"/>
      <c r="BU85" s="1105"/>
      <c r="BV85" s="1106"/>
      <c r="BW85" s="1107"/>
      <c r="BX85" s="1108"/>
      <c r="BY85" s="1111"/>
      <c r="BZ85" s="1112">
        <f t="shared" ref="BZ85" si="808">SUMPRODUCT((AH85:BL85&gt;8)*(BM85=""),AH85:BL85)-IF(BM85="",COUNTIF(AH85:BL85,"&gt;8")*8,0)</f>
        <v>0</v>
      </c>
      <c r="CA85" s="1112">
        <f t="shared" ref="CA85" si="809">SUMPRODUCT((AH85:BL85&gt;8)*(BM85=8),AH85:BL85)-IF(BM85=8,COUNTIF(AH85:BL85,"&gt;8")*8,0)</f>
        <v>0</v>
      </c>
      <c r="CB85" s="1098">
        <f t="shared" ref="CB85" si="810">COUNTIFS($AH86:$BL86,"緊",$AH85:$BL85,"○")+COUNTIFS($AH86:$BL86,"リ",$AH85:$BL85,"○")</f>
        <v>0</v>
      </c>
      <c r="CC85" s="1098">
        <f t="shared" ref="CC85" si="811">SUMIFS($AH85:$BL85,$AH86:$BL86,"緊")+SUMIFS($AH85:$BL85,$AH86:$BL86,"リ")</f>
        <v>0</v>
      </c>
      <c r="CD85" s="1100" t="str">
        <f>IF(K85="","",IFERROR(VALUE(DATEDIF(H85,[3]設定!$D$13,"Y")+DATEDIF(H85,[3]設定!$D$13,"YM")/100),0))</f>
        <v/>
      </c>
      <c r="CE85" s="1100" t="str">
        <f>IF(H85="","",IF(CD85&lt;0.06,"6か月未満",IF(AND(0.06&lt;=CD85,CD85&lt;1),"6か月以上",IF(AND(1&lt;=CD85,CD85&lt;3),"3歳児未満",IF(3&lt;=CD85,"3歳児以上","")))))</f>
        <v/>
      </c>
      <c r="CF85" s="1102"/>
      <c r="CG85" s="1094"/>
      <c r="CH85" s="1103"/>
      <c r="CI85" s="1094"/>
      <c r="CJ85" s="1094"/>
      <c r="CK85" s="1094"/>
      <c r="CL85" s="1094"/>
      <c r="CM85" s="1095"/>
      <c r="CN85" s="1096"/>
      <c r="CO85" s="1092"/>
      <c r="CP85" s="1092"/>
      <c r="CQ85" s="1092"/>
      <c r="CR85" s="1092"/>
      <c r="CS85" s="1092"/>
      <c r="CT85" s="1084">
        <f t="shared" ref="CT85" si="812">SUM(CV85:DA86)</f>
        <v>0</v>
      </c>
      <c r="CU85" s="1090"/>
      <c r="CV85" s="1084">
        <f t="shared" ref="CV85" si="813">IF(AND(BM85&lt;&gt;1,K85&gt;=3),COUNTIFS(AH86:BL86,"非",AH85:BL85,"&gt;=2"),"")</f>
        <v>0</v>
      </c>
      <c r="CW85" s="1085"/>
      <c r="CX85" s="1088">
        <f t="shared" ref="CX85" si="814">IF(AND(BM85&lt;&gt;1,K85&gt;=3),COUNTIFS(AH86:BL86,"緊",AH85:BL85,"&gt;=2"),"")</f>
        <v>0</v>
      </c>
      <c r="CY85" s="1085"/>
      <c r="CZ85" s="1073">
        <f t="shared" ref="CZ85" si="815">IF(AND(BM85&lt;&gt;1,K85&gt;=3),COUNTIFS(AH86:BL86,"リ",AH85:BL85,"&gt;=2"),"")</f>
        <v>0</v>
      </c>
      <c r="DA85" s="1074"/>
      <c r="DB85" s="1084">
        <f t="shared" ref="DB85" si="816">SUM(DD85:DI86)</f>
        <v>0</v>
      </c>
      <c r="DC85" s="1090"/>
      <c r="DD85" s="1084" t="str">
        <f t="shared" ref="DD85" si="817">IF(AND(BM85&lt;&gt;1,K85&lt;3),COUNTIFS(AH86:BL86,"非"),"")</f>
        <v/>
      </c>
      <c r="DE85" s="1085"/>
      <c r="DF85" s="1088" t="str">
        <f t="shared" ref="DF85" si="818">IF(AND(BM85&lt;&gt;1,K85&lt;3),COUNTIFS(AH86:BL86,"緊"),"")</f>
        <v/>
      </c>
      <c r="DG85" s="1085"/>
      <c r="DH85" s="1073" t="str">
        <f t="shared" ref="DH85" si="819">IF(AND(BM85&lt;&gt;1,K85&lt;3),COUNTIFS(AH86:BL86,"リ"),"")</f>
        <v/>
      </c>
      <c r="DI85" s="1074"/>
    </row>
    <row r="86" spans="1:113" ht="17.25" customHeight="1" x14ac:dyDescent="0.15">
      <c r="A86" s="1145"/>
      <c r="B86" s="1146"/>
      <c r="C86" s="1150"/>
      <c r="D86" s="1151"/>
      <c r="E86" s="1151"/>
      <c r="F86" s="1151"/>
      <c r="G86" s="1152"/>
      <c r="H86" s="1156"/>
      <c r="I86" s="1157"/>
      <c r="J86" s="1158"/>
      <c r="K86" s="1145"/>
      <c r="L86" s="1146"/>
      <c r="M86" s="1086"/>
      <c r="N86" s="1091"/>
      <c r="O86" s="1160"/>
      <c r="P86" s="1075"/>
      <c r="Q86" s="1075"/>
      <c r="R86" s="1075"/>
      <c r="S86" s="1075"/>
      <c r="T86" s="1076"/>
      <c r="U86" s="1135"/>
      <c r="V86" s="1136"/>
      <c r="W86" s="1139"/>
      <c r="X86" s="1140"/>
      <c r="Y86" s="1142"/>
      <c r="Z86" s="1116"/>
      <c r="AA86" s="1116"/>
      <c r="AB86" s="1116"/>
      <c r="AC86" s="1116"/>
      <c r="AD86" s="1117"/>
      <c r="AE86" s="1077" t="s">
        <v>450</v>
      </c>
      <c r="AF86" s="1078"/>
      <c r="AG86" s="1079"/>
      <c r="AH86" s="362"/>
      <c r="AI86" s="362"/>
      <c r="AJ86" s="362"/>
      <c r="AK86" s="362"/>
      <c r="AL86" s="362"/>
      <c r="AM86" s="362"/>
      <c r="AN86" s="362"/>
      <c r="AO86" s="363"/>
      <c r="AP86" s="363"/>
      <c r="AQ86" s="362"/>
      <c r="AR86" s="362"/>
      <c r="AS86" s="362"/>
      <c r="AT86" s="362"/>
      <c r="AU86" s="362"/>
      <c r="AV86" s="362"/>
      <c r="AW86" s="362"/>
      <c r="AX86" s="362"/>
      <c r="AY86" s="362"/>
      <c r="AZ86" s="362"/>
      <c r="BA86" s="362"/>
      <c r="BB86" s="362"/>
      <c r="BC86" s="362"/>
      <c r="BD86" s="362"/>
      <c r="BE86" s="362"/>
      <c r="BF86" s="362"/>
      <c r="BG86" s="362"/>
      <c r="BH86" s="362"/>
      <c r="BI86" s="362"/>
      <c r="BJ86" s="362"/>
      <c r="BK86" s="362"/>
      <c r="BL86" s="362"/>
      <c r="BM86" s="1080"/>
      <c r="BN86" s="1081"/>
      <c r="BO86" s="1123"/>
      <c r="BP86" s="1124"/>
      <c r="BQ86" s="1127"/>
      <c r="BR86" s="1128"/>
      <c r="BS86" s="1131"/>
      <c r="BT86" s="1132"/>
      <c r="BU86" s="1080"/>
      <c r="BV86" s="1081"/>
      <c r="BW86" s="1109"/>
      <c r="BX86" s="1110"/>
      <c r="BY86" s="1111"/>
      <c r="BZ86" s="1113"/>
      <c r="CA86" s="1113"/>
      <c r="CB86" s="1099"/>
      <c r="CC86" s="1099"/>
      <c r="CD86" s="1101"/>
      <c r="CE86" s="1101"/>
      <c r="CF86" s="1102"/>
      <c r="CG86" s="1094"/>
      <c r="CH86" s="1104"/>
      <c r="CI86" s="1094"/>
      <c r="CJ86" s="1094"/>
      <c r="CK86" s="1094"/>
      <c r="CL86" s="1094"/>
      <c r="CM86" s="1095"/>
      <c r="CN86" s="1097"/>
      <c r="CO86" s="1093"/>
      <c r="CP86" s="1093"/>
      <c r="CQ86" s="1093"/>
      <c r="CR86" s="1093"/>
      <c r="CS86" s="1093"/>
      <c r="CT86" s="1086"/>
      <c r="CU86" s="1091"/>
      <c r="CV86" s="1086"/>
      <c r="CW86" s="1087"/>
      <c r="CX86" s="1089"/>
      <c r="CY86" s="1087"/>
      <c r="CZ86" s="1075"/>
      <c r="DA86" s="1076"/>
      <c r="DB86" s="1086"/>
      <c r="DC86" s="1091"/>
      <c r="DD86" s="1086"/>
      <c r="DE86" s="1087"/>
      <c r="DF86" s="1089"/>
      <c r="DG86" s="1087"/>
      <c r="DH86" s="1075"/>
      <c r="DI86" s="1076"/>
    </row>
    <row r="87" spans="1:113" ht="17.25" customHeight="1" x14ac:dyDescent="0.15">
      <c r="A87" s="1143">
        <f t="shared" ref="A87" si="820">A85+1</f>
        <v>39</v>
      </c>
      <c r="B87" s="1144"/>
      <c r="C87" s="1147"/>
      <c r="D87" s="1148"/>
      <c r="E87" s="1148"/>
      <c r="F87" s="1148"/>
      <c r="G87" s="1149"/>
      <c r="H87" s="1153"/>
      <c r="I87" s="1154"/>
      <c r="J87" s="1155"/>
      <c r="K87" s="1143" t="str">
        <f>IF(ISERROR(VLOOKUP($H87,[3]設定!$D$2:$E$7,2)), "", VLOOKUP($H87,[3]設定!$D$2:$E$7,2))</f>
        <v/>
      </c>
      <c r="L87" s="1144"/>
      <c r="M87" s="1084">
        <f t="shared" ref="M87" si="821">COUNTA(AH88:BL88)</f>
        <v>0</v>
      </c>
      <c r="N87" s="1090"/>
      <c r="O87" s="1159">
        <f t="shared" ref="O87" si="822">COUNTIF(AH88:BL88,"非")</f>
        <v>0</v>
      </c>
      <c r="P87" s="1073"/>
      <c r="Q87" s="1073">
        <f t="shared" ref="Q87" si="823">COUNTIF(AH88:BL88,"緊")</f>
        <v>0</v>
      </c>
      <c r="R87" s="1073"/>
      <c r="S87" s="1073">
        <f t="shared" ref="S87" si="824">COUNTIF(AH88:BL88,"リ")</f>
        <v>0</v>
      </c>
      <c r="T87" s="1074"/>
      <c r="U87" s="1133">
        <f t="shared" ref="U87" si="825">COUNTIF(AH87:BL87,"○")</f>
        <v>0</v>
      </c>
      <c r="V87" s="1134"/>
      <c r="W87" s="1137">
        <f t="shared" ref="W87" si="826">SUM(Y87:AD88)</f>
        <v>0</v>
      </c>
      <c r="X87" s="1138"/>
      <c r="Y87" s="1141">
        <f t="shared" ref="Y87" si="827">SUMIFS($AH87:$BL87,$AH88:$BL88,"非")</f>
        <v>0</v>
      </c>
      <c r="Z87" s="1114"/>
      <c r="AA87" s="1114">
        <f t="shared" ref="AA87" si="828">SUMIFS($AH87:$BL87,$AH88:$BL88,"緊")</f>
        <v>0</v>
      </c>
      <c r="AB87" s="1114"/>
      <c r="AC87" s="1114">
        <f t="shared" ref="AC87" si="829">SUMIFS($AH87:$BL87,$AH88:$BL88,"リ")</f>
        <v>0</v>
      </c>
      <c r="AD87" s="1115"/>
      <c r="AE87" s="1118" t="s">
        <v>451</v>
      </c>
      <c r="AF87" s="1119"/>
      <c r="AG87" s="1120"/>
      <c r="AH87" s="359"/>
      <c r="AI87" s="286"/>
      <c r="AJ87" s="286"/>
      <c r="AK87" s="286"/>
      <c r="AL87" s="286"/>
      <c r="AM87" s="286"/>
      <c r="AN87" s="286"/>
      <c r="AO87" s="360"/>
      <c r="AP87" s="360"/>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361"/>
      <c r="BM87" s="1105"/>
      <c r="BN87" s="1106"/>
      <c r="BO87" s="1121"/>
      <c r="BP87" s="1122"/>
      <c r="BQ87" s="1125"/>
      <c r="BR87" s="1126"/>
      <c r="BS87" s="1129" t="str">
        <f t="shared" ref="BS87" si="830">IF(BM87&gt;2,CR87,"")</f>
        <v/>
      </c>
      <c r="BT87" s="1130"/>
      <c r="BU87" s="1105"/>
      <c r="BV87" s="1106"/>
      <c r="BW87" s="1107"/>
      <c r="BX87" s="1108"/>
      <c r="BY87" s="1111"/>
      <c r="BZ87" s="1112">
        <f t="shared" ref="BZ87" si="831">SUMPRODUCT((AH87:BL87&gt;8)*(BM87=""),AH87:BL87)-IF(BM87="",COUNTIF(AH87:BL87,"&gt;8")*8,0)</f>
        <v>0</v>
      </c>
      <c r="CA87" s="1112">
        <f t="shared" ref="CA87" si="832">SUMPRODUCT((AH87:BL87&gt;8)*(BM87=8),AH87:BL87)-IF(BM87=8,COUNTIF(AH87:BL87,"&gt;8")*8,0)</f>
        <v>0</v>
      </c>
      <c r="CB87" s="1098">
        <f t="shared" ref="CB87" si="833">COUNTIFS($AH88:$BL88,"緊",$AH87:$BL87,"○")+COUNTIFS($AH88:$BL88,"リ",$AH87:$BL87,"○")</f>
        <v>0</v>
      </c>
      <c r="CC87" s="1098">
        <f t="shared" ref="CC87" si="834">SUMIFS($AH87:$BL87,$AH88:$BL88,"緊")+SUMIFS($AH87:$BL87,$AH88:$BL88,"リ")</f>
        <v>0</v>
      </c>
      <c r="CD87" s="1100" t="str">
        <f>IF(K87="","",IFERROR(VALUE(DATEDIF(H87,[3]設定!$D$13,"Y")+DATEDIF(H87,[3]設定!$D$13,"YM")/100),0))</f>
        <v/>
      </c>
      <c r="CE87" s="1100" t="str">
        <f>IF(H87="","",IF(CD87&lt;0.06,"6か月未満",IF(AND(0.06&lt;=CD87,CD87&lt;1),"6か月以上",IF(AND(1&lt;=CD87,CD87&lt;3),"3歳児未満",IF(3&lt;=CD87,"3歳児以上","")))))</f>
        <v/>
      </c>
      <c r="CF87" s="1102"/>
      <c r="CG87" s="1094"/>
      <c r="CH87" s="1103"/>
      <c r="CI87" s="1094"/>
      <c r="CJ87" s="1094"/>
      <c r="CK87" s="1094"/>
      <c r="CL87" s="1094"/>
      <c r="CM87" s="1095"/>
      <c r="CN87" s="1096"/>
      <c r="CO87" s="1092"/>
      <c r="CP87" s="1092"/>
      <c r="CQ87" s="1092"/>
      <c r="CR87" s="1092"/>
      <c r="CS87" s="1092"/>
      <c r="CT87" s="1084">
        <f t="shared" ref="CT87" si="835">SUM(CV87:DA88)</f>
        <v>0</v>
      </c>
      <c r="CU87" s="1090"/>
      <c r="CV87" s="1084">
        <f t="shared" ref="CV87" si="836">IF(AND(BM87&lt;&gt;1,K87&gt;=3),COUNTIFS(AH88:BL88,"非",AH87:BL87,"&gt;=2"),"")</f>
        <v>0</v>
      </c>
      <c r="CW87" s="1085"/>
      <c r="CX87" s="1088">
        <f t="shared" ref="CX87" si="837">IF(AND(BM87&lt;&gt;1,K87&gt;=3),COUNTIFS(AH88:BL88,"緊",AH87:BL87,"&gt;=2"),"")</f>
        <v>0</v>
      </c>
      <c r="CY87" s="1085"/>
      <c r="CZ87" s="1073">
        <f t="shared" ref="CZ87" si="838">IF(AND(BM87&lt;&gt;1,K87&gt;=3),COUNTIFS(AH88:BL88,"リ",AH87:BL87,"&gt;=2"),"")</f>
        <v>0</v>
      </c>
      <c r="DA87" s="1074"/>
      <c r="DB87" s="1084">
        <f t="shared" ref="DB87" si="839">SUM(DD87:DI88)</f>
        <v>0</v>
      </c>
      <c r="DC87" s="1090"/>
      <c r="DD87" s="1084" t="str">
        <f t="shared" ref="DD87" si="840">IF(AND(BM87&lt;&gt;1,K87&lt;3),COUNTIFS(AH88:BL88,"非"),"")</f>
        <v/>
      </c>
      <c r="DE87" s="1085"/>
      <c r="DF87" s="1088" t="str">
        <f t="shared" ref="DF87" si="841">IF(AND(BM87&lt;&gt;1,K87&lt;3),COUNTIFS(AH88:BL88,"緊"),"")</f>
        <v/>
      </c>
      <c r="DG87" s="1085"/>
      <c r="DH87" s="1073" t="str">
        <f t="shared" ref="DH87" si="842">IF(AND(BM87&lt;&gt;1,K87&lt;3),COUNTIFS(AH88:BL88,"リ"),"")</f>
        <v/>
      </c>
      <c r="DI87" s="1074"/>
    </row>
    <row r="88" spans="1:113" ht="17.25" customHeight="1" x14ac:dyDescent="0.15">
      <c r="A88" s="1145"/>
      <c r="B88" s="1146"/>
      <c r="C88" s="1150"/>
      <c r="D88" s="1151"/>
      <c r="E88" s="1151"/>
      <c r="F88" s="1151"/>
      <c r="G88" s="1152"/>
      <c r="H88" s="1156"/>
      <c r="I88" s="1157"/>
      <c r="J88" s="1158"/>
      <c r="K88" s="1145"/>
      <c r="L88" s="1146"/>
      <c r="M88" s="1086"/>
      <c r="N88" s="1091"/>
      <c r="O88" s="1160"/>
      <c r="P88" s="1075"/>
      <c r="Q88" s="1075"/>
      <c r="R88" s="1075"/>
      <c r="S88" s="1075"/>
      <c r="T88" s="1076"/>
      <c r="U88" s="1135"/>
      <c r="V88" s="1136"/>
      <c r="W88" s="1139"/>
      <c r="X88" s="1140"/>
      <c r="Y88" s="1142"/>
      <c r="Z88" s="1116"/>
      <c r="AA88" s="1116"/>
      <c r="AB88" s="1116"/>
      <c r="AC88" s="1116"/>
      <c r="AD88" s="1117"/>
      <c r="AE88" s="1077" t="s">
        <v>450</v>
      </c>
      <c r="AF88" s="1078"/>
      <c r="AG88" s="1079"/>
      <c r="AH88" s="362"/>
      <c r="AI88" s="362"/>
      <c r="AJ88" s="362"/>
      <c r="AK88" s="362"/>
      <c r="AL88" s="362"/>
      <c r="AM88" s="362"/>
      <c r="AN88" s="362"/>
      <c r="AO88" s="363"/>
      <c r="AP88" s="363"/>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1080"/>
      <c r="BN88" s="1081"/>
      <c r="BO88" s="1123"/>
      <c r="BP88" s="1124"/>
      <c r="BQ88" s="1127"/>
      <c r="BR88" s="1128"/>
      <c r="BS88" s="1131"/>
      <c r="BT88" s="1132"/>
      <c r="BU88" s="1080"/>
      <c r="BV88" s="1081"/>
      <c r="BW88" s="1109"/>
      <c r="BX88" s="1110"/>
      <c r="BY88" s="1111"/>
      <c r="BZ88" s="1113"/>
      <c r="CA88" s="1113"/>
      <c r="CB88" s="1099"/>
      <c r="CC88" s="1099"/>
      <c r="CD88" s="1101"/>
      <c r="CE88" s="1101"/>
      <c r="CF88" s="1102"/>
      <c r="CG88" s="1094"/>
      <c r="CH88" s="1104"/>
      <c r="CI88" s="1094"/>
      <c r="CJ88" s="1094"/>
      <c r="CK88" s="1094"/>
      <c r="CL88" s="1094"/>
      <c r="CM88" s="1095"/>
      <c r="CN88" s="1097"/>
      <c r="CO88" s="1093"/>
      <c r="CP88" s="1093"/>
      <c r="CQ88" s="1093"/>
      <c r="CR88" s="1093"/>
      <c r="CS88" s="1093"/>
      <c r="CT88" s="1086"/>
      <c r="CU88" s="1091"/>
      <c r="CV88" s="1086"/>
      <c r="CW88" s="1087"/>
      <c r="CX88" s="1089"/>
      <c r="CY88" s="1087"/>
      <c r="CZ88" s="1075"/>
      <c r="DA88" s="1076"/>
      <c r="DB88" s="1086"/>
      <c r="DC88" s="1091"/>
      <c r="DD88" s="1086"/>
      <c r="DE88" s="1087"/>
      <c r="DF88" s="1089"/>
      <c r="DG88" s="1087"/>
      <c r="DH88" s="1075"/>
      <c r="DI88" s="1076"/>
    </row>
    <row r="89" spans="1:113" ht="17.25" customHeight="1" x14ac:dyDescent="0.15">
      <c r="A89" s="1143">
        <f t="shared" ref="A89" si="843">A87+1</f>
        <v>40</v>
      </c>
      <c r="B89" s="1144"/>
      <c r="C89" s="1147"/>
      <c r="D89" s="1148"/>
      <c r="E89" s="1148"/>
      <c r="F89" s="1148"/>
      <c r="G89" s="1149"/>
      <c r="H89" s="1153"/>
      <c r="I89" s="1154"/>
      <c r="J89" s="1155"/>
      <c r="K89" s="1143" t="str">
        <f>IF(ISERROR(VLOOKUP($H89,[3]設定!$D$2:$E$7,2)), "", VLOOKUP($H89,[3]設定!$D$2:$E$7,2))</f>
        <v/>
      </c>
      <c r="L89" s="1144"/>
      <c r="M89" s="1084">
        <f t="shared" ref="M89" si="844">COUNTA(AH90:BL90)</f>
        <v>0</v>
      </c>
      <c r="N89" s="1090"/>
      <c r="O89" s="1159">
        <f t="shared" ref="O89" si="845">COUNTIF(AH90:BL90,"非")</f>
        <v>0</v>
      </c>
      <c r="P89" s="1073"/>
      <c r="Q89" s="1073">
        <f t="shared" ref="Q89" si="846">COUNTIF(AH90:BL90,"緊")</f>
        <v>0</v>
      </c>
      <c r="R89" s="1073"/>
      <c r="S89" s="1073">
        <f t="shared" ref="S89" si="847">COUNTIF(AH90:BL90,"リ")</f>
        <v>0</v>
      </c>
      <c r="T89" s="1074"/>
      <c r="U89" s="1133">
        <f t="shared" ref="U89" si="848">COUNTIF(AH89:BL89,"○")</f>
        <v>0</v>
      </c>
      <c r="V89" s="1134"/>
      <c r="W89" s="1137">
        <f t="shared" ref="W89" si="849">SUM(Y89:AD90)</f>
        <v>0</v>
      </c>
      <c r="X89" s="1138"/>
      <c r="Y89" s="1141">
        <f t="shared" ref="Y89" si="850">SUMIFS($AH89:$BL89,$AH90:$BL90,"非")</f>
        <v>0</v>
      </c>
      <c r="Z89" s="1114"/>
      <c r="AA89" s="1114">
        <f t="shared" ref="AA89" si="851">SUMIFS($AH89:$BL89,$AH90:$BL90,"緊")</f>
        <v>0</v>
      </c>
      <c r="AB89" s="1114"/>
      <c r="AC89" s="1114">
        <f t="shared" ref="AC89" si="852">SUMIFS($AH89:$BL89,$AH90:$BL90,"リ")</f>
        <v>0</v>
      </c>
      <c r="AD89" s="1115"/>
      <c r="AE89" s="1118" t="s">
        <v>451</v>
      </c>
      <c r="AF89" s="1119"/>
      <c r="AG89" s="1120"/>
      <c r="AH89" s="359"/>
      <c r="AI89" s="286"/>
      <c r="AJ89" s="286"/>
      <c r="AK89" s="286"/>
      <c r="AL89" s="286"/>
      <c r="AM89" s="286"/>
      <c r="AN89" s="286"/>
      <c r="AO89" s="360"/>
      <c r="AP89" s="360"/>
      <c r="AQ89" s="286"/>
      <c r="AR89" s="286"/>
      <c r="AS89" s="286"/>
      <c r="AT89" s="286"/>
      <c r="AU89" s="286"/>
      <c r="AV89" s="286"/>
      <c r="AW89" s="286"/>
      <c r="AX89" s="286"/>
      <c r="AY89" s="286"/>
      <c r="AZ89" s="286"/>
      <c r="BA89" s="286"/>
      <c r="BB89" s="286"/>
      <c r="BC89" s="286"/>
      <c r="BD89" s="286"/>
      <c r="BE89" s="286"/>
      <c r="BF89" s="286"/>
      <c r="BG89" s="286"/>
      <c r="BH89" s="286"/>
      <c r="BI89" s="286"/>
      <c r="BJ89" s="286"/>
      <c r="BK89" s="286"/>
      <c r="BL89" s="361"/>
      <c r="BM89" s="1105"/>
      <c r="BN89" s="1106"/>
      <c r="BO89" s="1121"/>
      <c r="BP89" s="1122"/>
      <c r="BQ89" s="1125"/>
      <c r="BR89" s="1126"/>
      <c r="BS89" s="1129" t="str">
        <f t="shared" ref="BS89" si="853">IF(BM89&gt;2,CR89,"")</f>
        <v/>
      </c>
      <c r="BT89" s="1130"/>
      <c r="BU89" s="1105"/>
      <c r="BV89" s="1106"/>
      <c r="BW89" s="1107"/>
      <c r="BX89" s="1108"/>
      <c r="BY89" s="1111"/>
      <c r="BZ89" s="1112">
        <f t="shared" ref="BZ89" si="854">SUMPRODUCT((AH89:BL89&gt;8)*(BM89=""),AH89:BL89)-IF(BM89="",COUNTIF(AH89:BL89,"&gt;8")*8,0)</f>
        <v>0</v>
      </c>
      <c r="CA89" s="1112">
        <f t="shared" ref="CA89" si="855">SUMPRODUCT((AH89:BL89&gt;8)*(BM89=8),AH89:BL89)-IF(BM89=8,COUNTIF(AH89:BL89,"&gt;8")*8,0)</f>
        <v>0</v>
      </c>
      <c r="CB89" s="1098">
        <f t="shared" ref="CB89" si="856">COUNTIFS($AH90:$BL90,"緊",$AH89:$BL89,"○")+COUNTIFS($AH90:$BL90,"リ",$AH89:$BL89,"○")</f>
        <v>0</v>
      </c>
      <c r="CC89" s="1098">
        <f t="shared" ref="CC89" si="857">SUMIFS($AH89:$BL89,$AH90:$BL90,"緊")+SUMIFS($AH89:$BL89,$AH90:$BL90,"リ")</f>
        <v>0</v>
      </c>
      <c r="CD89" s="1100" t="str">
        <f>IF(K89="","",IFERROR(VALUE(DATEDIF(H89,[3]設定!$D$13,"Y")+DATEDIF(H89,[3]設定!$D$13,"YM")/100),0))</f>
        <v/>
      </c>
      <c r="CE89" s="1100" t="str">
        <f>IF(H89="","",IF(CD89&lt;0.06,"6か月未満",IF(AND(0.06&lt;=CD89,CD89&lt;1),"6か月以上",IF(AND(1&lt;=CD89,CD89&lt;3),"3歳児未満",IF(3&lt;=CD89,"3歳児以上","")))))</f>
        <v/>
      </c>
      <c r="CF89" s="1102"/>
      <c r="CG89" s="1094"/>
      <c r="CH89" s="1103"/>
      <c r="CI89" s="1094"/>
      <c r="CJ89" s="1094"/>
      <c r="CK89" s="1094"/>
      <c r="CL89" s="1094"/>
      <c r="CM89" s="1095"/>
      <c r="CN89" s="1096"/>
      <c r="CO89" s="1092"/>
      <c r="CP89" s="1092"/>
      <c r="CQ89" s="1092"/>
      <c r="CR89" s="1092"/>
      <c r="CS89" s="1092"/>
      <c r="CT89" s="1084">
        <f t="shared" ref="CT89" si="858">SUM(CV89:DA90)</f>
        <v>0</v>
      </c>
      <c r="CU89" s="1090"/>
      <c r="CV89" s="1084">
        <f t="shared" ref="CV89" si="859">IF(AND(BM89&lt;&gt;1,K89&gt;=3),COUNTIFS(AH90:BL90,"非",AH89:BL89,"&gt;=2"),"")</f>
        <v>0</v>
      </c>
      <c r="CW89" s="1085"/>
      <c r="CX89" s="1088">
        <f t="shared" ref="CX89" si="860">IF(AND(BM89&lt;&gt;1,K89&gt;=3),COUNTIFS(AH90:BL90,"緊",AH89:BL89,"&gt;=2"),"")</f>
        <v>0</v>
      </c>
      <c r="CY89" s="1085"/>
      <c r="CZ89" s="1073">
        <f t="shared" ref="CZ89" si="861">IF(AND(BM89&lt;&gt;1,K89&gt;=3),COUNTIFS(AH90:BL90,"リ",AH89:BL89,"&gt;=2"),"")</f>
        <v>0</v>
      </c>
      <c r="DA89" s="1074"/>
      <c r="DB89" s="1084">
        <f t="shared" ref="DB89" si="862">SUM(DD89:DI90)</f>
        <v>0</v>
      </c>
      <c r="DC89" s="1090"/>
      <c r="DD89" s="1084" t="str">
        <f t="shared" ref="DD89" si="863">IF(AND(BM89&lt;&gt;1,K89&lt;3),COUNTIFS(AH90:BL90,"非"),"")</f>
        <v/>
      </c>
      <c r="DE89" s="1085"/>
      <c r="DF89" s="1088" t="str">
        <f t="shared" ref="DF89" si="864">IF(AND(BM89&lt;&gt;1,K89&lt;3),COUNTIFS(AH90:BL90,"緊"),"")</f>
        <v/>
      </c>
      <c r="DG89" s="1085"/>
      <c r="DH89" s="1073" t="str">
        <f t="shared" ref="DH89" si="865">IF(AND(BM89&lt;&gt;1,K89&lt;3),COUNTIFS(AH90:BL90,"リ"),"")</f>
        <v/>
      </c>
      <c r="DI89" s="1074"/>
    </row>
    <row r="90" spans="1:113" ht="17.25" customHeight="1" x14ac:dyDescent="0.15">
      <c r="A90" s="1145"/>
      <c r="B90" s="1146"/>
      <c r="C90" s="1150"/>
      <c r="D90" s="1151"/>
      <c r="E90" s="1151"/>
      <c r="F90" s="1151"/>
      <c r="G90" s="1152"/>
      <c r="H90" s="1156"/>
      <c r="I90" s="1157"/>
      <c r="J90" s="1158"/>
      <c r="K90" s="1145"/>
      <c r="L90" s="1146"/>
      <c r="M90" s="1086"/>
      <c r="N90" s="1091"/>
      <c r="O90" s="1160"/>
      <c r="P90" s="1075"/>
      <c r="Q90" s="1075"/>
      <c r="R90" s="1075"/>
      <c r="S90" s="1075"/>
      <c r="T90" s="1076"/>
      <c r="U90" s="1135"/>
      <c r="V90" s="1136"/>
      <c r="W90" s="1139"/>
      <c r="X90" s="1140"/>
      <c r="Y90" s="1142"/>
      <c r="Z90" s="1116"/>
      <c r="AA90" s="1116"/>
      <c r="AB90" s="1116"/>
      <c r="AC90" s="1116"/>
      <c r="AD90" s="1117"/>
      <c r="AE90" s="1077" t="s">
        <v>450</v>
      </c>
      <c r="AF90" s="1078"/>
      <c r="AG90" s="1079"/>
      <c r="AH90" s="362"/>
      <c r="AI90" s="362"/>
      <c r="AJ90" s="362"/>
      <c r="AK90" s="362"/>
      <c r="AL90" s="362"/>
      <c r="AM90" s="362"/>
      <c r="AN90" s="362"/>
      <c r="AO90" s="363"/>
      <c r="AP90" s="363"/>
      <c r="AQ90" s="362"/>
      <c r="AR90" s="362"/>
      <c r="AS90" s="362"/>
      <c r="AT90" s="362"/>
      <c r="AU90" s="362"/>
      <c r="AV90" s="362"/>
      <c r="AW90" s="362"/>
      <c r="AX90" s="362"/>
      <c r="AY90" s="362"/>
      <c r="AZ90" s="362"/>
      <c r="BA90" s="362"/>
      <c r="BB90" s="362"/>
      <c r="BC90" s="362"/>
      <c r="BD90" s="362"/>
      <c r="BE90" s="362"/>
      <c r="BF90" s="362"/>
      <c r="BG90" s="362"/>
      <c r="BH90" s="362"/>
      <c r="BI90" s="362"/>
      <c r="BJ90" s="362"/>
      <c r="BK90" s="362"/>
      <c r="BL90" s="362"/>
      <c r="BM90" s="1080"/>
      <c r="BN90" s="1081"/>
      <c r="BO90" s="1123"/>
      <c r="BP90" s="1124"/>
      <c r="BQ90" s="1127"/>
      <c r="BR90" s="1128"/>
      <c r="BS90" s="1131"/>
      <c r="BT90" s="1132"/>
      <c r="BU90" s="1080"/>
      <c r="BV90" s="1081"/>
      <c r="BW90" s="1109"/>
      <c r="BX90" s="1110"/>
      <c r="BY90" s="1111"/>
      <c r="BZ90" s="1113"/>
      <c r="CA90" s="1113"/>
      <c r="CB90" s="1099"/>
      <c r="CC90" s="1099"/>
      <c r="CD90" s="1101"/>
      <c r="CE90" s="1101"/>
      <c r="CF90" s="1102"/>
      <c r="CG90" s="1094"/>
      <c r="CH90" s="1104"/>
      <c r="CI90" s="1094"/>
      <c r="CJ90" s="1094"/>
      <c r="CK90" s="1094"/>
      <c r="CL90" s="1094"/>
      <c r="CM90" s="1095"/>
      <c r="CN90" s="1097"/>
      <c r="CO90" s="1093"/>
      <c r="CP90" s="1093"/>
      <c r="CQ90" s="1093"/>
      <c r="CR90" s="1093"/>
      <c r="CS90" s="1093"/>
      <c r="CT90" s="1086"/>
      <c r="CU90" s="1091"/>
      <c r="CV90" s="1086"/>
      <c r="CW90" s="1087"/>
      <c r="CX90" s="1089"/>
      <c r="CY90" s="1087"/>
      <c r="CZ90" s="1075"/>
      <c r="DA90" s="1076"/>
      <c r="DB90" s="1086"/>
      <c r="DC90" s="1091"/>
      <c r="DD90" s="1086"/>
      <c r="DE90" s="1087"/>
      <c r="DF90" s="1089"/>
      <c r="DG90" s="1087"/>
      <c r="DH90" s="1075"/>
      <c r="DI90" s="1076"/>
    </row>
    <row r="91" spans="1:113" ht="17.25" customHeight="1" x14ac:dyDescent="0.15">
      <c r="A91" s="1143">
        <f t="shared" ref="A91" si="866">A89+1</f>
        <v>41</v>
      </c>
      <c r="B91" s="1144"/>
      <c r="C91" s="1147"/>
      <c r="D91" s="1148"/>
      <c r="E91" s="1148"/>
      <c r="F91" s="1148"/>
      <c r="G91" s="1149"/>
      <c r="H91" s="1153"/>
      <c r="I91" s="1154"/>
      <c r="J91" s="1155"/>
      <c r="K91" s="1143" t="str">
        <f>IF(ISERROR(VLOOKUP($H91,[3]設定!$D$2:$E$7,2)), "", VLOOKUP($H91,[3]設定!$D$2:$E$7,2))</f>
        <v/>
      </c>
      <c r="L91" s="1144"/>
      <c r="M91" s="1084">
        <f t="shared" ref="M91" si="867">COUNTA(AH92:BL92)</f>
        <v>0</v>
      </c>
      <c r="N91" s="1090"/>
      <c r="O91" s="1159">
        <f t="shared" ref="O91" si="868">COUNTIF(AH92:BL92,"非")</f>
        <v>0</v>
      </c>
      <c r="P91" s="1073"/>
      <c r="Q91" s="1073">
        <f t="shared" ref="Q91" si="869">COUNTIF(AH92:BL92,"緊")</f>
        <v>0</v>
      </c>
      <c r="R91" s="1073"/>
      <c r="S91" s="1073">
        <f t="shared" ref="S91" si="870">COUNTIF(AH92:BL92,"リ")</f>
        <v>0</v>
      </c>
      <c r="T91" s="1074"/>
      <c r="U91" s="1133">
        <f t="shared" ref="U91" si="871">COUNTIF(AH91:BL91,"○")</f>
        <v>0</v>
      </c>
      <c r="V91" s="1134"/>
      <c r="W91" s="1137">
        <f t="shared" ref="W91" si="872">SUM(Y91:AD92)</f>
        <v>0</v>
      </c>
      <c r="X91" s="1138"/>
      <c r="Y91" s="1141">
        <f t="shared" ref="Y91" si="873">SUMIFS($AH91:$BL91,$AH92:$BL92,"非")</f>
        <v>0</v>
      </c>
      <c r="Z91" s="1114"/>
      <c r="AA91" s="1114">
        <f t="shared" ref="AA91" si="874">SUMIFS($AH91:$BL91,$AH92:$BL92,"緊")</f>
        <v>0</v>
      </c>
      <c r="AB91" s="1114"/>
      <c r="AC91" s="1114">
        <f t="shared" ref="AC91" si="875">SUMIFS($AH91:$BL91,$AH92:$BL92,"リ")</f>
        <v>0</v>
      </c>
      <c r="AD91" s="1115"/>
      <c r="AE91" s="1118" t="s">
        <v>451</v>
      </c>
      <c r="AF91" s="1119"/>
      <c r="AG91" s="1120"/>
      <c r="AH91" s="359"/>
      <c r="AI91" s="286"/>
      <c r="AJ91" s="286"/>
      <c r="AK91" s="286"/>
      <c r="AL91" s="286"/>
      <c r="AM91" s="286"/>
      <c r="AN91" s="286"/>
      <c r="AO91" s="360"/>
      <c r="AP91" s="360"/>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361"/>
      <c r="BM91" s="1105"/>
      <c r="BN91" s="1106"/>
      <c r="BO91" s="1121"/>
      <c r="BP91" s="1122"/>
      <c r="BQ91" s="1125"/>
      <c r="BR91" s="1126"/>
      <c r="BS91" s="1129" t="str">
        <f t="shared" ref="BS91" si="876">IF(BM91&gt;2,CR91,"")</f>
        <v/>
      </c>
      <c r="BT91" s="1130"/>
      <c r="BU91" s="1105"/>
      <c r="BV91" s="1106"/>
      <c r="BW91" s="1107"/>
      <c r="BX91" s="1108"/>
      <c r="BY91" s="1111"/>
      <c r="BZ91" s="1112">
        <f t="shared" ref="BZ91" si="877">SUMPRODUCT((AH91:BL91&gt;8)*(BM91=""),AH91:BL91)-IF(BM91="",COUNTIF(AH91:BL91,"&gt;8")*8,0)</f>
        <v>0</v>
      </c>
      <c r="CA91" s="1112">
        <f t="shared" ref="CA91" si="878">SUMPRODUCT((AH91:BL91&gt;8)*(BM91=8),AH91:BL91)-IF(BM91=8,COUNTIF(AH91:BL91,"&gt;8")*8,0)</f>
        <v>0</v>
      </c>
      <c r="CB91" s="1098">
        <f t="shared" ref="CB91" si="879">COUNTIFS($AH92:$BL92,"緊",$AH91:$BL91,"○")+COUNTIFS($AH92:$BL92,"リ",$AH91:$BL91,"○")</f>
        <v>0</v>
      </c>
      <c r="CC91" s="1098">
        <f t="shared" ref="CC91" si="880">SUMIFS($AH91:$BL91,$AH92:$BL92,"緊")+SUMIFS($AH91:$BL91,$AH92:$BL92,"リ")</f>
        <v>0</v>
      </c>
      <c r="CD91" s="1100" t="str">
        <f>IF(K91="","",IFERROR(VALUE(DATEDIF(H91,[3]設定!$D$13,"Y")+DATEDIF(H91,[3]設定!$D$13,"YM")/100),0))</f>
        <v/>
      </c>
      <c r="CE91" s="1100" t="str">
        <f>IF(H91="","",IF(CD91&lt;0.06,"6か月未満",IF(AND(0.06&lt;=CD91,CD91&lt;1),"6か月以上",IF(AND(1&lt;=CD91,CD91&lt;3),"3歳児未満",IF(3&lt;=CD91,"3歳児以上","")))))</f>
        <v/>
      </c>
      <c r="CF91" s="1102"/>
      <c r="CG91" s="1094"/>
      <c r="CH91" s="1103"/>
      <c r="CI91" s="1094"/>
      <c r="CJ91" s="1094"/>
      <c r="CK91" s="1094"/>
      <c r="CL91" s="1094"/>
      <c r="CM91" s="1095"/>
      <c r="CN91" s="1096"/>
      <c r="CO91" s="1092"/>
      <c r="CP91" s="1092"/>
      <c r="CQ91" s="1092"/>
      <c r="CR91" s="1092"/>
      <c r="CS91" s="1092"/>
      <c r="CT91" s="1084">
        <f t="shared" ref="CT91" si="881">SUM(CV91:DA92)</f>
        <v>0</v>
      </c>
      <c r="CU91" s="1090"/>
      <c r="CV91" s="1084">
        <f t="shared" ref="CV91" si="882">IF(AND(BM91&lt;&gt;1,K91&gt;=3),COUNTIFS(AH92:BL92,"非",AH91:BL91,"&gt;=2"),"")</f>
        <v>0</v>
      </c>
      <c r="CW91" s="1085"/>
      <c r="CX91" s="1088">
        <f t="shared" ref="CX91" si="883">IF(AND(BM91&lt;&gt;1,K91&gt;=3),COUNTIFS(AH92:BL92,"緊",AH91:BL91,"&gt;=2"),"")</f>
        <v>0</v>
      </c>
      <c r="CY91" s="1085"/>
      <c r="CZ91" s="1073">
        <f t="shared" ref="CZ91" si="884">IF(AND(BM91&lt;&gt;1,K91&gt;=3),COUNTIFS(AH92:BL92,"リ",AH91:BL91,"&gt;=2"),"")</f>
        <v>0</v>
      </c>
      <c r="DA91" s="1074"/>
      <c r="DB91" s="1084">
        <f t="shared" ref="DB91" si="885">SUM(DD91:DI92)</f>
        <v>0</v>
      </c>
      <c r="DC91" s="1090"/>
      <c r="DD91" s="1084" t="str">
        <f t="shared" ref="DD91" si="886">IF(AND(BM91&lt;&gt;1,K91&lt;3),COUNTIFS(AH92:BL92,"非"),"")</f>
        <v/>
      </c>
      <c r="DE91" s="1085"/>
      <c r="DF91" s="1088" t="str">
        <f t="shared" ref="DF91" si="887">IF(AND(BM91&lt;&gt;1,K91&lt;3),COUNTIFS(AH92:BL92,"緊"),"")</f>
        <v/>
      </c>
      <c r="DG91" s="1085"/>
      <c r="DH91" s="1073" t="str">
        <f t="shared" ref="DH91" si="888">IF(AND(BM91&lt;&gt;1,K91&lt;3),COUNTIFS(AH92:BL92,"リ"),"")</f>
        <v/>
      </c>
      <c r="DI91" s="1074"/>
    </row>
    <row r="92" spans="1:113" ht="17.25" customHeight="1" x14ac:dyDescent="0.15">
      <c r="A92" s="1145"/>
      <c r="B92" s="1146"/>
      <c r="C92" s="1150"/>
      <c r="D92" s="1151"/>
      <c r="E92" s="1151"/>
      <c r="F92" s="1151"/>
      <c r="G92" s="1152"/>
      <c r="H92" s="1156"/>
      <c r="I92" s="1157"/>
      <c r="J92" s="1158"/>
      <c r="K92" s="1145"/>
      <c r="L92" s="1146"/>
      <c r="M92" s="1086"/>
      <c r="N92" s="1091"/>
      <c r="O92" s="1160"/>
      <c r="P92" s="1075"/>
      <c r="Q92" s="1075"/>
      <c r="R92" s="1075"/>
      <c r="S92" s="1075"/>
      <c r="T92" s="1076"/>
      <c r="U92" s="1135"/>
      <c r="V92" s="1136"/>
      <c r="W92" s="1139"/>
      <c r="X92" s="1140"/>
      <c r="Y92" s="1142"/>
      <c r="Z92" s="1116"/>
      <c r="AA92" s="1116"/>
      <c r="AB92" s="1116"/>
      <c r="AC92" s="1116"/>
      <c r="AD92" s="1117"/>
      <c r="AE92" s="1077" t="s">
        <v>450</v>
      </c>
      <c r="AF92" s="1078"/>
      <c r="AG92" s="1079"/>
      <c r="AH92" s="362"/>
      <c r="AI92" s="362"/>
      <c r="AJ92" s="362"/>
      <c r="AK92" s="362"/>
      <c r="AL92" s="362"/>
      <c r="AM92" s="362"/>
      <c r="AN92" s="362"/>
      <c r="AO92" s="363"/>
      <c r="AP92" s="363"/>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1080"/>
      <c r="BN92" s="1081"/>
      <c r="BO92" s="1123"/>
      <c r="BP92" s="1124"/>
      <c r="BQ92" s="1127"/>
      <c r="BR92" s="1128"/>
      <c r="BS92" s="1131"/>
      <c r="BT92" s="1132"/>
      <c r="BU92" s="1080"/>
      <c r="BV92" s="1081"/>
      <c r="BW92" s="1109"/>
      <c r="BX92" s="1110"/>
      <c r="BY92" s="1111"/>
      <c r="BZ92" s="1113"/>
      <c r="CA92" s="1113"/>
      <c r="CB92" s="1099"/>
      <c r="CC92" s="1099"/>
      <c r="CD92" s="1101"/>
      <c r="CE92" s="1101"/>
      <c r="CF92" s="1102"/>
      <c r="CG92" s="1094"/>
      <c r="CH92" s="1104"/>
      <c r="CI92" s="1094"/>
      <c r="CJ92" s="1094"/>
      <c r="CK92" s="1094"/>
      <c r="CL92" s="1094"/>
      <c r="CM92" s="1095"/>
      <c r="CN92" s="1097"/>
      <c r="CO92" s="1093"/>
      <c r="CP92" s="1093"/>
      <c r="CQ92" s="1093"/>
      <c r="CR92" s="1093"/>
      <c r="CS92" s="1093"/>
      <c r="CT92" s="1086"/>
      <c r="CU92" s="1091"/>
      <c r="CV92" s="1086"/>
      <c r="CW92" s="1087"/>
      <c r="CX92" s="1089"/>
      <c r="CY92" s="1087"/>
      <c r="CZ92" s="1075"/>
      <c r="DA92" s="1076"/>
      <c r="DB92" s="1086"/>
      <c r="DC92" s="1091"/>
      <c r="DD92" s="1086"/>
      <c r="DE92" s="1087"/>
      <c r="DF92" s="1089"/>
      <c r="DG92" s="1087"/>
      <c r="DH92" s="1075"/>
      <c r="DI92" s="1076"/>
    </row>
    <row r="93" spans="1:113" ht="17.25" customHeight="1" x14ac:dyDescent="0.15">
      <c r="A93" s="1143">
        <f t="shared" ref="A93" si="889">A91+1</f>
        <v>42</v>
      </c>
      <c r="B93" s="1144"/>
      <c r="C93" s="1147"/>
      <c r="D93" s="1148"/>
      <c r="E93" s="1148"/>
      <c r="F93" s="1148"/>
      <c r="G93" s="1149"/>
      <c r="H93" s="1153"/>
      <c r="I93" s="1154"/>
      <c r="J93" s="1155"/>
      <c r="K93" s="1143" t="str">
        <f>IF(ISERROR(VLOOKUP($H93,[3]設定!$D$2:$E$7,2)), "", VLOOKUP($H93,[3]設定!$D$2:$E$7,2))</f>
        <v/>
      </c>
      <c r="L93" s="1144"/>
      <c r="M93" s="1084">
        <f t="shared" ref="M93" si="890">COUNTA(AH94:BL94)</f>
        <v>0</v>
      </c>
      <c r="N93" s="1090"/>
      <c r="O93" s="1159">
        <f t="shared" ref="O93" si="891">COUNTIF(AH94:BL94,"非")</f>
        <v>0</v>
      </c>
      <c r="P93" s="1073"/>
      <c r="Q93" s="1073">
        <f t="shared" ref="Q93" si="892">COUNTIF(AH94:BL94,"緊")</f>
        <v>0</v>
      </c>
      <c r="R93" s="1073"/>
      <c r="S93" s="1073">
        <f t="shared" ref="S93" si="893">COUNTIF(AH94:BL94,"リ")</f>
        <v>0</v>
      </c>
      <c r="T93" s="1074"/>
      <c r="U93" s="1133">
        <f t="shared" ref="U93" si="894">COUNTIF(AH93:BL93,"○")</f>
        <v>0</v>
      </c>
      <c r="V93" s="1134"/>
      <c r="W93" s="1137">
        <f t="shared" ref="W93" si="895">SUM(Y93:AD94)</f>
        <v>0</v>
      </c>
      <c r="X93" s="1138"/>
      <c r="Y93" s="1141">
        <f t="shared" ref="Y93" si="896">SUMIFS($AH93:$BL93,$AH94:$BL94,"非")</f>
        <v>0</v>
      </c>
      <c r="Z93" s="1114"/>
      <c r="AA93" s="1114">
        <f t="shared" ref="AA93" si="897">SUMIFS($AH93:$BL93,$AH94:$BL94,"緊")</f>
        <v>0</v>
      </c>
      <c r="AB93" s="1114"/>
      <c r="AC93" s="1114">
        <f t="shared" ref="AC93" si="898">SUMIFS($AH93:$BL93,$AH94:$BL94,"リ")</f>
        <v>0</v>
      </c>
      <c r="AD93" s="1115"/>
      <c r="AE93" s="1118" t="s">
        <v>451</v>
      </c>
      <c r="AF93" s="1119"/>
      <c r="AG93" s="1120"/>
      <c r="AH93" s="359"/>
      <c r="AI93" s="286"/>
      <c r="AJ93" s="286"/>
      <c r="AK93" s="286"/>
      <c r="AL93" s="286"/>
      <c r="AM93" s="286"/>
      <c r="AN93" s="286"/>
      <c r="AO93" s="360"/>
      <c r="AP93" s="360"/>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361"/>
      <c r="BM93" s="1105"/>
      <c r="BN93" s="1106"/>
      <c r="BO93" s="1121"/>
      <c r="BP93" s="1122"/>
      <c r="BQ93" s="1125"/>
      <c r="BR93" s="1126"/>
      <c r="BS93" s="1129" t="str">
        <f t="shared" ref="BS93" si="899">IF(BM93&gt;2,CR93,"")</f>
        <v/>
      </c>
      <c r="BT93" s="1130"/>
      <c r="BU93" s="1105"/>
      <c r="BV93" s="1106"/>
      <c r="BW93" s="1107"/>
      <c r="BX93" s="1108"/>
      <c r="BY93" s="1111"/>
      <c r="BZ93" s="1112">
        <f t="shared" ref="BZ93" si="900">SUMPRODUCT((AH93:BL93&gt;8)*(BM93=""),AH93:BL93)-IF(BM93="",COUNTIF(AH93:BL93,"&gt;8")*8,0)</f>
        <v>0</v>
      </c>
      <c r="CA93" s="1112">
        <f t="shared" ref="CA93" si="901">SUMPRODUCT((AH93:BL93&gt;8)*(BM93=8),AH93:BL93)-IF(BM93=8,COUNTIF(AH93:BL93,"&gt;8")*8,0)</f>
        <v>0</v>
      </c>
      <c r="CB93" s="1098">
        <f t="shared" ref="CB93" si="902">COUNTIFS($AH94:$BL94,"緊",$AH93:$BL93,"○")+COUNTIFS($AH94:$BL94,"リ",$AH93:$BL93,"○")</f>
        <v>0</v>
      </c>
      <c r="CC93" s="1098">
        <f t="shared" ref="CC93" si="903">SUMIFS($AH93:$BL93,$AH94:$BL94,"緊")+SUMIFS($AH93:$BL93,$AH94:$BL94,"リ")</f>
        <v>0</v>
      </c>
      <c r="CD93" s="1100" t="str">
        <f>IF(K93="","",IFERROR(VALUE(DATEDIF(H93,[3]設定!$D$13,"Y")+DATEDIF(H93,[3]設定!$D$13,"YM")/100),0))</f>
        <v/>
      </c>
      <c r="CE93" s="1100" t="str">
        <f>IF(H93="","",IF(CD93&lt;0.06,"6か月未満",IF(AND(0.06&lt;=CD93,CD93&lt;1),"6か月以上",IF(AND(1&lt;=CD93,CD93&lt;3),"3歳児未満",IF(3&lt;=CD93,"3歳児以上","")))))</f>
        <v/>
      </c>
      <c r="CF93" s="1102"/>
      <c r="CG93" s="1094"/>
      <c r="CH93" s="1103"/>
      <c r="CI93" s="1094"/>
      <c r="CJ93" s="1094"/>
      <c r="CK93" s="1094"/>
      <c r="CL93" s="1094"/>
      <c r="CM93" s="1095"/>
      <c r="CN93" s="1096"/>
      <c r="CO93" s="1092"/>
      <c r="CP93" s="1092"/>
      <c r="CQ93" s="1092"/>
      <c r="CR93" s="1092"/>
      <c r="CS93" s="1092"/>
      <c r="CT93" s="1084">
        <f t="shared" ref="CT93" si="904">SUM(CV93:DA94)</f>
        <v>0</v>
      </c>
      <c r="CU93" s="1090"/>
      <c r="CV93" s="1084">
        <f t="shared" ref="CV93" si="905">IF(AND(BM93&lt;&gt;1,K93&gt;=3),COUNTIFS(AH94:BL94,"非",AH93:BL93,"&gt;=2"),"")</f>
        <v>0</v>
      </c>
      <c r="CW93" s="1085"/>
      <c r="CX93" s="1088">
        <f t="shared" ref="CX93" si="906">IF(AND(BM93&lt;&gt;1,K93&gt;=3),COUNTIFS(AH94:BL94,"緊",AH93:BL93,"&gt;=2"),"")</f>
        <v>0</v>
      </c>
      <c r="CY93" s="1085"/>
      <c r="CZ93" s="1073">
        <f t="shared" ref="CZ93" si="907">IF(AND(BM93&lt;&gt;1,K93&gt;=3),COUNTIFS(AH94:BL94,"リ",AH93:BL93,"&gt;=2"),"")</f>
        <v>0</v>
      </c>
      <c r="DA93" s="1074"/>
      <c r="DB93" s="1084">
        <f t="shared" ref="DB93" si="908">SUM(DD93:DI94)</f>
        <v>0</v>
      </c>
      <c r="DC93" s="1090"/>
      <c r="DD93" s="1084" t="str">
        <f t="shared" ref="DD93" si="909">IF(AND(BM93&lt;&gt;1,K93&lt;3),COUNTIFS(AH94:BL94,"非"),"")</f>
        <v/>
      </c>
      <c r="DE93" s="1085"/>
      <c r="DF93" s="1088" t="str">
        <f t="shared" ref="DF93" si="910">IF(AND(BM93&lt;&gt;1,K93&lt;3),COUNTIFS(AH94:BL94,"緊"),"")</f>
        <v/>
      </c>
      <c r="DG93" s="1085"/>
      <c r="DH93" s="1073" t="str">
        <f t="shared" ref="DH93" si="911">IF(AND(BM93&lt;&gt;1,K93&lt;3),COUNTIFS(AH94:BL94,"リ"),"")</f>
        <v/>
      </c>
      <c r="DI93" s="1074"/>
    </row>
    <row r="94" spans="1:113" ht="17.25" customHeight="1" x14ac:dyDescent="0.15">
      <c r="A94" s="1145"/>
      <c r="B94" s="1146"/>
      <c r="C94" s="1150"/>
      <c r="D94" s="1151"/>
      <c r="E94" s="1151"/>
      <c r="F94" s="1151"/>
      <c r="G94" s="1152"/>
      <c r="H94" s="1156"/>
      <c r="I94" s="1157"/>
      <c r="J94" s="1158"/>
      <c r="K94" s="1145"/>
      <c r="L94" s="1146"/>
      <c r="M94" s="1086"/>
      <c r="N94" s="1091"/>
      <c r="O94" s="1160"/>
      <c r="P94" s="1075"/>
      <c r="Q94" s="1075"/>
      <c r="R94" s="1075"/>
      <c r="S94" s="1075"/>
      <c r="T94" s="1076"/>
      <c r="U94" s="1135"/>
      <c r="V94" s="1136"/>
      <c r="W94" s="1139"/>
      <c r="X94" s="1140"/>
      <c r="Y94" s="1142"/>
      <c r="Z94" s="1116"/>
      <c r="AA94" s="1116"/>
      <c r="AB94" s="1116"/>
      <c r="AC94" s="1116"/>
      <c r="AD94" s="1117"/>
      <c r="AE94" s="1077" t="s">
        <v>450</v>
      </c>
      <c r="AF94" s="1078"/>
      <c r="AG94" s="1079"/>
      <c r="AH94" s="362"/>
      <c r="AI94" s="362"/>
      <c r="AJ94" s="362"/>
      <c r="AK94" s="362"/>
      <c r="AL94" s="362"/>
      <c r="AM94" s="362"/>
      <c r="AN94" s="362"/>
      <c r="AO94" s="363"/>
      <c r="AP94" s="363"/>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1080"/>
      <c r="BN94" s="1081"/>
      <c r="BO94" s="1123"/>
      <c r="BP94" s="1124"/>
      <c r="BQ94" s="1127"/>
      <c r="BR94" s="1128"/>
      <c r="BS94" s="1131"/>
      <c r="BT94" s="1132"/>
      <c r="BU94" s="1080"/>
      <c r="BV94" s="1081"/>
      <c r="BW94" s="1109"/>
      <c r="BX94" s="1110"/>
      <c r="BY94" s="1111"/>
      <c r="BZ94" s="1113"/>
      <c r="CA94" s="1113"/>
      <c r="CB94" s="1099"/>
      <c r="CC94" s="1099"/>
      <c r="CD94" s="1101"/>
      <c r="CE94" s="1101"/>
      <c r="CF94" s="1102"/>
      <c r="CG94" s="1094"/>
      <c r="CH94" s="1104"/>
      <c r="CI94" s="1094"/>
      <c r="CJ94" s="1094"/>
      <c r="CK94" s="1094"/>
      <c r="CL94" s="1094"/>
      <c r="CM94" s="1095"/>
      <c r="CN94" s="1097"/>
      <c r="CO94" s="1093"/>
      <c r="CP94" s="1093"/>
      <c r="CQ94" s="1093"/>
      <c r="CR94" s="1093"/>
      <c r="CS94" s="1093"/>
      <c r="CT94" s="1086"/>
      <c r="CU94" s="1091"/>
      <c r="CV94" s="1086"/>
      <c r="CW94" s="1087"/>
      <c r="CX94" s="1089"/>
      <c r="CY94" s="1087"/>
      <c r="CZ94" s="1075"/>
      <c r="DA94" s="1076"/>
      <c r="DB94" s="1086"/>
      <c r="DC94" s="1091"/>
      <c r="DD94" s="1086"/>
      <c r="DE94" s="1087"/>
      <c r="DF94" s="1089"/>
      <c r="DG94" s="1087"/>
      <c r="DH94" s="1075"/>
      <c r="DI94" s="1076"/>
    </row>
    <row r="95" spans="1:113" ht="17.25" customHeight="1" x14ac:dyDescent="0.15">
      <c r="A95" s="1143">
        <f t="shared" ref="A95" si="912">A93+1</f>
        <v>43</v>
      </c>
      <c r="B95" s="1144"/>
      <c r="C95" s="1147"/>
      <c r="D95" s="1148"/>
      <c r="E95" s="1148"/>
      <c r="F95" s="1148"/>
      <c r="G95" s="1149"/>
      <c r="H95" s="1153"/>
      <c r="I95" s="1154"/>
      <c r="J95" s="1155"/>
      <c r="K95" s="1143" t="str">
        <f>IF(ISERROR(VLOOKUP($H95,[3]設定!$D$2:$E$7,2)), "", VLOOKUP($H95,[3]設定!$D$2:$E$7,2))</f>
        <v/>
      </c>
      <c r="L95" s="1144"/>
      <c r="M95" s="1084">
        <f t="shared" ref="M95" si="913">COUNTA(AH96:BL96)</f>
        <v>0</v>
      </c>
      <c r="N95" s="1090"/>
      <c r="O95" s="1159">
        <f t="shared" ref="O95" si="914">COUNTIF(AH96:BL96,"非")</f>
        <v>0</v>
      </c>
      <c r="P95" s="1073"/>
      <c r="Q95" s="1073">
        <f t="shared" ref="Q95" si="915">COUNTIF(AH96:BL96,"緊")</f>
        <v>0</v>
      </c>
      <c r="R95" s="1073"/>
      <c r="S95" s="1073">
        <f t="shared" ref="S95" si="916">COUNTIF(AH96:BL96,"リ")</f>
        <v>0</v>
      </c>
      <c r="T95" s="1074"/>
      <c r="U95" s="1133">
        <f t="shared" ref="U95" si="917">COUNTIF(AH95:BL95,"○")</f>
        <v>0</v>
      </c>
      <c r="V95" s="1134"/>
      <c r="W95" s="1137">
        <f t="shared" ref="W95" si="918">SUM(Y95:AD96)</f>
        <v>0</v>
      </c>
      <c r="X95" s="1138"/>
      <c r="Y95" s="1141">
        <f t="shared" ref="Y95" si="919">SUMIFS($AH95:$BL95,$AH96:$BL96,"非")</f>
        <v>0</v>
      </c>
      <c r="Z95" s="1114"/>
      <c r="AA95" s="1114">
        <f t="shared" ref="AA95" si="920">SUMIFS($AH95:$BL95,$AH96:$BL96,"緊")</f>
        <v>0</v>
      </c>
      <c r="AB95" s="1114"/>
      <c r="AC95" s="1114">
        <f t="shared" ref="AC95" si="921">SUMIFS($AH95:$BL95,$AH96:$BL96,"リ")</f>
        <v>0</v>
      </c>
      <c r="AD95" s="1115"/>
      <c r="AE95" s="1118" t="s">
        <v>451</v>
      </c>
      <c r="AF95" s="1119"/>
      <c r="AG95" s="1120"/>
      <c r="AH95" s="359"/>
      <c r="AI95" s="286"/>
      <c r="AJ95" s="286"/>
      <c r="AK95" s="286"/>
      <c r="AL95" s="286"/>
      <c r="AM95" s="286"/>
      <c r="AN95" s="286"/>
      <c r="AO95" s="360"/>
      <c r="AP95" s="360"/>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361"/>
      <c r="BM95" s="1105"/>
      <c r="BN95" s="1106"/>
      <c r="BO95" s="1121"/>
      <c r="BP95" s="1122"/>
      <c r="BQ95" s="1125"/>
      <c r="BR95" s="1126"/>
      <c r="BS95" s="1129" t="str">
        <f t="shared" ref="BS95" si="922">IF(BM95&gt;2,CR95,"")</f>
        <v/>
      </c>
      <c r="BT95" s="1130"/>
      <c r="BU95" s="1105"/>
      <c r="BV95" s="1106"/>
      <c r="BW95" s="1107"/>
      <c r="BX95" s="1108"/>
      <c r="BY95" s="1111"/>
      <c r="BZ95" s="1112">
        <f t="shared" ref="BZ95" si="923">SUMPRODUCT((AH95:BL95&gt;8)*(BM95=""),AH95:BL95)-IF(BM95="",COUNTIF(AH95:BL95,"&gt;8")*8,0)</f>
        <v>0</v>
      </c>
      <c r="CA95" s="1112">
        <f t="shared" ref="CA95" si="924">SUMPRODUCT((AH95:BL95&gt;8)*(BM95=8),AH95:BL95)-IF(BM95=8,COUNTIF(AH95:BL95,"&gt;8")*8,0)</f>
        <v>0</v>
      </c>
      <c r="CB95" s="1098">
        <f t="shared" ref="CB95" si="925">COUNTIFS($AH96:$BL96,"緊",$AH95:$BL95,"○")+COUNTIFS($AH96:$BL96,"リ",$AH95:$BL95,"○")</f>
        <v>0</v>
      </c>
      <c r="CC95" s="1098">
        <f t="shared" ref="CC95" si="926">SUMIFS($AH95:$BL95,$AH96:$BL96,"緊")+SUMIFS($AH95:$BL95,$AH96:$BL96,"リ")</f>
        <v>0</v>
      </c>
      <c r="CD95" s="1100" t="str">
        <f>IF(K95="","",IFERROR(VALUE(DATEDIF(H95,[3]設定!$D$13,"Y")+DATEDIF(H95,[3]設定!$D$13,"YM")/100),0))</f>
        <v/>
      </c>
      <c r="CE95" s="1100" t="str">
        <f>IF(H95="","",IF(CD95&lt;0.06,"6か月未満",IF(AND(0.06&lt;=CD95,CD95&lt;1),"6か月以上",IF(AND(1&lt;=CD95,CD95&lt;3),"3歳児未満",IF(3&lt;=CD95,"3歳児以上","")))))</f>
        <v/>
      </c>
      <c r="CF95" s="1102"/>
      <c r="CG95" s="1094"/>
      <c r="CH95" s="1103"/>
      <c r="CI95" s="1094"/>
      <c r="CJ95" s="1094"/>
      <c r="CK95" s="1094"/>
      <c r="CL95" s="1094"/>
      <c r="CM95" s="1095"/>
      <c r="CN95" s="1096"/>
      <c r="CO95" s="1092"/>
      <c r="CP95" s="1092"/>
      <c r="CQ95" s="1092"/>
      <c r="CR95" s="1092"/>
      <c r="CS95" s="1092"/>
      <c r="CT95" s="1084">
        <f t="shared" ref="CT95" si="927">SUM(CV95:DA96)</f>
        <v>0</v>
      </c>
      <c r="CU95" s="1090"/>
      <c r="CV95" s="1084">
        <f t="shared" ref="CV95" si="928">IF(AND(BM95&lt;&gt;1,K95&gt;=3),COUNTIFS(AH96:BL96,"非",AH95:BL95,"&gt;=2"),"")</f>
        <v>0</v>
      </c>
      <c r="CW95" s="1085"/>
      <c r="CX95" s="1088">
        <f t="shared" ref="CX95" si="929">IF(AND(BM95&lt;&gt;1,K95&gt;=3),COUNTIFS(AH96:BL96,"緊",AH95:BL95,"&gt;=2"),"")</f>
        <v>0</v>
      </c>
      <c r="CY95" s="1085"/>
      <c r="CZ95" s="1073">
        <f t="shared" ref="CZ95" si="930">IF(AND(BM95&lt;&gt;1,K95&gt;=3),COUNTIFS(AH96:BL96,"リ",AH95:BL95,"&gt;=2"),"")</f>
        <v>0</v>
      </c>
      <c r="DA95" s="1074"/>
      <c r="DB95" s="1084">
        <f t="shared" ref="DB95" si="931">SUM(DD95:DI96)</f>
        <v>0</v>
      </c>
      <c r="DC95" s="1090"/>
      <c r="DD95" s="1084" t="str">
        <f t="shared" ref="DD95" si="932">IF(AND(BM95&lt;&gt;1,K95&lt;3),COUNTIFS(AH96:BL96,"非"),"")</f>
        <v/>
      </c>
      <c r="DE95" s="1085"/>
      <c r="DF95" s="1088" t="str">
        <f t="shared" ref="DF95" si="933">IF(AND(BM95&lt;&gt;1,K95&lt;3),COUNTIFS(AH96:BL96,"緊"),"")</f>
        <v/>
      </c>
      <c r="DG95" s="1085"/>
      <c r="DH95" s="1073" t="str">
        <f t="shared" ref="DH95" si="934">IF(AND(BM95&lt;&gt;1,K95&lt;3),COUNTIFS(AH96:BL96,"リ"),"")</f>
        <v/>
      </c>
      <c r="DI95" s="1074"/>
    </row>
    <row r="96" spans="1:113" ht="17.25" customHeight="1" x14ac:dyDescent="0.15">
      <c r="A96" s="1145"/>
      <c r="B96" s="1146"/>
      <c r="C96" s="1150"/>
      <c r="D96" s="1151"/>
      <c r="E96" s="1151"/>
      <c r="F96" s="1151"/>
      <c r="G96" s="1152"/>
      <c r="H96" s="1156"/>
      <c r="I96" s="1157"/>
      <c r="J96" s="1158"/>
      <c r="K96" s="1145"/>
      <c r="L96" s="1146"/>
      <c r="M96" s="1086"/>
      <c r="N96" s="1091"/>
      <c r="O96" s="1160"/>
      <c r="P96" s="1075"/>
      <c r="Q96" s="1075"/>
      <c r="R96" s="1075"/>
      <c r="S96" s="1075"/>
      <c r="T96" s="1076"/>
      <c r="U96" s="1135"/>
      <c r="V96" s="1136"/>
      <c r="W96" s="1139"/>
      <c r="X96" s="1140"/>
      <c r="Y96" s="1142"/>
      <c r="Z96" s="1116"/>
      <c r="AA96" s="1116"/>
      <c r="AB96" s="1116"/>
      <c r="AC96" s="1116"/>
      <c r="AD96" s="1117"/>
      <c r="AE96" s="1077" t="s">
        <v>450</v>
      </c>
      <c r="AF96" s="1078"/>
      <c r="AG96" s="1079"/>
      <c r="AH96" s="362"/>
      <c r="AI96" s="362"/>
      <c r="AJ96" s="362"/>
      <c r="AK96" s="362"/>
      <c r="AL96" s="362"/>
      <c r="AM96" s="362"/>
      <c r="AN96" s="362"/>
      <c r="AO96" s="363"/>
      <c r="AP96" s="363"/>
      <c r="AQ96" s="362"/>
      <c r="AR96" s="362"/>
      <c r="AS96" s="362"/>
      <c r="AT96" s="362"/>
      <c r="AU96" s="362"/>
      <c r="AV96" s="362"/>
      <c r="AW96" s="362"/>
      <c r="AX96" s="362"/>
      <c r="AY96" s="362"/>
      <c r="AZ96" s="362"/>
      <c r="BA96" s="362"/>
      <c r="BB96" s="362"/>
      <c r="BC96" s="362"/>
      <c r="BD96" s="362"/>
      <c r="BE96" s="362"/>
      <c r="BF96" s="362"/>
      <c r="BG96" s="362"/>
      <c r="BH96" s="362"/>
      <c r="BI96" s="362"/>
      <c r="BJ96" s="362"/>
      <c r="BK96" s="362"/>
      <c r="BL96" s="362"/>
      <c r="BM96" s="1080"/>
      <c r="BN96" s="1081"/>
      <c r="BO96" s="1123"/>
      <c r="BP96" s="1124"/>
      <c r="BQ96" s="1127"/>
      <c r="BR96" s="1128"/>
      <c r="BS96" s="1131"/>
      <c r="BT96" s="1132"/>
      <c r="BU96" s="1080"/>
      <c r="BV96" s="1081"/>
      <c r="BW96" s="1109"/>
      <c r="BX96" s="1110"/>
      <c r="BY96" s="1111"/>
      <c r="BZ96" s="1113"/>
      <c r="CA96" s="1113"/>
      <c r="CB96" s="1099"/>
      <c r="CC96" s="1099"/>
      <c r="CD96" s="1101"/>
      <c r="CE96" s="1101"/>
      <c r="CF96" s="1102"/>
      <c r="CG96" s="1094"/>
      <c r="CH96" s="1104"/>
      <c r="CI96" s="1094"/>
      <c r="CJ96" s="1094"/>
      <c r="CK96" s="1094"/>
      <c r="CL96" s="1094"/>
      <c r="CM96" s="1095"/>
      <c r="CN96" s="1097"/>
      <c r="CO96" s="1093"/>
      <c r="CP96" s="1093"/>
      <c r="CQ96" s="1093"/>
      <c r="CR96" s="1093"/>
      <c r="CS96" s="1093"/>
      <c r="CT96" s="1086"/>
      <c r="CU96" s="1091"/>
      <c r="CV96" s="1086"/>
      <c r="CW96" s="1087"/>
      <c r="CX96" s="1089"/>
      <c r="CY96" s="1087"/>
      <c r="CZ96" s="1075"/>
      <c r="DA96" s="1076"/>
      <c r="DB96" s="1086"/>
      <c r="DC96" s="1091"/>
      <c r="DD96" s="1086"/>
      <c r="DE96" s="1087"/>
      <c r="DF96" s="1089"/>
      <c r="DG96" s="1087"/>
      <c r="DH96" s="1075"/>
      <c r="DI96" s="1076"/>
    </row>
    <row r="97" spans="1:113" ht="17.25" customHeight="1" x14ac:dyDescent="0.15">
      <c r="A97" s="1143">
        <f t="shared" ref="A97" si="935">A95+1</f>
        <v>44</v>
      </c>
      <c r="B97" s="1144"/>
      <c r="C97" s="1147"/>
      <c r="D97" s="1148"/>
      <c r="E97" s="1148"/>
      <c r="F97" s="1148"/>
      <c r="G97" s="1149"/>
      <c r="H97" s="1153"/>
      <c r="I97" s="1154"/>
      <c r="J97" s="1155"/>
      <c r="K97" s="1143" t="str">
        <f>IF(ISERROR(VLOOKUP($H97,[3]設定!$D$2:$E$7,2)), "", VLOOKUP($H97,[3]設定!$D$2:$E$7,2))</f>
        <v/>
      </c>
      <c r="L97" s="1144"/>
      <c r="M97" s="1084">
        <f t="shared" ref="M97" si="936">COUNTA(AH98:BL98)</f>
        <v>0</v>
      </c>
      <c r="N97" s="1090"/>
      <c r="O97" s="1159">
        <f t="shared" ref="O97" si="937">COUNTIF(AH98:BL98,"非")</f>
        <v>0</v>
      </c>
      <c r="P97" s="1073"/>
      <c r="Q97" s="1073">
        <f t="shared" ref="Q97" si="938">COUNTIF(AH98:BL98,"緊")</f>
        <v>0</v>
      </c>
      <c r="R97" s="1073"/>
      <c r="S97" s="1073">
        <f t="shared" ref="S97" si="939">COUNTIF(AH98:BL98,"リ")</f>
        <v>0</v>
      </c>
      <c r="T97" s="1074"/>
      <c r="U97" s="1133">
        <f t="shared" ref="U97" si="940">COUNTIF(AH97:BL97,"○")</f>
        <v>0</v>
      </c>
      <c r="V97" s="1134"/>
      <c r="W97" s="1137">
        <f t="shared" ref="W97" si="941">SUM(Y97:AD98)</f>
        <v>0</v>
      </c>
      <c r="X97" s="1138"/>
      <c r="Y97" s="1141">
        <f t="shared" ref="Y97" si="942">SUMIFS($AH97:$BL97,$AH98:$BL98,"非")</f>
        <v>0</v>
      </c>
      <c r="Z97" s="1114"/>
      <c r="AA97" s="1114">
        <f t="shared" ref="AA97" si="943">SUMIFS($AH97:$BL97,$AH98:$BL98,"緊")</f>
        <v>0</v>
      </c>
      <c r="AB97" s="1114"/>
      <c r="AC97" s="1114">
        <f t="shared" ref="AC97" si="944">SUMIFS($AH97:$BL97,$AH98:$BL98,"リ")</f>
        <v>0</v>
      </c>
      <c r="AD97" s="1115"/>
      <c r="AE97" s="1118" t="s">
        <v>451</v>
      </c>
      <c r="AF97" s="1119"/>
      <c r="AG97" s="1120"/>
      <c r="AH97" s="359"/>
      <c r="AI97" s="286"/>
      <c r="AJ97" s="286"/>
      <c r="AK97" s="286"/>
      <c r="AL97" s="286"/>
      <c r="AM97" s="286"/>
      <c r="AN97" s="286"/>
      <c r="AO97" s="360"/>
      <c r="AP97" s="360"/>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361"/>
      <c r="BM97" s="1105"/>
      <c r="BN97" s="1106"/>
      <c r="BO97" s="1121"/>
      <c r="BP97" s="1122"/>
      <c r="BQ97" s="1125"/>
      <c r="BR97" s="1126"/>
      <c r="BS97" s="1129" t="str">
        <f t="shared" ref="BS97" si="945">IF(BM97&gt;2,CR97,"")</f>
        <v/>
      </c>
      <c r="BT97" s="1130"/>
      <c r="BU97" s="1105"/>
      <c r="BV97" s="1106"/>
      <c r="BW97" s="1107"/>
      <c r="BX97" s="1108"/>
      <c r="BY97" s="1111"/>
      <c r="BZ97" s="1112">
        <f t="shared" ref="BZ97" si="946">SUMPRODUCT((AH97:BL97&gt;8)*(BM97=""),AH97:BL97)-IF(BM97="",COUNTIF(AH97:BL97,"&gt;8")*8,0)</f>
        <v>0</v>
      </c>
      <c r="CA97" s="1112">
        <f t="shared" ref="CA97" si="947">SUMPRODUCT((AH97:BL97&gt;8)*(BM97=8),AH97:BL97)-IF(BM97=8,COUNTIF(AH97:BL97,"&gt;8")*8,0)</f>
        <v>0</v>
      </c>
      <c r="CB97" s="1098">
        <f t="shared" ref="CB97" si="948">COUNTIFS($AH98:$BL98,"緊",$AH97:$BL97,"○")+COUNTIFS($AH98:$BL98,"リ",$AH97:$BL97,"○")</f>
        <v>0</v>
      </c>
      <c r="CC97" s="1098">
        <f t="shared" ref="CC97" si="949">SUMIFS($AH97:$BL97,$AH98:$BL98,"緊")+SUMIFS($AH97:$BL97,$AH98:$BL98,"リ")</f>
        <v>0</v>
      </c>
      <c r="CD97" s="1100" t="str">
        <f>IF(K97="","",IFERROR(VALUE(DATEDIF(H97,[3]設定!$D$13,"Y")+DATEDIF(H97,[3]設定!$D$13,"YM")/100),0))</f>
        <v/>
      </c>
      <c r="CE97" s="1100" t="str">
        <f>IF(H97="","",IF(CD97&lt;0.06,"6か月未満",IF(AND(0.06&lt;=CD97,CD97&lt;1),"6か月以上",IF(AND(1&lt;=CD97,CD97&lt;3),"3歳児未満",IF(3&lt;=CD97,"3歳児以上","")))))</f>
        <v/>
      </c>
      <c r="CF97" s="1102"/>
      <c r="CG97" s="1094"/>
      <c r="CH97" s="1103"/>
      <c r="CI97" s="1094"/>
      <c r="CJ97" s="1094"/>
      <c r="CK97" s="1094"/>
      <c r="CL97" s="1094"/>
      <c r="CM97" s="1095"/>
      <c r="CN97" s="1096"/>
      <c r="CO97" s="1092"/>
      <c r="CP97" s="1092"/>
      <c r="CQ97" s="1092"/>
      <c r="CR97" s="1092"/>
      <c r="CS97" s="1092"/>
      <c r="CT97" s="1084">
        <f t="shared" ref="CT97" si="950">SUM(CV97:DA98)</f>
        <v>0</v>
      </c>
      <c r="CU97" s="1090"/>
      <c r="CV97" s="1084">
        <f t="shared" ref="CV97" si="951">IF(AND(BM97&lt;&gt;1,K97&gt;=3),COUNTIFS(AH98:BL98,"非",AH97:BL97,"&gt;=2"),"")</f>
        <v>0</v>
      </c>
      <c r="CW97" s="1085"/>
      <c r="CX97" s="1088">
        <f t="shared" ref="CX97" si="952">IF(AND(BM97&lt;&gt;1,K97&gt;=3),COUNTIFS(AH98:BL98,"緊",AH97:BL97,"&gt;=2"),"")</f>
        <v>0</v>
      </c>
      <c r="CY97" s="1085"/>
      <c r="CZ97" s="1073">
        <f t="shared" ref="CZ97" si="953">IF(AND(BM97&lt;&gt;1,K97&gt;=3),COUNTIFS(AH98:BL98,"リ",AH97:BL97,"&gt;=2"),"")</f>
        <v>0</v>
      </c>
      <c r="DA97" s="1074"/>
      <c r="DB97" s="1084">
        <f t="shared" ref="DB97" si="954">SUM(DD97:DI98)</f>
        <v>0</v>
      </c>
      <c r="DC97" s="1090"/>
      <c r="DD97" s="1084" t="str">
        <f t="shared" ref="DD97" si="955">IF(AND(BM97&lt;&gt;1,K97&lt;3),COUNTIFS(AH98:BL98,"非"),"")</f>
        <v/>
      </c>
      <c r="DE97" s="1085"/>
      <c r="DF97" s="1088" t="str">
        <f t="shared" ref="DF97" si="956">IF(AND(BM97&lt;&gt;1,K97&lt;3),COUNTIFS(AH98:BL98,"緊"),"")</f>
        <v/>
      </c>
      <c r="DG97" s="1085"/>
      <c r="DH97" s="1073" t="str">
        <f t="shared" ref="DH97" si="957">IF(AND(BM97&lt;&gt;1,K97&lt;3),COUNTIFS(AH98:BL98,"リ"),"")</f>
        <v/>
      </c>
      <c r="DI97" s="1074"/>
    </row>
    <row r="98" spans="1:113" ht="17.25" customHeight="1" x14ac:dyDescent="0.15">
      <c r="A98" s="1145"/>
      <c r="B98" s="1146"/>
      <c r="C98" s="1150"/>
      <c r="D98" s="1151"/>
      <c r="E98" s="1151"/>
      <c r="F98" s="1151"/>
      <c r="G98" s="1152"/>
      <c r="H98" s="1156"/>
      <c r="I98" s="1157"/>
      <c r="J98" s="1158"/>
      <c r="K98" s="1145"/>
      <c r="L98" s="1146"/>
      <c r="M98" s="1086"/>
      <c r="N98" s="1091"/>
      <c r="O98" s="1160"/>
      <c r="P98" s="1075"/>
      <c r="Q98" s="1075"/>
      <c r="R98" s="1075"/>
      <c r="S98" s="1075"/>
      <c r="T98" s="1076"/>
      <c r="U98" s="1135"/>
      <c r="V98" s="1136"/>
      <c r="W98" s="1139"/>
      <c r="X98" s="1140"/>
      <c r="Y98" s="1142"/>
      <c r="Z98" s="1116"/>
      <c r="AA98" s="1116"/>
      <c r="AB98" s="1116"/>
      <c r="AC98" s="1116"/>
      <c r="AD98" s="1117"/>
      <c r="AE98" s="1077" t="s">
        <v>450</v>
      </c>
      <c r="AF98" s="1078"/>
      <c r="AG98" s="1079"/>
      <c r="AH98" s="362"/>
      <c r="AI98" s="362"/>
      <c r="AJ98" s="362"/>
      <c r="AK98" s="362"/>
      <c r="AL98" s="362"/>
      <c r="AM98" s="362"/>
      <c r="AN98" s="362"/>
      <c r="AO98" s="363"/>
      <c r="AP98" s="363"/>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1080"/>
      <c r="BN98" s="1081"/>
      <c r="BO98" s="1123"/>
      <c r="BP98" s="1124"/>
      <c r="BQ98" s="1127"/>
      <c r="BR98" s="1128"/>
      <c r="BS98" s="1131"/>
      <c r="BT98" s="1132"/>
      <c r="BU98" s="1080"/>
      <c r="BV98" s="1081"/>
      <c r="BW98" s="1109"/>
      <c r="BX98" s="1110"/>
      <c r="BY98" s="1111"/>
      <c r="BZ98" s="1113"/>
      <c r="CA98" s="1113"/>
      <c r="CB98" s="1099"/>
      <c r="CC98" s="1099"/>
      <c r="CD98" s="1101"/>
      <c r="CE98" s="1101"/>
      <c r="CF98" s="1102"/>
      <c r="CG98" s="1094"/>
      <c r="CH98" s="1104"/>
      <c r="CI98" s="1094"/>
      <c r="CJ98" s="1094"/>
      <c r="CK98" s="1094"/>
      <c r="CL98" s="1094"/>
      <c r="CM98" s="1095"/>
      <c r="CN98" s="1097"/>
      <c r="CO98" s="1093"/>
      <c r="CP98" s="1093"/>
      <c r="CQ98" s="1093"/>
      <c r="CR98" s="1093"/>
      <c r="CS98" s="1093"/>
      <c r="CT98" s="1086"/>
      <c r="CU98" s="1091"/>
      <c r="CV98" s="1086"/>
      <c r="CW98" s="1087"/>
      <c r="CX98" s="1089"/>
      <c r="CY98" s="1087"/>
      <c r="CZ98" s="1075"/>
      <c r="DA98" s="1076"/>
      <c r="DB98" s="1086"/>
      <c r="DC98" s="1091"/>
      <c r="DD98" s="1086"/>
      <c r="DE98" s="1087"/>
      <c r="DF98" s="1089"/>
      <c r="DG98" s="1087"/>
      <c r="DH98" s="1075"/>
      <c r="DI98" s="1076"/>
    </row>
    <row r="99" spans="1:113" ht="17.25" customHeight="1" x14ac:dyDescent="0.15">
      <c r="A99" s="1143">
        <f t="shared" ref="A99" si="958">A97+1</f>
        <v>45</v>
      </c>
      <c r="B99" s="1144"/>
      <c r="C99" s="1147"/>
      <c r="D99" s="1148"/>
      <c r="E99" s="1148"/>
      <c r="F99" s="1148"/>
      <c r="G99" s="1149"/>
      <c r="H99" s="1153"/>
      <c r="I99" s="1154"/>
      <c r="J99" s="1155"/>
      <c r="K99" s="1143" t="str">
        <f>IF(ISERROR(VLOOKUP($H99,[3]設定!$D$2:$E$7,2)), "", VLOOKUP($H99,[3]設定!$D$2:$E$7,2))</f>
        <v/>
      </c>
      <c r="L99" s="1144"/>
      <c r="M99" s="1084">
        <f t="shared" ref="M99" si="959">COUNTA(AH100:BL100)</f>
        <v>0</v>
      </c>
      <c r="N99" s="1090"/>
      <c r="O99" s="1159">
        <f t="shared" ref="O99" si="960">COUNTIF(AH100:BL100,"非")</f>
        <v>0</v>
      </c>
      <c r="P99" s="1073"/>
      <c r="Q99" s="1073">
        <f t="shared" ref="Q99" si="961">COUNTIF(AH100:BL100,"緊")</f>
        <v>0</v>
      </c>
      <c r="R99" s="1073"/>
      <c r="S99" s="1073">
        <f t="shared" ref="S99" si="962">COUNTIF(AH100:BL100,"リ")</f>
        <v>0</v>
      </c>
      <c r="T99" s="1074"/>
      <c r="U99" s="1133">
        <f t="shared" ref="U99" si="963">COUNTIF(AH99:BL99,"○")</f>
        <v>0</v>
      </c>
      <c r="V99" s="1134"/>
      <c r="W99" s="1137">
        <f t="shared" ref="W99" si="964">SUM(Y99:AD100)</f>
        <v>0</v>
      </c>
      <c r="X99" s="1138"/>
      <c r="Y99" s="1141">
        <f t="shared" ref="Y99" si="965">SUMIFS($AH99:$BL99,$AH100:$BL100,"非")</f>
        <v>0</v>
      </c>
      <c r="Z99" s="1114"/>
      <c r="AA99" s="1114">
        <f t="shared" ref="AA99" si="966">SUMIFS($AH99:$BL99,$AH100:$BL100,"緊")</f>
        <v>0</v>
      </c>
      <c r="AB99" s="1114"/>
      <c r="AC99" s="1114">
        <f t="shared" ref="AC99" si="967">SUMIFS($AH99:$BL99,$AH100:$BL100,"リ")</f>
        <v>0</v>
      </c>
      <c r="AD99" s="1115"/>
      <c r="AE99" s="1118" t="s">
        <v>451</v>
      </c>
      <c r="AF99" s="1119"/>
      <c r="AG99" s="1120"/>
      <c r="AH99" s="359"/>
      <c r="AI99" s="286"/>
      <c r="AJ99" s="286"/>
      <c r="AK99" s="286"/>
      <c r="AL99" s="286"/>
      <c r="AM99" s="286"/>
      <c r="AN99" s="286"/>
      <c r="AO99" s="360"/>
      <c r="AP99" s="360"/>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361"/>
      <c r="BM99" s="1105"/>
      <c r="BN99" s="1106"/>
      <c r="BO99" s="1121"/>
      <c r="BP99" s="1122"/>
      <c r="BQ99" s="1125"/>
      <c r="BR99" s="1126"/>
      <c r="BS99" s="1129" t="str">
        <f t="shared" ref="BS99" si="968">IF(BM99&gt;2,CR99,"")</f>
        <v/>
      </c>
      <c r="BT99" s="1130"/>
      <c r="BU99" s="1105"/>
      <c r="BV99" s="1106"/>
      <c r="BW99" s="1107"/>
      <c r="BX99" s="1108"/>
      <c r="BY99" s="1111"/>
      <c r="BZ99" s="1112">
        <f t="shared" ref="BZ99" si="969">SUMPRODUCT((AH99:BL99&gt;8)*(BM99=""),AH99:BL99)-IF(BM99="",COUNTIF(AH99:BL99,"&gt;8")*8,0)</f>
        <v>0</v>
      </c>
      <c r="CA99" s="1112">
        <f t="shared" ref="CA99" si="970">SUMPRODUCT((AH99:BL99&gt;8)*(BM99=8),AH99:BL99)-IF(BM99=8,COUNTIF(AH99:BL99,"&gt;8")*8,0)</f>
        <v>0</v>
      </c>
      <c r="CB99" s="1098">
        <f t="shared" ref="CB99" si="971">COUNTIFS($AH100:$BL100,"緊",$AH99:$BL99,"○")+COUNTIFS($AH100:$BL100,"リ",$AH99:$BL99,"○")</f>
        <v>0</v>
      </c>
      <c r="CC99" s="1098">
        <f t="shared" ref="CC99" si="972">SUMIFS($AH99:$BL99,$AH100:$BL100,"緊")+SUMIFS($AH99:$BL99,$AH100:$BL100,"リ")</f>
        <v>0</v>
      </c>
      <c r="CD99" s="1100" t="str">
        <f>IF(K99="","",IFERROR(VALUE(DATEDIF(H99,[3]設定!$D$13,"Y")+DATEDIF(H99,[3]設定!$D$13,"YM")/100),0))</f>
        <v/>
      </c>
      <c r="CE99" s="1100" t="str">
        <f>IF(H99="","",IF(CD99&lt;0.06,"6か月未満",IF(AND(0.06&lt;=CD99,CD99&lt;1),"6か月以上",IF(AND(1&lt;=CD99,CD99&lt;3),"3歳児未満",IF(3&lt;=CD99,"3歳児以上","")))))</f>
        <v/>
      </c>
      <c r="CF99" s="1102"/>
      <c r="CG99" s="1094"/>
      <c r="CH99" s="1103"/>
      <c r="CI99" s="1094"/>
      <c r="CJ99" s="1094"/>
      <c r="CK99" s="1094"/>
      <c r="CL99" s="1094"/>
      <c r="CM99" s="1095"/>
      <c r="CN99" s="1096"/>
      <c r="CO99" s="1092"/>
      <c r="CP99" s="1092"/>
      <c r="CQ99" s="1092"/>
      <c r="CR99" s="1092"/>
      <c r="CS99" s="1092"/>
      <c r="CT99" s="1084">
        <f t="shared" ref="CT99" si="973">SUM(CV99:DA100)</f>
        <v>0</v>
      </c>
      <c r="CU99" s="1090"/>
      <c r="CV99" s="1084">
        <f t="shared" ref="CV99" si="974">IF(AND(BM99&lt;&gt;1,K99&gt;=3),COUNTIFS(AH100:BL100,"非",AH99:BL99,"&gt;=2"),"")</f>
        <v>0</v>
      </c>
      <c r="CW99" s="1085"/>
      <c r="CX99" s="1088">
        <f t="shared" ref="CX99" si="975">IF(AND(BM99&lt;&gt;1,K99&gt;=3),COUNTIFS(AH100:BL100,"緊",AH99:BL99,"&gt;=2"),"")</f>
        <v>0</v>
      </c>
      <c r="CY99" s="1085"/>
      <c r="CZ99" s="1073">
        <f t="shared" ref="CZ99" si="976">IF(AND(BM99&lt;&gt;1,K99&gt;=3),COUNTIFS(AH100:BL100,"リ",AH99:BL99,"&gt;=2"),"")</f>
        <v>0</v>
      </c>
      <c r="DA99" s="1074"/>
      <c r="DB99" s="1084">
        <f t="shared" ref="DB99" si="977">SUM(DD99:DI100)</f>
        <v>0</v>
      </c>
      <c r="DC99" s="1090"/>
      <c r="DD99" s="1084" t="str">
        <f t="shared" ref="DD99" si="978">IF(AND(BM99&lt;&gt;1,K99&lt;3),COUNTIFS(AH100:BL100,"非"),"")</f>
        <v/>
      </c>
      <c r="DE99" s="1085"/>
      <c r="DF99" s="1088" t="str">
        <f t="shared" ref="DF99" si="979">IF(AND(BM99&lt;&gt;1,K99&lt;3),COUNTIFS(AH100:BL100,"緊"),"")</f>
        <v/>
      </c>
      <c r="DG99" s="1085"/>
      <c r="DH99" s="1073" t="str">
        <f t="shared" ref="DH99" si="980">IF(AND(BM99&lt;&gt;1,K99&lt;3),COUNTIFS(AH100:BL100,"リ"),"")</f>
        <v/>
      </c>
      <c r="DI99" s="1074"/>
    </row>
    <row r="100" spans="1:113" ht="17.25" customHeight="1" x14ac:dyDescent="0.15">
      <c r="A100" s="1145"/>
      <c r="B100" s="1146"/>
      <c r="C100" s="1150"/>
      <c r="D100" s="1151"/>
      <c r="E100" s="1151"/>
      <c r="F100" s="1151"/>
      <c r="G100" s="1152"/>
      <c r="H100" s="1156"/>
      <c r="I100" s="1157"/>
      <c r="J100" s="1158"/>
      <c r="K100" s="1145"/>
      <c r="L100" s="1146"/>
      <c r="M100" s="1086"/>
      <c r="N100" s="1091"/>
      <c r="O100" s="1160"/>
      <c r="P100" s="1075"/>
      <c r="Q100" s="1075"/>
      <c r="R100" s="1075"/>
      <c r="S100" s="1075"/>
      <c r="T100" s="1076"/>
      <c r="U100" s="1135"/>
      <c r="V100" s="1136"/>
      <c r="W100" s="1139"/>
      <c r="X100" s="1140"/>
      <c r="Y100" s="1142"/>
      <c r="Z100" s="1116"/>
      <c r="AA100" s="1116"/>
      <c r="AB100" s="1116"/>
      <c r="AC100" s="1116"/>
      <c r="AD100" s="1117"/>
      <c r="AE100" s="1077" t="s">
        <v>450</v>
      </c>
      <c r="AF100" s="1078"/>
      <c r="AG100" s="1079"/>
      <c r="AH100" s="362"/>
      <c r="AI100" s="362"/>
      <c r="AJ100" s="362"/>
      <c r="AK100" s="362"/>
      <c r="AL100" s="362"/>
      <c r="AM100" s="362"/>
      <c r="AN100" s="362"/>
      <c r="AO100" s="363"/>
      <c r="AP100" s="363"/>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1080"/>
      <c r="BN100" s="1081"/>
      <c r="BO100" s="1123"/>
      <c r="BP100" s="1124"/>
      <c r="BQ100" s="1127"/>
      <c r="BR100" s="1128"/>
      <c r="BS100" s="1131"/>
      <c r="BT100" s="1132"/>
      <c r="BU100" s="1080"/>
      <c r="BV100" s="1081"/>
      <c r="BW100" s="1109"/>
      <c r="BX100" s="1110"/>
      <c r="BY100" s="1111"/>
      <c r="BZ100" s="1113"/>
      <c r="CA100" s="1113"/>
      <c r="CB100" s="1099"/>
      <c r="CC100" s="1099"/>
      <c r="CD100" s="1101"/>
      <c r="CE100" s="1101"/>
      <c r="CF100" s="1102"/>
      <c r="CG100" s="1094"/>
      <c r="CH100" s="1104"/>
      <c r="CI100" s="1094"/>
      <c r="CJ100" s="1094"/>
      <c r="CK100" s="1094"/>
      <c r="CL100" s="1094"/>
      <c r="CM100" s="1095"/>
      <c r="CN100" s="1097"/>
      <c r="CO100" s="1093"/>
      <c r="CP100" s="1093"/>
      <c r="CQ100" s="1093"/>
      <c r="CR100" s="1093"/>
      <c r="CS100" s="1093"/>
      <c r="CT100" s="1086"/>
      <c r="CU100" s="1091"/>
      <c r="CV100" s="1086"/>
      <c r="CW100" s="1087"/>
      <c r="CX100" s="1089"/>
      <c r="CY100" s="1087"/>
      <c r="CZ100" s="1075"/>
      <c r="DA100" s="1076"/>
      <c r="DB100" s="1086"/>
      <c r="DC100" s="1091"/>
      <c r="DD100" s="1086"/>
      <c r="DE100" s="1087"/>
      <c r="DF100" s="1089"/>
      <c r="DG100" s="1087"/>
      <c r="DH100" s="1075"/>
      <c r="DI100" s="1076"/>
    </row>
    <row r="101" spans="1:113" ht="17.25" customHeight="1" x14ac:dyDescent="0.15">
      <c r="A101" s="1143">
        <f t="shared" ref="A101" si="981">A99+1</f>
        <v>46</v>
      </c>
      <c r="B101" s="1144"/>
      <c r="C101" s="1147"/>
      <c r="D101" s="1148"/>
      <c r="E101" s="1148"/>
      <c r="F101" s="1148"/>
      <c r="G101" s="1149"/>
      <c r="H101" s="1153"/>
      <c r="I101" s="1154"/>
      <c r="J101" s="1155"/>
      <c r="K101" s="1143" t="str">
        <f>IF(ISERROR(VLOOKUP($H101,[3]設定!$D$2:$E$7,2)), "", VLOOKUP($H101,[3]設定!$D$2:$E$7,2))</f>
        <v/>
      </c>
      <c r="L101" s="1144"/>
      <c r="M101" s="1084">
        <f t="shared" ref="M101" si="982">COUNTA(AH102:BL102)</f>
        <v>0</v>
      </c>
      <c r="N101" s="1090"/>
      <c r="O101" s="1159">
        <f t="shared" ref="O101" si="983">COUNTIF(AH102:BL102,"非")</f>
        <v>0</v>
      </c>
      <c r="P101" s="1073"/>
      <c r="Q101" s="1073">
        <f t="shared" ref="Q101" si="984">COUNTIF(AH102:BL102,"緊")</f>
        <v>0</v>
      </c>
      <c r="R101" s="1073"/>
      <c r="S101" s="1073">
        <f t="shared" ref="S101" si="985">COUNTIF(AH102:BL102,"リ")</f>
        <v>0</v>
      </c>
      <c r="T101" s="1074"/>
      <c r="U101" s="1133">
        <f t="shared" ref="U101" si="986">COUNTIF(AH101:BL101,"○")</f>
        <v>0</v>
      </c>
      <c r="V101" s="1134"/>
      <c r="W101" s="1137">
        <f t="shared" ref="W101" si="987">SUM(Y101:AD102)</f>
        <v>0</v>
      </c>
      <c r="X101" s="1138"/>
      <c r="Y101" s="1141">
        <f t="shared" ref="Y101" si="988">SUMIFS($AH101:$BL101,$AH102:$BL102,"非")</f>
        <v>0</v>
      </c>
      <c r="Z101" s="1114"/>
      <c r="AA101" s="1114">
        <f t="shared" ref="AA101" si="989">SUMIFS($AH101:$BL101,$AH102:$BL102,"緊")</f>
        <v>0</v>
      </c>
      <c r="AB101" s="1114"/>
      <c r="AC101" s="1114">
        <f t="shared" ref="AC101" si="990">SUMIFS($AH101:$BL101,$AH102:$BL102,"リ")</f>
        <v>0</v>
      </c>
      <c r="AD101" s="1115"/>
      <c r="AE101" s="1118" t="s">
        <v>451</v>
      </c>
      <c r="AF101" s="1119"/>
      <c r="AG101" s="1120"/>
      <c r="AH101" s="359"/>
      <c r="AI101" s="286"/>
      <c r="AJ101" s="286"/>
      <c r="AK101" s="286"/>
      <c r="AL101" s="286"/>
      <c r="AM101" s="286"/>
      <c r="AN101" s="286"/>
      <c r="AO101" s="360"/>
      <c r="AP101" s="360"/>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361"/>
      <c r="BM101" s="1105"/>
      <c r="BN101" s="1106"/>
      <c r="BO101" s="1121"/>
      <c r="BP101" s="1122"/>
      <c r="BQ101" s="1125"/>
      <c r="BR101" s="1126"/>
      <c r="BS101" s="1129" t="str">
        <f t="shared" ref="BS101" si="991">IF(BM101&gt;2,CR101,"")</f>
        <v/>
      </c>
      <c r="BT101" s="1130"/>
      <c r="BU101" s="1105"/>
      <c r="BV101" s="1106"/>
      <c r="BW101" s="1107"/>
      <c r="BX101" s="1108"/>
      <c r="BY101" s="1111"/>
      <c r="BZ101" s="1112">
        <f t="shared" ref="BZ101" si="992">SUMPRODUCT((AH101:BL101&gt;8)*(BM101=""),AH101:BL101)-IF(BM101="",COUNTIF(AH101:BL101,"&gt;8")*8,0)</f>
        <v>0</v>
      </c>
      <c r="CA101" s="1112">
        <f t="shared" ref="CA101" si="993">SUMPRODUCT((AH101:BL101&gt;8)*(BM101=8),AH101:BL101)-IF(BM101=8,COUNTIF(AH101:BL101,"&gt;8")*8,0)</f>
        <v>0</v>
      </c>
      <c r="CB101" s="1098">
        <f t="shared" ref="CB101" si="994">COUNTIFS($AH102:$BL102,"緊",$AH101:$BL101,"○")+COUNTIFS($AH102:$BL102,"リ",$AH101:$BL101,"○")</f>
        <v>0</v>
      </c>
      <c r="CC101" s="1098">
        <f t="shared" ref="CC101" si="995">SUMIFS($AH101:$BL101,$AH102:$BL102,"緊")+SUMIFS($AH101:$BL101,$AH102:$BL102,"リ")</f>
        <v>0</v>
      </c>
      <c r="CD101" s="1100" t="str">
        <f>IF(K101="","",IFERROR(VALUE(DATEDIF(H101,[3]設定!$D$13,"Y")+DATEDIF(H101,[3]設定!$D$13,"YM")/100),0))</f>
        <v/>
      </c>
      <c r="CE101" s="1100" t="str">
        <f>IF(H101="","",IF(CD101&lt;0.06,"6か月未満",IF(AND(0.06&lt;=CD101,CD101&lt;1),"6か月以上",IF(AND(1&lt;=CD101,CD101&lt;3),"3歳児未満",IF(3&lt;=CD101,"3歳児以上","")))))</f>
        <v/>
      </c>
      <c r="CF101" s="1102"/>
      <c r="CG101" s="1094"/>
      <c r="CH101" s="1103"/>
      <c r="CI101" s="1094"/>
      <c r="CJ101" s="1094"/>
      <c r="CK101" s="1094"/>
      <c r="CL101" s="1094"/>
      <c r="CM101" s="1095"/>
      <c r="CN101" s="1096"/>
      <c r="CO101" s="1092"/>
      <c r="CP101" s="1092"/>
      <c r="CQ101" s="1092"/>
      <c r="CR101" s="1092"/>
      <c r="CS101" s="1092"/>
      <c r="CT101" s="1084">
        <f t="shared" ref="CT101" si="996">SUM(CV101:DA102)</f>
        <v>0</v>
      </c>
      <c r="CU101" s="1090"/>
      <c r="CV101" s="1084">
        <f t="shared" ref="CV101" si="997">IF(AND(BM101&lt;&gt;1,K101&gt;=3),COUNTIFS(AH102:BL102,"非",AH101:BL101,"&gt;=2"),"")</f>
        <v>0</v>
      </c>
      <c r="CW101" s="1085"/>
      <c r="CX101" s="1088">
        <f t="shared" ref="CX101" si="998">IF(AND(BM101&lt;&gt;1,K101&gt;=3),COUNTIFS(AH102:BL102,"緊",AH101:BL101,"&gt;=2"),"")</f>
        <v>0</v>
      </c>
      <c r="CY101" s="1085"/>
      <c r="CZ101" s="1073">
        <f t="shared" ref="CZ101" si="999">IF(AND(BM101&lt;&gt;1,K101&gt;=3),COUNTIFS(AH102:BL102,"リ",AH101:BL101,"&gt;=2"),"")</f>
        <v>0</v>
      </c>
      <c r="DA101" s="1074"/>
      <c r="DB101" s="1084">
        <f t="shared" ref="DB101" si="1000">SUM(DD101:DI102)</f>
        <v>0</v>
      </c>
      <c r="DC101" s="1090"/>
      <c r="DD101" s="1084" t="str">
        <f t="shared" ref="DD101" si="1001">IF(AND(BM101&lt;&gt;1,K101&lt;3),COUNTIFS(AH102:BL102,"非"),"")</f>
        <v/>
      </c>
      <c r="DE101" s="1085"/>
      <c r="DF101" s="1088" t="str">
        <f t="shared" ref="DF101" si="1002">IF(AND(BM101&lt;&gt;1,K101&lt;3),COUNTIFS(AH102:BL102,"緊"),"")</f>
        <v/>
      </c>
      <c r="DG101" s="1085"/>
      <c r="DH101" s="1073" t="str">
        <f t="shared" ref="DH101" si="1003">IF(AND(BM101&lt;&gt;1,K101&lt;3),COUNTIFS(AH102:BL102,"リ"),"")</f>
        <v/>
      </c>
      <c r="DI101" s="1074"/>
    </row>
    <row r="102" spans="1:113" ht="17.25" customHeight="1" x14ac:dyDescent="0.15">
      <c r="A102" s="1145"/>
      <c r="B102" s="1146"/>
      <c r="C102" s="1150"/>
      <c r="D102" s="1151"/>
      <c r="E102" s="1151"/>
      <c r="F102" s="1151"/>
      <c r="G102" s="1152"/>
      <c r="H102" s="1156"/>
      <c r="I102" s="1157"/>
      <c r="J102" s="1158"/>
      <c r="K102" s="1145"/>
      <c r="L102" s="1146"/>
      <c r="M102" s="1086"/>
      <c r="N102" s="1091"/>
      <c r="O102" s="1160"/>
      <c r="P102" s="1075"/>
      <c r="Q102" s="1075"/>
      <c r="R102" s="1075"/>
      <c r="S102" s="1075"/>
      <c r="T102" s="1076"/>
      <c r="U102" s="1135"/>
      <c r="V102" s="1136"/>
      <c r="W102" s="1139"/>
      <c r="X102" s="1140"/>
      <c r="Y102" s="1142"/>
      <c r="Z102" s="1116"/>
      <c r="AA102" s="1116"/>
      <c r="AB102" s="1116"/>
      <c r="AC102" s="1116"/>
      <c r="AD102" s="1117"/>
      <c r="AE102" s="1077" t="s">
        <v>450</v>
      </c>
      <c r="AF102" s="1078"/>
      <c r="AG102" s="1079"/>
      <c r="AH102" s="362"/>
      <c r="AI102" s="362"/>
      <c r="AJ102" s="362"/>
      <c r="AK102" s="362"/>
      <c r="AL102" s="362"/>
      <c r="AM102" s="362"/>
      <c r="AN102" s="362"/>
      <c r="AO102" s="363"/>
      <c r="AP102" s="363"/>
      <c r="AQ102" s="362"/>
      <c r="AR102" s="362"/>
      <c r="AS102" s="362"/>
      <c r="AT102" s="362"/>
      <c r="AU102" s="362"/>
      <c r="AV102" s="362"/>
      <c r="AW102" s="362"/>
      <c r="AX102" s="362"/>
      <c r="AY102" s="362"/>
      <c r="AZ102" s="362"/>
      <c r="BA102" s="362"/>
      <c r="BB102" s="362"/>
      <c r="BC102" s="362"/>
      <c r="BD102" s="362"/>
      <c r="BE102" s="362"/>
      <c r="BF102" s="362"/>
      <c r="BG102" s="362"/>
      <c r="BH102" s="362"/>
      <c r="BI102" s="362"/>
      <c r="BJ102" s="362"/>
      <c r="BK102" s="362"/>
      <c r="BL102" s="362"/>
      <c r="BM102" s="1080"/>
      <c r="BN102" s="1081"/>
      <c r="BO102" s="1123"/>
      <c r="BP102" s="1124"/>
      <c r="BQ102" s="1127"/>
      <c r="BR102" s="1128"/>
      <c r="BS102" s="1131"/>
      <c r="BT102" s="1132"/>
      <c r="BU102" s="1080"/>
      <c r="BV102" s="1081"/>
      <c r="BW102" s="1109"/>
      <c r="BX102" s="1110"/>
      <c r="BY102" s="1111"/>
      <c r="BZ102" s="1113"/>
      <c r="CA102" s="1113"/>
      <c r="CB102" s="1099"/>
      <c r="CC102" s="1099"/>
      <c r="CD102" s="1101"/>
      <c r="CE102" s="1101"/>
      <c r="CF102" s="1102"/>
      <c r="CG102" s="1094"/>
      <c r="CH102" s="1104"/>
      <c r="CI102" s="1094"/>
      <c r="CJ102" s="1094"/>
      <c r="CK102" s="1094"/>
      <c r="CL102" s="1094"/>
      <c r="CM102" s="1095"/>
      <c r="CN102" s="1097"/>
      <c r="CO102" s="1093"/>
      <c r="CP102" s="1093"/>
      <c r="CQ102" s="1093"/>
      <c r="CR102" s="1093"/>
      <c r="CS102" s="1093"/>
      <c r="CT102" s="1086"/>
      <c r="CU102" s="1091"/>
      <c r="CV102" s="1086"/>
      <c r="CW102" s="1087"/>
      <c r="CX102" s="1089"/>
      <c r="CY102" s="1087"/>
      <c r="CZ102" s="1075"/>
      <c r="DA102" s="1076"/>
      <c r="DB102" s="1086"/>
      <c r="DC102" s="1091"/>
      <c r="DD102" s="1086"/>
      <c r="DE102" s="1087"/>
      <c r="DF102" s="1089"/>
      <c r="DG102" s="1087"/>
      <c r="DH102" s="1075"/>
      <c r="DI102" s="1076"/>
    </row>
    <row r="103" spans="1:113" ht="17.25" customHeight="1" x14ac:dyDescent="0.15">
      <c r="A103" s="1143">
        <f t="shared" ref="A103" si="1004">A101+1</f>
        <v>47</v>
      </c>
      <c r="B103" s="1144"/>
      <c r="C103" s="1147"/>
      <c r="D103" s="1148"/>
      <c r="E103" s="1148"/>
      <c r="F103" s="1148"/>
      <c r="G103" s="1149"/>
      <c r="H103" s="1153"/>
      <c r="I103" s="1154"/>
      <c r="J103" s="1155"/>
      <c r="K103" s="1143" t="str">
        <f>IF(ISERROR(VLOOKUP($H103,[3]設定!$D$2:$E$7,2)), "", VLOOKUP($H103,[3]設定!$D$2:$E$7,2))</f>
        <v/>
      </c>
      <c r="L103" s="1144"/>
      <c r="M103" s="1084">
        <f t="shared" ref="M103" si="1005">COUNTA(AH104:BL104)</f>
        <v>0</v>
      </c>
      <c r="N103" s="1090"/>
      <c r="O103" s="1159">
        <f t="shared" ref="O103" si="1006">COUNTIF(AH104:BL104,"非")</f>
        <v>0</v>
      </c>
      <c r="P103" s="1073"/>
      <c r="Q103" s="1073">
        <f t="shared" ref="Q103" si="1007">COUNTIF(AH104:BL104,"緊")</f>
        <v>0</v>
      </c>
      <c r="R103" s="1073"/>
      <c r="S103" s="1073">
        <f t="shared" ref="S103" si="1008">COUNTIF(AH104:BL104,"リ")</f>
        <v>0</v>
      </c>
      <c r="T103" s="1074"/>
      <c r="U103" s="1133">
        <f t="shared" ref="U103" si="1009">COUNTIF(AH103:BL103,"○")</f>
        <v>0</v>
      </c>
      <c r="V103" s="1134"/>
      <c r="W103" s="1137">
        <f t="shared" ref="W103" si="1010">SUM(Y103:AD104)</f>
        <v>0</v>
      </c>
      <c r="X103" s="1138"/>
      <c r="Y103" s="1141">
        <f t="shared" ref="Y103" si="1011">SUMIFS($AH103:$BL103,$AH104:$BL104,"非")</f>
        <v>0</v>
      </c>
      <c r="Z103" s="1114"/>
      <c r="AA103" s="1114">
        <f t="shared" ref="AA103" si="1012">SUMIFS($AH103:$BL103,$AH104:$BL104,"緊")</f>
        <v>0</v>
      </c>
      <c r="AB103" s="1114"/>
      <c r="AC103" s="1114">
        <f t="shared" ref="AC103" si="1013">SUMIFS($AH103:$BL103,$AH104:$BL104,"リ")</f>
        <v>0</v>
      </c>
      <c r="AD103" s="1115"/>
      <c r="AE103" s="1118" t="s">
        <v>451</v>
      </c>
      <c r="AF103" s="1119"/>
      <c r="AG103" s="1120"/>
      <c r="AH103" s="359"/>
      <c r="AI103" s="286"/>
      <c r="AJ103" s="286"/>
      <c r="AK103" s="286"/>
      <c r="AL103" s="286"/>
      <c r="AM103" s="286"/>
      <c r="AN103" s="286"/>
      <c r="AO103" s="360"/>
      <c r="AP103" s="360"/>
      <c r="AQ103" s="286"/>
      <c r="AR103" s="286"/>
      <c r="AS103" s="286"/>
      <c r="AT103" s="286"/>
      <c r="AU103" s="286"/>
      <c r="AV103" s="286"/>
      <c r="AW103" s="286"/>
      <c r="AX103" s="286"/>
      <c r="AY103" s="286"/>
      <c r="AZ103" s="286"/>
      <c r="BA103" s="286"/>
      <c r="BB103" s="286"/>
      <c r="BC103" s="286"/>
      <c r="BD103" s="286"/>
      <c r="BE103" s="286"/>
      <c r="BF103" s="286"/>
      <c r="BG103" s="286"/>
      <c r="BH103" s="286"/>
      <c r="BI103" s="286"/>
      <c r="BJ103" s="286"/>
      <c r="BK103" s="286"/>
      <c r="BL103" s="361"/>
      <c r="BM103" s="1105"/>
      <c r="BN103" s="1106"/>
      <c r="BO103" s="1121"/>
      <c r="BP103" s="1122"/>
      <c r="BQ103" s="1125"/>
      <c r="BR103" s="1126"/>
      <c r="BS103" s="1129" t="str">
        <f t="shared" ref="BS103" si="1014">IF(BM103&gt;2,CR103,"")</f>
        <v/>
      </c>
      <c r="BT103" s="1130"/>
      <c r="BU103" s="1105"/>
      <c r="BV103" s="1106"/>
      <c r="BW103" s="1107"/>
      <c r="BX103" s="1108"/>
      <c r="BY103" s="1111"/>
      <c r="BZ103" s="1112">
        <f t="shared" ref="BZ103" si="1015">SUMPRODUCT((AH103:BL103&gt;8)*(BM103=""),AH103:BL103)-IF(BM103="",COUNTIF(AH103:BL103,"&gt;8")*8,0)</f>
        <v>0</v>
      </c>
      <c r="CA103" s="1112">
        <f t="shared" ref="CA103" si="1016">SUMPRODUCT((AH103:BL103&gt;8)*(BM103=8),AH103:BL103)-IF(BM103=8,COUNTIF(AH103:BL103,"&gt;8")*8,0)</f>
        <v>0</v>
      </c>
      <c r="CB103" s="1098">
        <f t="shared" ref="CB103" si="1017">COUNTIFS($AH104:$BL104,"緊",$AH103:$BL103,"○")+COUNTIFS($AH104:$BL104,"リ",$AH103:$BL103,"○")</f>
        <v>0</v>
      </c>
      <c r="CC103" s="1098">
        <f t="shared" ref="CC103" si="1018">SUMIFS($AH103:$BL103,$AH104:$BL104,"緊")+SUMIFS($AH103:$BL103,$AH104:$BL104,"リ")</f>
        <v>0</v>
      </c>
      <c r="CD103" s="1100" t="str">
        <f>IF(K103="","",IFERROR(VALUE(DATEDIF(H103,[3]設定!$D$13,"Y")+DATEDIF(H103,[3]設定!$D$13,"YM")/100),0))</f>
        <v/>
      </c>
      <c r="CE103" s="1100" t="str">
        <f>IF(H103="","",IF(CD103&lt;0.06,"6か月未満",IF(AND(0.06&lt;=CD103,CD103&lt;1),"6か月以上",IF(AND(1&lt;=CD103,CD103&lt;3),"3歳児未満",IF(3&lt;=CD103,"3歳児以上","")))))</f>
        <v/>
      </c>
      <c r="CF103" s="1102"/>
      <c r="CG103" s="1094"/>
      <c r="CH103" s="1103"/>
      <c r="CI103" s="1094"/>
      <c r="CJ103" s="1094"/>
      <c r="CK103" s="1094"/>
      <c r="CL103" s="1094"/>
      <c r="CM103" s="1095"/>
      <c r="CN103" s="1096"/>
      <c r="CO103" s="1092"/>
      <c r="CP103" s="1092"/>
      <c r="CQ103" s="1092"/>
      <c r="CR103" s="1092"/>
      <c r="CS103" s="1092"/>
      <c r="CT103" s="1084">
        <f t="shared" ref="CT103" si="1019">SUM(CV103:DA104)</f>
        <v>0</v>
      </c>
      <c r="CU103" s="1090"/>
      <c r="CV103" s="1084">
        <f t="shared" ref="CV103" si="1020">IF(AND(BM103&lt;&gt;1,K103&gt;=3),COUNTIFS(AH104:BL104,"非",AH103:BL103,"&gt;=2"),"")</f>
        <v>0</v>
      </c>
      <c r="CW103" s="1085"/>
      <c r="CX103" s="1088">
        <f t="shared" ref="CX103" si="1021">IF(AND(BM103&lt;&gt;1,K103&gt;=3),COUNTIFS(AH104:BL104,"緊",AH103:BL103,"&gt;=2"),"")</f>
        <v>0</v>
      </c>
      <c r="CY103" s="1085"/>
      <c r="CZ103" s="1073">
        <f t="shared" ref="CZ103" si="1022">IF(AND(BM103&lt;&gt;1,K103&gt;=3),COUNTIFS(AH104:BL104,"リ",AH103:BL103,"&gt;=2"),"")</f>
        <v>0</v>
      </c>
      <c r="DA103" s="1074"/>
      <c r="DB103" s="1084">
        <f t="shared" ref="DB103" si="1023">SUM(DD103:DI104)</f>
        <v>0</v>
      </c>
      <c r="DC103" s="1090"/>
      <c r="DD103" s="1084" t="str">
        <f t="shared" ref="DD103" si="1024">IF(AND(BM103&lt;&gt;1,K103&lt;3),COUNTIFS(AH104:BL104,"非"),"")</f>
        <v/>
      </c>
      <c r="DE103" s="1085"/>
      <c r="DF103" s="1088" t="str">
        <f t="shared" ref="DF103" si="1025">IF(AND(BM103&lt;&gt;1,K103&lt;3),COUNTIFS(AH104:BL104,"緊"),"")</f>
        <v/>
      </c>
      <c r="DG103" s="1085"/>
      <c r="DH103" s="1073" t="str">
        <f t="shared" ref="DH103" si="1026">IF(AND(BM103&lt;&gt;1,K103&lt;3),COUNTIFS(AH104:BL104,"リ"),"")</f>
        <v/>
      </c>
      <c r="DI103" s="1074"/>
    </row>
    <row r="104" spans="1:113" ht="17.25" customHeight="1" x14ac:dyDescent="0.15">
      <c r="A104" s="1145"/>
      <c r="B104" s="1146"/>
      <c r="C104" s="1150"/>
      <c r="D104" s="1151"/>
      <c r="E104" s="1151"/>
      <c r="F104" s="1151"/>
      <c r="G104" s="1152"/>
      <c r="H104" s="1156"/>
      <c r="I104" s="1157"/>
      <c r="J104" s="1158"/>
      <c r="K104" s="1145"/>
      <c r="L104" s="1146"/>
      <c r="M104" s="1086"/>
      <c r="N104" s="1091"/>
      <c r="O104" s="1160"/>
      <c r="P104" s="1075"/>
      <c r="Q104" s="1075"/>
      <c r="R104" s="1075"/>
      <c r="S104" s="1075"/>
      <c r="T104" s="1076"/>
      <c r="U104" s="1135"/>
      <c r="V104" s="1136"/>
      <c r="W104" s="1139"/>
      <c r="X104" s="1140"/>
      <c r="Y104" s="1142"/>
      <c r="Z104" s="1116"/>
      <c r="AA104" s="1116"/>
      <c r="AB104" s="1116"/>
      <c r="AC104" s="1116"/>
      <c r="AD104" s="1117"/>
      <c r="AE104" s="1077" t="s">
        <v>450</v>
      </c>
      <c r="AF104" s="1078"/>
      <c r="AG104" s="1079"/>
      <c r="AH104" s="362"/>
      <c r="AI104" s="362"/>
      <c r="AJ104" s="362"/>
      <c r="AK104" s="362"/>
      <c r="AL104" s="362"/>
      <c r="AM104" s="362"/>
      <c r="AN104" s="362"/>
      <c r="AO104" s="363"/>
      <c r="AP104" s="363"/>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1080"/>
      <c r="BN104" s="1081"/>
      <c r="BO104" s="1123"/>
      <c r="BP104" s="1124"/>
      <c r="BQ104" s="1127"/>
      <c r="BR104" s="1128"/>
      <c r="BS104" s="1131"/>
      <c r="BT104" s="1132"/>
      <c r="BU104" s="1080"/>
      <c r="BV104" s="1081"/>
      <c r="BW104" s="1109"/>
      <c r="BX104" s="1110"/>
      <c r="BY104" s="1111"/>
      <c r="BZ104" s="1113"/>
      <c r="CA104" s="1113"/>
      <c r="CB104" s="1099"/>
      <c r="CC104" s="1099"/>
      <c r="CD104" s="1101"/>
      <c r="CE104" s="1101"/>
      <c r="CF104" s="1102"/>
      <c r="CG104" s="1094"/>
      <c r="CH104" s="1104"/>
      <c r="CI104" s="1094"/>
      <c r="CJ104" s="1094"/>
      <c r="CK104" s="1094"/>
      <c r="CL104" s="1094"/>
      <c r="CM104" s="1095"/>
      <c r="CN104" s="1097"/>
      <c r="CO104" s="1093"/>
      <c r="CP104" s="1093"/>
      <c r="CQ104" s="1093"/>
      <c r="CR104" s="1093"/>
      <c r="CS104" s="1093"/>
      <c r="CT104" s="1086"/>
      <c r="CU104" s="1091"/>
      <c r="CV104" s="1086"/>
      <c r="CW104" s="1087"/>
      <c r="CX104" s="1089"/>
      <c r="CY104" s="1087"/>
      <c r="CZ104" s="1075"/>
      <c r="DA104" s="1076"/>
      <c r="DB104" s="1086"/>
      <c r="DC104" s="1091"/>
      <c r="DD104" s="1086"/>
      <c r="DE104" s="1087"/>
      <c r="DF104" s="1089"/>
      <c r="DG104" s="1087"/>
      <c r="DH104" s="1075"/>
      <c r="DI104" s="1076"/>
    </row>
    <row r="105" spans="1:113" ht="17.25" customHeight="1" x14ac:dyDescent="0.15">
      <c r="A105" s="1143">
        <f t="shared" ref="A105" si="1027">A103+1</f>
        <v>48</v>
      </c>
      <c r="B105" s="1144"/>
      <c r="C105" s="1147"/>
      <c r="D105" s="1148"/>
      <c r="E105" s="1148"/>
      <c r="F105" s="1148"/>
      <c r="G105" s="1149"/>
      <c r="H105" s="1153"/>
      <c r="I105" s="1154"/>
      <c r="J105" s="1155"/>
      <c r="K105" s="1143" t="str">
        <f>IF(ISERROR(VLOOKUP($H105,[3]設定!$D$2:$E$7,2)), "", VLOOKUP($H105,[3]設定!$D$2:$E$7,2))</f>
        <v/>
      </c>
      <c r="L105" s="1144"/>
      <c r="M105" s="1084">
        <f t="shared" ref="M105" si="1028">COUNTA(AH106:BL106)</f>
        <v>0</v>
      </c>
      <c r="N105" s="1090"/>
      <c r="O105" s="1159">
        <f t="shared" ref="O105" si="1029">COUNTIF(AH106:BL106,"非")</f>
        <v>0</v>
      </c>
      <c r="P105" s="1073"/>
      <c r="Q105" s="1073">
        <f t="shared" ref="Q105" si="1030">COUNTIF(AH106:BL106,"緊")</f>
        <v>0</v>
      </c>
      <c r="R105" s="1073"/>
      <c r="S105" s="1073">
        <f t="shared" ref="S105" si="1031">COUNTIF(AH106:BL106,"リ")</f>
        <v>0</v>
      </c>
      <c r="T105" s="1074"/>
      <c r="U105" s="1133">
        <f t="shared" ref="U105" si="1032">COUNTIF(AH105:BL105,"○")</f>
        <v>0</v>
      </c>
      <c r="V105" s="1134"/>
      <c r="W105" s="1137">
        <f t="shared" ref="W105" si="1033">SUM(Y105:AD106)</f>
        <v>0</v>
      </c>
      <c r="X105" s="1138"/>
      <c r="Y105" s="1141">
        <f t="shared" ref="Y105" si="1034">SUMIFS($AH105:$BL105,$AH106:$BL106,"非")</f>
        <v>0</v>
      </c>
      <c r="Z105" s="1114"/>
      <c r="AA105" s="1114">
        <f t="shared" ref="AA105" si="1035">SUMIFS($AH105:$BL105,$AH106:$BL106,"緊")</f>
        <v>0</v>
      </c>
      <c r="AB105" s="1114"/>
      <c r="AC105" s="1114">
        <f t="shared" ref="AC105" si="1036">SUMIFS($AH105:$BL105,$AH106:$BL106,"リ")</f>
        <v>0</v>
      </c>
      <c r="AD105" s="1115"/>
      <c r="AE105" s="1118" t="s">
        <v>451</v>
      </c>
      <c r="AF105" s="1119"/>
      <c r="AG105" s="1120"/>
      <c r="AH105" s="359"/>
      <c r="AI105" s="286"/>
      <c r="AJ105" s="286"/>
      <c r="AK105" s="286"/>
      <c r="AL105" s="286"/>
      <c r="AM105" s="286"/>
      <c r="AN105" s="286"/>
      <c r="AO105" s="360"/>
      <c r="AP105" s="360"/>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361"/>
      <c r="BM105" s="1105"/>
      <c r="BN105" s="1106"/>
      <c r="BO105" s="1121"/>
      <c r="BP105" s="1122"/>
      <c r="BQ105" s="1125"/>
      <c r="BR105" s="1126"/>
      <c r="BS105" s="1129" t="str">
        <f t="shared" ref="BS105" si="1037">IF(BM105&gt;2,CR105,"")</f>
        <v/>
      </c>
      <c r="BT105" s="1130"/>
      <c r="BU105" s="1105"/>
      <c r="BV105" s="1106"/>
      <c r="BW105" s="1107"/>
      <c r="BX105" s="1108"/>
      <c r="BY105" s="1111"/>
      <c r="BZ105" s="1112">
        <f t="shared" ref="BZ105" si="1038">SUMPRODUCT((AH105:BL105&gt;8)*(BM105=""),AH105:BL105)-IF(BM105="",COUNTIF(AH105:BL105,"&gt;8")*8,0)</f>
        <v>0</v>
      </c>
      <c r="CA105" s="1112">
        <f t="shared" ref="CA105" si="1039">SUMPRODUCT((AH105:BL105&gt;8)*(BM105=8),AH105:BL105)-IF(BM105=8,COUNTIF(AH105:BL105,"&gt;8")*8,0)</f>
        <v>0</v>
      </c>
      <c r="CB105" s="1098">
        <f t="shared" ref="CB105" si="1040">COUNTIFS($AH106:$BL106,"緊",$AH105:$BL105,"○")+COUNTIFS($AH106:$BL106,"リ",$AH105:$BL105,"○")</f>
        <v>0</v>
      </c>
      <c r="CC105" s="1098">
        <f t="shared" ref="CC105" si="1041">SUMIFS($AH105:$BL105,$AH106:$BL106,"緊")+SUMIFS($AH105:$BL105,$AH106:$BL106,"リ")</f>
        <v>0</v>
      </c>
      <c r="CD105" s="1100" t="str">
        <f>IF(K105="","",IFERROR(VALUE(DATEDIF(H105,[3]設定!$D$13,"Y")+DATEDIF(H105,[3]設定!$D$13,"YM")/100),0))</f>
        <v/>
      </c>
      <c r="CE105" s="1100" t="str">
        <f>IF(H105="","",IF(CD105&lt;0.06,"6か月未満",IF(AND(0.06&lt;=CD105,CD105&lt;1),"6か月以上",IF(AND(1&lt;=CD105,CD105&lt;3),"3歳児未満",IF(3&lt;=CD105,"3歳児以上","")))))</f>
        <v/>
      </c>
      <c r="CF105" s="1102"/>
      <c r="CG105" s="1094"/>
      <c r="CH105" s="1103"/>
      <c r="CI105" s="1094"/>
      <c r="CJ105" s="1094"/>
      <c r="CK105" s="1094"/>
      <c r="CL105" s="1094"/>
      <c r="CM105" s="1095"/>
      <c r="CN105" s="1096"/>
      <c r="CO105" s="1092"/>
      <c r="CP105" s="1092"/>
      <c r="CQ105" s="1092"/>
      <c r="CR105" s="1092"/>
      <c r="CS105" s="1092"/>
      <c r="CT105" s="1084">
        <f t="shared" ref="CT105" si="1042">SUM(CV105:DA106)</f>
        <v>0</v>
      </c>
      <c r="CU105" s="1090"/>
      <c r="CV105" s="1084">
        <f t="shared" ref="CV105" si="1043">IF(AND(BM105&lt;&gt;1,K105&gt;=3),COUNTIFS(AH106:BL106,"非",AH105:BL105,"&gt;=2"),"")</f>
        <v>0</v>
      </c>
      <c r="CW105" s="1085"/>
      <c r="CX105" s="1088">
        <f t="shared" ref="CX105" si="1044">IF(AND(BM105&lt;&gt;1,K105&gt;=3),COUNTIFS(AH106:BL106,"緊",AH105:BL105,"&gt;=2"),"")</f>
        <v>0</v>
      </c>
      <c r="CY105" s="1085"/>
      <c r="CZ105" s="1073">
        <f t="shared" ref="CZ105" si="1045">IF(AND(BM105&lt;&gt;1,K105&gt;=3),COUNTIFS(AH106:BL106,"リ",AH105:BL105,"&gt;=2"),"")</f>
        <v>0</v>
      </c>
      <c r="DA105" s="1074"/>
      <c r="DB105" s="1084">
        <f t="shared" ref="DB105" si="1046">SUM(DD105:DI106)</f>
        <v>0</v>
      </c>
      <c r="DC105" s="1090"/>
      <c r="DD105" s="1084" t="str">
        <f t="shared" ref="DD105" si="1047">IF(AND(BM105&lt;&gt;1,K105&lt;3),COUNTIFS(AH106:BL106,"非"),"")</f>
        <v/>
      </c>
      <c r="DE105" s="1085"/>
      <c r="DF105" s="1088" t="str">
        <f t="shared" ref="DF105" si="1048">IF(AND(BM105&lt;&gt;1,K105&lt;3),COUNTIFS(AH106:BL106,"緊"),"")</f>
        <v/>
      </c>
      <c r="DG105" s="1085"/>
      <c r="DH105" s="1073" t="str">
        <f t="shared" ref="DH105" si="1049">IF(AND(BM105&lt;&gt;1,K105&lt;3),COUNTIFS(AH106:BL106,"リ"),"")</f>
        <v/>
      </c>
      <c r="DI105" s="1074"/>
    </row>
    <row r="106" spans="1:113" ht="17.25" customHeight="1" x14ac:dyDescent="0.15">
      <c r="A106" s="1145"/>
      <c r="B106" s="1146"/>
      <c r="C106" s="1150"/>
      <c r="D106" s="1151"/>
      <c r="E106" s="1151"/>
      <c r="F106" s="1151"/>
      <c r="G106" s="1152"/>
      <c r="H106" s="1156"/>
      <c r="I106" s="1157"/>
      <c r="J106" s="1158"/>
      <c r="K106" s="1145"/>
      <c r="L106" s="1146"/>
      <c r="M106" s="1086"/>
      <c r="N106" s="1091"/>
      <c r="O106" s="1160"/>
      <c r="P106" s="1075"/>
      <c r="Q106" s="1075"/>
      <c r="R106" s="1075"/>
      <c r="S106" s="1075"/>
      <c r="T106" s="1076"/>
      <c r="U106" s="1135"/>
      <c r="V106" s="1136"/>
      <c r="W106" s="1139"/>
      <c r="X106" s="1140"/>
      <c r="Y106" s="1142"/>
      <c r="Z106" s="1116"/>
      <c r="AA106" s="1116"/>
      <c r="AB106" s="1116"/>
      <c r="AC106" s="1116"/>
      <c r="AD106" s="1117"/>
      <c r="AE106" s="1077" t="s">
        <v>450</v>
      </c>
      <c r="AF106" s="1078"/>
      <c r="AG106" s="1079"/>
      <c r="AH106" s="362"/>
      <c r="AI106" s="362"/>
      <c r="AJ106" s="362"/>
      <c r="AK106" s="362"/>
      <c r="AL106" s="362"/>
      <c r="AM106" s="362"/>
      <c r="AN106" s="362"/>
      <c r="AO106" s="363"/>
      <c r="AP106" s="363"/>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1080"/>
      <c r="BN106" s="1081"/>
      <c r="BO106" s="1123"/>
      <c r="BP106" s="1124"/>
      <c r="BQ106" s="1127"/>
      <c r="BR106" s="1128"/>
      <c r="BS106" s="1131"/>
      <c r="BT106" s="1132"/>
      <c r="BU106" s="1080"/>
      <c r="BV106" s="1081"/>
      <c r="BW106" s="1109"/>
      <c r="BX106" s="1110"/>
      <c r="BY106" s="1111"/>
      <c r="BZ106" s="1113"/>
      <c r="CA106" s="1113"/>
      <c r="CB106" s="1099"/>
      <c r="CC106" s="1099"/>
      <c r="CD106" s="1101"/>
      <c r="CE106" s="1101"/>
      <c r="CF106" s="1102"/>
      <c r="CG106" s="1094"/>
      <c r="CH106" s="1104"/>
      <c r="CI106" s="1094"/>
      <c r="CJ106" s="1094"/>
      <c r="CK106" s="1094"/>
      <c r="CL106" s="1094"/>
      <c r="CM106" s="1095"/>
      <c r="CN106" s="1097"/>
      <c r="CO106" s="1093"/>
      <c r="CP106" s="1093"/>
      <c r="CQ106" s="1093"/>
      <c r="CR106" s="1093"/>
      <c r="CS106" s="1093"/>
      <c r="CT106" s="1086"/>
      <c r="CU106" s="1091"/>
      <c r="CV106" s="1086"/>
      <c r="CW106" s="1087"/>
      <c r="CX106" s="1089"/>
      <c r="CY106" s="1087"/>
      <c r="CZ106" s="1075"/>
      <c r="DA106" s="1076"/>
      <c r="DB106" s="1086"/>
      <c r="DC106" s="1091"/>
      <c r="DD106" s="1086"/>
      <c r="DE106" s="1087"/>
      <c r="DF106" s="1089"/>
      <c r="DG106" s="1087"/>
      <c r="DH106" s="1075"/>
      <c r="DI106" s="1076"/>
    </row>
    <row r="107" spans="1:113" ht="17.25" customHeight="1" x14ac:dyDescent="0.15">
      <c r="A107" s="1143">
        <f t="shared" ref="A107" si="1050">A105+1</f>
        <v>49</v>
      </c>
      <c r="B107" s="1144"/>
      <c r="C107" s="1147"/>
      <c r="D107" s="1148"/>
      <c r="E107" s="1148"/>
      <c r="F107" s="1148"/>
      <c r="G107" s="1149"/>
      <c r="H107" s="1153"/>
      <c r="I107" s="1154"/>
      <c r="J107" s="1155"/>
      <c r="K107" s="1143" t="str">
        <f>IF(ISERROR(VLOOKUP($H107,[3]設定!$D$2:$E$7,2)), "", VLOOKUP($H107,[3]設定!$D$2:$E$7,2))</f>
        <v/>
      </c>
      <c r="L107" s="1144"/>
      <c r="M107" s="1084">
        <f t="shared" ref="M107" si="1051">COUNTA(AH108:BL108)</f>
        <v>0</v>
      </c>
      <c r="N107" s="1090"/>
      <c r="O107" s="1159">
        <f t="shared" ref="O107" si="1052">COUNTIF(AH108:BL108,"非")</f>
        <v>0</v>
      </c>
      <c r="P107" s="1073"/>
      <c r="Q107" s="1073">
        <f t="shared" ref="Q107" si="1053">COUNTIF(AH108:BL108,"緊")</f>
        <v>0</v>
      </c>
      <c r="R107" s="1073"/>
      <c r="S107" s="1073">
        <f t="shared" ref="S107" si="1054">COUNTIF(AH108:BL108,"リ")</f>
        <v>0</v>
      </c>
      <c r="T107" s="1074"/>
      <c r="U107" s="1133">
        <f t="shared" ref="U107" si="1055">COUNTIF(AH107:BL107,"○")</f>
        <v>0</v>
      </c>
      <c r="V107" s="1134"/>
      <c r="W107" s="1137">
        <f t="shared" ref="W107" si="1056">SUM(Y107:AD108)</f>
        <v>0</v>
      </c>
      <c r="X107" s="1138"/>
      <c r="Y107" s="1141">
        <f t="shared" ref="Y107" si="1057">SUMIFS($AH107:$BL107,$AH108:$BL108,"非")</f>
        <v>0</v>
      </c>
      <c r="Z107" s="1114"/>
      <c r="AA107" s="1114">
        <f t="shared" ref="AA107" si="1058">SUMIFS($AH107:$BL107,$AH108:$BL108,"緊")</f>
        <v>0</v>
      </c>
      <c r="AB107" s="1114"/>
      <c r="AC107" s="1114">
        <f t="shared" ref="AC107" si="1059">SUMIFS($AH107:$BL107,$AH108:$BL108,"リ")</f>
        <v>0</v>
      </c>
      <c r="AD107" s="1115"/>
      <c r="AE107" s="1118" t="s">
        <v>451</v>
      </c>
      <c r="AF107" s="1119"/>
      <c r="AG107" s="1120"/>
      <c r="AH107" s="359"/>
      <c r="AI107" s="286"/>
      <c r="AJ107" s="286"/>
      <c r="AK107" s="286"/>
      <c r="AL107" s="286"/>
      <c r="AM107" s="286"/>
      <c r="AN107" s="286"/>
      <c r="AO107" s="360"/>
      <c r="AP107" s="360"/>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361"/>
      <c r="BM107" s="1105"/>
      <c r="BN107" s="1106"/>
      <c r="BO107" s="1121"/>
      <c r="BP107" s="1122"/>
      <c r="BQ107" s="1125"/>
      <c r="BR107" s="1126"/>
      <c r="BS107" s="1129" t="str">
        <f t="shared" ref="BS107" si="1060">IF(BM107&gt;2,CR107,"")</f>
        <v/>
      </c>
      <c r="BT107" s="1130"/>
      <c r="BU107" s="1105"/>
      <c r="BV107" s="1106"/>
      <c r="BW107" s="1107"/>
      <c r="BX107" s="1108"/>
      <c r="BY107" s="1111"/>
      <c r="BZ107" s="1112">
        <f t="shared" ref="BZ107" si="1061">SUMPRODUCT((AH107:BL107&gt;8)*(BM107=""),AH107:BL107)-IF(BM107="",COUNTIF(AH107:BL107,"&gt;8")*8,0)</f>
        <v>0</v>
      </c>
      <c r="CA107" s="1112">
        <f t="shared" ref="CA107" si="1062">SUMPRODUCT((AH107:BL107&gt;8)*(BM107=8),AH107:BL107)-IF(BM107=8,COUNTIF(AH107:BL107,"&gt;8")*8,0)</f>
        <v>0</v>
      </c>
      <c r="CB107" s="1098">
        <f t="shared" ref="CB107" si="1063">COUNTIFS($AH108:$BL108,"緊",$AH107:$BL107,"○")+COUNTIFS($AH108:$BL108,"リ",$AH107:$BL107,"○")</f>
        <v>0</v>
      </c>
      <c r="CC107" s="1098">
        <f t="shared" ref="CC107" si="1064">SUMIFS($AH107:$BL107,$AH108:$BL108,"緊")+SUMIFS($AH107:$BL107,$AH108:$BL108,"リ")</f>
        <v>0</v>
      </c>
      <c r="CD107" s="1100" t="str">
        <f>IF(K107="","",IFERROR(VALUE(DATEDIF(H107,[3]設定!$D$13,"Y")+DATEDIF(H107,[3]設定!$D$13,"YM")/100),0))</f>
        <v/>
      </c>
      <c r="CE107" s="1100" t="str">
        <f>IF(H107="","",IF(CD107&lt;0.06,"6か月未満",IF(AND(0.06&lt;=CD107,CD107&lt;1),"6か月以上",IF(AND(1&lt;=CD107,CD107&lt;3),"3歳児未満",IF(3&lt;=CD107,"3歳児以上","")))))</f>
        <v/>
      </c>
      <c r="CF107" s="1102"/>
      <c r="CG107" s="1094"/>
      <c r="CH107" s="1103"/>
      <c r="CI107" s="1094"/>
      <c r="CJ107" s="1094"/>
      <c r="CK107" s="1094"/>
      <c r="CL107" s="1094"/>
      <c r="CM107" s="1095"/>
      <c r="CN107" s="1096"/>
      <c r="CO107" s="1092"/>
      <c r="CP107" s="1092"/>
      <c r="CQ107" s="1092"/>
      <c r="CR107" s="1092"/>
      <c r="CS107" s="1092"/>
      <c r="CT107" s="1084">
        <f t="shared" ref="CT107" si="1065">SUM(CV107:DA108)</f>
        <v>0</v>
      </c>
      <c r="CU107" s="1090"/>
      <c r="CV107" s="1084">
        <f t="shared" ref="CV107" si="1066">IF(AND(BM107&lt;&gt;1,K107&gt;=3),COUNTIFS(AH108:BL108,"非",AH107:BL107,"&gt;=2"),"")</f>
        <v>0</v>
      </c>
      <c r="CW107" s="1085"/>
      <c r="CX107" s="1088">
        <f t="shared" ref="CX107" si="1067">IF(AND(BM107&lt;&gt;1,K107&gt;=3),COUNTIFS(AH108:BL108,"緊",AH107:BL107,"&gt;=2"),"")</f>
        <v>0</v>
      </c>
      <c r="CY107" s="1085"/>
      <c r="CZ107" s="1073">
        <f t="shared" ref="CZ107" si="1068">IF(AND(BM107&lt;&gt;1,K107&gt;=3),COUNTIFS(AH108:BL108,"リ",AH107:BL107,"&gt;=2"),"")</f>
        <v>0</v>
      </c>
      <c r="DA107" s="1074"/>
      <c r="DB107" s="1084">
        <f t="shared" ref="DB107" si="1069">SUM(DD107:DI108)</f>
        <v>0</v>
      </c>
      <c r="DC107" s="1090"/>
      <c r="DD107" s="1084" t="str">
        <f t="shared" ref="DD107" si="1070">IF(AND(BM107&lt;&gt;1,K107&lt;3),COUNTIFS(AH108:BL108,"非"),"")</f>
        <v/>
      </c>
      <c r="DE107" s="1085"/>
      <c r="DF107" s="1088" t="str">
        <f t="shared" ref="DF107" si="1071">IF(AND(BM107&lt;&gt;1,K107&lt;3),COUNTIFS(AH108:BL108,"緊"),"")</f>
        <v/>
      </c>
      <c r="DG107" s="1085"/>
      <c r="DH107" s="1073" t="str">
        <f t="shared" ref="DH107" si="1072">IF(AND(BM107&lt;&gt;1,K107&lt;3),COUNTIFS(AH108:BL108,"リ"),"")</f>
        <v/>
      </c>
      <c r="DI107" s="1074"/>
    </row>
    <row r="108" spans="1:113" ht="17.25" customHeight="1" x14ac:dyDescent="0.15">
      <c r="A108" s="1145"/>
      <c r="B108" s="1146"/>
      <c r="C108" s="1150"/>
      <c r="D108" s="1151"/>
      <c r="E108" s="1151"/>
      <c r="F108" s="1151"/>
      <c r="G108" s="1152"/>
      <c r="H108" s="1156"/>
      <c r="I108" s="1157"/>
      <c r="J108" s="1158"/>
      <c r="K108" s="1145"/>
      <c r="L108" s="1146"/>
      <c r="M108" s="1086"/>
      <c r="N108" s="1091"/>
      <c r="O108" s="1160"/>
      <c r="P108" s="1075"/>
      <c r="Q108" s="1075"/>
      <c r="R108" s="1075"/>
      <c r="S108" s="1075"/>
      <c r="T108" s="1076"/>
      <c r="U108" s="1135"/>
      <c r="V108" s="1136"/>
      <c r="W108" s="1139"/>
      <c r="X108" s="1140"/>
      <c r="Y108" s="1142"/>
      <c r="Z108" s="1116"/>
      <c r="AA108" s="1116"/>
      <c r="AB108" s="1116"/>
      <c r="AC108" s="1116"/>
      <c r="AD108" s="1117"/>
      <c r="AE108" s="1077" t="s">
        <v>450</v>
      </c>
      <c r="AF108" s="1078"/>
      <c r="AG108" s="1079"/>
      <c r="AH108" s="362"/>
      <c r="AI108" s="362"/>
      <c r="AJ108" s="362"/>
      <c r="AK108" s="362"/>
      <c r="AL108" s="362"/>
      <c r="AM108" s="362"/>
      <c r="AN108" s="362"/>
      <c r="AO108" s="363"/>
      <c r="AP108" s="363"/>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c r="BL108" s="362"/>
      <c r="BM108" s="1080"/>
      <c r="BN108" s="1081"/>
      <c r="BO108" s="1123"/>
      <c r="BP108" s="1124"/>
      <c r="BQ108" s="1127"/>
      <c r="BR108" s="1128"/>
      <c r="BS108" s="1131"/>
      <c r="BT108" s="1132"/>
      <c r="BU108" s="1080"/>
      <c r="BV108" s="1081"/>
      <c r="BW108" s="1109"/>
      <c r="BX108" s="1110"/>
      <c r="BY108" s="1111"/>
      <c r="BZ108" s="1113"/>
      <c r="CA108" s="1113"/>
      <c r="CB108" s="1099"/>
      <c r="CC108" s="1099"/>
      <c r="CD108" s="1101"/>
      <c r="CE108" s="1101"/>
      <c r="CF108" s="1102"/>
      <c r="CG108" s="1094"/>
      <c r="CH108" s="1104"/>
      <c r="CI108" s="1094"/>
      <c r="CJ108" s="1094"/>
      <c r="CK108" s="1094"/>
      <c r="CL108" s="1094"/>
      <c r="CM108" s="1095"/>
      <c r="CN108" s="1097"/>
      <c r="CO108" s="1093"/>
      <c r="CP108" s="1093"/>
      <c r="CQ108" s="1093"/>
      <c r="CR108" s="1093"/>
      <c r="CS108" s="1093"/>
      <c r="CT108" s="1086"/>
      <c r="CU108" s="1091"/>
      <c r="CV108" s="1086"/>
      <c r="CW108" s="1087"/>
      <c r="CX108" s="1089"/>
      <c r="CY108" s="1087"/>
      <c r="CZ108" s="1075"/>
      <c r="DA108" s="1076"/>
      <c r="DB108" s="1086"/>
      <c r="DC108" s="1091"/>
      <c r="DD108" s="1086"/>
      <c r="DE108" s="1087"/>
      <c r="DF108" s="1089"/>
      <c r="DG108" s="1087"/>
      <c r="DH108" s="1075"/>
      <c r="DI108" s="1076"/>
    </row>
    <row r="109" spans="1:113" ht="17.25" customHeight="1" x14ac:dyDescent="0.15">
      <c r="A109" s="1143">
        <f t="shared" ref="A109" si="1073">A107+1</f>
        <v>50</v>
      </c>
      <c r="B109" s="1144"/>
      <c r="C109" s="1147"/>
      <c r="D109" s="1148"/>
      <c r="E109" s="1148"/>
      <c r="F109" s="1148"/>
      <c r="G109" s="1149"/>
      <c r="H109" s="1153"/>
      <c r="I109" s="1154"/>
      <c r="J109" s="1155"/>
      <c r="K109" s="1143" t="str">
        <f>IF(ISERROR(VLOOKUP($H109,[3]設定!$D$2:$E$7,2)), "", VLOOKUP($H109,[3]設定!$D$2:$E$7,2))</f>
        <v/>
      </c>
      <c r="L109" s="1144"/>
      <c r="M109" s="1084">
        <f t="shared" ref="M109" si="1074">COUNTA(AH110:BL110)</f>
        <v>0</v>
      </c>
      <c r="N109" s="1090"/>
      <c r="O109" s="1159">
        <f t="shared" ref="O109" si="1075">COUNTIF(AH110:BL110,"非")</f>
        <v>0</v>
      </c>
      <c r="P109" s="1073"/>
      <c r="Q109" s="1073">
        <f t="shared" ref="Q109" si="1076">COUNTIF(AH110:BL110,"緊")</f>
        <v>0</v>
      </c>
      <c r="R109" s="1073"/>
      <c r="S109" s="1073">
        <f t="shared" ref="S109" si="1077">COUNTIF(AH110:BL110,"リ")</f>
        <v>0</v>
      </c>
      <c r="T109" s="1074"/>
      <c r="U109" s="1133">
        <f t="shared" ref="U109" si="1078">COUNTIF(AH109:BL109,"○")</f>
        <v>0</v>
      </c>
      <c r="V109" s="1134"/>
      <c r="W109" s="1137">
        <f t="shared" ref="W109" si="1079">SUM(Y109:AD110)</f>
        <v>0</v>
      </c>
      <c r="X109" s="1138"/>
      <c r="Y109" s="1141">
        <f t="shared" ref="Y109" si="1080">SUMIFS($AH109:$BL109,$AH110:$BL110,"非")</f>
        <v>0</v>
      </c>
      <c r="Z109" s="1114"/>
      <c r="AA109" s="1114">
        <f t="shared" ref="AA109" si="1081">SUMIFS($AH109:$BL109,$AH110:$BL110,"緊")</f>
        <v>0</v>
      </c>
      <c r="AB109" s="1114"/>
      <c r="AC109" s="1114">
        <f t="shared" ref="AC109" si="1082">SUMIFS($AH109:$BL109,$AH110:$BL110,"リ")</f>
        <v>0</v>
      </c>
      <c r="AD109" s="1115"/>
      <c r="AE109" s="1118" t="s">
        <v>451</v>
      </c>
      <c r="AF109" s="1119"/>
      <c r="AG109" s="1120"/>
      <c r="AH109" s="359"/>
      <c r="AI109" s="286"/>
      <c r="AJ109" s="286"/>
      <c r="AK109" s="286"/>
      <c r="AL109" s="286"/>
      <c r="AM109" s="286"/>
      <c r="AN109" s="286"/>
      <c r="AO109" s="360"/>
      <c r="AP109" s="360"/>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361"/>
      <c r="BM109" s="1105"/>
      <c r="BN109" s="1106"/>
      <c r="BO109" s="1121"/>
      <c r="BP109" s="1122"/>
      <c r="BQ109" s="1125"/>
      <c r="BR109" s="1126"/>
      <c r="BS109" s="1129" t="str">
        <f t="shared" ref="BS109" si="1083">IF(BM109&gt;2,CR109,"")</f>
        <v/>
      </c>
      <c r="BT109" s="1130"/>
      <c r="BU109" s="1105"/>
      <c r="BV109" s="1106"/>
      <c r="BW109" s="1107"/>
      <c r="BX109" s="1108"/>
      <c r="BY109" s="1111"/>
      <c r="BZ109" s="1112">
        <f t="shared" ref="BZ109" si="1084">SUMPRODUCT((AH109:BL109&gt;8)*(BM109=""),AH109:BL109)-IF(BM109="",COUNTIF(AH109:BL109,"&gt;8")*8,0)</f>
        <v>0</v>
      </c>
      <c r="CA109" s="1112">
        <f t="shared" ref="CA109" si="1085">SUMPRODUCT((AH109:BL109&gt;8)*(BM109=8),AH109:BL109)-IF(BM109=8,COUNTIF(AH109:BL109,"&gt;8")*8,0)</f>
        <v>0</v>
      </c>
      <c r="CB109" s="1098">
        <f t="shared" ref="CB109" si="1086">COUNTIFS($AH110:$BL110,"緊",$AH109:$BL109,"○")+COUNTIFS($AH110:$BL110,"リ",$AH109:$BL109,"○")</f>
        <v>0</v>
      </c>
      <c r="CC109" s="1098">
        <f t="shared" ref="CC109" si="1087">SUMIFS($AH109:$BL109,$AH110:$BL110,"緊")+SUMIFS($AH109:$BL109,$AH110:$BL110,"リ")</f>
        <v>0</v>
      </c>
      <c r="CD109" s="1100" t="str">
        <f>IF(K109="","",IFERROR(VALUE(DATEDIF(H109,[3]設定!$D$13,"Y")+DATEDIF(H109,[3]設定!$D$13,"YM")/100),0))</f>
        <v/>
      </c>
      <c r="CE109" s="1100" t="str">
        <f>IF(H109="","",IF(CD109&lt;0.06,"6か月未満",IF(AND(0.06&lt;=CD109,CD109&lt;1),"6か月以上",IF(AND(1&lt;=CD109,CD109&lt;3),"3歳児未満",IF(3&lt;=CD109,"3歳児以上","")))))</f>
        <v/>
      </c>
      <c r="CF109" s="1102"/>
      <c r="CG109" s="1094"/>
      <c r="CH109" s="1103"/>
      <c r="CI109" s="1094"/>
      <c r="CJ109" s="1094"/>
      <c r="CK109" s="1094"/>
      <c r="CL109" s="1094"/>
      <c r="CM109" s="1095"/>
      <c r="CN109" s="1096"/>
      <c r="CO109" s="1092"/>
      <c r="CP109" s="1092"/>
      <c r="CQ109" s="1092"/>
      <c r="CR109" s="1092"/>
      <c r="CS109" s="1092"/>
      <c r="CT109" s="1084">
        <f t="shared" ref="CT109" si="1088">SUM(CV109:DA110)</f>
        <v>0</v>
      </c>
      <c r="CU109" s="1090"/>
      <c r="CV109" s="1084">
        <f t="shared" ref="CV109" si="1089">IF(AND(BM109&lt;&gt;1,K109&gt;=3),COUNTIFS(AH110:BL110,"非",AH109:BL109,"&gt;=2"),"")</f>
        <v>0</v>
      </c>
      <c r="CW109" s="1085"/>
      <c r="CX109" s="1088">
        <f t="shared" ref="CX109" si="1090">IF(AND(BM109&lt;&gt;1,K109&gt;=3),COUNTIFS(AH110:BL110,"緊",AH109:BL109,"&gt;=2"),"")</f>
        <v>0</v>
      </c>
      <c r="CY109" s="1085"/>
      <c r="CZ109" s="1073">
        <f t="shared" ref="CZ109" si="1091">IF(AND(BM109&lt;&gt;1,K109&gt;=3),COUNTIFS(AH110:BL110,"リ",AH109:BL109,"&gt;=2"),"")</f>
        <v>0</v>
      </c>
      <c r="DA109" s="1074"/>
      <c r="DB109" s="1084">
        <f t="shared" ref="DB109" si="1092">SUM(DD109:DI110)</f>
        <v>0</v>
      </c>
      <c r="DC109" s="1090"/>
      <c r="DD109" s="1084" t="str">
        <f t="shared" ref="DD109" si="1093">IF(AND(BM109&lt;&gt;1,K109&lt;3),COUNTIFS(AH110:BL110,"非"),"")</f>
        <v/>
      </c>
      <c r="DE109" s="1085"/>
      <c r="DF109" s="1088" t="str">
        <f t="shared" ref="DF109" si="1094">IF(AND(BM109&lt;&gt;1,K109&lt;3),COUNTIFS(AH110:BL110,"緊"),"")</f>
        <v/>
      </c>
      <c r="DG109" s="1085"/>
      <c r="DH109" s="1073" t="str">
        <f t="shared" ref="DH109" si="1095">IF(AND(BM109&lt;&gt;1,K109&lt;3),COUNTIFS(AH110:BL110,"リ"),"")</f>
        <v/>
      </c>
      <c r="DI109" s="1074"/>
    </row>
    <row r="110" spans="1:113" ht="17.25" customHeight="1" x14ac:dyDescent="0.15">
      <c r="A110" s="1145"/>
      <c r="B110" s="1146"/>
      <c r="C110" s="1150"/>
      <c r="D110" s="1151"/>
      <c r="E110" s="1151"/>
      <c r="F110" s="1151"/>
      <c r="G110" s="1152"/>
      <c r="H110" s="1156"/>
      <c r="I110" s="1157"/>
      <c r="J110" s="1158"/>
      <c r="K110" s="1145"/>
      <c r="L110" s="1146"/>
      <c r="M110" s="1086"/>
      <c r="N110" s="1091"/>
      <c r="O110" s="1160"/>
      <c r="P110" s="1075"/>
      <c r="Q110" s="1075"/>
      <c r="R110" s="1075"/>
      <c r="S110" s="1075"/>
      <c r="T110" s="1076"/>
      <c r="U110" s="1135"/>
      <c r="V110" s="1136"/>
      <c r="W110" s="1139"/>
      <c r="X110" s="1140"/>
      <c r="Y110" s="1142"/>
      <c r="Z110" s="1116"/>
      <c r="AA110" s="1116"/>
      <c r="AB110" s="1116"/>
      <c r="AC110" s="1116"/>
      <c r="AD110" s="1117"/>
      <c r="AE110" s="1077" t="s">
        <v>450</v>
      </c>
      <c r="AF110" s="1078"/>
      <c r="AG110" s="1079"/>
      <c r="AH110" s="362"/>
      <c r="AI110" s="362"/>
      <c r="AJ110" s="362"/>
      <c r="AK110" s="362"/>
      <c r="AL110" s="362"/>
      <c r="AM110" s="362"/>
      <c r="AN110" s="362"/>
      <c r="AO110" s="363"/>
      <c r="AP110" s="363"/>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1080"/>
      <c r="BN110" s="1081"/>
      <c r="BO110" s="1123"/>
      <c r="BP110" s="1124"/>
      <c r="BQ110" s="1127"/>
      <c r="BR110" s="1128"/>
      <c r="BS110" s="1131"/>
      <c r="BT110" s="1132"/>
      <c r="BU110" s="1080"/>
      <c r="BV110" s="1081"/>
      <c r="BW110" s="1109"/>
      <c r="BX110" s="1110"/>
      <c r="BY110" s="1111"/>
      <c r="BZ110" s="1113"/>
      <c r="CA110" s="1113"/>
      <c r="CB110" s="1099"/>
      <c r="CC110" s="1099"/>
      <c r="CD110" s="1101"/>
      <c r="CE110" s="1101"/>
      <c r="CF110" s="1102"/>
      <c r="CG110" s="1094"/>
      <c r="CH110" s="1104"/>
      <c r="CI110" s="1094"/>
      <c r="CJ110" s="1094"/>
      <c r="CK110" s="1094"/>
      <c r="CL110" s="1094"/>
      <c r="CM110" s="1095"/>
      <c r="CN110" s="1097"/>
      <c r="CO110" s="1093"/>
      <c r="CP110" s="1093"/>
      <c r="CQ110" s="1093"/>
      <c r="CR110" s="1093"/>
      <c r="CS110" s="1093"/>
      <c r="CT110" s="1086"/>
      <c r="CU110" s="1091"/>
      <c r="CV110" s="1086"/>
      <c r="CW110" s="1087"/>
      <c r="CX110" s="1089"/>
      <c r="CY110" s="1087"/>
      <c r="CZ110" s="1075"/>
      <c r="DA110" s="1076"/>
      <c r="DB110" s="1086"/>
      <c r="DC110" s="1091"/>
      <c r="DD110" s="1086"/>
      <c r="DE110" s="1087"/>
      <c r="DF110" s="1089"/>
      <c r="DG110" s="1087"/>
      <c r="DH110" s="1075"/>
      <c r="DI110" s="1076"/>
    </row>
    <row r="111" spans="1:113" ht="17.25" customHeight="1" x14ac:dyDescent="0.15">
      <c r="A111" s="1143">
        <f t="shared" ref="A111" si="1096">A109+1</f>
        <v>51</v>
      </c>
      <c r="B111" s="1144"/>
      <c r="C111" s="1147"/>
      <c r="D111" s="1148"/>
      <c r="E111" s="1148"/>
      <c r="F111" s="1148"/>
      <c r="G111" s="1149"/>
      <c r="H111" s="1153"/>
      <c r="I111" s="1154"/>
      <c r="J111" s="1155"/>
      <c r="K111" s="1143" t="str">
        <f>IF(ISERROR(VLOOKUP($H111,[3]設定!$D$2:$E$7,2)), "", VLOOKUP($H111,[3]設定!$D$2:$E$7,2))</f>
        <v/>
      </c>
      <c r="L111" s="1144"/>
      <c r="M111" s="1084">
        <f t="shared" ref="M111" si="1097">COUNTA(AH112:BL112)</f>
        <v>0</v>
      </c>
      <c r="N111" s="1090"/>
      <c r="O111" s="1159">
        <f t="shared" ref="O111" si="1098">COUNTIF(AH112:BL112,"非")</f>
        <v>0</v>
      </c>
      <c r="P111" s="1073"/>
      <c r="Q111" s="1073">
        <f t="shared" ref="Q111" si="1099">COUNTIF(AH112:BL112,"緊")</f>
        <v>0</v>
      </c>
      <c r="R111" s="1073"/>
      <c r="S111" s="1073">
        <f t="shared" ref="S111" si="1100">COUNTIF(AH112:BL112,"リ")</f>
        <v>0</v>
      </c>
      <c r="T111" s="1074"/>
      <c r="U111" s="1133">
        <f t="shared" ref="U111" si="1101">COUNTIF(AH111:BL111,"○")</f>
        <v>0</v>
      </c>
      <c r="V111" s="1134"/>
      <c r="W111" s="1137">
        <f t="shared" ref="W111" si="1102">SUM(Y111:AD112)</f>
        <v>0</v>
      </c>
      <c r="X111" s="1138"/>
      <c r="Y111" s="1141">
        <f t="shared" ref="Y111" si="1103">SUMIFS($AH111:$BL111,$AH112:$BL112,"非")</f>
        <v>0</v>
      </c>
      <c r="Z111" s="1114"/>
      <c r="AA111" s="1114">
        <f t="shared" ref="AA111" si="1104">SUMIFS($AH111:$BL111,$AH112:$BL112,"緊")</f>
        <v>0</v>
      </c>
      <c r="AB111" s="1114"/>
      <c r="AC111" s="1114">
        <f t="shared" ref="AC111" si="1105">SUMIFS($AH111:$BL111,$AH112:$BL112,"リ")</f>
        <v>0</v>
      </c>
      <c r="AD111" s="1115"/>
      <c r="AE111" s="1118" t="s">
        <v>451</v>
      </c>
      <c r="AF111" s="1119"/>
      <c r="AG111" s="1120"/>
      <c r="AH111" s="359"/>
      <c r="AI111" s="286"/>
      <c r="AJ111" s="286"/>
      <c r="AK111" s="286"/>
      <c r="AL111" s="286"/>
      <c r="AM111" s="286"/>
      <c r="AN111" s="286"/>
      <c r="AO111" s="360"/>
      <c r="AP111" s="360"/>
      <c r="AQ111" s="286"/>
      <c r="AR111" s="286"/>
      <c r="AS111" s="286"/>
      <c r="AT111" s="286"/>
      <c r="AU111" s="286"/>
      <c r="AV111" s="286"/>
      <c r="AW111" s="286"/>
      <c r="AX111" s="286"/>
      <c r="AY111" s="286"/>
      <c r="AZ111" s="286"/>
      <c r="BA111" s="286"/>
      <c r="BB111" s="286"/>
      <c r="BC111" s="286"/>
      <c r="BD111" s="286"/>
      <c r="BE111" s="286"/>
      <c r="BF111" s="286"/>
      <c r="BG111" s="286"/>
      <c r="BH111" s="286"/>
      <c r="BI111" s="286"/>
      <c r="BJ111" s="286"/>
      <c r="BK111" s="286"/>
      <c r="BL111" s="361"/>
      <c r="BM111" s="1105"/>
      <c r="BN111" s="1106"/>
      <c r="BO111" s="1121"/>
      <c r="BP111" s="1122"/>
      <c r="BQ111" s="1125"/>
      <c r="BR111" s="1126"/>
      <c r="BS111" s="1129" t="str">
        <f t="shared" ref="BS111" si="1106">IF(BM111&gt;2,CR111,"")</f>
        <v/>
      </c>
      <c r="BT111" s="1130"/>
      <c r="BU111" s="1105"/>
      <c r="BV111" s="1106"/>
      <c r="BW111" s="1107"/>
      <c r="BX111" s="1108"/>
      <c r="BY111" s="1111"/>
      <c r="BZ111" s="1112">
        <f t="shared" ref="BZ111" si="1107">SUMPRODUCT((AH111:BL111&gt;8)*(BM111=""),AH111:BL111)-IF(BM111="",COUNTIF(AH111:BL111,"&gt;8")*8,0)</f>
        <v>0</v>
      </c>
      <c r="CA111" s="1112">
        <f t="shared" ref="CA111" si="1108">SUMPRODUCT((AH111:BL111&gt;8)*(BM111=8),AH111:BL111)-IF(BM111=8,COUNTIF(AH111:BL111,"&gt;8")*8,0)</f>
        <v>0</v>
      </c>
      <c r="CB111" s="1098">
        <f t="shared" ref="CB111" si="1109">COUNTIFS($AH112:$BL112,"緊",$AH111:$BL111,"○")+COUNTIFS($AH112:$BL112,"リ",$AH111:$BL111,"○")</f>
        <v>0</v>
      </c>
      <c r="CC111" s="1098">
        <f t="shared" ref="CC111" si="1110">SUMIFS($AH111:$BL111,$AH112:$BL112,"緊")+SUMIFS($AH111:$BL111,$AH112:$BL112,"リ")</f>
        <v>0</v>
      </c>
      <c r="CD111" s="1100" t="str">
        <f>IF(K111="","",IFERROR(VALUE(DATEDIF(H111,[3]設定!$D$13,"Y")+DATEDIF(H111,[3]設定!$D$13,"YM")/100),0))</f>
        <v/>
      </c>
      <c r="CE111" s="1100" t="str">
        <f>IF(H111="","",IF(CD111&lt;0.06,"6か月未満",IF(AND(0.06&lt;=CD111,CD111&lt;1),"6か月以上",IF(AND(1&lt;=CD111,CD111&lt;3),"3歳児未満",IF(3&lt;=CD111,"3歳児以上","")))))</f>
        <v/>
      </c>
      <c r="CF111" s="1102"/>
      <c r="CG111" s="1094"/>
      <c r="CH111" s="1103"/>
      <c r="CI111" s="1094"/>
      <c r="CJ111" s="1094"/>
      <c r="CK111" s="1094"/>
      <c r="CL111" s="1094"/>
      <c r="CM111" s="1095"/>
      <c r="CN111" s="1096"/>
      <c r="CO111" s="1092"/>
      <c r="CP111" s="1092"/>
      <c r="CQ111" s="1092"/>
      <c r="CR111" s="1092"/>
      <c r="CS111" s="1092"/>
      <c r="CT111" s="1084">
        <f t="shared" ref="CT111" si="1111">SUM(CV111:DA112)</f>
        <v>0</v>
      </c>
      <c r="CU111" s="1090"/>
      <c r="CV111" s="1084">
        <f t="shared" ref="CV111" si="1112">IF(AND(BM111&lt;&gt;1,K111&gt;=3),COUNTIFS(AH112:BL112,"非",AH111:BL111,"&gt;=2"),"")</f>
        <v>0</v>
      </c>
      <c r="CW111" s="1085"/>
      <c r="CX111" s="1088">
        <f t="shared" ref="CX111" si="1113">IF(AND(BM111&lt;&gt;1,K111&gt;=3),COUNTIFS(AH112:BL112,"緊",AH111:BL111,"&gt;=2"),"")</f>
        <v>0</v>
      </c>
      <c r="CY111" s="1085"/>
      <c r="CZ111" s="1073">
        <f t="shared" ref="CZ111" si="1114">IF(AND(BM111&lt;&gt;1,K111&gt;=3),COUNTIFS(AH112:BL112,"リ",AH111:BL111,"&gt;=2"),"")</f>
        <v>0</v>
      </c>
      <c r="DA111" s="1074"/>
      <c r="DB111" s="1084">
        <f t="shared" ref="DB111" si="1115">SUM(DD111:DI112)</f>
        <v>0</v>
      </c>
      <c r="DC111" s="1090"/>
      <c r="DD111" s="1084" t="str">
        <f t="shared" ref="DD111" si="1116">IF(AND(BM111&lt;&gt;1,K111&lt;3),COUNTIFS(AH112:BL112,"非"),"")</f>
        <v/>
      </c>
      <c r="DE111" s="1085"/>
      <c r="DF111" s="1088" t="str">
        <f t="shared" ref="DF111" si="1117">IF(AND(BM111&lt;&gt;1,K111&lt;3),COUNTIFS(AH112:BL112,"緊"),"")</f>
        <v/>
      </c>
      <c r="DG111" s="1085"/>
      <c r="DH111" s="1073" t="str">
        <f t="shared" ref="DH111" si="1118">IF(AND(BM111&lt;&gt;1,K111&lt;3),COUNTIFS(AH112:BL112,"リ"),"")</f>
        <v/>
      </c>
      <c r="DI111" s="1074"/>
    </row>
    <row r="112" spans="1:113" ht="17.25" customHeight="1" x14ac:dyDescent="0.15">
      <c r="A112" s="1145"/>
      <c r="B112" s="1146"/>
      <c r="C112" s="1150"/>
      <c r="D112" s="1151"/>
      <c r="E112" s="1151"/>
      <c r="F112" s="1151"/>
      <c r="G112" s="1152"/>
      <c r="H112" s="1156"/>
      <c r="I112" s="1157"/>
      <c r="J112" s="1158"/>
      <c r="K112" s="1145"/>
      <c r="L112" s="1146"/>
      <c r="M112" s="1086"/>
      <c r="N112" s="1091"/>
      <c r="O112" s="1160"/>
      <c r="P112" s="1075"/>
      <c r="Q112" s="1075"/>
      <c r="R112" s="1075"/>
      <c r="S112" s="1075"/>
      <c r="T112" s="1076"/>
      <c r="U112" s="1135"/>
      <c r="V112" s="1136"/>
      <c r="W112" s="1139"/>
      <c r="X112" s="1140"/>
      <c r="Y112" s="1142"/>
      <c r="Z112" s="1116"/>
      <c r="AA112" s="1116"/>
      <c r="AB112" s="1116"/>
      <c r="AC112" s="1116"/>
      <c r="AD112" s="1117"/>
      <c r="AE112" s="1077" t="s">
        <v>450</v>
      </c>
      <c r="AF112" s="1078"/>
      <c r="AG112" s="1079"/>
      <c r="AH112" s="362"/>
      <c r="AI112" s="362"/>
      <c r="AJ112" s="362"/>
      <c r="AK112" s="362"/>
      <c r="AL112" s="362"/>
      <c r="AM112" s="362"/>
      <c r="AN112" s="362"/>
      <c r="AO112" s="363"/>
      <c r="AP112" s="363"/>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c r="BL112" s="362"/>
      <c r="BM112" s="1080"/>
      <c r="BN112" s="1081"/>
      <c r="BO112" s="1123"/>
      <c r="BP112" s="1124"/>
      <c r="BQ112" s="1127"/>
      <c r="BR112" s="1128"/>
      <c r="BS112" s="1131"/>
      <c r="BT112" s="1132"/>
      <c r="BU112" s="1080"/>
      <c r="BV112" s="1081"/>
      <c r="BW112" s="1109"/>
      <c r="BX112" s="1110"/>
      <c r="BY112" s="1111"/>
      <c r="BZ112" s="1113"/>
      <c r="CA112" s="1113"/>
      <c r="CB112" s="1099"/>
      <c r="CC112" s="1099"/>
      <c r="CD112" s="1101"/>
      <c r="CE112" s="1101"/>
      <c r="CF112" s="1102"/>
      <c r="CG112" s="1094"/>
      <c r="CH112" s="1104"/>
      <c r="CI112" s="1094"/>
      <c r="CJ112" s="1094"/>
      <c r="CK112" s="1094"/>
      <c r="CL112" s="1094"/>
      <c r="CM112" s="1095"/>
      <c r="CN112" s="1097"/>
      <c r="CO112" s="1093"/>
      <c r="CP112" s="1093"/>
      <c r="CQ112" s="1093"/>
      <c r="CR112" s="1093"/>
      <c r="CS112" s="1093"/>
      <c r="CT112" s="1086"/>
      <c r="CU112" s="1091"/>
      <c r="CV112" s="1086"/>
      <c r="CW112" s="1087"/>
      <c r="CX112" s="1089"/>
      <c r="CY112" s="1087"/>
      <c r="CZ112" s="1075"/>
      <c r="DA112" s="1076"/>
      <c r="DB112" s="1086"/>
      <c r="DC112" s="1091"/>
      <c r="DD112" s="1086"/>
      <c r="DE112" s="1087"/>
      <c r="DF112" s="1089"/>
      <c r="DG112" s="1087"/>
      <c r="DH112" s="1075"/>
      <c r="DI112" s="1076"/>
    </row>
    <row r="113" spans="1:113" ht="17.25" customHeight="1" x14ac:dyDescent="0.15">
      <c r="A113" s="1143">
        <f t="shared" ref="A113" si="1119">A111+1</f>
        <v>52</v>
      </c>
      <c r="B113" s="1144"/>
      <c r="C113" s="1147"/>
      <c r="D113" s="1148"/>
      <c r="E113" s="1148"/>
      <c r="F113" s="1148"/>
      <c r="G113" s="1149"/>
      <c r="H113" s="1153"/>
      <c r="I113" s="1154"/>
      <c r="J113" s="1155"/>
      <c r="K113" s="1143" t="str">
        <f>IF(ISERROR(VLOOKUP($H113,[3]設定!$D$2:$E$7,2)), "", VLOOKUP($H113,[3]設定!$D$2:$E$7,2))</f>
        <v/>
      </c>
      <c r="L113" s="1144"/>
      <c r="M113" s="1084">
        <f t="shared" ref="M113" si="1120">COUNTA(AH114:BL114)</f>
        <v>0</v>
      </c>
      <c r="N113" s="1090"/>
      <c r="O113" s="1159">
        <f t="shared" ref="O113" si="1121">COUNTIF(AH114:BL114,"非")</f>
        <v>0</v>
      </c>
      <c r="P113" s="1073"/>
      <c r="Q113" s="1073">
        <f t="shared" ref="Q113" si="1122">COUNTIF(AH114:BL114,"緊")</f>
        <v>0</v>
      </c>
      <c r="R113" s="1073"/>
      <c r="S113" s="1073">
        <f t="shared" ref="S113" si="1123">COUNTIF(AH114:BL114,"リ")</f>
        <v>0</v>
      </c>
      <c r="T113" s="1074"/>
      <c r="U113" s="1133">
        <f t="shared" ref="U113" si="1124">COUNTIF(AH113:BL113,"○")</f>
        <v>0</v>
      </c>
      <c r="V113" s="1134"/>
      <c r="W113" s="1137">
        <f t="shared" ref="W113" si="1125">SUM(Y113:AD114)</f>
        <v>0</v>
      </c>
      <c r="X113" s="1138"/>
      <c r="Y113" s="1141">
        <f t="shared" ref="Y113" si="1126">SUMIFS($AH113:$BL113,$AH114:$BL114,"非")</f>
        <v>0</v>
      </c>
      <c r="Z113" s="1114"/>
      <c r="AA113" s="1114">
        <f t="shared" ref="AA113" si="1127">SUMIFS($AH113:$BL113,$AH114:$BL114,"緊")</f>
        <v>0</v>
      </c>
      <c r="AB113" s="1114"/>
      <c r="AC113" s="1114">
        <f t="shared" ref="AC113" si="1128">SUMIFS($AH113:$BL113,$AH114:$BL114,"リ")</f>
        <v>0</v>
      </c>
      <c r="AD113" s="1115"/>
      <c r="AE113" s="1118" t="s">
        <v>451</v>
      </c>
      <c r="AF113" s="1119"/>
      <c r="AG113" s="1120"/>
      <c r="AH113" s="359"/>
      <c r="AI113" s="286"/>
      <c r="AJ113" s="286"/>
      <c r="AK113" s="286"/>
      <c r="AL113" s="286"/>
      <c r="AM113" s="286"/>
      <c r="AN113" s="286"/>
      <c r="AO113" s="360"/>
      <c r="AP113" s="360"/>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361"/>
      <c r="BM113" s="1105"/>
      <c r="BN113" s="1106"/>
      <c r="BO113" s="1121"/>
      <c r="BP113" s="1122"/>
      <c r="BQ113" s="1125"/>
      <c r="BR113" s="1126"/>
      <c r="BS113" s="1129" t="str">
        <f t="shared" ref="BS113" si="1129">IF(BM113&gt;2,CR113,"")</f>
        <v/>
      </c>
      <c r="BT113" s="1130"/>
      <c r="BU113" s="1105"/>
      <c r="BV113" s="1106"/>
      <c r="BW113" s="1107"/>
      <c r="BX113" s="1108"/>
      <c r="BY113" s="1111"/>
      <c r="BZ113" s="1112">
        <f t="shared" ref="BZ113" si="1130">SUMPRODUCT((AH113:BL113&gt;8)*(BM113=""),AH113:BL113)-IF(BM113="",COUNTIF(AH113:BL113,"&gt;8")*8,0)</f>
        <v>0</v>
      </c>
      <c r="CA113" s="1112">
        <f t="shared" ref="CA113" si="1131">SUMPRODUCT((AH113:BL113&gt;8)*(BM113=8),AH113:BL113)-IF(BM113=8,COUNTIF(AH113:BL113,"&gt;8")*8,0)</f>
        <v>0</v>
      </c>
      <c r="CB113" s="1098">
        <f t="shared" ref="CB113" si="1132">COUNTIFS($AH114:$BL114,"緊",$AH113:$BL113,"○")+COUNTIFS($AH114:$BL114,"リ",$AH113:$BL113,"○")</f>
        <v>0</v>
      </c>
      <c r="CC113" s="1098">
        <f t="shared" ref="CC113" si="1133">SUMIFS($AH113:$BL113,$AH114:$BL114,"緊")+SUMIFS($AH113:$BL113,$AH114:$BL114,"リ")</f>
        <v>0</v>
      </c>
      <c r="CD113" s="1100" t="str">
        <f>IF(K113="","",IFERROR(VALUE(DATEDIF(H113,[3]設定!$D$13,"Y")+DATEDIF(H113,[3]設定!$D$13,"YM")/100),0))</f>
        <v/>
      </c>
      <c r="CE113" s="1100" t="str">
        <f>IF(H113="","",IF(CD113&lt;0.06,"6か月未満",IF(AND(0.06&lt;=CD113,CD113&lt;1),"6か月以上",IF(AND(1&lt;=CD113,CD113&lt;3),"3歳児未満",IF(3&lt;=CD113,"3歳児以上","")))))</f>
        <v/>
      </c>
      <c r="CF113" s="1102"/>
      <c r="CG113" s="1094"/>
      <c r="CH113" s="1103"/>
      <c r="CI113" s="1094"/>
      <c r="CJ113" s="1094"/>
      <c r="CK113" s="1094"/>
      <c r="CL113" s="1094"/>
      <c r="CM113" s="1095"/>
      <c r="CN113" s="1096"/>
      <c r="CO113" s="1092"/>
      <c r="CP113" s="1092"/>
      <c r="CQ113" s="1092"/>
      <c r="CR113" s="1092"/>
      <c r="CS113" s="1092"/>
      <c r="CT113" s="1084">
        <f t="shared" ref="CT113" si="1134">SUM(CV113:DA114)</f>
        <v>0</v>
      </c>
      <c r="CU113" s="1090"/>
      <c r="CV113" s="1084">
        <f t="shared" ref="CV113" si="1135">IF(AND(BM113&lt;&gt;1,K113&gt;=3),COUNTIFS(AH114:BL114,"非",AH113:BL113,"&gt;=2"),"")</f>
        <v>0</v>
      </c>
      <c r="CW113" s="1085"/>
      <c r="CX113" s="1088">
        <f t="shared" ref="CX113" si="1136">IF(AND(BM113&lt;&gt;1,K113&gt;=3),COUNTIFS(AH114:BL114,"緊",AH113:BL113,"&gt;=2"),"")</f>
        <v>0</v>
      </c>
      <c r="CY113" s="1085"/>
      <c r="CZ113" s="1073">
        <f t="shared" ref="CZ113" si="1137">IF(AND(BM113&lt;&gt;1,K113&gt;=3),COUNTIFS(AH114:BL114,"リ",AH113:BL113,"&gt;=2"),"")</f>
        <v>0</v>
      </c>
      <c r="DA113" s="1074"/>
      <c r="DB113" s="1084">
        <f t="shared" ref="DB113" si="1138">SUM(DD113:DI114)</f>
        <v>0</v>
      </c>
      <c r="DC113" s="1090"/>
      <c r="DD113" s="1084" t="str">
        <f t="shared" ref="DD113" si="1139">IF(AND(BM113&lt;&gt;1,K113&lt;3),COUNTIFS(AH114:BL114,"非"),"")</f>
        <v/>
      </c>
      <c r="DE113" s="1085"/>
      <c r="DF113" s="1088" t="str">
        <f t="shared" ref="DF113" si="1140">IF(AND(BM113&lt;&gt;1,K113&lt;3),COUNTIFS(AH114:BL114,"緊"),"")</f>
        <v/>
      </c>
      <c r="DG113" s="1085"/>
      <c r="DH113" s="1073" t="str">
        <f t="shared" ref="DH113" si="1141">IF(AND(BM113&lt;&gt;1,K113&lt;3),COUNTIFS(AH114:BL114,"リ"),"")</f>
        <v/>
      </c>
      <c r="DI113" s="1074"/>
    </row>
    <row r="114" spans="1:113" ht="17.25" customHeight="1" x14ac:dyDescent="0.15">
      <c r="A114" s="1145"/>
      <c r="B114" s="1146"/>
      <c r="C114" s="1150"/>
      <c r="D114" s="1151"/>
      <c r="E114" s="1151"/>
      <c r="F114" s="1151"/>
      <c r="G114" s="1152"/>
      <c r="H114" s="1156"/>
      <c r="I114" s="1157"/>
      <c r="J114" s="1158"/>
      <c r="K114" s="1145"/>
      <c r="L114" s="1146"/>
      <c r="M114" s="1086"/>
      <c r="N114" s="1091"/>
      <c r="O114" s="1160"/>
      <c r="P114" s="1075"/>
      <c r="Q114" s="1075"/>
      <c r="R114" s="1075"/>
      <c r="S114" s="1075"/>
      <c r="T114" s="1076"/>
      <c r="U114" s="1135"/>
      <c r="V114" s="1136"/>
      <c r="W114" s="1139"/>
      <c r="X114" s="1140"/>
      <c r="Y114" s="1142"/>
      <c r="Z114" s="1116"/>
      <c r="AA114" s="1116"/>
      <c r="AB114" s="1116"/>
      <c r="AC114" s="1116"/>
      <c r="AD114" s="1117"/>
      <c r="AE114" s="1077" t="s">
        <v>450</v>
      </c>
      <c r="AF114" s="1078"/>
      <c r="AG114" s="1079"/>
      <c r="AH114" s="362"/>
      <c r="AI114" s="362"/>
      <c r="AJ114" s="362"/>
      <c r="AK114" s="362"/>
      <c r="AL114" s="362"/>
      <c r="AM114" s="362"/>
      <c r="AN114" s="362"/>
      <c r="AO114" s="363"/>
      <c r="AP114" s="363"/>
      <c r="AQ114" s="362"/>
      <c r="AR114" s="362"/>
      <c r="AS114" s="362"/>
      <c r="AT114" s="362"/>
      <c r="AU114" s="362"/>
      <c r="AV114" s="362"/>
      <c r="AW114" s="362"/>
      <c r="AX114" s="362"/>
      <c r="AY114" s="362"/>
      <c r="AZ114" s="362"/>
      <c r="BA114" s="362"/>
      <c r="BB114" s="362"/>
      <c r="BC114" s="362"/>
      <c r="BD114" s="362"/>
      <c r="BE114" s="362"/>
      <c r="BF114" s="362"/>
      <c r="BG114" s="362"/>
      <c r="BH114" s="362"/>
      <c r="BI114" s="362"/>
      <c r="BJ114" s="362"/>
      <c r="BK114" s="362"/>
      <c r="BL114" s="362"/>
      <c r="BM114" s="1080"/>
      <c r="BN114" s="1081"/>
      <c r="BO114" s="1123"/>
      <c r="BP114" s="1124"/>
      <c r="BQ114" s="1127"/>
      <c r="BR114" s="1128"/>
      <c r="BS114" s="1131"/>
      <c r="BT114" s="1132"/>
      <c r="BU114" s="1080"/>
      <c r="BV114" s="1081"/>
      <c r="BW114" s="1109"/>
      <c r="BX114" s="1110"/>
      <c r="BY114" s="1111"/>
      <c r="BZ114" s="1113"/>
      <c r="CA114" s="1113"/>
      <c r="CB114" s="1099"/>
      <c r="CC114" s="1099"/>
      <c r="CD114" s="1101"/>
      <c r="CE114" s="1101"/>
      <c r="CF114" s="1102"/>
      <c r="CG114" s="1094"/>
      <c r="CH114" s="1104"/>
      <c r="CI114" s="1094"/>
      <c r="CJ114" s="1094"/>
      <c r="CK114" s="1094"/>
      <c r="CL114" s="1094"/>
      <c r="CM114" s="1095"/>
      <c r="CN114" s="1097"/>
      <c r="CO114" s="1093"/>
      <c r="CP114" s="1093"/>
      <c r="CQ114" s="1093"/>
      <c r="CR114" s="1093"/>
      <c r="CS114" s="1093"/>
      <c r="CT114" s="1086"/>
      <c r="CU114" s="1091"/>
      <c r="CV114" s="1086"/>
      <c r="CW114" s="1087"/>
      <c r="CX114" s="1089"/>
      <c r="CY114" s="1087"/>
      <c r="CZ114" s="1075"/>
      <c r="DA114" s="1076"/>
      <c r="DB114" s="1086"/>
      <c r="DC114" s="1091"/>
      <c r="DD114" s="1086"/>
      <c r="DE114" s="1087"/>
      <c r="DF114" s="1089"/>
      <c r="DG114" s="1087"/>
      <c r="DH114" s="1075"/>
      <c r="DI114" s="1076"/>
    </row>
    <row r="115" spans="1:113" ht="17.25" customHeight="1" x14ac:dyDescent="0.15">
      <c r="A115" s="1143">
        <f t="shared" ref="A115" si="1142">A113+1</f>
        <v>53</v>
      </c>
      <c r="B115" s="1144"/>
      <c r="C115" s="1147"/>
      <c r="D115" s="1148"/>
      <c r="E115" s="1148"/>
      <c r="F115" s="1148"/>
      <c r="G115" s="1149"/>
      <c r="H115" s="1153"/>
      <c r="I115" s="1154"/>
      <c r="J115" s="1155"/>
      <c r="K115" s="1143" t="str">
        <f>IF(ISERROR(VLOOKUP($H115,[3]設定!$D$2:$E$7,2)), "", VLOOKUP($H115,[3]設定!$D$2:$E$7,2))</f>
        <v/>
      </c>
      <c r="L115" s="1144"/>
      <c r="M115" s="1084">
        <f t="shared" ref="M115" si="1143">COUNTA(AH116:BL116)</f>
        <v>0</v>
      </c>
      <c r="N115" s="1090"/>
      <c r="O115" s="1159">
        <f t="shared" ref="O115" si="1144">COUNTIF(AH116:BL116,"非")</f>
        <v>0</v>
      </c>
      <c r="P115" s="1073"/>
      <c r="Q115" s="1073">
        <f t="shared" ref="Q115" si="1145">COUNTIF(AH116:BL116,"緊")</f>
        <v>0</v>
      </c>
      <c r="R115" s="1073"/>
      <c r="S115" s="1073">
        <f t="shared" ref="S115" si="1146">COUNTIF(AH116:BL116,"リ")</f>
        <v>0</v>
      </c>
      <c r="T115" s="1074"/>
      <c r="U115" s="1133">
        <f t="shared" ref="U115" si="1147">COUNTIF(AH115:BL115,"○")</f>
        <v>0</v>
      </c>
      <c r="V115" s="1134"/>
      <c r="W115" s="1137">
        <f t="shared" ref="W115" si="1148">SUM(Y115:AD116)</f>
        <v>0</v>
      </c>
      <c r="X115" s="1138"/>
      <c r="Y115" s="1141">
        <f t="shared" ref="Y115" si="1149">SUMIFS($AH115:$BL115,$AH116:$BL116,"非")</f>
        <v>0</v>
      </c>
      <c r="Z115" s="1114"/>
      <c r="AA115" s="1114">
        <f t="shared" ref="AA115" si="1150">SUMIFS($AH115:$BL115,$AH116:$BL116,"緊")</f>
        <v>0</v>
      </c>
      <c r="AB115" s="1114"/>
      <c r="AC115" s="1114">
        <f t="shared" ref="AC115" si="1151">SUMIFS($AH115:$BL115,$AH116:$BL116,"リ")</f>
        <v>0</v>
      </c>
      <c r="AD115" s="1115"/>
      <c r="AE115" s="1118" t="s">
        <v>451</v>
      </c>
      <c r="AF115" s="1119"/>
      <c r="AG115" s="1120"/>
      <c r="AH115" s="359"/>
      <c r="AI115" s="286"/>
      <c r="AJ115" s="286"/>
      <c r="AK115" s="286"/>
      <c r="AL115" s="286"/>
      <c r="AM115" s="286"/>
      <c r="AN115" s="286"/>
      <c r="AO115" s="360"/>
      <c r="AP115" s="360"/>
      <c r="AQ115" s="286"/>
      <c r="AR115" s="286"/>
      <c r="AS115" s="286"/>
      <c r="AT115" s="286"/>
      <c r="AU115" s="286"/>
      <c r="AV115" s="286"/>
      <c r="AW115" s="286"/>
      <c r="AX115" s="286"/>
      <c r="AY115" s="286"/>
      <c r="AZ115" s="286"/>
      <c r="BA115" s="286"/>
      <c r="BB115" s="286"/>
      <c r="BC115" s="286"/>
      <c r="BD115" s="286"/>
      <c r="BE115" s="286"/>
      <c r="BF115" s="286"/>
      <c r="BG115" s="286"/>
      <c r="BH115" s="286"/>
      <c r="BI115" s="286"/>
      <c r="BJ115" s="286"/>
      <c r="BK115" s="286"/>
      <c r="BL115" s="361"/>
      <c r="BM115" s="1105"/>
      <c r="BN115" s="1106"/>
      <c r="BO115" s="1121"/>
      <c r="BP115" s="1122"/>
      <c r="BQ115" s="1125"/>
      <c r="BR115" s="1126"/>
      <c r="BS115" s="1129" t="str">
        <f t="shared" ref="BS115" si="1152">IF(BM115&gt;2,CR115,"")</f>
        <v/>
      </c>
      <c r="BT115" s="1130"/>
      <c r="BU115" s="1105"/>
      <c r="BV115" s="1106"/>
      <c r="BW115" s="1107"/>
      <c r="BX115" s="1108"/>
      <c r="BY115" s="1111"/>
      <c r="BZ115" s="1112">
        <f t="shared" ref="BZ115" si="1153">SUMPRODUCT((AH115:BL115&gt;8)*(BM115=""),AH115:BL115)-IF(BM115="",COUNTIF(AH115:BL115,"&gt;8")*8,0)</f>
        <v>0</v>
      </c>
      <c r="CA115" s="1112">
        <f t="shared" ref="CA115" si="1154">SUMPRODUCT((AH115:BL115&gt;8)*(BM115=8),AH115:BL115)-IF(BM115=8,COUNTIF(AH115:BL115,"&gt;8")*8,0)</f>
        <v>0</v>
      </c>
      <c r="CB115" s="1098">
        <f t="shared" ref="CB115" si="1155">COUNTIFS($AH116:$BL116,"緊",$AH115:$BL115,"○")+COUNTIFS($AH116:$BL116,"リ",$AH115:$BL115,"○")</f>
        <v>0</v>
      </c>
      <c r="CC115" s="1098">
        <f t="shared" ref="CC115" si="1156">SUMIFS($AH115:$BL115,$AH116:$BL116,"緊")+SUMIFS($AH115:$BL115,$AH116:$BL116,"リ")</f>
        <v>0</v>
      </c>
      <c r="CD115" s="1100" t="str">
        <f>IF(K115="","",IFERROR(VALUE(DATEDIF(H115,[3]設定!$D$13,"Y")+DATEDIF(H115,[3]設定!$D$13,"YM")/100),0))</f>
        <v/>
      </c>
      <c r="CE115" s="1100" t="str">
        <f>IF(H115="","",IF(CD115&lt;0.06,"6か月未満",IF(AND(0.06&lt;=CD115,CD115&lt;1),"6か月以上",IF(AND(1&lt;=CD115,CD115&lt;3),"3歳児未満",IF(3&lt;=CD115,"3歳児以上","")))))</f>
        <v/>
      </c>
      <c r="CF115" s="1102"/>
      <c r="CG115" s="1094"/>
      <c r="CH115" s="1103"/>
      <c r="CI115" s="1094"/>
      <c r="CJ115" s="1094"/>
      <c r="CK115" s="1094"/>
      <c r="CL115" s="1094"/>
      <c r="CM115" s="1095"/>
      <c r="CN115" s="1096"/>
      <c r="CO115" s="1092"/>
      <c r="CP115" s="1092"/>
      <c r="CQ115" s="1092"/>
      <c r="CR115" s="1092"/>
      <c r="CS115" s="1092"/>
      <c r="CT115" s="1084">
        <f t="shared" ref="CT115" si="1157">SUM(CV115:DA116)</f>
        <v>0</v>
      </c>
      <c r="CU115" s="1090"/>
      <c r="CV115" s="1084">
        <f t="shared" ref="CV115" si="1158">IF(AND(BM115&lt;&gt;1,K115&gt;=3),COUNTIFS(AH116:BL116,"非",AH115:BL115,"&gt;=2"),"")</f>
        <v>0</v>
      </c>
      <c r="CW115" s="1085"/>
      <c r="CX115" s="1088">
        <f t="shared" ref="CX115" si="1159">IF(AND(BM115&lt;&gt;1,K115&gt;=3),COUNTIFS(AH116:BL116,"緊",AH115:BL115,"&gt;=2"),"")</f>
        <v>0</v>
      </c>
      <c r="CY115" s="1085"/>
      <c r="CZ115" s="1073">
        <f t="shared" ref="CZ115" si="1160">IF(AND(BM115&lt;&gt;1,K115&gt;=3),COUNTIFS(AH116:BL116,"リ",AH115:BL115,"&gt;=2"),"")</f>
        <v>0</v>
      </c>
      <c r="DA115" s="1074"/>
      <c r="DB115" s="1084">
        <f t="shared" ref="DB115" si="1161">SUM(DD115:DI116)</f>
        <v>0</v>
      </c>
      <c r="DC115" s="1090"/>
      <c r="DD115" s="1084" t="str">
        <f t="shared" ref="DD115" si="1162">IF(AND(BM115&lt;&gt;1,K115&lt;3),COUNTIFS(AH116:BL116,"非"),"")</f>
        <v/>
      </c>
      <c r="DE115" s="1085"/>
      <c r="DF115" s="1088" t="str">
        <f t="shared" ref="DF115" si="1163">IF(AND(BM115&lt;&gt;1,K115&lt;3),COUNTIFS(AH116:BL116,"緊"),"")</f>
        <v/>
      </c>
      <c r="DG115" s="1085"/>
      <c r="DH115" s="1073" t="str">
        <f t="shared" ref="DH115" si="1164">IF(AND(BM115&lt;&gt;1,K115&lt;3),COUNTIFS(AH116:BL116,"リ"),"")</f>
        <v/>
      </c>
      <c r="DI115" s="1074"/>
    </row>
    <row r="116" spans="1:113" ht="17.25" customHeight="1" x14ac:dyDescent="0.15">
      <c r="A116" s="1145"/>
      <c r="B116" s="1146"/>
      <c r="C116" s="1150"/>
      <c r="D116" s="1151"/>
      <c r="E116" s="1151"/>
      <c r="F116" s="1151"/>
      <c r="G116" s="1152"/>
      <c r="H116" s="1156"/>
      <c r="I116" s="1157"/>
      <c r="J116" s="1158"/>
      <c r="K116" s="1145"/>
      <c r="L116" s="1146"/>
      <c r="M116" s="1086"/>
      <c r="N116" s="1091"/>
      <c r="O116" s="1160"/>
      <c r="P116" s="1075"/>
      <c r="Q116" s="1075"/>
      <c r="R116" s="1075"/>
      <c r="S116" s="1075"/>
      <c r="T116" s="1076"/>
      <c r="U116" s="1135"/>
      <c r="V116" s="1136"/>
      <c r="W116" s="1139"/>
      <c r="X116" s="1140"/>
      <c r="Y116" s="1142"/>
      <c r="Z116" s="1116"/>
      <c r="AA116" s="1116"/>
      <c r="AB116" s="1116"/>
      <c r="AC116" s="1116"/>
      <c r="AD116" s="1117"/>
      <c r="AE116" s="1077" t="s">
        <v>450</v>
      </c>
      <c r="AF116" s="1078"/>
      <c r="AG116" s="1079"/>
      <c r="AH116" s="362"/>
      <c r="AI116" s="362"/>
      <c r="AJ116" s="362"/>
      <c r="AK116" s="362"/>
      <c r="AL116" s="362"/>
      <c r="AM116" s="362"/>
      <c r="AN116" s="362"/>
      <c r="AO116" s="363"/>
      <c r="AP116" s="363"/>
      <c r="AQ116" s="362"/>
      <c r="AR116" s="362"/>
      <c r="AS116" s="362"/>
      <c r="AT116" s="362"/>
      <c r="AU116" s="362"/>
      <c r="AV116" s="362"/>
      <c r="AW116" s="362"/>
      <c r="AX116" s="362"/>
      <c r="AY116" s="362"/>
      <c r="AZ116" s="362"/>
      <c r="BA116" s="362"/>
      <c r="BB116" s="362"/>
      <c r="BC116" s="362"/>
      <c r="BD116" s="362"/>
      <c r="BE116" s="362"/>
      <c r="BF116" s="362"/>
      <c r="BG116" s="362"/>
      <c r="BH116" s="362"/>
      <c r="BI116" s="362"/>
      <c r="BJ116" s="362"/>
      <c r="BK116" s="362"/>
      <c r="BL116" s="362"/>
      <c r="BM116" s="1080"/>
      <c r="BN116" s="1081"/>
      <c r="BO116" s="1123"/>
      <c r="BP116" s="1124"/>
      <c r="BQ116" s="1127"/>
      <c r="BR116" s="1128"/>
      <c r="BS116" s="1131"/>
      <c r="BT116" s="1132"/>
      <c r="BU116" s="1080"/>
      <c r="BV116" s="1081"/>
      <c r="BW116" s="1109"/>
      <c r="BX116" s="1110"/>
      <c r="BY116" s="1111"/>
      <c r="BZ116" s="1113"/>
      <c r="CA116" s="1113"/>
      <c r="CB116" s="1099"/>
      <c r="CC116" s="1099"/>
      <c r="CD116" s="1101"/>
      <c r="CE116" s="1101"/>
      <c r="CF116" s="1102"/>
      <c r="CG116" s="1094"/>
      <c r="CH116" s="1104"/>
      <c r="CI116" s="1094"/>
      <c r="CJ116" s="1094"/>
      <c r="CK116" s="1094"/>
      <c r="CL116" s="1094"/>
      <c r="CM116" s="1095"/>
      <c r="CN116" s="1097"/>
      <c r="CO116" s="1093"/>
      <c r="CP116" s="1093"/>
      <c r="CQ116" s="1093"/>
      <c r="CR116" s="1093"/>
      <c r="CS116" s="1093"/>
      <c r="CT116" s="1086"/>
      <c r="CU116" s="1091"/>
      <c r="CV116" s="1086"/>
      <c r="CW116" s="1087"/>
      <c r="CX116" s="1089"/>
      <c r="CY116" s="1087"/>
      <c r="CZ116" s="1075"/>
      <c r="DA116" s="1076"/>
      <c r="DB116" s="1086"/>
      <c r="DC116" s="1091"/>
      <c r="DD116" s="1086"/>
      <c r="DE116" s="1087"/>
      <c r="DF116" s="1089"/>
      <c r="DG116" s="1087"/>
      <c r="DH116" s="1075"/>
      <c r="DI116" s="1076"/>
    </row>
    <row r="117" spans="1:113" ht="17.25" customHeight="1" x14ac:dyDescent="0.15">
      <c r="A117" s="1143">
        <f t="shared" ref="A117" si="1165">A115+1</f>
        <v>54</v>
      </c>
      <c r="B117" s="1144"/>
      <c r="C117" s="1147"/>
      <c r="D117" s="1148"/>
      <c r="E117" s="1148"/>
      <c r="F117" s="1148"/>
      <c r="G117" s="1149"/>
      <c r="H117" s="1153"/>
      <c r="I117" s="1154"/>
      <c r="J117" s="1155"/>
      <c r="K117" s="1143" t="str">
        <f>IF(ISERROR(VLOOKUP($H117,[3]設定!$D$2:$E$7,2)), "", VLOOKUP($H117,[3]設定!$D$2:$E$7,2))</f>
        <v/>
      </c>
      <c r="L117" s="1144"/>
      <c r="M117" s="1084">
        <f t="shared" ref="M117" si="1166">COUNTA(AH118:BL118)</f>
        <v>0</v>
      </c>
      <c r="N117" s="1090"/>
      <c r="O117" s="1159">
        <f t="shared" ref="O117" si="1167">COUNTIF(AH118:BL118,"非")</f>
        <v>0</v>
      </c>
      <c r="P117" s="1073"/>
      <c r="Q117" s="1073">
        <f t="shared" ref="Q117" si="1168">COUNTIF(AH118:BL118,"緊")</f>
        <v>0</v>
      </c>
      <c r="R117" s="1073"/>
      <c r="S117" s="1073">
        <f t="shared" ref="S117" si="1169">COUNTIF(AH118:BL118,"リ")</f>
        <v>0</v>
      </c>
      <c r="T117" s="1074"/>
      <c r="U117" s="1133">
        <f t="shared" ref="U117" si="1170">COUNTIF(AH117:BL117,"○")</f>
        <v>0</v>
      </c>
      <c r="V117" s="1134"/>
      <c r="W117" s="1137">
        <f t="shared" ref="W117" si="1171">SUM(Y117:AD118)</f>
        <v>0</v>
      </c>
      <c r="X117" s="1138"/>
      <c r="Y117" s="1141">
        <f t="shared" ref="Y117" si="1172">SUMIFS($AH117:$BL117,$AH118:$BL118,"非")</f>
        <v>0</v>
      </c>
      <c r="Z117" s="1114"/>
      <c r="AA117" s="1114">
        <f t="shared" ref="AA117" si="1173">SUMIFS($AH117:$BL117,$AH118:$BL118,"緊")</f>
        <v>0</v>
      </c>
      <c r="AB117" s="1114"/>
      <c r="AC117" s="1114">
        <f t="shared" ref="AC117" si="1174">SUMIFS($AH117:$BL117,$AH118:$BL118,"リ")</f>
        <v>0</v>
      </c>
      <c r="AD117" s="1115"/>
      <c r="AE117" s="1118" t="s">
        <v>451</v>
      </c>
      <c r="AF117" s="1119"/>
      <c r="AG117" s="1120"/>
      <c r="AH117" s="359"/>
      <c r="AI117" s="286"/>
      <c r="AJ117" s="286"/>
      <c r="AK117" s="286"/>
      <c r="AL117" s="286"/>
      <c r="AM117" s="286"/>
      <c r="AN117" s="286"/>
      <c r="AO117" s="360"/>
      <c r="AP117" s="360"/>
      <c r="AQ117" s="286"/>
      <c r="AR117" s="286"/>
      <c r="AS117" s="286"/>
      <c r="AT117" s="286"/>
      <c r="AU117" s="286"/>
      <c r="AV117" s="286"/>
      <c r="AW117" s="286"/>
      <c r="AX117" s="286"/>
      <c r="AY117" s="286"/>
      <c r="AZ117" s="286"/>
      <c r="BA117" s="286"/>
      <c r="BB117" s="286"/>
      <c r="BC117" s="286"/>
      <c r="BD117" s="286"/>
      <c r="BE117" s="286"/>
      <c r="BF117" s="286"/>
      <c r="BG117" s="286"/>
      <c r="BH117" s="286"/>
      <c r="BI117" s="286"/>
      <c r="BJ117" s="286"/>
      <c r="BK117" s="286"/>
      <c r="BL117" s="361"/>
      <c r="BM117" s="1105"/>
      <c r="BN117" s="1106"/>
      <c r="BO117" s="1121"/>
      <c r="BP117" s="1122"/>
      <c r="BQ117" s="1125"/>
      <c r="BR117" s="1126"/>
      <c r="BS117" s="1129" t="str">
        <f t="shared" ref="BS117" si="1175">IF(BM117&gt;2,CR117,"")</f>
        <v/>
      </c>
      <c r="BT117" s="1130"/>
      <c r="BU117" s="1105"/>
      <c r="BV117" s="1106"/>
      <c r="BW117" s="1107"/>
      <c r="BX117" s="1108"/>
      <c r="BY117" s="1111"/>
      <c r="BZ117" s="1112">
        <f t="shared" ref="BZ117" si="1176">SUMPRODUCT((AH117:BL117&gt;8)*(BM117=""),AH117:BL117)-IF(BM117="",COUNTIF(AH117:BL117,"&gt;8")*8,0)</f>
        <v>0</v>
      </c>
      <c r="CA117" s="1112">
        <f t="shared" ref="CA117" si="1177">SUMPRODUCT((AH117:BL117&gt;8)*(BM117=8),AH117:BL117)-IF(BM117=8,COUNTIF(AH117:BL117,"&gt;8")*8,0)</f>
        <v>0</v>
      </c>
      <c r="CB117" s="1098">
        <f t="shared" ref="CB117" si="1178">COUNTIFS($AH118:$BL118,"緊",$AH117:$BL117,"○")+COUNTIFS($AH118:$BL118,"リ",$AH117:$BL117,"○")</f>
        <v>0</v>
      </c>
      <c r="CC117" s="1098">
        <f t="shared" ref="CC117" si="1179">SUMIFS($AH117:$BL117,$AH118:$BL118,"緊")+SUMIFS($AH117:$BL117,$AH118:$BL118,"リ")</f>
        <v>0</v>
      </c>
      <c r="CD117" s="1100" t="str">
        <f>IF(K117="","",IFERROR(VALUE(DATEDIF(H117,[3]設定!$D$13,"Y")+DATEDIF(H117,[3]設定!$D$13,"YM")/100),0))</f>
        <v/>
      </c>
      <c r="CE117" s="1100" t="str">
        <f>IF(H117="","",IF(CD117&lt;0.06,"6か月未満",IF(AND(0.06&lt;=CD117,CD117&lt;1),"6か月以上",IF(AND(1&lt;=CD117,CD117&lt;3),"3歳児未満",IF(3&lt;=CD117,"3歳児以上","")))))</f>
        <v/>
      </c>
      <c r="CF117" s="1102"/>
      <c r="CG117" s="1094"/>
      <c r="CH117" s="1103"/>
      <c r="CI117" s="1094"/>
      <c r="CJ117" s="1094"/>
      <c r="CK117" s="1094"/>
      <c r="CL117" s="1094"/>
      <c r="CM117" s="1095"/>
      <c r="CN117" s="1096"/>
      <c r="CO117" s="1092"/>
      <c r="CP117" s="1092"/>
      <c r="CQ117" s="1092"/>
      <c r="CR117" s="1092"/>
      <c r="CS117" s="1092"/>
      <c r="CT117" s="1084">
        <f t="shared" ref="CT117" si="1180">SUM(CV117:DA118)</f>
        <v>0</v>
      </c>
      <c r="CU117" s="1090"/>
      <c r="CV117" s="1084">
        <f t="shared" ref="CV117" si="1181">IF(AND(BM117&lt;&gt;1,K117&gt;=3),COUNTIFS(AH118:BL118,"非",AH117:BL117,"&gt;=2"),"")</f>
        <v>0</v>
      </c>
      <c r="CW117" s="1085"/>
      <c r="CX117" s="1088">
        <f t="shared" ref="CX117" si="1182">IF(AND(BM117&lt;&gt;1,K117&gt;=3),COUNTIFS(AH118:BL118,"緊",AH117:BL117,"&gt;=2"),"")</f>
        <v>0</v>
      </c>
      <c r="CY117" s="1085"/>
      <c r="CZ117" s="1073">
        <f t="shared" ref="CZ117" si="1183">IF(AND(BM117&lt;&gt;1,K117&gt;=3),COUNTIFS(AH118:BL118,"リ",AH117:BL117,"&gt;=2"),"")</f>
        <v>0</v>
      </c>
      <c r="DA117" s="1074"/>
      <c r="DB117" s="1084">
        <f t="shared" ref="DB117" si="1184">SUM(DD117:DI118)</f>
        <v>0</v>
      </c>
      <c r="DC117" s="1090"/>
      <c r="DD117" s="1084" t="str">
        <f t="shared" ref="DD117" si="1185">IF(AND(BM117&lt;&gt;1,K117&lt;3),COUNTIFS(AH118:BL118,"非"),"")</f>
        <v/>
      </c>
      <c r="DE117" s="1085"/>
      <c r="DF117" s="1088" t="str">
        <f t="shared" ref="DF117" si="1186">IF(AND(BM117&lt;&gt;1,K117&lt;3),COUNTIFS(AH118:BL118,"緊"),"")</f>
        <v/>
      </c>
      <c r="DG117" s="1085"/>
      <c r="DH117" s="1073" t="str">
        <f t="shared" ref="DH117" si="1187">IF(AND(BM117&lt;&gt;1,K117&lt;3),COUNTIFS(AH118:BL118,"リ"),"")</f>
        <v/>
      </c>
      <c r="DI117" s="1074"/>
    </row>
    <row r="118" spans="1:113" ht="17.25" customHeight="1" x14ac:dyDescent="0.15">
      <c r="A118" s="1145"/>
      <c r="B118" s="1146"/>
      <c r="C118" s="1150"/>
      <c r="D118" s="1151"/>
      <c r="E118" s="1151"/>
      <c r="F118" s="1151"/>
      <c r="G118" s="1152"/>
      <c r="H118" s="1156"/>
      <c r="I118" s="1157"/>
      <c r="J118" s="1158"/>
      <c r="K118" s="1145"/>
      <c r="L118" s="1146"/>
      <c r="M118" s="1086"/>
      <c r="N118" s="1091"/>
      <c r="O118" s="1160"/>
      <c r="P118" s="1075"/>
      <c r="Q118" s="1075"/>
      <c r="R118" s="1075"/>
      <c r="S118" s="1075"/>
      <c r="T118" s="1076"/>
      <c r="U118" s="1135"/>
      <c r="V118" s="1136"/>
      <c r="W118" s="1139"/>
      <c r="X118" s="1140"/>
      <c r="Y118" s="1142"/>
      <c r="Z118" s="1116"/>
      <c r="AA118" s="1116"/>
      <c r="AB118" s="1116"/>
      <c r="AC118" s="1116"/>
      <c r="AD118" s="1117"/>
      <c r="AE118" s="1077" t="s">
        <v>450</v>
      </c>
      <c r="AF118" s="1078"/>
      <c r="AG118" s="1079"/>
      <c r="AH118" s="362"/>
      <c r="AI118" s="362"/>
      <c r="AJ118" s="362"/>
      <c r="AK118" s="362"/>
      <c r="AL118" s="362"/>
      <c r="AM118" s="362"/>
      <c r="AN118" s="362"/>
      <c r="AO118" s="363"/>
      <c r="AP118" s="363"/>
      <c r="AQ118" s="362"/>
      <c r="AR118" s="362"/>
      <c r="AS118" s="362"/>
      <c r="AT118" s="362"/>
      <c r="AU118" s="362"/>
      <c r="AV118" s="362"/>
      <c r="AW118" s="362"/>
      <c r="AX118" s="362"/>
      <c r="AY118" s="362"/>
      <c r="AZ118" s="362"/>
      <c r="BA118" s="362"/>
      <c r="BB118" s="362"/>
      <c r="BC118" s="362"/>
      <c r="BD118" s="362"/>
      <c r="BE118" s="362"/>
      <c r="BF118" s="362"/>
      <c r="BG118" s="362"/>
      <c r="BH118" s="362"/>
      <c r="BI118" s="362"/>
      <c r="BJ118" s="362"/>
      <c r="BK118" s="362"/>
      <c r="BL118" s="362"/>
      <c r="BM118" s="1080"/>
      <c r="BN118" s="1081"/>
      <c r="BO118" s="1123"/>
      <c r="BP118" s="1124"/>
      <c r="BQ118" s="1127"/>
      <c r="BR118" s="1128"/>
      <c r="BS118" s="1131"/>
      <c r="BT118" s="1132"/>
      <c r="BU118" s="1080"/>
      <c r="BV118" s="1081"/>
      <c r="BW118" s="1109"/>
      <c r="BX118" s="1110"/>
      <c r="BY118" s="1111"/>
      <c r="BZ118" s="1113"/>
      <c r="CA118" s="1113"/>
      <c r="CB118" s="1099"/>
      <c r="CC118" s="1099"/>
      <c r="CD118" s="1101"/>
      <c r="CE118" s="1101"/>
      <c r="CF118" s="1102"/>
      <c r="CG118" s="1094"/>
      <c r="CH118" s="1104"/>
      <c r="CI118" s="1094"/>
      <c r="CJ118" s="1094"/>
      <c r="CK118" s="1094"/>
      <c r="CL118" s="1094"/>
      <c r="CM118" s="1095"/>
      <c r="CN118" s="1097"/>
      <c r="CO118" s="1093"/>
      <c r="CP118" s="1093"/>
      <c r="CQ118" s="1093"/>
      <c r="CR118" s="1093"/>
      <c r="CS118" s="1093"/>
      <c r="CT118" s="1086"/>
      <c r="CU118" s="1091"/>
      <c r="CV118" s="1086"/>
      <c r="CW118" s="1087"/>
      <c r="CX118" s="1089"/>
      <c r="CY118" s="1087"/>
      <c r="CZ118" s="1075"/>
      <c r="DA118" s="1076"/>
      <c r="DB118" s="1086"/>
      <c r="DC118" s="1091"/>
      <c r="DD118" s="1086"/>
      <c r="DE118" s="1087"/>
      <c r="DF118" s="1089"/>
      <c r="DG118" s="1087"/>
      <c r="DH118" s="1075"/>
      <c r="DI118" s="1076"/>
    </row>
    <row r="119" spans="1:113" ht="17.25" customHeight="1" x14ac:dyDescent="0.15">
      <c r="A119" s="1143">
        <f t="shared" ref="A119" si="1188">A117+1</f>
        <v>55</v>
      </c>
      <c r="B119" s="1144"/>
      <c r="C119" s="1147"/>
      <c r="D119" s="1148"/>
      <c r="E119" s="1148"/>
      <c r="F119" s="1148"/>
      <c r="G119" s="1149"/>
      <c r="H119" s="1153"/>
      <c r="I119" s="1154"/>
      <c r="J119" s="1155"/>
      <c r="K119" s="1143" t="str">
        <f>IF(ISERROR(VLOOKUP($H119,[3]設定!$D$2:$E$7,2)), "", VLOOKUP($H119,[3]設定!$D$2:$E$7,2))</f>
        <v/>
      </c>
      <c r="L119" s="1144"/>
      <c r="M119" s="1084">
        <f t="shared" ref="M119" si="1189">COUNTA(AH120:BL120)</f>
        <v>0</v>
      </c>
      <c r="N119" s="1090"/>
      <c r="O119" s="1159">
        <f t="shared" ref="O119" si="1190">COUNTIF(AH120:BL120,"非")</f>
        <v>0</v>
      </c>
      <c r="P119" s="1073"/>
      <c r="Q119" s="1073">
        <f t="shared" ref="Q119" si="1191">COUNTIF(AH120:BL120,"緊")</f>
        <v>0</v>
      </c>
      <c r="R119" s="1073"/>
      <c r="S119" s="1073">
        <f t="shared" ref="S119" si="1192">COUNTIF(AH120:BL120,"リ")</f>
        <v>0</v>
      </c>
      <c r="T119" s="1074"/>
      <c r="U119" s="1133">
        <f t="shared" ref="U119" si="1193">COUNTIF(AH119:BL119,"○")</f>
        <v>0</v>
      </c>
      <c r="V119" s="1134"/>
      <c r="W119" s="1137">
        <f t="shared" ref="W119" si="1194">SUM(Y119:AD120)</f>
        <v>0</v>
      </c>
      <c r="X119" s="1138"/>
      <c r="Y119" s="1141">
        <f t="shared" ref="Y119" si="1195">SUMIFS($AH119:$BL119,$AH120:$BL120,"非")</f>
        <v>0</v>
      </c>
      <c r="Z119" s="1114"/>
      <c r="AA119" s="1114">
        <f t="shared" ref="AA119" si="1196">SUMIFS($AH119:$BL119,$AH120:$BL120,"緊")</f>
        <v>0</v>
      </c>
      <c r="AB119" s="1114"/>
      <c r="AC119" s="1114">
        <f t="shared" ref="AC119" si="1197">SUMIFS($AH119:$BL119,$AH120:$BL120,"リ")</f>
        <v>0</v>
      </c>
      <c r="AD119" s="1115"/>
      <c r="AE119" s="1118" t="s">
        <v>451</v>
      </c>
      <c r="AF119" s="1119"/>
      <c r="AG119" s="1120"/>
      <c r="AH119" s="359"/>
      <c r="AI119" s="286"/>
      <c r="AJ119" s="286"/>
      <c r="AK119" s="286"/>
      <c r="AL119" s="286"/>
      <c r="AM119" s="286"/>
      <c r="AN119" s="286"/>
      <c r="AO119" s="360"/>
      <c r="AP119" s="360"/>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361"/>
      <c r="BM119" s="1105"/>
      <c r="BN119" s="1106"/>
      <c r="BO119" s="1121"/>
      <c r="BP119" s="1122"/>
      <c r="BQ119" s="1125"/>
      <c r="BR119" s="1126"/>
      <c r="BS119" s="1129" t="str">
        <f t="shared" ref="BS119" si="1198">IF(BM119&gt;2,CR119,"")</f>
        <v/>
      </c>
      <c r="BT119" s="1130"/>
      <c r="BU119" s="1105"/>
      <c r="BV119" s="1106"/>
      <c r="BW119" s="1107"/>
      <c r="BX119" s="1108"/>
      <c r="BY119" s="1111"/>
      <c r="BZ119" s="1112">
        <f t="shared" ref="BZ119" si="1199">SUMPRODUCT((AH119:BL119&gt;8)*(BM119=""),AH119:BL119)-IF(BM119="",COUNTIF(AH119:BL119,"&gt;8")*8,0)</f>
        <v>0</v>
      </c>
      <c r="CA119" s="1112">
        <f t="shared" ref="CA119" si="1200">SUMPRODUCT((AH119:BL119&gt;8)*(BM119=8),AH119:BL119)-IF(BM119=8,COUNTIF(AH119:BL119,"&gt;8")*8,0)</f>
        <v>0</v>
      </c>
      <c r="CB119" s="1098">
        <f t="shared" ref="CB119" si="1201">COUNTIFS($AH120:$BL120,"緊",$AH119:$BL119,"○")+COUNTIFS($AH120:$BL120,"リ",$AH119:$BL119,"○")</f>
        <v>0</v>
      </c>
      <c r="CC119" s="1098">
        <f t="shared" ref="CC119" si="1202">SUMIFS($AH119:$BL119,$AH120:$BL120,"緊")+SUMIFS($AH119:$BL119,$AH120:$BL120,"リ")</f>
        <v>0</v>
      </c>
      <c r="CD119" s="1100" t="str">
        <f>IF(K119="","",IFERROR(VALUE(DATEDIF(H119,[3]設定!$D$13,"Y")+DATEDIF(H119,[3]設定!$D$13,"YM")/100),0))</f>
        <v/>
      </c>
      <c r="CE119" s="1100" t="str">
        <f>IF(H119="","",IF(CD119&lt;0.06,"6か月未満",IF(AND(0.06&lt;=CD119,CD119&lt;1),"6か月以上",IF(AND(1&lt;=CD119,CD119&lt;3),"3歳児未満",IF(3&lt;=CD119,"3歳児以上","")))))</f>
        <v/>
      </c>
      <c r="CF119" s="1102"/>
      <c r="CG119" s="1094"/>
      <c r="CH119" s="1103"/>
      <c r="CI119" s="1094"/>
      <c r="CJ119" s="1094"/>
      <c r="CK119" s="1094"/>
      <c r="CL119" s="1094"/>
      <c r="CM119" s="1095"/>
      <c r="CN119" s="1096"/>
      <c r="CO119" s="1092"/>
      <c r="CP119" s="1092"/>
      <c r="CQ119" s="1092"/>
      <c r="CR119" s="1092"/>
      <c r="CS119" s="1092"/>
      <c r="CT119" s="1084">
        <f t="shared" ref="CT119" si="1203">SUM(CV119:DA120)</f>
        <v>0</v>
      </c>
      <c r="CU119" s="1090"/>
      <c r="CV119" s="1084">
        <f t="shared" ref="CV119" si="1204">IF(AND(BM119&lt;&gt;1,K119&gt;=3),COUNTIFS(AH120:BL120,"非",AH119:BL119,"&gt;=2"),"")</f>
        <v>0</v>
      </c>
      <c r="CW119" s="1085"/>
      <c r="CX119" s="1088">
        <f t="shared" ref="CX119" si="1205">IF(AND(BM119&lt;&gt;1,K119&gt;=3),COUNTIFS(AH120:BL120,"緊",AH119:BL119,"&gt;=2"),"")</f>
        <v>0</v>
      </c>
      <c r="CY119" s="1085"/>
      <c r="CZ119" s="1073">
        <f t="shared" ref="CZ119" si="1206">IF(AND(BM119&lt;&gt;1,K119&gt;=3),COUNTIFS(AH120:BL120,"リ",AH119:BL119,"&gt;=2"),"")</f>
        <v>0</v>
      </c>
      <c r="DA119" s="1074"/>
      <c r="DB119" s="1084">
        <f t="shared" ref="DB119" si="1207">SUM(DD119:DI120)</f>
        <v>0</v>
      </c>
      <c r="DC119" s="1090"/>
      <c r="DD119" s="1084" t="str">
        <f t="shared" ref="DD119" si="1208">IF(AND(BM119&lt;&gt;1,K119&lt;3),COUNTIFS(AH120:BL120,"非"),"")</f>
        <v/>
      </c>
      <c r="DE119" s="1085"/>
      <c r="DF119" s="1088" t="str">
        <f t="shared" ref="DF119" si="1209">IF(AND(BM119&lt;&gt;1,K119&lt;3),COUNTIFS(AH120:BL120,"緊"),"")</f>
        <v/>
      </c>
      <c r="DG119" s="1085"/>
      <c r="DH119" s="1073" t="str">
        <f t="shared" ref="DH119" si="1210">IF(AND(BM119&lt;&gt;1,K119&lt;3),COUNTIFS(AH120:BL120,"リ"),"")</f>
        <v/>
      </c>
      <c r="DI119" s="1074"/>
    </row>
    <row r="120" spans="1:113" ht="17.25" customHeight="1" x14ac:dyDescent="0.15">
      <c r="A120" s="1145"/>
      <c r="B120" s="1146"/>
      <c r="C120" s="1150"/>
      <c r="D120" s="1151"/>
      <c r="E120" s="1151"/>
      <c r="F120" s="1151"/>
      <c r="G120" s="1152"/>
      <c r="H120" s="1156"/>
      <c r="I120" s="1157"/>
      <c r="J120" s="1158"/>
      <c r="K120" s="1145"/>
      <c r="L120" s="1146"/>
      <c r="M120" s="1086"/>
      <c r="N120" s="1091"/>
      <c r="O120" s="1160"/>
      <c r="P120" s="1075"/>
      <c r="Q120" s="1075"/>
      <c r="R120" s="1075"/>
      <c r="S120" s="1075"/>
      <c r="T120" s="1076"/>
      <c r="U120" s="1135"/>
      <c r="V120" s="1136"/>
      <c r="W120" s="1139"/>
      <c r="X120" s="1140"/>
      <c r="Y120" s="1142"/>
      <c r="Z120" s="1116"/>
      <c r="AA120" s="1116"/>
      <c r="AB120" s="1116"/>
      <c r="AC120" s="1116"/>
      <c r="AD120" s="1117"/>
      <c r="AE120" s="1077" t="s">
        <v>450</v>
      </c>
      <c r="AF120" s="1078"/>
      <c r="AG120" s="1079"/>
      <c r="AH120" s="362"/>
      <c r="AI120" s="362"/>
      <c r="AJ120" s="362"/>
      <c r="AK120" s="362"/>
      <c r="AL120" s="362"/>
      <c r="AM120" s="362"/>
      <c r="AN120" s="362"/>
      <c r="AO120" s="363"/>
      <c r="AP120" s="363"/>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1080"/>
      <c r="BN120" s="1081"/>
      <c r="BO120" s="1123"/>
      <c r="BP120" s="1124"/>
      <c r="BQ120" s="1127"/>
      <c r="BR120" s="1128"/>
      <c r="BS120" s="1131"/>
      <c r="BT120" s="1132"/>
      <c r="BU120" s="1080"/>
      <c r="BV120" s="1081"/>
      <c r="BW120" s="1109"/>
      <c r="BX120" s="1110"/>
      <c r="BY120" s="1111"/>
      <c r="BZ120" s="1113"/>
      <c r="CA120" s="1113"/>
      <c r="CB120" s="1099"/>
      <c r="CC120" s="1099"/>
      <c r="CD120" s="1101"/>
      <c r="CE120" s="1101"/>
      <c r="CF120" s="1102"/>
      <c r="CG120" s="1094"/>
      <c r="CH120" s="1104"/>
      <c r="CI120" s="1094"/>
      <c r="CJ120" s="1094"/>
      <c r="CK120" s="1094"/>
      <c r="CL120" s="1094"/>
      <c r="CM120" s="1095"/>
      <c r="CN120" s="1097"/>
      <c r="CO120" s="1093"/>
      <c r="CP120" s="1093"/>
      <c r="CQ120" s="1093"/>
      <c r="CR120" s="1093"/>
      <c r="CS120" s="1093"/>
      <c r="CT120" s="1086"/>
      <c r="CU120" s="1091"/>
      <c r="CV120" s="1086"/>
      <c r="CW120" s="1087"/>
      <c r="CX120" s="1089"/>
      <c r="CY120" s="1087"/>
      <c r="CZ120" s="1075"/>
      <c r="DA120" s="1076"/>
      <c r="DB120" s="1086"/>
      <c r="DC120" s="1091"/>
      <c r="DD120" s="1086"/>
      <c r="DE120" s="1087"/>
      <c r="DF120" s="1089"/>
      <c r="DG120" s="1087"/>
      <c r="DH120" s="1075"/>
      <c r="DI120" s="1076"/>
    </row>
    <row r="121" spans="1:113" ht="17.25" customHeight="1" x14ac:dyDescent="0.15">
      <c r="A121" s="1143">
        <f t="shared" ref="A121" si="1211">A119+1</f>
        <v>56</v>
      </c>
      <c r="B121" s="1144"/>
      <c r="C121" s="1147"/>
      <c r="D121" s="1148"/>
      <c r="E121" s="1148"/>
      <c r="F121" s="1148"/>
      <c r="G121" s="1149"/>
      <c r="H121" s="1153"/>
      <c r="I121" s="1154"/>
      <c r="J121" s="1155"/>
      <c r="K121" s="1143" t="str">
        <f>IF(ISERROR(VLOOKUP($H121,[3]設定!$D$2:$E$7,2)), "", VLOOKUP($H121,[3]設定!$D$2:$E$7,2))</f>
        <v/>
      </c>
      <c r="L121" s="1144"/>
      <c r="M121" s="1084">
        <f t="shared" ref="M121" si="1212">COUNTA(AH122:BL122)</f>
        <v>0</v>
      </c>
      <c r="N121" s="1090"/>
      <c r="O121" s="1159">
        <f t="shared" ref="O121" si="1213">COUNTIF(AH122:BL122,"非")</f>
        <v>0</v>
      </c>
      <c r="P121" s="1073"/>
      <c r="Q121" s="1073">
        <f t="shared" ref="Q121" si="1214">COUNTIF(AH122:BL122,"緊")</f>
        <v>0</v>
      </c>
      <c r="R121" s="1073"/>
      <c r="S121" s="1073">
        <f t="shared" ref="S121" si="1215">COUNTIF(AH122:BL122,"リ")</f>
        <v>0</v>
      </c>
      <c r="T121" s="1074"/>
      <c r="U121" s="1133">
        <f t="shared" ref="U121" si="1216">COUNTIF(AH121:BL121,"○")</f>
        <v>0</v>
      </c>
      <c r="V121" s="1134"/>
      <c r="W121" s="1137">
        <f t="shared" ref="W121" si="1217">SUM(Y121:AD122)</f>
        <v>0</v>
      </c>
      <c r="X121" s="1138"/>
      <c r="Y121" s="1141">
        <f t="shared" ref="Y121" si="1218">SUMIFS($AH121:$BL121,$AH122:$BL122,"非")</f>
        <v>0</v>
      </c>
      <c r="Z121" s="1114"/>
      <c r="AA121" s="1114">
        <f t="shared" ref="AA121" si="1219">SUMIFS($AH121:$BL121,$AH122:$BL122,"緊")</f>
        <v>0</v>
      </c>
      <c r="AB121" s="1114"/>
      <c r="AC121" s="1114">
        <f t="shared" ref="AC121" si="1220">SUMIFS($AH121:$BL121,$AH122:$BL122,"リ")</f>
        <v>0</v>
      </c>
      <c r="AD121" s="1115"/>
      <c r="AE121" s="1118" t="s">
        <v>451</v>
      </c>
      <c r="AF121" s="1119"/>
      <c r="AG121" s="1120"/>
      <c r="AH121" s="359"/>
      <c r="AI121" s="286"/>
      <c r="AJ121" s="286"/>
      <c r="AK121" s="286"/>
      <c r="AL121" s="286"/>
      <c r="AM121" s="286"/>
      <c r="AN121" s="286"/>
      <c r="AO121" s="360"/>
      <c r="AP121" s="360"/>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361"/>
      <c r="BM121" s="1105"/>
      <c r="BN121" s="1106"/>
      <c r="BO121" s="1121"/>
      <c r="BP121" s="1122"/>
      <c r="BQ121" s="1125"/>
      <c r="BR121" s="1126"/>
      <c r="BS121" s="1129" t="str">
        <f t="shared" ref="BS121" si="1221">IF(BM121&gt;2,CR121,"")</f>
        <v/>
      </c>
      <c r="BT121" s="1130"/>
      <c r="BU121" s="1105"/>
      <c r="BV121" s="1106"/>
      <c r="BW121" s="1107"/>
      <c r="BX121" s="1108"/>
      <c r="BY121" s="1111"/>
      <c r="BZ121" s="1112">
        <f t="shared" ref="BZ121" si="1222">SUMPRODUCT((AH121:BL121&gt;8)*(BM121=""),AH121:BL121)-IF(BM121="",COUNTIF(AH121:BL121,"&gt;8")*8,0)</f>
        <v>0</v>
      </c>
      <c r="CA121" s="1112">
        <f t="shared" ref="CA121" si="1223">SUMPRODUCT((AH121:BL121&gt;8)*(BM121=8),AH121:BL121)-IF(BM121=8,COUNTIF(AH121:BL121,"&gt;8")*8,0)</f>
        <v>0</v>
      </c>
      <c r="CB121" s="1098">
        <f t="shared" ref="CB121" si="1224">COUNTIFS($AH122:$BL122,"緊",$AH121:$BL121,"○")+COUNTIFS($AH122:$BL122,"リ",$AH121:$BL121,"○")</f>
        <v>0</v>
      </c>
      <c r="CC121" s="1098">
        <f t="shared" ref="CC121" si="1225">SUMIFS($AH121:$BL121,$AH122:$BL122,"緊")+SUMIFS($AH121:$BL121,$AH122:$BL122,"リ")</f>
        <v>0</v>
      </c>
      <c r="CD121" s="1100" t="str">
        <f>IF(K121="","",IFERROR(VALUE(DATEDIF(H121,[3]設定!$D$13,"Y")+DATEDIF(H121,[3]設定!$D$13,"YM")/100),0))</f>
        <v/>
      </c>
      <c r="CE121" s="1100" t="str">
        <f>IF(H121="","",IF(CD121&lt;0.06,"6か月未満",IF(AND(0.06&lt;=CD121,CD121&lt;1),"6か月以上",IF(AND(1&lt;=CD121,CD121&lt;3),"3歳児未満",IF(3&lt;=CD121,"3歳児以上","")))))</f>
        <v/>
      </c>
      <c r="CF121" s="1102"/>
      <c r="CG121" s="1094"/>
      <c r="CH121" s="1103"/>
      <c r="CI121" s="1094"/>
      <c r="CJ121" s="1094"/>
      <c r="CK121" s="1094"/>
      <c r="CL121" s="1094"/>
      <c r="CM121" s="1095"/>
      <c r="CN121" s="1096"/>
      <c r="CO121" s="1092"/>
      <c r="CP121" s="1092"/>
      <c r="CQ121" s="1092"/>
      <c r="CR121" s="1092"/>
      <c r="CS121" s="1092"/>
      <c r="CT121" s="1084">
        <f t="shared" ref="CT121" si="1226">SUM(CV121:DA122)</f>
        <v>0</v>
      </c>
      <c r="CU121" s="1090"/>
      <c r="CV121" s="1084">
        <f t="shared" ref="CV121" si="1227">IF(AND(BM121&lt;&gt;1,K121&gt;=3),COUNTIFS(AH122:BL122,"非",AH121:BL121,"&gt;=2"),"")</f>
        <v>0</v>
      </c>
      <c r="CW121" s="1085"/>
      <c r="CX121" s="1088">
        <f t="shared" ref="CX121" si="1228">IF(AND(BM121&lt;&gt;1,K121&gt;=3),COUNTIFS(AH122:BL122,"緊",AH121:BL121,"&gt;=2"),"")</f>
        <v>0</v>
      </c>
      <c r="CY121" s="1085"/>
      <c r="CZ121" s="1073">
        <f t="shared" ref="CZ121" si="1229">IF(AND(BM121&lt;&gt;1,K121&gt;=3),COUNTIFS(AH122:BL122,"リ",AH121:BL121,"&gt;=2"),"")</f>
        <v>0</v>
      </c>
      <c r="DA121" s="1074"/>
      <c r="DB121" s="1084">
        <f t="shared" ref="DB121" si="1230">SUM(DD121:DI122)</f>
        <v>0</v>
      </c>
      <c r="DC121" s="1090"/>
      <c r="DD121" s="1084" t="str">
        <f t="shared" ref="DD121" si="1231">IF(AND(BM121&lt;&gt;1,K121&lt;3),COUNTIFS(AH122:BL122,"非"),"")</f>
        <v/>
      </c>
      <c r="DE121" s="1085"/>
      <c r="DF121" s="1088" t="str">
        <f t="shared" ref="DF121" si="1232">IF(AND(BM121&lt;&gt;1,K121&lt;3),COUNTIFS(AH122:BL122,"緊"),"")</f>
        <v/>
      </c>
      <c r="DG121" s="1085"/>
      <c r="DH121" s="1073" t="str">
        <f t="shared" ref="DH121" si="1233">IF(AND(BM121&lt;&gt;1,K121&lt;3),COUNTIFS(AH122:BL122,"リ"),"")</f>
        <v/>
      </c>
      <c r="DI121" s="1074"/>
    </row>
    <row r="122" spans="1:113" ht="17.25" customHeight="1" x14ac:dyDescent="0.15">
      <c r="A122" s="1145"/>
      <c r="B122" s="1146"/>
      <c r="C122" s="1150"/>
      <c r="D122" s="1151"/>
      <c r="E122" s="1151"/>
      <c r="F122" s="1151"/>
      <c r="G122" s="1152"/>
      <c r="H122" s="1156"/>
      <c r="I122" s="1157"/>
      <c r="J122" s="1158"/>
      <c r="K122" s="1145"/>
      <c r="L122" s="1146"/>
      <c r="M122" s="1086"/>
      <c r="N122" s="1091"/>
      <c r="O122" s="1160"/>
      <c r="P122" s="1075"/>
      <c r="Q122" s="1075"/>
      <c r="R122" s="1075"/>
      <c r="S122" s="1075"/>
      <c r="T122" s="1076"/>
      <c r="U122" s="1135"/>
      <c r="V122" s="1136"/>
      <c r="W122" s="1139"/>
      <c r="X122" s="1140"/>
      <c r="Y122" s="1142"/>
      <c r="Z122" s="1116"/>
      <c r="AA122" s="1116"/>
      <c r="AB122" s="1116"/>
      <c r="AC122" s="1116"/>
      <c r="AD122" s="1117"/>
      <c r="AE122" s="1077" t="s">
        <v>450</v>
      </c>
      <c r="AF122" s="1078"/>
      <c r="AG122" s="1079"/>
      <c r="AH122" s="362"/>
      <c r="AI122" s="362"/>
      <c r="AJ122" s="362"/>
      <c r="AK122" s="362"/>
      <c r="AL122" s="362"/>
      <c r="AM122" s="362"/>
      <c r="AN122" s="362"/>
      <c r="AO122" s="363"/>
      <c r="AP122" s="363"/>
      <c r="AQ122" s="362"/>
      <c r="AR122" s="362"/>
      <c r="AS122" s="362"/>
      <c r="AT122" s="362"/>
      <c r="AU122" s="362"/>
      <c r="AV122" s="362"/>
      <c r="AW122" s="362"/>
      <c r="AX122" s="362"/>
      <c r="AY122" s="362"/>
      <c r="AZ122" s="362"/>
      <c r="BA122" s="362"/>
      <c r="BB122" s="362"/>
      <c r="BC122" s="362"/>
      <c r="BD122" s="362"/>
      <c r="BE122" s="362"/>
      <c r="BF122" s="362"/>
      <c r="BG122" s="362"/>
      <c r="BH122" s="362"/>
      <c r="BI122" s="362"/>
      <c r="BJ122" s="362"/>
      <c r="BK122" s="362"/>
      <c r="BL122" s="362"/>
      <c r="BM122" s="1080"/>
      <c r="BN122" s="1081"/>
      <c r="BO122" s="1123"/>
      <c r="BP122" s="1124"/>
      <c r="BQ122" s="1127"/>
      <c r="BR122" s="1128"/>
      <c r="BS122" s="1131"/>
      <c r="BT122" s="1132"/>
      <c r="BU122" s="1080"/>
      <c r="BV122" s="1081"/>
      <c r="BW122" s="1109"/>
      <c r="BX122" s="1110"/>
      <c r="BY122" s="1111"/>
      <c r="BZ122" s="1113"/>
      <c r="CA122" s="1113"/>
      <c r="CB122" s="1099"/>
      <c r="CC122" s="1099"/>
      <c r="CD122" s="1101"/>
      <c r="CE122" s="1101"/>
      <c r="CF122" s="1102"/>
      <c r="CG122" s="1094"/>
      <c r="CH122" s="1104"/>
      <c r="CI122" s="1094"/>
      <c r="CJ122" s="1094"/>
      <c r="CK122" s="1094"/>
      <c r="CL122" s="1094"/>
      <c r="CM122" s="1095"/>
      <c r="CN122" s="1097"/>
      <c r="CO122" s="1093"/>
      <c r="CP122" s="1093"/>
      <c r="CQ122" s="1093"/>
      <c r="CR122" s="1093"/>
      <c r="CS122" s="1093"/>
      <c r="CT122" s="1086"/>
      <c r="CU122" s="1091"/>
      <c r="CV122" s="1086"/>
      <c r="CW122" s="1087"/>
      <c r="CX122" s="1089"/>
      <c r="CY122" s="1087"/>
      <c r="CZ122" s="1075"/>
      <c r="DA122" s="1076"/>
      <c r="DB122" s="1086"/>
      <c r="DC122" s="1091"/>
      <c r="DD122" s="1086"/>
      <c r="DE122" s="1087"/>
      <c r="DF122" s="1089"/>
      <c r="DG122" s="1087"/>
      <c r="DH122" s="1075"/>
      <c r="DI122" s="1076"/>
    </row>
    <row r="123" spans="1:113" ht="17.25" customHeight="1" x14ac:dyDescent="0.15">
      <c r="A123" s="1143">
        <f t="shared" ref="A123" si="1234">A121+1</f>
        <v>57</v>
      </c>
      <c r="B123" s="1144"/>
      <c r="C123" s="1147"/>
      <c r="D123" s="1148"/>
      <c r="E123" s="1148"/>
      <c r="F123" s="1148"/>
      <c r="G123" s="1149"/>
      <c r="H123" s="1153"/>
      <c r="I123" s="1154"/>
      <c r="J123" s="1155"/>
      <c r="K123" s="1143" t="str">
        <f>IF(ISERROR(VLOOKUP($H123,[3]設定!$D$2:$E$7,2)), "", VLOOKUP($H123,[3]設定!$D$2:$E$7,2))</f>
        <v/>
      </c>
      <c r="L123" s="1144"/>
      <c r="M123" s="1084">
        <f t="shared" ref="M123" si="1235">COUNTA(AH124:BL124)</f>
        <v>0</v>
      </c>
      <c r="N123" s="1090"/>
      <c r="O123" s="1159">
        <f t="shared" ref="O123" si="1236">COUNTIF(AH124:BL124,"非")</f>
        <v>0</v>
      </c>
      <c r="P123" s="1073"/>
      <c r="Q123" s="1073">
        <f t="shared" ref="Q123" si="1237">COUNTIF(AH124:BL124,"緊")</f>
        <v>0</v>
      </c>
      <c r="R123" s="1073"/>
      <c r="S123" s="1073">
        <f t="shared" ref="S123" si="1238">COUNTIF(AH124:BL124,"リ")</f>
        <v>0</v>
      </c>
      <c r="T123" s="1074"/>
      <c r="U123" s="1133">
        <f t="shared" ref="U123" si="1239">COUNTIF(AH123:BL123,"○")</f>
        <v>0</v>
      </c>
      <c r="V123" s="1134"/>
      <c r="W123" s="1137">
        <f t="shared" ref="W123" si="1240">SUM(Y123:AD124)</f>
        <v>0</v>
      </c>
      <c r="X123" s="1138"/>
      <c r="Y123" s="1141">
        <f t="shared" ref="Y123" si="1241">SUMIFS($AH123:$BL123,$AH124:$BL124,"非")</f>
        <v>0</v>
      </c>
      <c r="Z123" s="1114"/>
      <c r="AA123" s="1114">
        <f t="shared" ref="AA123" si="1242">SUMIFS($AH123:$BL123,$AH124:$BL124,"緊")</f>
        <v>0</v>
      </c>
      <c r="AB123" s="1114"/>
      <c r="AC123" s="1114">
        <f t="shared" ref="AC123" si="1243">SUMIFS($AH123:$BL123,$AH124:$BL124,"リ")</f>
        <v>0</v>
      </c>
      <c r="AD123" s="1115"/>
      <c r="AE123" s="1118" t="s">
        <v>451</v>
      </c>
      <c r="AF123" s="1119"/>
      <c r="AG123" s="1120"/>
      <c r="AH123" s="359"/>
      <c r="AI123" s="286"/>
      <c r="AJ123" s="286"/>
      <c r="AK123" s="286"/>
      <c r="AL123" s="286"/>
      <c r="AM123" s="286"/>
      <c r="AN123" s="286"/>
      <c r="AO123" s="360"/>
      <c r="AP123" s="360"/>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361"/>
      <c r="BM123" s="1105"/>
      <c r="BN123" s="1106"/>
      <c r="BO123" s="1121"/>
      <c r="BP123" s="1122"/>
      <c r="BQ123" s="1125"/>
      <c r="BR123" s="1126"/>
      <c r="BS123" s="1129" t="str">
        <f t="shared" ref="BS123" si="1244">IF(BM123&gt;2,CR123,"")</f>
        <v/>
      </c>
      <c r="BT123" s="1130"/>
      <c r="BU123" s="1105"/>
      <c r="BV123" s="1106"/>
      <c r="BW123" s="1107"/>
      <c r="BX123" s="1108"/>
      <c r="BY123" s="1111"/>
      <c r="BZ123" s="1112">
        <f t="shared" ref="BZ123" si="1245">SUMPRODUCT((AH123:BL123&gt;8)*(BM123=""),AH123:BL123)-IF(BM123="",COUNTIF(AH123:BL123,"&gt;8")*8,0)</f>
        <v>0</v>
      </c>
      <c r="CA123" s="1112">
        <f t="shared" ref="CA123" si="1246">SUMPRODUCT((AH123:BL123&gt;8)*(BM123=8),AH123:BL123)-IF(BM123=8,COUNTIF(AH123:BL123,"&gt;8")*8,0)</f>
        <v>0</v>
      </c>
      <c r="CB123" s="1098">
        <f t="shared" ref="CB123" si="1247">COUNTIFS($AH124:$BL124,"緊",$AH123:$BL123,"○")+COUNTIFS($AH124:$BL124,"リ",$AH123:$BL123,"○")</f>
        <v>0</v>
      </c>
      <c r="CC123" s="1098">
        <f t="shared" ref="CC123" si="1248">SUMIFS($AH123:$BL123,$AH124:$BL124,"緊")+SUMIFS($AH123:$BL123,$AH124:$BL124,"リ")</f>
        <v>0</v>
      </c>
      <c r="CD123" s="1100" t="str">
        <f>IF(K123="","",IFERROR(VALUE(DATEDIF(H123,[3]設定!$D$13,"Y")+DATEDIF(H123,[3]設定!$D$13,"YM")/100),0))</f>
        <v/>
      </c>
      <c r="CE123" s="1100" t="str">
        <f>IF(H123="","",IF(CD123&lt;0.06,"6か月未満",IF(AND(0.06&lt;=CD123,CD123&lt;1),"6か月以上",IF(AND(1&lt;=CD123,CD123&lt;3),"3歳児未満",IF(3&lt;=CD123,"3歳児以上","")))))</f>
        <v/>
      </c>
      <c r="CF123" s="1102"/>
      <c r="CG123" s="1094"/>
      <c r="CH123" s="1103"/>
      <c r="CI123" s="1094"/>
      <c r="CJ123" s="1094"/>
      <c r="CK123" s="1094"/>
      <c r="CL123" s="1094"/>
      <c r="CM123" s="1095"/>
      <c r="CN123" s="1096"/>
      <c r="CO123" s="1092"/>
      <c r="CP123" s="1092"/>
      <c r="CQ123" s="1092"/>
      <c r="CR123" s="1092"/>
      <c r="CS123" s="1092"/>
      <c r="CT123" s="1084">
        <f t="shared" ref="CT123" si="1249">SUM(CV123:DA124)</f>
        <v>0</v>
      </c>
      <c r="CU123" s="1090"/>
      <c r="CV123" s="1084">
        <f t="shared" ref="CV123" si="1250">IF(AND(BM123&lt;&gt;1,K123&gt;=3),COUNTIFS(AH124:BL124,"非",AH123:BL123,"&gt;=2"),"")</f>
        <v>0</v>
      </c>
      <c r="CW123" s="1085"/>
      <c r="CX123" s="1088">
        <f t="shared" ref="CX123" si="1251">IF(AND(BM123&lt;&gt;1,K123&gt;=3),COUNTIFS(AH124:BL124,"緊",AH123:BL123,"&gt;=2"),"")</f>
        <v>0</v>
      </c>
      <c r="CY123" s="1085"/>
      <c r="CZ123" s="1073">
        <f t="shared" ref="CZ123" si="1252">IF(AND(BM123&lt;&gt;1,K123&gt;=3),COUNTIFS(AH124:BL124,"リ",AH123:BL123,"&gt;=2"),"")</f>
        <v>0</v>
      </c>
      <c r="DA123" s="1074"/>
      <c r="DB123" s="1084">
        <f t="shared" ref="DB123" si="1253">SUM(DD123:DI124)</f>
        <v>0</v>
      </c>
      <c r="DC123" s="1090"/>
      <c r="DD123" s="1084" t="str">
        <f t="shared" ref="DD123" si="1254">IF(AND(BM123&lt;&gt;1,K123&lt;3),COUNTIFS(AH124:BL124,"非"),"")</f>
        <v/>
      </c>
      <c r="DE123" s="1085"/>
      <c r="DF123" s="1088" t="str">
        <f t="shared" ref="DF123" si="1255">IF(AND(BM123&lt;&gt;1,K123&lt;3),COUNTIFS(AH124:BL124,"緊"),"")</f>
        <v/>
      </c>
      <c r="DG123" s="1085"/>
      <c r="DH123" s="1073" t="str">
        <f t="shared" ref="DH123" si="1256">IF(AND(BM123&lt;&gt;1,K123&lt;3),COUNTIFS(AH124:BL124,"リ"),"")</f>
        <v/>
      </c>
      <c r="DI123" s="1074"/>
    </row>
    <row r="124" spans="1:113" ht="17.25" customHeight="1" x14ac:dyDescent="0.15">
      <c r="A124" s="1145"/>
      <c r="B124" s="1146"/>
      <c r="C124" s="1150"/>
      <c r="D124" s="1151"/>
      <c r="E124" s="1151"/>
      <c r="F124" s="1151"/>
      <c r="G124" s="1152"/>
      <c r="H124" s="1156"/>
      <c r="I124" s="1157"/>
      <c r="J124" s="1158"/>
      <c r="K124" s="1145"/>
      <c r="L124" s="1146"/>
      <c r="M124" s="1086"/>
      <c r="N124" s="1091"/>
      <c r="O124" s="1160"/>
      <c r="P124" s="1075"/>
      <c r="Q124" s="1075"/>
      <c r="R124" s="1075"/>
      <c r="S124" s="1075"/>
      <c r="T124" s="1076"/>
      <c r="U124" s="1135"/>
      <c r="V124" s="1136"/>
      <c r="W124" s="1139"/>
      <c r="X124" s="1140"/>
      <c r="Y124" s="1142"/>
      <c r="Z124" s="1116"/>
      <c r="AA124" s="1116"/>
      <c r="AB124" s="1116"/>
      <c r="AC124" s="1116"/>
      <c r="AD124" s="1117"/>
      <c r="AE124" s="1077" t="s">
        <v>450</v>
      </c>
      <c r="AF124" s="1078"/>
      <c r="AG124" s="1079"/>
      <c r="AH124" s="362"/>
      <c r="AI124" s="362"/>
      <c r="AJ124" s="362"/>
      <c r="AK124" s="362"/>
      <c r="AL124" s="362"/>
      <c r="AM124" s="362"/>
      <c r="AN124" s="362"/>
      <c r="AO124" s="363"/>
      <c r="AP124" s="363"/>
      <c r="AQ124" s="362"/>
      <c r="AR124" s="362"/>
      <c r="AS124" s="362"/>
      <c r="AT124" s="362"/>
      <c r="AU124" s="362"/>
      <c r="AV124" s="362"/>
      <c r="AW124" s="362"/>
      <c r="AX124" s="362"/>
      <c r="AY124" s="362"/>
      <c r="AZ124" s="362"/>
      <c r="BA124" s="362"/>
      <c r="BB124" s="362"/>
      <c r="BC124" s="362"/>
      <c r="BD124" s="362"/>
      <c r="BE124" s="362"/>
      <c r="BF124" s="362"/>
      <c r="BG124" s="362"/>
      <c r="BH124" s="362"/>
      <c r="BI124" s="362"/>
      <c r="BJ124" s="362"/>
      <c r="BK124" s="362"/>
      <c r="BL124" s="362"/>
      <c r="BM124" s="1080"/>
      <c r="BN124" s="1081"/>
      <c r="BO124" s="1123"/>
      <c r="BP124" s="1124"/>
      <c r="BQ124" s="1127"/>
      <c r="BR124" s="1128"/>
      <c r="BS124" s="1131"/>
      <c r="BT124" s="1132"/>
      <c r="BU124" s="1080"/>
      <c r="BV124" s="1081"/>
      <c r="BW124" s="1109"/>
      <c r="BX124" s="1110"/>
      <c r="BY124" s="1111"/>
      <c r="BZ124" s="1113"/>
      <c r="CA124" s="1113"/>
      <c r="CB124" s="1099"/>
      <c r="CC124" s="1099"/>
      <c r="CD124" s="1101"/>
      <c r="CE124" s="1101"/>
      <c r="CF124" s="1102"/>
      <c r="CG124" s="1094"/>
      <c r="CH124" s="1104"/>
      <c r="CI124" s="1094"/>
      <c r="CJ124" s="1094"/>
      <c r="CK124" s="1094"/>
      <c r="CL124" s="1094"/>
      <c r="CM124" s="1095"/>
      <c r="CN124" s="1097"/>
      <c r="CO124" s="1093"/>
      <c r="CP124" s="1093"/>
      <c r="CQ124" s="1093"/>
      <c r="CR124" s="1093"/>
      <c r="CS124" s="1093"/>
      <c r="CT124" s="1086"/>
      <c r="CU124" s="1091"/>
      <c r="CV124" s="1086"/>
      <c r="CW124" s="1087"/>
      <c r="CX124" s="1089"/>
      <c r="CY124" s="1087"/>
      <c r="CZ124" s="1075"/>
      <c r="DA124" s="1076"/>
      <c r="DB124" s="1086"/>
      <c r="DC124" s="1091"/>
      <c r="DD124" s="1086"/>
      <c r="DE124" s="1087"/>
      <c r="DF124" s="1089"/>
      <c r="DG124" s="1087"/>
      <c r="DH124" s="1075"/>
      <c r="DI124" s="1076"/>
    </row>
    <row r="125" spans="1:113" ht="17.25" customHeight="1" x14ac:dyDescent="0.15">
      <c r="A125" s="1143">
        <f t="shared" ref="A125" si="1257">A123+1</f>
        <v>58</v>
      </c>
      <c r="B125" s="1144"/>
      <c r="C125" s="1147"/>
      <c r="D125" s="1148"/>
      <c r="E125" s="1148"/>
      <c r="F125" s="1148"/>
      <c r="G125" s="1149"/>
      <c r="H125" s="1153"/>
      <c r="I125" s="1154"/>
      <c r="J125" s="1155"/>
      <c r="K125" s="1143" t="str">
        <f>IF(ISERROR(VLOOKUP($H125,[3]設定!$D$2:$E$7,2)), "", VLOOKUP($H125,[3]設定!$D$2:$E$7,2))</f>
        <v/>
      </c>
      <c r="L125" s="1144"/>
      <c r="M125" s="1084">
        <f t="shared" ref="M125" si="1258">COUNTA(AH126:BL126)</f>
        <v>0</v>
      </c>
      <c r="N125" s="1090"/>
      <c r="O125" s="1159">
        <f t="shared" ref="O125" si="1259">COUNTIF(AH126:BL126,"非")</f>
        <v>0</v>
      </c>
      <c r="P125" s="1073"/>
      <c r="Q125" s="1073">
        <f t="shared" ref="Q125" si="1260">COUNTIF(AH126:BL126,"緊")</f>
        <v>0</v>
      </c>
      <c r="R125" s="1073"/>
      <c r="S125" s="1073">
        <f t="shared" ref="S125" si="1261">COUNTIF(AH126:BL126,"リ")</f>
        <v>0</v>
      </c>
      <c r="T125" s="1074"/>
      <c r="U125" s="1133">
        <f t="shared" ref="U125" si="1262">COUNTIF(AH125:BL125,"○")</f>
        <v>0</v>
      </c>
      <c r="V125" s="1134"/>
      <c r="W125" s="1137">
        <f t="shared" ref="W125" si="1263">SUM(Y125:AD126)</f>
        <v>0</v>
      </c>
      <c r="X125" s="1138"/>
      <c r="Y125" s="1141">
        <f t="shared" ref="Y125" si="1264">SUMIFS($AH125:$BL125,$AH126:$BL126,"非")</f>
        <v>0</v>
      </c>
      <c r="Z125" s="1114"/>
      <c r="AA125" s="1114">
        <f t="shared" ref="AA125" si="1265">SUMIFS($AH125:$BL125,$AH126:$BL126,"緊")</f>
        <v>0</v>
      </c>
      <c r="AB125" s="1114"/>
      <c r="AC125" s="1114">
        <f t="shared" ref="AC125" si="1266">SUMIFS($AH125:$BL125,$AH126:$BL126,"リ")</f>
        <v>0</v>
      </c>
      <c r="AD125" s="1115"/>
      <c r="AE125" s="1118" t="s">
        <v>451</v>
      </c>
      <c r="AF125" s="1119"/>
      <c r="AG125" s="1120"/>
      <c r="AH125" s="359"/>
      <c r="AI125" s="286"/>
      <c r="AJ125" s="286"/>
      <c r="AK125" s="286"/>
      <c r="AL125" s="286"/>
      <c r="AM125" s="286"/>
      <c r="AN125" s="286"/>
      <c r="AO125" s="360"/>
      <c r="AP125" s="360"/>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361"/>
      <c r="BM125" s="1105"/>
      <c r="BN125" s="1106"/>
      <c r="BO125" s="1121"/>
      <c r="BP125" s="1122"/>
      <c r="BQ125" s="1125"/>
      <c r="BR125" s="1126"/>
      <c r="BS125" s="1129" t="str">
        <f t="shared" ref="BS125" si="1267">IF(BM125&gt;2,CR125,"")</f>
        <v/>
      </c>
      <c r="BT125" s="1130"/>
      <c r="BU125" s="1105"/>
      <c r="BV125" s="1106"/>
      <c r="BW125" s="1107"/>
      <c r="BX125" s="1108"/>
      <c r="BY125" s="1111"/>
      <c r="BZ125" s="1112">
        <f t="shared" ref="BZ125" si="1268">SUMPRODUCT((AH125:BL125&gt;8)*(BM125=""),AH125:BL125)-IF(BM125="",COUNTIF(AH125:BL125,"&gt;8")*8,0)</f>
        <v>0</v>
      </c>
      <c r="CA125" s="1112">
        <f t="shared" ref="CA125" si="1269">SUMPRODUCT((AH125:BL125&gt;8)*(BM125=8),AH125:BL125)-IF(BM125=8,COUNTIF(AH125:BL125,"&gt;8")*8,0)</f>
        <v>0</v>
      </c>
      <c r="CB125" s="1098">
        <f t="shared" ref="CB125" si="1270">COUNTIFS($AH126:$BL126,"緊",$AH125:$BL125,"○")+COUNTIFS($AH126:$BL126,"リ",$AH125:$BL125,"○")</f>
        <v>0</v>
      </c>
      <c r="CC125" s="1098">
        <f t="shared" ref="CC125" si="1271">SUMIFS($AH125:$BL125,$AH126:$BL126,"緊")+SUMIFS($AH125:$BL125,$AH126:$BL126,"リ")</f>
        <v>0</v>
      </c>
      <c r="CD125" s="1100" t="str">
        <f>IF(K125="","",IFERROR(VALUE(DATEDIF(H125,[3]設定!$D$13,"Y")+DATEDIF(H125,[3]設定!$D$13,"YM")/100),0))</f>
        <v/>
      </c>
      <c r="CE125" s="1100" t="str">
        <f>IF(H125="","",IF(CD125&lt;0.06,"6か月未満",IF(AND(0.06&lt;=CD125,CD125&lt;1),"6か月以上",IF(AND(1&lt;=CD125,CD125&lt;3),"3歳児未満",IF(3&lt;=CD125,"3歳児以上","")))))</f>
        <v/>
      </c>
      <c r="CF125" s="1102"/>
      <c r="CG125" s="1094"/>
      <c r="CH125" s="1103"/>
      <c r="CI125" s="1094"/>
      <c r="CJ125" s="1094"/>
      <c r="CK125" s="1094"/>
      <c r="CL125" s="1094"/>
      <c r="CM125" s="1095"/>
      <c r="CN125" s="1096"/>
      <c r="CO125" s="1092"/>
      <c r="CP125" s="1092"/>
      <c r="CQ125" s="1092"/>
      <c r="CR125" s="1092"/>
      <c r="CS125" s="1092"/>
      <c r="CT125" s="1084">
        <f t="shared" ref="CT125" si="1272">SUM(CV125:DA126)</f>
        <v>0</v>
      </c>
      <c r="CU125" s="1090"/>
      <c r="CV125" s="1084">
        <f t="shared" ref="CV125" si="1273">IF(AND(BM125&lt;&gt;1,K125&gt;=3),COUNTIFS(AH126:BL126,"非",AH125:BL125,"&gt;=2"),"")</f>
        <v>0</v>
      </c>
      <c r="CW125" s="1085"/>
      <c r="CX125" s="1088">
        <f t="shared" ref="CX125" si="1274">IF(AND(BM125&lt;&gt;1,K125&gt;=3),COUNTIFS(AH126:BL126,"緊",AH125:BL125,"&gt;=2"),"")</f>
        <v>0</v>
      </c>
      <c r="CY125" s="1085"/>
      <c r="CZ125" s="1073">
        <f t="shared" ref="CZ125" si="1275">IF(AND(BM125&lt;&gt;1,K125&gt;=3),COUNTIFS(AH126:BL126,"リ",AH125:BL125,"&gt;=2"),"")</f>
        <v>0</v>
      </c>
      <c r="DA125" s="1074"/>
      <c r="DB125" s="1084">
        <f t="shared" ref="DB125" si="1276">SUM(DD125:DI126)</f>
        <v>0</v>
      </c>
      <c r="DC125" s="1090"/>
      <c r="DD125" s="1084" t="str">
        <f t="shared" ref="DD125" si="1277">IF(AND(BM125&lt;&gt;1,K125&lt;3),COUNTIFS(AH126:BL126,"非"),"")</f>
        <v/>
      </c>
      <c r="DE125" s="1085"/>
      <c r="DF125" s="1088" t="str">
        <f t="shared" ref="DF125" si="1278">IF(AND(BM125&lt;&gt;1,K125&lt;3),COUNTIFS(AH126:BL126,"緊"),"")</f>
        <v/>
      </c>
      <c r="DG125" s="1085"/>
      <c r="DH125" s="1073" t="str">
        <f t="shared" ref="DH125" si="1279">IF(AND(BM125&lt;&gt;1,K125&lt;3),COUNTIFS(AH126:BL126,"リ"),"")</f>
        <v/>
      </c>
      <c r="DI125" s="1074"/>
    </row>
    <row r="126" spans="1:113" ht="17.25" customHeight="1" x14ac:dyDescent="0.15">
      <c r="A126" s="1145"/>
      <c r="B126" s="1146"/>
      <c r="C126" s="1150"/>
      <c r="D126" s="1151"/>
      <c r="E126" s="1151"/>
      <c r="F126" s="1151"/>
      <c r="G126" s="1152"/>
      <c r="H126" s="1156"/>
      <c r="I126" s="1157"/>
      <c r="J126" s="1158"/>
      <c r="K126" s="1145"/>
      <c r="L126" s="1146"/>
      <c r="M126" s="1086"/>
      <c r="N126" s="1091"/>
      <c r="O126" s="1160"/>
      <c r="P126" s="1075"/>
      <c r="Q126" s="1075"/>
      <c r="R126" s="1075"/>
      <c r="S126" s="1075"/>
      <c r="T126" s="1076"/>
      <c r="U126" s="1135"/>
      <c r="V126" s="1136"/>
      <c r="W126" s="1139"/>
      <c r="X126" s="1140"/>
      <c r="Y126" s="1142"/>
      <c r="Z126" s="1116"/>
      <c r="AA126" s="1116"/>
      <c r="AB126" s="1116"/>
      <c r="AC126" s="1116"/>
      <c r="AD126" s="1117"/>
      <c r="AE126" s="1077" t="s">
        <v>450</v>
      </c>
      <c r="AF126" s="1078"/>
      <c r="AG126" s="1079"/>
      <c r="AH126" s="362"/>
      <c r="AI126" s="362"/>
      <c r="AJ126" s="362"/>
      <c r="AK126" s="362"/>
      <c r="AL126" s="362"/>
      <c r="AM126" s="362"/>
      <c r="AN126" s="362"/>
      <c r="AO126" s="363"/>
      <c r="AP126" s="363"/>
      <c r="AQ126" s="362"/>
      <c r="AR126" s="362"/>
      <c r="AS126" s="362"/>
      <c r="AT126" s="362"/>
      <c r="AU126" s="362"/>
      <c r="AV126" s="362"/>
      <c r="AW126" s="362"/>
      <c r="AX126" s="362"/>
      <c r="AY126" s="362"/>
      <c r="AZ126" s="362"/>
      <c r="BA126" s="362"/>
      <c r="BB126" s="362"/>
      <c r="BC126" s="362"/>
      <c r="BD126" s="362"/>
      <c r="BE126" s="362"/>
      <c r="BF126" s="362"/>
      <c r="BG126" s="362"/>
      <c r="BH126" s="362"/>
      <c r="BI126" s="362"/>
      <c r="BJ126" s="362"/>
      <c r="BK126" s="362"/>
      <c r="BL126" s="362"/>
      <c r="BM126" s="1080"/>
      <c r="BN126" s="1081"/>
      <c r="BO126" s="1123"/>
      <c r="BP126" s="1124"/>
      <c r="BQ126" s="1127"/>
      <c r="BR126" s="1128"/>
      <c r="BS126" s="1131"/>
      <c r="BT126" s="1132"/>
      <c r="BU126" s="1080"/>
      <c r="BV126" s="1081"/>
      <c r="BW126" s="1109"/>
      <c r="BX126" s="1110"/>
      <c r="BY126" s="1111"/>
      <c r="BZ126" s="1113"/>
      <c r="CA126" s="1113"/>
      <c r="CB126" s="1099"/>
      <c r="CC126" s="1099"/>
      <c r="CD126" s="1101"/>
      <c r="CE126" s="1101"/>
      <c r="CF126" s="1102"/>
      <c r="CG126" s="1094"/>
      <c r="CH126" s="1104"/>
      <c r="CI126" s="1094"/>
      <c r="CJ126" s="1094"/>
      <c r="CK126" s="1094"/>
      <c r="CL126" s="1094"/>
      <c r="CM126" s="1095"/>
      <c r="CN126" s="1097"/>
      <c r="CO126" s="1093"/>
      <c r="CP126" s="1093"/>
      <c r="CQ126" s="1093"/>
      <c r="CR126" s="1093"/>
      <c r="CS126" s="1093"/>
      <c r="CT126" s="1086"/>
      <c r="CU126" s="1091"/>
      <c r="CV126" s="1086"/>
      <c r="CW126" s="1087"/>
      <c r="CX126" s="1089"/>
      <c r="CY126" s="1087"/>
      <c r="CZ126" s="1075"/>
      <c r="DA126" s="1076"/>
      <c r="DB126" s="1086"/>
      <c r="DC126" s="1091"/>
      <c r="DD126" s="1086"/>
      <c r="DE126" s="1087"/>
      <c r="DF126" s="1089"/>
      <c r="DG126" s="1087"/>
      <c r="DH126" s="1075"/>
      <c r="DI126" s="1076"/>
    </row>
    <row r="127" spans="1:113" ht="17.25" customHeight="1" x14ac:dyDescent="0.15">
      <c r="A127" s="1143">
        <f t="shared" ref="A127" si="1280">A125+1</f>
        <v>59</v>
      </c>
      <c r="B127" s="1144"/>
      <c r="C127" s="1147"/>
      <c r="D127" s="1148"/>
      <c r="E127" s="1148"/>
      <c r="F127" s="1148"/>
      <c r="G127" s="1149"/>
      <c r="H127" s="1153"/>
      <c r="I127" s="1154"/>
      <c r="J127" s="1155"/>
      <c r="K127" s="1143" t="str">
        <f>IF(ISERROR(VLOOKUP($H127,[3]設定!$D$2:$E$7,2)), "", VLOOKUP($H127,[3]設定!$D$2:$E$7,2))</f>
        <v/>
      </c>
      <c r="L127" s="1144"/>
      <c r="M127" s="1084">
        <f t="shared" ref="M127" si="1281">COUNTA(AH128:BL128)</f>
        <v>0</v>
      </c>
      <c r="N127" s="1090"/>
      <c r="O127" s="1159">
        <f t="shared" ref="O127" si="1282">COUNTIF(AH128:BL128,"非")</f>
        <v>0</v>
      </c>
      <c r="P127" s="1073"/>
      <c r="Q127" s="1073">
        <f t="shared" ref="Q127" si="1283">COUNTIF(AH128:BL128,"緊")</f>
        <v>0</v>
      </c>
      <c r="R127" s="1073"/>
      <c r="S127" s="1073">
        <f t="shared" ref="S127" si="1284">COUNTIF(AH128:BL128,"リ")</f>
        <v>0</v>
      </c>
      <c r="T127" s="1074"/>
      <c r="U127" s="1133">
        <f t="shared" ref="U127" si="1285">COUNTIF(AH127:BL127,"○")</f>
        <v>0</v>
      </c>
      <c r="V127" s="1134"/>
      <c r="W127" s="1137">
        <f t="shared" ref="W127" si="1286">SUM(Y127:AD128)</f>
        <v>0</v>
      </c>
      <c r="X127" s="1138"/>
      <c r="Y127" s="1141">
        <f t="shared" ref="Y127" si="1287">SUMIFS($AH127:$BL127,$AH128:$BL128,"非")</f>
        <v>0</v>
      </c>
      <c r="Z127" s="1114"/>
      <c r="AA127" s="1114">
        <f t="shared" ref="AA127" si="1288">SUMIFS($AH127:$BL127,$AH128:$BL128,"緊")</f>
        <v>0</v>
      </c>
      <c r="AB127" s="1114"/>
      <c r="AC127" s="1114">
        <f t="shared" ref="AC127" si="1289">SUMIFS($AH127:$BL127,$AH128:$BL128,"リ")</f>
        <v>0</v>
      </c>
      <c r="AD127" s="1115"/>
      <c r="AE127" s="1118" t="s">
        <v>451</v>
      </c>
      <c r="AF127" s="1119"/>
      <c r="AG127" s="1120"/>
      <c r="AH127" s="359"/>
      <c r="AI127" s="286"/>
      <c r="AJ127" s="286"/>
      <c r="AK127" s="286"/>
      <c r="AL127" s="286"/>
      <c r="AM127" s="286"/>
      <c r="AN127" s="286"/>
      <c r="AO127" s="360"/>
      <c r="AP127" s="360"/>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361"/>
      <c r="BM127" s="1105"/>
      <c r="BN127" s="1106"/>
      <c r="BO127" s="1121"/>
      <c r="BP127" s="1122"/>
      <c r="BQ127" s="1125"/>
      <c r="BR127" s="1126"/>
      <c r="BS127" s="1129" t="str">
        <f t="shared" ref="BS127" si="1290">IF(BM127&gt;2,CR127,"")</f>
        <v/>
      </c>
      <c r="BT127" s="1130"/>
      <c r="BU127" s="1105"/>
      <c r="BV127" s="1106"/>
      <c r="BW127" s="1107"/>
      <c r="BX127" s="1108"/>
      <c r="BY127" s="1111"/>
      <c r="BZ127" s="1112">
        <f t="shared" ref="BZ127" si="1291">SUMPRODUCT((AH127:BL127&gt;8)*(BM127=""),AH127:BL127)-IF(BM127="",COUNTIF(AH127:BL127,"&gt;8")*8,0)</f>
        <v>0</v>
      </c>
      <c r="CA127" s="1112">
        <f t="shared" ref="CA127" si="1292">SUMPRODUCT((AH127:BL127&gt;8)*(BM127=8),AH127:BL127)-IF(BM127=8,COUNTIF(AH127:BL127,"&gt;8")*8,0)</f>
        <v>0</v>
      </c>
      <c r="CB127" s="1098">
        <f t="shared" ref="CB127" si="1293">COUNTIFS($AH128:$BL128,"緊",$AH127:$BL127,"○")+COUNTIFS($AH128:$BL128,"リ",$AH127:$BL127,"○")</f>
        <v>0</v>
      </c>
      <c r="CC127" s="1098">
        <f t="shared" ref="CC127" si="1294">SUMIFS($AH127:$BL127,$AH128:$BL128,"緊")+SUMIFS($AH127:$BL127,$AH128:$BL128,"リ")</f>
        <v>0</v>
      </c>
      <c r="CD127" s="1100" t="str">
        <f>IF(K127="","",IFERROR(VALUE(DATEDIF(H127,[3]設定!$D$13,"Y")+DATEDIF(H127,[3]設定!$D$13,"YM")/100),0))</f>
        <v/>
      </c>
      <c r="CE127" s="1100" t="str">
        <f>IF(H127="","",IF(CD127&lt;0.06,"6か月未満",IF(AND(0.06&lt;=CD127,CD127&lt;1),"6か月以上",IF(AND(1&lt;=CD127,CD127&lt;3),"3歳児未満",IF(3&lt;=CD127,"3歳児以上","")))))</f>
        <v/>
      </c>
      <c r="CF127" s="1102"/>
      <c r="CG127" s="1094"/>
      <c r="CH127" s="1103"/>
      <c r="CI127" s="1094"/>
      <c r="CJ127" s="1094"/>
      <c r="CK127" s="1094"/>
      <c r="CL127" s="1094"/>
      <c r="CM127" s="1095"/>
      <c r="CN127" s="1096"/>
      <c r="CO127" s="1092"/>
      <c r="CP127" s="1092"/>
      <c r="CQ127" s="1092"/>
      <c r="CR127" s="1092"/>
      <c r="CS127" s="1092"/>
      <c r="CT127" s="1084">
        <f t="shared" ref="CT127" si="1295">SUM(CV127:DA128)</f>
        <v>0</v>
      </c>
      <c r="CU127" s="1090"/>
      <c r="CV127" s="1084">
        <f t="shared" ref="CV127" si="1296">IF(AND(BM127&lt;&gt;1,K127&gt;=3),COUNTIFS(AH128:BL128,"非",AH127:BL127,"&gt;=2"),"")</f>
        <v>0</v>
      </c>
      <c r="CW127" s="1085"/>
      <c r="CX127" s="1088">
        <f t="shared" ref="CX127" si="1297">IF(AND(BM127&lt;&gt;1,K127&gt;=3),COUNTIFS(AH128:BL128,"緊",AH127:BL127,"&gt;=2"),"")</f>
        <v>0</v>
      </c>
      <c r="CY127" s="1085"/>
      <c r="CZ127" s="1073">
        <f t="shared" ref="CZ127" si="1298">IF(AND(BM127&lt;&gt;1,K127&gt;=3),COUNTIFS(AH128:BL128,"リ",AH127:BL127,"&gt;=2"),"")</f>
        <v>0</v>
      </c>
      <c r="DA127" s="1074"/>
      <c r="DB127" s="1084">
        <f t="shared" ref="DB127" si="1299">SUM(DD127:DI128)</f>
        <v>0</v>
      </c>
      <c r="DC127" s="1090"/>
      <c r="DD127" s="1084" t="str">
        <f t="shared" ref="DD127" si="1300">IF(AND(BM127&lt;&gt;1,K127&lt;3),COUNTIFS(AH128:BL128,"非"),"")</f>
        <v/>
      </c>
      <c r="DE127" s="1085"/>
      <c r="DF127" s="1088" t="str">
        <f t="shared" ref="DF127" si="1301">IF(AND(BM127&lt;&gt;1,K127&lt;3),COUNTIFS(AH128:BL128,"緊"),"")</f>
        <v/>
      </c>
      <c r="DG127" s="1085"/>
      <c r="DH127" s="1073" t="str">
        <f t="shared" ref="DH127" si="1302">IF(AND(BM127&lt;&gt;1,K127&lt;3),COUNTIFS(AH128:BL128,"リ"),"")</f>
        <v/>
      </c>
      <c r="DI127" s="1074"/>
    </row>
    <row r="128" spans="1:113" ht="17.25" customHeight="1" x14ac:dyDescent="0.15">
      <c r="A128" s="1145"/>
      <c r="B128" s="1146"/>
      <c r="C128" s="1150"/>
      <c r="D128" s="1151"/>
      <c r="E128" s="1151"/>
      <c r="F128" s="1151"/>
      <c r="G128" s="1152"/>
      <c r="H128" s="1156"/>
      <c r="I128" s="1157"/>
      <c r="J128" s="1158"/>
      <c r="K128" s="1145"/>
      <c r="L128" s="1146"/>
      <c r="M128" s="1086"/>
      <c r="N128" s="1091"/>
      <c r="O128" s="1160"/>
      <c r="P128" s="1075"/>
      <c r="Q128" s="1075"/>
      <c r="R128" s="1075"/>
      <c r="S128" s="1075"/>
      <c r="T128" s="1076"/>
      <c r="U128" s="1135"/>
      <c r="V128" s="1136"/>
      <c r="W128" s="1139"/>
      <c r="X128" s="1140"/>
      <c r="Y128" s="1142"/>
      <c r="Z128" s="1116"/>
      <c r="AA128" s="1116"/>
      <c r="AB128" s="1116"/>
      <c r="AC128" s="1116"/>
      <c r="AD128" s="1117"/>
      <c r="AE128" s="1077" t="s">
        <v>450</v>
      </c>
      <c r="AF128" s="1078"/>
      <c r="AG128" s="1079"/>
      <c r="AH128" s="362"/>
      <c r="AI128" s="362"/>
      <c r="AJ128" s="362"/>
      <c r="AK128" s="362"/>
      <c r="AL128" s="362"/>
      <c r="AM128" s="362"/>
      <c r="AN128" s="362"/>
      <c r="AO128" s="363"/>
      <c r="AP128" s="363"/>
      <c r="AQ128" s="362"/>
      <c r="AR128" s="362"/>
      <c r="AS128" s="362"/>
      <c r="AT128" s="362"/>
      <c r="AU128" s="362"/>
      <c r="AV128" s="362"/>
      <c r="AW128" s="362"/>
      <c r="AX128" s="362"/>
      <c r="AY128" s="362"/>
      <c r="AZ128" s="362"/>
      <c r="BA128" s="362"/>
      <c r="BB128" s="362"/>
      <c r="BC128" s="362"/>
      <c r="BD128" s="362"/>
      <c r="BE128" s="362"/>
      <c r="BF128" s="362"/>
      <c r="BG128" s="362"/>
      <c r="BH128" s="362"/>
      <c r="BI128" s="362"/>
      <c r="BJ128" s="362"/>
      <c r="BK128" s="362"/>
      <c r="BL128" s="362"/>
      <c r="BM128" s="1080"/>
      <c r="BN128" s="1081"/>
      <c r="BO128" s="1123"/>
      <c r="BP128" s="1124"/>
      <c r="BQ128" s="1127"/>
      <c r="BR128" s="1128"/>
      <c r="BS128" s="1131"/>
      <c r="BT128" s="1132"/>
      <c r="BU128" s="1080"/>
      <c r="BV128" s="1081"/>
      <c r="BW128" s="1109"/>
      <c r="BX128" s="1110"/>
      <c r="BY128" s="1111"/>
      <c r="BZ128" s="1113"/>
      <c r="CA128" s="1113"/>
      <c r="CB128" s="1099"/>
      <c r="CC128" s="1099"/>
      <c r="CD128" s="1101"/>
      <c r="CE128" s="1101"/>
      <c r="CF128" s="1102"/>
      <c r="CG128" s="1094"/>
      <c r="CH128" s="1104"/>
      <c r="CI128" s="1094"/>
      <c r="CJ128" s="1094"/>
      <c r="CK128" s="1094"/>
      <c r="CL128" s="1094"/>
      <c r="CM128" s="1095"/>
      <c r="CN128" s="1097"/>
      <c r="CO128" s="1093"/>
      <c r="CP128" s="1093"/>
      <c r="CQ128" s="1093"/>
      <c r="CR128" s="1093"/>
      <c r="CS128" s="1093"/>
      <c r="CT128" s="1086"/>
      <c r="CU128" s="1091"/>
      <c r="CV128" s="1086"/>
      <c r="CW128" s="1087"/>
      <c r="CX128" s="1089"/>
      <c r="CY128" s="1087"/>
      <c r="CZ128" s="1075"/>
      <c r="DA128" s="1076"/>
      <c r="DB128" s="1086"/>
      <c r="DC128" s="1091"/>
      <c r="DD128" s="1086"/>
      <c r="DE128" s="1087"/>
      <c r="DF128" s="1089"/>
      <c r="DG128" s="1087"/>
      <c r="DH128" s="1075"/>
      <c r="DI128" s="1076"/>
    </row>
    <row r="129" spans="1:113" ht="17.25" customHeight="1" x14ac:dyDescent="0.15">
      <c r="A129" s="1143">
        <f t="shared" ref="A129" si="1303">A127+1</f>
        <v>60</v>
      </c>
      <c r="B129" s="1144"/>
      <c r="C129" s="1147"/>
      <c r="D129" s="1148"/>
      <c r="E129" s="1148"/>
      <c r="F129" s="1148"/>
      <c r="G129" s="1149"/>
      <c r="H129" s="1153"/>
      <c r="I129" s="1154"/>
      <c r="J129" s="1155"/>
      <c r="K129" s="1143" t="str">
        <f>IF(ISERROR(VLOOKUP($H129,[3]設定!$D$2:$E$7,2)), "", VLOOKUP($H129,[3]設定!$D$2:$E$7,2))</f>
        <v/>
      </c>
      <c r="L129" s="1144"/>
      <c r="M129" s="1084">
        <f t="shared" ref="M129" si="1304">COUNTA(AH130:BL130)</f>
        <v>0</v>
      </c>
      <c r="N129" s="1090"/>
      <c r="O129" s="1159">
        <f t="shared" ref="O129" si="1305">COUNTIF(AH130:BL130,"非")</f>
        <v>0</v>
      </c>
      <c r="P129" s="1073"/>
      <c r="Q129" s="1073">
        <f t="shared" ref="Q129" si="1306">COUNTIF(AH130:BL130,"緊")</f>
        <v>0</v>
      </c>
      <c r="R129" s="1073"/>
      <c r="S129" s="1073">
        <f t="shared" ref="S129" si="1307">COUNTIF(AH130:BL130,"リ")</f>
        <v>0</v>
      </c>
      <c r="T129" s="1074"/>
      <c r="U129" s="1133">
        <f t="shared" ref="U129" si="1308">COUNTIF(AH129:BL129,"○")</f>
        <v>0</v>
      </c>
      <c r="V129" s="1134"/>
      <c r="W129" s="1137">
        <f t="shared" ref="W129" si="1309">SUM(Y129:AD130)</f>
        <v>0</v>
      </c>
      <c r="X129" s="1138"/>
      <c r="Y129" s="1141">
        <f t="shared" ref="Y129" si="1310">SUMIFS($AH129:$BL129,$AH130:$BL130,"非")</f>
        <v>0</v>
      </c>
      <c r="Z129" s="1114"/>
      <c r="AA129" s="1114">
        <f t="shared" ref="AA129" si="1311">SUMIFS($AH129:$BL129,$AH130:$BL130,"緊")</f>
        <v>0</v>
      </c>
      <c r="AB129" s="1114"/>
      <c r="AC129" s="1114">
        <f t="shared" ref="AC129" si="1312">SUMIFS($AH129:$BL129,$AH130:$BL130,"リ")</f>
        <v>0</v>
      </c>
      <c r="AD129" s="1115"/>
      <c r="AE129" s="1118" t="s">
        <v>451</v>
      </c>
      <c r="AF129" s="1119"/>
      <c r="AG129" s="1120"/>
      <c r="AH129" s="359"/>
      <c r="AI129" s="286"/>
      <c r="AJ129" s="286"/>
      <c r="AK129" s="286"/>
      <c r="AL129" s="286"/>
      <c r="AM129" s="286"/>
      <c r="AN129" s="286"/>
      <c r="AO129" s="360"/>
      <c r="AP129" s="360"/>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361"/>
      <c r="BM129" s="1105"/>
      <c r="BN129" s="1106"/>
      <c r="BO129" s="1121"/>
      <c r="BP129" s="1122"/>
      <c r="BQ129" s="1125"/>
      <c r="BR129" s="1126"/>
      <c r="BS129" s="1129" t="str">
        <f t="shared" ref="BS129" si="1313">IF(BM129&gt;2,CR129,"")</f>
        <v/>
      </c>
      <c r="BT129" s="1130"/>
      <c r="BU129" s="1105"/>
      <c r="BV129" s="1106"/>
      <c r="BW129" s="1107"/>
      <c r="BX129" s="1108"/>
      <c r="BY129" s="1111"/>
      <c r="BZ129" s="1112">
        <f t="shared" ref="BZ129" si="1314">SUMPRODUCT((AH129:BL129&gt;8)*(BM129=""),AH129:BL129)-IF(BM129="",COUNTIF(AH129:BL129,"&gt;8")*8,0)</f>
        <v>0</v>
      </c>
      <c r="CA129" s="1112">
        <f t="shared" ref="CA129" si="1315">SUMPRODUCT((AH129:BL129&gt;8)*(BM129=8),AH129:BL129)-IF(BM129=8,COUNTIF(AH129:BL129,"&gt;8")*8,0)</f>
        <v>0</v>
      </c>
      <c r="CB129" s="1098">
        <f t="shared" ref="CB129" si="1316">COUNTIFS($AH130:$BL130,"緊",$AH129:$BL129,"○")+COUNTIFS($AH130:$BL130,"リ",$AH129:$BL129,"○")</f>
        <v>0</v>
      </c>
      <c r="CC129" s="1098">
        <f t="shared" ref="CC129" si="1317">SUMIFS($AH129:$BL129,$AH130:$BL130,"緊")+SUMIFS($AH129:$BL129,$AH130:$BL130,"リ")</f>
        <v>0</v>
      </c>
      <c r="CD129" s="1100" t="str">
        <f>IF(K129="","",IFERROR(VALUE(DATEDIF(H129,[3]設定!$D$13,"Y")+DATEDIF(H129,[3]設定!$D$13,"YM")/100),0))</f>
        <v/>
      </c>
      <c r="CE129" s="1100" t="str">
        <f>IF(H129="","",IF(CD129&lt;0.06,"6か月未満",IF(AND(0.06&lt;=CD129,CD129&lt;1),"6か月以上",IF(AND(1&lt;=CD129,CD129&lt;3),"3歳児未満",IF(3&lt;=CD129,"3歳児以上","")))))</f>
        <v/>
      </c>
      <c r="CF129" s="1102"/>
      <c r="CG129" s="1094"/>
      <c r="CH129" s="1103"/>
      <c r="CI129" s="1094"/>
      <c r="CJ129" s="1094"/>
      <c r="CK129" s="1094"/>
      <c r="CL129" s="1094"/>
      <c r="CM129" s="1095"/>
      <c r="CN129" s="1096"/>
      <c r="CO129" s="1092"/>
      <c r="CP129" s="1092"/>
      <c r="CQ129" s="1092"/>
      <c r="CR129" s="1092"/>
      <c r="CS129" s="1092"/>
      <c r="CT129" s="1084">
        <f t="shared" ref="CT129" si="1318">SUM(CV129:DA130)</f>
        <v>0</v>
      </c>
      <c r="CU129" s="1090"/>
      <c r="CV129" s="1084">
        <f t="shared" ref="CV129" si="1319">IF(AND(BM129&lt;&gt;1,K129&gt;=3),COUNTIFS(AH130:BL130,"非",AH129:BL129,"&gt;=2"),"")</f>
        <v>0</v>
      </c>
      <c r="CW129" s="1085"/>
      <c r="CX129" s="1088">
        <f t="shared" ref="CX129" si="1320">IF(AND(BM129&lt;&gt;1,K129&gt;=3),COUNTIFS(AH130:BL130,"緊",AH129:BL129,"&gt;=2"),"")</f>
        <v>0</v>
      </c>
      <c r="CY129" s="1085"/>
      <c r="CZ129" s="1073">
        <f t="shared" ref="CZ129" si="1321">IF(AND(BM129&lt;&gt;1,K129&gt;=3),COUNTIFS(AH130:BL130,"リ",AH129:BL129,"&gt;=2"),"")</f>
        <v>0</v>
      </c>
      <c r="DA129" s="1074"/>
      <c r="DB129" s="1084">
        <f t="shared" ref="DB129" si="1322">SUM(DD129:DI130)</f>
        <v>0</v>
      </c>
      <c r="DC129" s="1090"/>
      <c r="DD129" s="1084" t="str">
        <f t="shared" ref="DD129" si="1323">IF(AND(BM129&lt;&gt;1,K129&lt;3),COUNTIFS(AH130:BL130,"非"),"")</f>
        <v/>
      </c>
      <c r="DE129" s="1085"/>
      <c r="DF129" s="1088" t="str">
        <f t="shared" ref="DF129" si="1324">IF(AND(BM129&lt;&gt;1,K129&lt;3),COUNTIFS(AH130:BL130,"緊"),"")</f>
        <v/>
      </c>
      <c r="DG129" s="1085"/>
      <c r="DH129" s="1073" t="str">
        <f t="shared" ref="DH129" si="1325">IF(AND(BM129&lt;&gt;1,K129&lt;3),COUNTIFS(AH130:BL130,"リ"),"")</f>
        <v/>
      </c>
      <c r="DI129" s="1074"/>
    </row>
    <row r="130" spans="1:113" ht="17.25" customHeight="1" x14ac:dyDescent="0.15">
      <c r="A130" s="1145"/>
      <c r="B130" s="1146"/>
      <c r="C130" s="1150"/>
      <c r="D130" s="1151"/>
      <c r="E130" s="1151"/>
      <c r="F130" s="1151"/>
      <c r="G130" s="1152"/>
      <c r="H130" s="1156"/>
      <c r="I130" s="1157"/>
      <c r="J130" s="1158"/>
      <c r="K130" s="1145"/>
      <c r="L130" s="1146"/>
      <c r="M130" s="1086"/>
      <c r="N130" s="1091"/>
      <c r="O130" s="1160"/>
      <c r="P130" s="1075"/>
      <c r="Q130" s="1075"/>
      <c r="R130" s="1075"/>
      <c r="S130" s="1075"/>
      <c r="T130" s="1076"/>
      <c r="U130" s="1135"/>
      <c r="V130" s="1136"/>
      <c r="W130" s="1139"/>
      <c r="X130" s="1140"/>
      <c r="Y130" s="1142"/>
      <c r="Z130" s="1116"/>
      <c r="AA130" s="1116"/>
      <c r="AB130" s="1116"/>
      <c r="AC130" s="1116"/>
      <c r="AD130" s="1117"/>
      <c r="AE130" s="1077" t="s">
        <v>450</v>
      </c>
      <c r="AF130" s="1078"/>
      <c r="AG130" s="1079"/>
      <c r="AH130" s="362"/>
      <c r="AI130" s="362"/>
      <c r="AJ130" s="362"/>
      <c r="AK130" s="362"/>
      <c r="AL130" s="362"/>
      <c r="AM130" s="362"/>
      <c r="AN130" s="362"/>
      <c r="AO130" s="363"/>
      <c r="AP130" s="363"/>
      <c r="AQ130" s="362"/>
      <c r="AR130" s="362"/>
      <c r="AS130" s="362"/>
      <c r="AT130" s="362"/>
      <c r="AU130" s="362"/>
      <c r="AV130" s="362"/>
      <c r="AW130" s="362"/>
      <c r="AX130" s="362"/>
      <c r="AY130" s="362"/>
      <c r="AZ130" s="362"/>
      <c r="BA130" s="362"/>
      <c r="BB130" s="362"/>
      <c r="BC130" s="362"/>
      <c r="BD130" s="362"/>
      <c r="BE130" s="362"/>
      <c r="BF130" s="362"/>
      <c r="BG130" s="362"/>
      <c r="BH130" s="362"/>
      <c r="BI130" s="362"/>
      <c r="BJ130" s="362"/>
      <c r="BK130" s="362"/>
      <c r="BL130" s="362"/>
      <c r="BM130" s="1080"/>
      <c r="BN130" s="1081"/>
      <c r="BO130" s="1123"/>
      <c r="BP130" s="1124"/>
      <c r="BQ130" s="1127"/>
      <c r="BR130" s="1128"/>
      <c r="BS130" s="1131"/>
      <c r="BT130" s="1132"/>
      <c r="BU130" s="1080"/>
      <c r="BV130" s="1081"/>
      <c r="BW130" s="1109"/>
      <c r="BX130" s="1110"/>
      <c r="BY130" s="1111"/>
      <c r="BZ130" s="1113"/>
      <c r="CA130" s="1113"/>
      <c r="CB130" s="1099"/>
      <c r="CC130" s="1099"/>
      <c r="CD130" s="1101"/>
      <c r="CE130" s="1101"/>
      <c r="CF130" s="1102"/>
      <c r="CG130" s="1094"/>
      <c r="CH130" s="1104"/>
      <c r="CI130" s="1094"/>
      <c r="CJ130" s="1094"/>
      <c r="CK130" s="1094"/>
      <c r="CL130" s="1094"/>
      <c r="CM130" s="1095"/>
      <c r="CN130" s="1097"/>
      <c r="CO130" s="1093"/>
      <c r="CP130" s="1093"/>
      <c r="CQ130" s="1093"/>
      <c r="CR130" s="1093"/>
      <c r="CS130" s="1093"/>
      <c r="CT130" s="1086"/>
      <c r="CU130" s="1091"/>
      <c r="CV130" s="1086"/>
      <c r="CW130" s="1087"/>
      <c r="CX130" s="1089"/>
      <c r="CY130" s="1087"/>
      <c r="CZ130" s="1075"/>
      <c r="DA130" s="1076"/>
      <c r="DB130" s="1086"/>
      <c r="DC130" s="1091"/>
      <c r="DD130" s="1086"/>
      <c r="DE130" s="1087"/>
      <c r="DF130" s="1089"/>
      <c r="DG130" s="1087"/>
      <c r="DH130" s="1075"/>
      <c r="DI130" s="1076"/>
    </row>
    <row r="131" spans="1:113" ht="17.25" customHeight="1" x14ac:dyDescent="0.15">
      <c r="A131" s="1143">
        <f t="shared" ref="A131" si="1326">A129+1</f>
        <v>61</v>
      </c>
      <c r="B131" s="1144"/>
      <c r="C131" s="1147"/>
      <c r="D131" s="1148"/>
      <c r="E131" s="1148"/>
      <c r="F131" s="1148"/>
      <c r="G131" s="1149"/>
      <c r="H131" s="1153"/>
      <c r="I131" s="1154"/>
      <c r="J131" s="1155"/>
      <c r="K131" s="1143" t="str">
        <f>IF(ISERROR(VLOOKUP($H131,[3]設定!$D$2:$E$7,2)), "", VLOOKUP($H131,[3]設定!$D$2:$E$7,2))</f>
        <v/>
      </c>
      <c r="L131" s="1144"/>
      <c r="M131" s="1084">
        <f t="shared" ref="M131" si="1327">COUNTA(AH132:BL132)</f>
        <v>0</v>
      </c>
      <c r="N131" s="1090"/>
      <c r="O131" s="1159">
        <f t="shared" ref="O131" si="1328">COUNTIF(AH132:BL132,"非")</f>
        <v>0</v>
      </c>
      <c r="P131" s="1073"/>
      <c r="Q131" s="1073">
        <f t="shared" ref="Q131" si="1329">COUNTIF(AH132:BL132,"緊")</f>
        <v>0</v>
      </c>
      <c r="R131" s="1073"/>
      <c r="S131" s="1073">
        <f t="shared" ref="S131" si="1330">COUNTIF(AH132:BL132,"リ")</f>
        <v>0</v>
      </c>
      <c r="T131" s="1074"/>
      <c r="U131" s="1133">
        <f t="shared" ref="U131" si="1331">COUNTIF(AH131:BL131,"○")</f>
        <v>0</v>
      </c>
      <c r="V131" s="1134"/>
      <c r="W131" s="1137">
        <f t="shared" ref="W131" si="1332">SUM(Y131:AD132)</f>
        <v>0</v>
      </c>
      <c r="X131" s="1138"/>
      <c r="Y131" s="1141">
        <f t="shared" ref="Y131" si="1333">SUMIFS($AH131:$BL131,$AH132:$BL132,"非")</f>
        <v>0</v>
      </c>
      <c r="Z131" s="1114"/>
      <c r="AA131" s="1114">
        <f t="shared" ref="AA131" si="1334">SUMIFS($AH131:$BL131,$AH132:$BL132,"緊")</f>
        <v>0</v>
      </c>
      <c r="AB131" s="1114"/>
      <c r="AC131" s="1114">
        <f t="shared" ref="AC131" si="1335">SUMIFS($AH131:$BL131,$AH132:$BL132,"リ")</f>
        <v>0</v>
      </c>
      <c r="AD131" s="1115"/>
      <c r="AE131" s="1118" t="s">
        <v>451</v>
      </c>
      <c r="AF131" s="1119"/>
      <c r="AG131" s="1120"/>
      <c r="AH131" s="359"/>
      <c r="AI131" s="286"/>
      <c r="AJ131" s="286"/>
      <c r="AK131" s="286"/>
      <c r="AL131" s="286"/>
      <c r="AM131" s="286"/>
      <c r="AN131" s="286"/>
      <c r="AO131" s="360"/>
      <c r="AP131" s="360"/>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86"/>
      <c r="BL131" s="361"/>
      <c r="BM131" s="1105"/>
      <c r="BN131" s="1106"/>
      <c r="BO131" s="1121"/>
      <c r="BP131" s="1122"/>
      <c r="BQ131" s="1125"/>
      <c r="BR131" s="1126"/>
      <c r="BS131" s="1129" t="str">
        <f t="shared" ref="BS131" si="1336">IF(BM131&gt;2,CR131,"")</f>
        <v/>
      </c>
      <c r="BT131" s="1130"/>
      <c r="BU131" s="1105"/>
      <c r="BV131" s="1106"/>
      <c r="BW131" s="1107"/>
      <c r="BX131" s="1108"/>
      <c r="BY131" s="1111"/>
      <c r="BZ131" s="1112">
        <f t="shared" ref="BZ131" si="1337">SUMPRODUCT((AH131:BL131&gt;8)*(BM131=""),AH131:BL131)-IF(BM131="",COUNTIF(AH131:BL131,"&gt;8")*8,0)</f>
        <v>0</v>
      </c>
      <c r="CA131" s="1112">
        <f t="shared" ref="CA131" si="1338">SUMPRODUCT((AH131:BL131&gt;8)*(BM131=8),AH131:BL131)-IF(BM131=8,COUNTIF(AH131:BL131,"&gt;8")*8,0)</f>
        <v>0</v>
      </c>
      <c r="CB131" s="1098">
        <f t="shared" ref="CB131" si="1339">COUNTIFS($AH132:$BL132,"緊",$AH131:$BL131,"○")+COUNTIFS($AH132:$BL132,"リ",$AH131:$BL131,"○")</f>
        <v>0</v>
      </c>
      <c r="CC131" s="1098">
        <f t="shared" ref="CC131" si="1340">SUMIFS($AH131:$BL131,$AH132:$BL132,"緊")+SUMIFS($AH131:$BL131,$AH132:$BL132,"リ")</f>
        <v>0</v>
      </c>
      <c r="CD131" s="1100" t="str">
        <f>IF(K131="","",IFERROR(VALUE(DATEDIF(H131,[3]設定!$D$13,"Y")+DATEDIF(H131,[3]設定!$D$13,"YM")/100),0))</f>
        <v/>
      </c>
      <c r="CE131" s="1100" t="str">
        <f>IF(H131="","",IF(CD131&lt;0.06,"6か月未満",IF(AND(0.06&lt;=CD131,CD131&lt;1),"6か月以上",IF(AND(1&lt;=CD131,CD131&lt;3),"3歳児未満",IF(3&lt;=CD131,"3歳児以上","")))))</f>
        <v/>
      </c>
      <c r="CF131" s="1102"/>
      <c r="CG131" s="1094"/>
      <c r="CH131" s="1103"/>
      <c r="CI131" s="1094"/>
      <c r="CJ131" s="1094"/>
      <c r="CK131" s="1094"/>
      <c r="CL131" s="1094"/>
      <c r="CM131" s="1095"/>
      <c r="CN131" s="1096"/>
      <c r="CO131" s="1092"/>
      <c r="CP131" s="1092"/>
      <c r="CQ131" s="1092"/>
      <c r="CR131" s="1092"/>
      <c r="CS131" s="1092"/>
      <c r="CT131" s="1084">
        <f t="shared" ref="CT131" si="1341">SUM(CV131:DA132)</f>
        <v>0</v>
      </c>
      <c r="CU131" s="1090"/>
      <c r="CV131" s="1084">
        <f t="shared" ref="CV131" si="1342">IF(AND(BM131&lt;&gt;1,K131&gt;=3),COUNTIFS(AH132:BL132,"非",AH131:BL131,"&gt;=2"),"")</f>
        <v>0</v>
      </c>
      <c r="CW131" s="1085"/>
      <c r="CX131" s="1088">
        <f t="shared" ref="CX131" si="1343">IF(AND(BM131&lt;&gt;1,K131&gt;=3),COUNTIFS(AH132:BL132,"緊",AH131:BL131,"&gt;=2"),"")</f>
        <v>0</v>
      </c>
      <c r="CY131" s="1085"/>
      <c r="CZ131" s="1073">
        <f t="shared" ref="CZ131" si="1344">IF(AND(BM131&lt;&gt;1,K131&gt;=3),COUNTIFS(AH132:BL132,"リ",AH131:BL131,"&gt;=2"),"")</f>
        <v>0</v>
      </c>
      <c r="DA131" s="1074"/>
      <c r="DB131" s="1084">
        <f t="shared" ref="DB131" si="1345">SUM(DD131:DI132)</f>
        <v>0</v>
      </c>
      <c r="DC131" s="1090"/>
      <c r="DD131" s="1084" t="str">
        <f t="shared" ref="DD131" si="1346">IF(AND(BM131&lt;&gt;1,K131&lt;3),COUNTIFS(AH132:BL132,"非"),"")</f>
        <v/>
      </c>
      <c r="DE131" s="1085"/>
      <c r="DF131" s="1088" t="str">
        <f t="shared" ref="DF131" si="1347">IF(AND(BM131&lt;&gt;1,K131&lt;3),COUNTIFS(AH132:BL132,"緊"),"")</f>
        <v/>
      </c>
      <c r="DG131" s="1085"/>
      <c r="DH131" s="1073" t="str">
        <f t="shared" ref="DH131" si="1348">IF(AND(BM131&lt;&gt;1,K131&lt;3),COUNTIFS(AH132:BL132,"リ"),"")</f>
        <v/>
      </c>
      <c r="DI131" s="1074"/>
    </row>
    <row r="132" spans="1:113" ht="17.25" customHeight="1" x14ac:dyDescent="0.15">
      <c r="A132" s="1145"/>
      <c r="B132" s="1146"/>
      <c r="C132" s="1150"/>
      <c r="D132" s="1151"/>
      <c r="E132" s="1151"/>
      <c r="F132" s="1151"/>
      <c r="G132" s="1152"/>
      <c r="H132" s="1156"/>
      <c r="I132" s="1157"/>
      <c r="J132" s="1158"/>
      <c r="K132" s="1145"/>
      <c r="L132" s="1146"/>
      <c r="M132" s="1086"/>
      <c r="N132" s="1091"/>
      <c r="O132" s="1160"/>
      <c r="P132" s="1075"/>
      <c r="Q132" s="1075"/>
      <c r="R132" s="1075"/>
      <c r="S132" s="1075"/>
      <c r="T132" s="1076"/>
      <c r="U132" s="1135"/>
      <c r="V132" s="1136"/>
      <c r="W132" s="1139"/>
      <c r="X132" s="1140"/>
      <c r="Y132" s="1142"/>
      <c r="Z132" s="1116"/>
      <c r="AA132" s="1116"/>
      <c r="AB132" s="1116"/>
      <c r="AC132" s="1116"/>
      <c r="AD132" s="1117"/>
      <c r="AE132" s="1077" t="s">
        <v>450</v>
      </c>
      <c r="AF132" s="1078"/>
      <c r="AG132" s="1079"/>
      <c r="AH132" s="362"/>
      <c r="AI132" s="362"/>
      <c r="AJ132" s="362"/>
      <c r="AK132" s="362"/>
      <c r="AL132" s="362"/>
      <c r="AM132" s="362"/>
      <c r="AN132" s="362"/>
      <c r="AO132" s="363"/>
      <c r="AP132" s="363"/>
      <c r="AQ132" s="362"/>
      <c r="AR132" s="362"/>
      <c r="AS132" s="362"/>
      <c r="AT132" s="362"/>
      <c r="AU132" s="362"/>
      <c r="AV132" s="362"/>
      <c r="AW132" s="362"/>
      <c r="AX132" s="362"/>
      <c r="AY132" s="362"/>
      <c r="AZ132" s="362"/>
      <c r="BA132" s="362"/>
      <c r="BB132" s="362"/>
      <c r="BC132" s="362"/>
      <c r="BD132" s="362"/>
      <c r="BE132" s="362"/>
      <c r="BF132" s="362"/>
      <c r="BG132" s="362"/>
      <c r="BH132" s="362"/>
      <c r="BI132" s="362"/>
      <c r="BJ132" s="362"/>
      <c r="BK132" s="362"/>
      <c r="BL132" s="362"/>
      <c r="BM132" s="1080"/>
      <c r="BN132" s="1081"/>
      <c r="BO132" s="1123"/>
      <c r="BP132" s="1124"/>
      <c r="BQ132" s="1127"/>
      <c r="BR132" s="1128"/>
      <c r="BS132" s="1131"/>
      <c r="BT132" s="1132"/>
      <c r="BU132" s="1080"/>
      <c r="BV132" s="1081"/>
      <c r="BW132" s="1109"/>
      <c r="BX132" s="1110"/>
      <c r="BY132" s="1111"/>
      <c r="BZ132" s="1113"/>
      <c r="CA132" s="1113"/>
      <c r="CB132" s="1099"/>
      <c r="CC132" s="1099"/>
      <c r="CD132" s="1101"/>
      <c r="CE132" s="1101"/>
      <c r="CF132" s="1102"/>
      <c r="CG132" s="1094"/>
      <c r="CH132" s="1104"/>
      <c r="CI132" s="1094"/>
      <c r="CJ132" s="1094"/>
      <c r="CK132" s="1094"/>
      <c r="CL132" s="1094"/>
      <c r="CM132" s="1095"/>
      <c r="CN132" s="1097"/>
      <c r="CO132" s="1093"/>
      <c r="CP132" s="1093"/>
      <c r="CQ132" s="1093"/>
      <c r="CR132" s="1093"/>
      <c r="CS132" s="1093"/>
      <c r="CT132" s="1086"/>
      <c r="CU132" s="1091"/>
      <c r="CV132" s="1086"/>
      <c r="CW132" s="1087"/>
      <c r="CX132" s="1089"/>
      <c r="CY132" s="1087"/>
      <c r="CZ132" s="1075"/>
      <c r="DA132" s="1076"/>
      <c r="DB132" s="1086"/>
      <c r="DC132" s="1091"/>
      <c r="DD132" s="1086"/>
      <c r="DE132" s="1087"/>
      <c r="DF132" s="1089"/>
      <c r="DG132" s="1087"/>
      <c r="DH132" s="1075"/>
      <c r="DI132" s="1076"/>
    </row>
    <row r="133" spans="1:113" ht="17.25" customHeight="1" x14ac:dyDescent="0.15">
      <c r="A133" s="1143">
        <f t="shared" ref="A133" si="1349">A131+1</f>
        <v>62</v>
      </c>
      <c r="B133" s="1144"/>
      <c r="C133" s="1147"/>
      <c r="D133" s="1148"/>
      <c r="E133" s="1148"/>
      <c r="F133" s="1148"/>
      <c r="G133" s="1149"/>
      <c r="H133" s="1153"/>
      <c r="I133" s="1154"/>
      <c r="J133" s="1155"/>
      <c r="K133" s="1143" t="str">
        <f>IF(ISERROR(VLOOKUP($H133,[3]設定!$D$2:$E$7,2)), "", VLOOKUP($H133,[3]設定!$D$2:$E$7,2))</f>
        <v/>
      </c>
      <c r="L133" s="1144"/>
      <c r="M133" s="1084">
        <f t="shared" ref="M133" si="1350">COUNTA(AH134:BL134)</f>
        <v>0</v>
      </c>
      <c r="N133" s="1090"/>
      <c r="O133" s="1159">
        <f t="shared" ref="O133" si="1351">COUNTIF(AH134:BL134,"非")</f>
        <v>0</v>
      </c>
      <c r="P133" s="1073"/>
      <c r="Q133" s="1073">
        <f t="shared" ref="Q133" si="1352">COUNTIF(AH134:BL134,"緊")</f>
        <v>0</v>
      </c>
      <c r="R133" s="1073"/>
      <c r="S133" s="1073">
        <f t="shared" ref="S133" si="1353">COUNTIF(AH134:BL134,"リ")</f>
        <v>0</v>
      </c>
      <c r="T133" s="1074"/>
      <c r="U133" s="1133">
        <f t="shared" ref="U133" si="1354">COUNTIF(AH133:BL133,"○")</f>
        <v>0</v>
      </c>
      <c r="V133" s="1134"/>
      <c r="W133" s="1137">
        <f t="shared" ref="W133" si="1355">SUM(Y133:AD134)</f>
        <v>0</v>
      </c>
      <c r="X133" s="1138"/>
      <c r="Y133" s="1141">
        <f t="shared" ref="Y133" si="1356">SUMIFS($AH133:$BL133,$AH134:$BL134,"非")</f>
        <v>0</v>
      </c>
      <c r="Z133" s="1114"/>
      <c r="AA133" s="1114">
        <f t="shared" ref="AA133" si="1357">SUMIFS($AH133:$BL133,$AH134:$BL134,"緊")</f>
        <v>0</v>
      </c>
      <c r="AB133" s="1114"/>
      <c r="AC133" s="1114">
        <f t="shared" ref="AC133" si="1358">SUMIFS($AH133:$BL133,$AH134:$BL134,"リ")</f>
        <v>0</v>
      </c>
      <c r="AD133" s="1115"/>
      <c r="AE133" s="1118" t="s">
        <v>451</v>
      </c>
      <c r="AF133" s="1119"/>
      <c r="AG133" s="1120"/>
      <c r="AH133" s="359"/>
      <c r="AI133" s="286"/>
      <c r="AJ133" s="286"/>
      <c r="AK133" s="286"/>
      <c r="AL133" s="286"/>
      <c r="AM133" s="286"/>
      <c r="AN133" s="286"/>
      <c r="AO133" s="360"/>
      <c r="AP133" s="360"/>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86"/>
      <c r="BL133" s="361"/>
      <c r="BM133" s="1105"/>
      <c r="BN133" s="1106"/>
      <c r="BO133" s="1121"/>
      <c r="BP133" s="1122"/>
      <c r="BQ133" s="1125"/>
      <c r="BR133" s="1126"/>
      <c r="BS133" s="1129" t="str">
        <f t="shared" ref="BS133" si="1359">IF(BM133&gt;2,CR133,"")</f>
        <v/>
      </c>
      <c r="BT133" s="1130"/>
      <c r="BU133" s="1105"/>
      <c r="BV133" s="1106"/>
      <c r="BW133" s="1107"/>
      <c r="BX133" s="1108"/>
      <c r="BY133" s="1111"/>
      <c r="BZ133" s="1112">
        <f t="shared" ref="BZ133" si="1360">SUMPRODUCT((AH133:BL133&gt;8)*(BM133=""),AH133:BL133)-IF(BM133="",COUNTIF(AH133:BL133,"&gt;8")*8,0)</f>
        <v>0</v>
      </c>
      <c r="CA133" s="1112">
        <f t="shared" ref="CA133" si="1361">SUMPRODUCT((AH133:BL133&gt;8)*(BM133=8),AH133:BL133)-IF(BM133=8,COUNTIF(AH133:BL133,"&gt;8")*8,0)</f>
        <v>0</v>
      </c>
      <c r="CB133" s="1098">
        <f t="shared" ref="CB133" si="1362">COUNTIFS($AH134:$BL134,"緊",$AH133:$BL133,"○")+COUNTIFS($AH134:$BL134,"リ",$AH133:$BL133,"○")</f>
        <v>0</v>
      </c>
      <c r="CC133" s="1098">
        <f t="shared" ref="CC133" si="1363">SUMIFS($AH133:$BL133,$AH134:$BL134,"緊")+SUMIFS($AH133:$BL133,$AH134:$BL134,"リ")</f>
        <v>0</v>
      </c>
      <c r="CD133" s="1100" t="str">
        <f>IF(K133="","",IFERROR(VALUE(DATEDIF(H133,[3]設定!$D$13,"Y")+DATEDIF(H133,[3]設定!$D$13,"YM")/100),0))</f>
        <v/>
      </c>
      <c r="CE133" s="1100" t="str">
        <f>IF(H133="","",IF(CD133&lt;0.06,"6か月未満",IF(AND(0.06&lt;=CD133,CD133&lt;1),"6か月以上",IF(AND(1&lt;=CD133,CD133&lt;3),"3歳児未満",IF(3&lt;=CD133,"3歳児以上","")))))</f>
        <v/>
      </c>
      <c r="CF133" s="1102"/>
      <c r="CG133" s="1094"/>
      <c r="CH133" s="1103"/>
      <c r="CI133" s="1094"/>
      <c r="CJ133" s="1094"/>
      <c r="CK133" s="1094"/>
      <c r="CL133" s="1094"/>
      <c r="CM133" s="1095"/>
      <c r="CN133" s="1096"/>
      <c r="CO133" s="1092"/>
      <c r="CP133" s="1092"/>
      <c r="CQ133" s="1092"/>
      <c r="CR133" s="1092"/>
      <c r="CS133" s="1092"/>
      <c r="CT133" s="1084">
        <f t="shared" ref="CT133" si="1364">SUM(CV133:DA134)</f>
        <v>0</v>
      </c>
      <c r="CU133" s="1090"/>
      <c r="CV133" s="1084">
        <f t="shared" ref="CV133" si="1365">IF(AND(BM133&lt;&gt;1,K133&gt;=3),COUNTIFS(AH134:BL134,"非",AH133:BL133,"&gt;=2"),"")</f>
        <v>0</v>
      </c>
      <c r="CW133" s="1085"/>
      <c r="CX133" s="1088">
        <f t="shared" ref="CX133" si="1366">IF(AND(BM133&lt;&gt;1,K133&gt;=3),COUNTIFS(AH134:BL134,"緊",AH133:BL133,"&gt;=2"),"")</f>
        <v>0</v>
      </c>
      <c r="CY133" s="1085"/>
      <c r="CZ133" s="1073">
        <f t="shared" ref="CZ133" si="1367">IF(AND(BM133&lt;&gt;1,K133&gt;=3),COUNTIFS(AH134:BL134,"リ",AH133:BL133,"&gt;=2"),"")</f>
        <v>0</v>
      </c>
      <c r="DA133" s="1074"/>
      <c r="DB133" s="1084">
        <f t="shared" ref="DB133" si="1368">SUM(DD133:DI134)</f>
        <v>0</v>
      </c>
      <c r="DC133" s="1090"/>
      <c r="DD133" s="1084" t="str">
        <f t="shared" ref="DD133" si="1369">IF(AND(BM133&lt;&gt;1,K133&lt;3),COUNTIFS(AH134:BL134,"非"),"")</f>
        <v/>
      </c>
      <c r="DE133" s="1085"/>
      <c r="DF133" s="1088" t="str">
        <f t="shared" ref="DF133" si="1370">IF(AND(BM133&lt;&gt;1,K133&lt;3),COUNTIFS(AH134:BL134,"緊"),"")</f>
        <v/>
      </c>
      <c r="DG133" s="1085"/>
      <c r="DH133" s="1073" t="str">
        <f t="shared" ref="DH133" si="1371">IF(AND(BM133&lt;&gt;1,K133&lt;3),COUNTIFS(AH134:BL134,"リ"),"")</f>
        <v/>
      </c>
      <c r="DI133" s="1074"/>
    </row>
    <row r="134" spans="1:113" ht="17.25" customHeight="1" x14ac:dyDescent="0.15">
      <c r="A134" s="1145"/>
      <c r="B134" s="1146"/>
      <c r="C134" s="1150"/>
      <c r="D134" s="1151"/>
      <c r="E134" s="1151"/>
      <c r="F134" s="1151"/>
      <c r="G134" s="1152"/>
      <c r="H134" s="1156"/>
      <c r="I134" s="1157"/>
      <c r="J134" s="1158"/>
      <c r="K134" s="1145"/>
      <c r="L134" s="1146"/>
      <c r="M134" s="1086"/>
      <c r="N134" s="1091"/>
      <c r="O134" s="1160"/>
      <c r="P134" s="1075"/>
      <c r="Q134" s="1075"/>
      <c r="R134" s="1075"/>
      <c r="S134" s="1075"/>
      <c r="T134" s="1076"/>
      <c r="U134" s="1135"/>
      <c r="V134" s="1136"/>
      <c r="W134" s="1139"/>
      <c r="X134" s="1140"/>
      <c r="Y134" s="1142"/>
      <c r="Z134" s="1116"/>
      <c r="AA134" s="1116"/>
      <c r="AB134" s="1116"/>
      <c r="AC134" s="1116"/>
      <c r="AD134" s="1117"/>
      <c r="AE134" s="1077" t="s">
        <v>450</v>
      </c>
      <c r="AF134" s="1078"/>
      <c r="AG134" s="1079"/>
      <c r="AH134" s="362"/>
      <c r="AI134" s="362"/>
      <c r="AJ134" s="362"/>
      <c r="AK134" s="362"/>
      <c r="AL134" s="362"/>
      <c r="AM134" s="362"/>
      <c r="AN134" s="362"/>
      <c r="AO134" s="363"/>
      <c r="AP134" s="363"/>
      <c r="AQ134" s="362"/>
      <c r="AR134" s="362"/>
      <c r="AS134" s="362"/>
      <c r="AT134" s="362"/>
      <c r="AU134" s="362"/>
      <c r="AV134" s="362"/>
      <c r="AW134" s="362"/>
      <c r="AX134" s="362"/>
      <c r="AY134" s="362"/>
      <c r="AZ134" s="362"/>
      <c r="BA134" s="362"/>
      <c r="BB134" s="362"/>
      <c r="BC134" s="362"/>
      <c r="BD134" s="362"/>
      <c r="BE134" s="362"/>
      <c r="BF134" s="362"/>
      <c r="BG134" s="362"/>
      <c r="BH134" s="362"/>
      <c r="BI134" s="362"/>
      <c r="BJ134" s="362"/>
      <c r="BK134" s="362"/>
      <c r="BL134" s="362"/>
      <c r="BM134" s="1080"/>
      <c r="BN134" s="1081"/>
      <c r="BO134" s="1123"/>
      <c r="BP134" s="1124"/>
      <c r="BQ134" s="1127"/>
      <c r="BR134" s="1128"/>
      <c r="BS134" s="1131"/>
      <c r="BT134" s="1132"/>
      <c r="BU134" s="1080"/>
      <c r="BV134" s="1081"/>
      <c r="BW134" s="1109"/>
      <c r="BX134" s="1110"/>
      <c r="BY134" s="1111"/>
      <c r="BZ134" s="1113"/>
      <c r="CA134" s="1113"/>
      <c r="CB134" s="1099"/>
      <c r="CC134" s="1099"/>
      <c r="CD134" s="1101"/>
      <c r="CE134" s="1101"/>
      <c r="CF134" s="1102"/>
      <c r="CG134" s="1094"/>
      <c r="CH134" s="1104"/>
      <c r="CI134" s="1094"/>
      <c r="CJ134" s="1094"/>
      <c r="CK134" s="1094"/>
      <c r="CL134" s="1094"/>
      <c r="CM134" s="1095"/>
      <c r="CN134" s="1097"/>
      <c r="CO134" s="1093"/>
      <c r="CP134" s="1093"/>
      <c r="CQ134" s="1093"/>
      <c r="CR134" s="1093"/>
      <c r="CS134" s="1093"/>
      <c r="CT134" s="1086"/>
      <c r="CU134" s="1091"/>
      <c r="CV134" s="1086"/>
      <c r="CW134" s="1087"/>
      <c r="CX134" s="1089"/>
      <c r="CY134" s="1087"/>
      <c r="CZ134" s="1075"/>
      <c r="DA134" s="1076"/>
      <c r="DB134" s="1086"/>
      <c r="DC134" s="1091"/>
      <c r="DD134" s="1086"/>
      <c r="DE134" s="1087"/>
      <c r="DF134" s="1089"/>
      <c r="DG134" s="1087"/>
      <c r="DH134" s="1075"/>
      <c r="DI134" s="1076"/>
    </row>
    <row r="135" spans="1:113" ht="17.25" customHeight="1" x14ac:dyDescent="0.15">
      <c r="A135" s="1143">
        <f t="shared" ref="A135" si="1372">A133+1</f>
        <v>63</v>
      </c>
      <c r="B135" s="1144"/>
      <c r="C135" s="1147"/>
      <c r="D135" s="1148"/>
      <c r="E135" s="1148"/>
      <c r="F135" s="1148"/>
      <c r="G135" s="1149"/>
      <c r="H135" s="1153"/>
      <c r="I135" s="1154"/>
      <c r="J135" s="1155"/>
      <c r="K135" s="1143" t="str">
        <f>IF(ISERROR(VLOOKUP($H135,[3]設定!$D$2:$E$7,2)), "", VLOOKUP($H135,[3]設定!$D$2:$E$7,2))</f>
        <v/>
      </c>
      <c r="L135" s="1144"/>
      <c r="M135" s="1084">
        <f t="shared" ref="M135" si="1373">COUNTA(AH136:BL136)</f>
        <v>0</v>
      </c>
      <c r="N135" s="1090"/>
      <c r="O135" s="1159">
        <f t="shared" ref="O135" si="1374">COUNTIF(AH136:BL136,"非")</f>
        <v>0</v>
      </c>
      <c r="P135" s="1073"/>
      <c r="Q135" s="1073">
        <f t="shared" ref="Q135" si="1375">COUNTIF(AH136:BL136,"緊")</f>
        <v>0</v>
      </c>
      <c r="R135" s="1073"/>
      <c r="S135" s="1073">
        <f t="shared" ref="S135" si="1376">COUNTIF(AH136:BL136,"リ")</f>
        <v>0</v>
      </c>
      <c r="T135" s="1074"/>
      <c r="U135" s="1133">
        <f t="shared" ref="U135" si="1377">COUNTIF(AH135:BL135,"○")</f>
        <v>0</v>
      </c>
      <c r="V135" s="1134"/>
      <c r="W135" s="1137">
        <f t="shared" ref="W135" si="1378">SUM(Y135:AD136)</f>
        <v>0</v>
      </c>
      <c r="X135" s="1138"/>
      <c r="Y135" s="1141">
        <f t="shared" ref="Y135" si="1379">SUMIFS($AH135:$BL135,$AH136:$BL136,"非")</f>
        <v>0</v>
      </c>
      <c r="Z135" s="1114"/>
      <c r="AA135" s="1114">
        <f t="shared" ref="AA135" si="1380">SUMIFS($AH135:$BL135,$AH136:$BL136,"緊")</f>
        <v>0</v>
      </c>
      <c r="AB135" s="1114"/>
      <c r="AC135" s="1114">
        <f t="shared" ref="AC135" si="1381">SUMIFS($AH135:$BL135,$AH136:$BL136,"リ")</f>
        <v>0</v>
      </c>
      <c r="AD135" s="1115"/>
      <c r="AE135" s="1118" t="s">
        <v>451</v>
      </c>
      <c r="AF135" s="1119"/>
      <c r="AG135" s="1120"/>
      <c r="AH135" s="359"/>
      <c r="AI135" s="286"/>
      <c r="AJ135" s="286"/>
      <c r="AK135" s="286"/>
      <c r="AL135" s="286"/>
      <c r="AM135" s="286"/>
      <c r="AN135" s="286"/>
      <c r="AO135" s="360"/>
      <c r="AP135" s="360"/>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361"/>
      <c r="BM135" s="1105"/>
      <c r="BN135" s="1106"/>
      <c r="BO135" s="1121"/>
      <c r="BP135" s="1122"/>
      <c r="BQ135" s="1125"/>
      <c r="BR135" s="1126"/>
      <c r="BS135" s="1129" t="str">
        <f t="shared" ref="BS135" si="1382">IF(BM135&gt;2,CR135,"")</f>
        <v/>
      </c>
      <c r="BT135" s="1130"/>
      <c r="BU135" s="1105"/>
      <c r="BV135" s="1106"/>
      <c r="BW135" s="1107"/>
      <c r="BX135" s="1108"/>
      <c r="BY135" s="1111"/>
      <c r="BZ135" s="1112">
        <f t="shared" ref="BZ135" si="1383">SUMPRODUCT((AH135:BL135&gt;8)*(BM135=""),AH135:BL135)-IF(BM135="",COUNTIF(AH135:BL135,"&gt;8")*8,0)</f>
        <v>0</v>
      </c>
      <c r="CA135" s="1112">
        <f t="shared" ref="CA135" si="1384">SUMPRODUCT((AH135:BL135&gt;8)*(BM135=8),AH135:BL135)-IF(BM135=8,COUNTIF(AH135:BL135,"&gt;8")*8,0)</f>
        <v>0</v>
      </c>
      <c r="CB135" s="1098">
        <f t="shared" ref="CB135" si="1385">COUNTIFS($AH136:$BL136,"緊",$AH135:$BL135,"○")+COUNTIFS($AH136:$BL136,"リ",$AH135:$BL135,"○")</f>
        <v>0</v>
      </c>
      <c r="CC135" s="1098">
        <f t="shared" ref="CC135" si="1386">SUMIFS($AH135:$BL135,$AH136:$BL136,"緊")+SUMIFS($AH135:$BL135,$AH136:$BL136,"リ")</f>
        <v>0</v>
      </c>
      <c r="CD135" s="1100" t="str">
        <f>IF(K135="","",IFERROR(VALUE(DATEDIF(H135,[3]設定!$D$13,"Y")+DATEDIF(H135,[3]設定!$D$13,"YM")/100),0))</f>
        <v/>
      </c>
      <c r="CE135" s="1100" t="str">
        <f>IF(H135="","",IF(CD135&lt;0.06,"6か月未満",IF(AND(0.06&lt;=CD135,CD135&lt;1),"6か月以上",IF(AND(1&lt;=CD135,CD135&lt;3),"3歳児未満",IF(3&lt;=CD135,"3歳児以上","")))))</f>
        <v/>
      </c>
      <c r="CF135" s="1102"/>
      <c r="CG135" s="1094"/>
      <c r="CH135" s="1103"/>
      <c r="CI135" s="1094"/>
      <c r="CJ135" s="1094"/>
      <c r="CK135" s="1094"/>
      <c r="CL135" s="1094"/>
      <c r="CM135" s="1095"/>
      <c r="CN135" s="1096"/>
      <c r="CO135" s="1092"/>
      <c r="CP135" s="1092"/>
      <c r="CQ135" s="1092"/>
      <c r="CR135" s="1092"/>
      <c r="CS135" s="1092"/>
      <c r="CT135" s="1084">
        <f t="shared" ref="CT135" si="1387">SUM(CV135:DA136)</f>
        <v>0</v>
      </c>
      <c r="CU135" s="1090"/>
      <c r="CV135" s="1084">
        <f t="shared" ref="CV135" si="1388">IF(AND(BM135&lt;&gt;1,K135&gt;=3),COUNTIFS(AH136:BL136,"非",AH135:BL135,"&gt;=2"),"")</f>
        <v>0</v>
      </c>
      <c r="CW135" s="1085"/>
      <c r="CX135" s="1088">
        <f t="shared" ref="CX135" si="1389">IF(AND(BM135&lt;&gt;1,K135&gt;=3),COUNTIFS(AH136:BL136,"緊",AH135:BL135,"&gt;=2"),"")</f>
        <v>0</v>
      </c>
      <c r="CY135" s="1085"/>
      <c r="CZ135" s="1073">
        <f t="shared" ref="CZ135" si="1390">IF(AND(BM135&lt;&gt;1,K135&gt;=3),COUNTIFS(AH136:BL136,"リ",AH135:BL135,"&gt;=2"),"")</f>
        <v>0</v>
      </c>
      <c r="DA135" s="1074"/>
      <c r="DB135" s="1084">
        <f t="shared" ref="DB135" si="1391">SUM(DD135:DI136)</f>
        <v>0</v>
      </c>
      <c r="DC135" s="1090"/>
      <c r="DD135" s="1084" t="str">
        <f t="shared" ref="DD135" si="1392">IF(AND(BM135&lt;&gt;1,K135&lt;3),COUNTIFS(AH136:BL136,"非"),"")</f>
        <v/>
      </c>
      <c r="DE135" s="1085"/>
      <c r="DF135" s="1088" t="str">
        <f t="shared" ref="DF135" si="1393">IF(AND(BM135&lt;&gt;1,K135&lt;3),COUNTIFS(AH136:BL136,"緊"),"")</f>
        <v/>
      </c>
      <c r="DG135" s="1085"/>
      <c r="DH135" s="1073" t="str">
        <f t="shared" ref="DH135" si="1394">IF(AND(BM135&lt;&gt;1,K135&lt;3),COUNTIFS(AH136:BL136,"リ"),"")</f>
        <v/>
      </c>
      <c r="DI135" s="1074"/>
    </row>
    <row r="136" spans="1:113" ht="17.25" customHeight="1" x14ac:dyDescent="0.15">
      <c r="A136" s="1145"/>
      <c r="B136" s="1146"/>
      <c r="C136" s="1150"/>
      <c r="D136" s="1151"/>
      <c r="E136" s="1151"/>
      <c r="F136" s="1151"/>
      <c r="G136" s="1152"/>
      <c r="H136" s="1156"/>
      <c r="I136" s="1157"/>
      <c r="J136" s="1158"/>
      <c r="K136" s="1145"/>
      <c r="L136" s="1146"/>
      <c r="M136" s="1086"/>
      <c r="N136" s="1091"/>
      <c r="O136" s="1160"/>
      <c r="P136" s="1075"/>
      <c r="Q136" s="1075"/>
      <c r="R136" s="1075"/>
      <c r="S136" s="1075"/>
      <c r="T136" s="1076"/>
      <c r="U136" s="1135"/>
      <c r="V136" s="1136"/>
      <c r="W136" s="1139"/>
      <c r="X136" s="1140"/>
      <c r="Y136" s="1142"/>
      <c r="Z136" s="1116"/>
      <c r="AA136" s="1116"/>
      <c r="AB136" s="1116"/>
      <c r="AC136" s="1116"/>
      <c r="AD136" s="1117"/>
      <c r="AE136" s="1077" t="s">
        <v>450</v>
      </c>
      <c r="AF136" s="1078"/>
      <c r="AG136" s="1079"/>
      <c r="AH136" s="362"/>
      <c r="AI136" s="362"/>
      <c r="AJ136" s="362"/>
      <c r="AK136" s="362"/>
      <c r="AL136" s="362"/>
      <c r="AM136" s="362"/>
      <c r="AN136" s="362"/>
      <c r="AO136" s="363"/>
      <c r="AP136" s="363"/>
      <c r="AQ136" s="362"/>
      <c r="AR136" s="362"/>
      <c r="AS136" s="362"/>
      <c r="AT136" s="362"/>
      <c r="AU136" s="362"/>
      <c r="AV136" s="362"/>
      <c r="AW136" s="362"/>
      <c r="AX136" s="362"/>
      <c r="AY136" s="362"/>
      <c r="AZ136" s="362"/>
      <c r="BA136" s="362"/>
      <c r="BB136" s="362"/>
      <c r="BC136" s="362"/>
      <c r="BD136" s="362"/>
      <c r="BE136" s="362"/>
      <c r="BF136" s="362"/>
      <c r="BG136" s="362"/>
      <c r="BH136" s="362"/>
      <c r="BI136" s="362"/>
      <c r="BJ136" s="362"/>
      <c r="BK136" s="362"/>
      <c r="BL136" s="362"/>
      <c r="BM136" s="1080"/>
      <c r="BN136" s="1081"/>
      <c r="BO136" s="1123"/>
      <c r="BP136" s="1124"/>
      <c r="BQ136" s="1127"/>
      <c r="BR136" s="1128"/>
      <c r="BS136" s="1131"/>
      <c r="BT136" s="1132"/>
      <c r="BU136" s="1080"/>
      <c r="BV136" s="1081"/>
      <c r="BW136" s="1109"/>
      <c r="BX136" s="1110"/>
      <c r="BY136" s="1111"/>
      <c r="BZ136" s="1113"/>
      <c r="CA136" s="1113"/>
      <c r="CB136" s="1099"/>
      <c r="CC136" s="1099"/>
      <c r="CD136" s="1101"/>
      <c r="CE136" s="1101"/>
      <c r="CF136" s="1102"/>
      <c r="CG136" s="1094"/>
      <c r="CH136" s="1104"/>
      <c r="CI136" s="1094"/>
      <c r="CJ136" s="1094"/>
      <c r="CK136" s="1094"/>
      <c r="CL136" s="1094"/>
      <c r="CM136" s="1095"/>
      <c r="CN136" s="1097"/>
      <c r="CO136" s="1093"/>
      <c r="CP136" s="1093"/>
      <c r="CQ136" s="1093"/>
      <c r="CR136" s="1093"/>
      <c r="CS136" s="1093"/>
      <c r="CT136" s="1086"/>
      <c r="CU136" s="1091"/>
      <c r="CV136" s="1086"/>
      <c r="CW136" s="1087"/>
      <c r="CX136" s="1089"/>
      <c r="CY136" s="1087"/>
      <c r="CZ136" s="1075"/>
      <c r="DA136" s="1076"/>
      <c r="DB136" s="1086"/>
      <c r="DC136" s="1091"/>
      <c r="DD136" s="1086"/>
      <c r="DE136" s="1087"/>
      <c r="DF136" s="1089"/>
      <c r="DG136" s="1087"/>
      <c r="DH136" s="1075"/>
      <c r="DI136" s="1076"/>
    </row>
    <row r="137" spans="1:113" ht="17.25" customHeight="1" x14ac:dyDescent="0.15">
      <c r="A137" s="1143">
        <f t="shared" ref="A137" si="1395">A135+1</f>
        <v>64</v>
      </c>
      <c r="B137" s="1144"/>
      <c r="C137" s="1147"/>
      <c r="D137" s="1148"/>
      <c r="E137" s="1148"/>
      <c r="F137" s="1148"/>
      <c r="G137" s="1149"/>
      <c r="H137" s="1153"/>
      <c r="I137" s="1154"/>
      <c r="J137" s="1155"/>
      <c r="K137" s="1143" t="str">
        <f>IF(ISERROR(VLOOKUP($H137,[3]設定!$D$2:$E$7,2)), "", VLOOKUP($H137,[3]設定!$D$2:$E$7,2))</f>
        <v/>
      </c>
      <c r="L137" s="1144"/>
      <c r="M137" s="1084">
        <f t="shared" ref="M137" si="1396">COUNTA(AH138:BL138)</f>
        <v>0</v>
      </c>
      <c r="N137" s="1090"/>
      <c r="O137" s="1159">
        <f t="shared" ref="O137" si="1397">COUNTIF(AH138:BL138,"非")</f>
        <v>0</v>
      </c>
      <c r="P137" s="1073"/>
      <c r="Q137" s="1073">
        <f t="shared" ref="Q137" si="1398">COUNTIF(AH138:BL138,"緊")</f>
        <v>0</v>
      </c>
      <c r="R137" s="1073"/>
      <c r="S137" s="1073">
        <f t="shared" ref="S137" si="1399">COUNTIF(AH138:BL138,"リ")</f>
        <v>0</v>
      </c>
      <c r="T137" s="1074"/>
      <c r="U137" s="1133">
        <f t="shared" ref="U137" si="1400">COUNTIF(AH137:BL137,"○")</f>
        <v>0</v>
      </c>
      <c r="V137" s="1134"/>
      <c r="W137" s="1137">
        <f t="shared" ref="W137" si="1401">SUM(Y137:AD138)</f>
        <v>0</v>
      </c>
      <c r="X137" s="1138"/>
      <c r="Y137" s="1141">
        <f t="shared" ref="Y137" si="1402">SUMIFS($AH137:$BL137,$AH138:$BL138,"非")</f>
        <v>0</v>
      </c>
      <c r="Z137" s="1114"/>
      <c r="AA137" s="1114">
        <f t="shared" ref="AA137" si="1403">SUMIFS($AH137:$BL137,$AH138:$BL138,"緊")</f>
        <v>0</v>
      </c>
      <c r="AB137" s="1114"/>
      <c r="AC137" s="1114">
        <f t="shared" ref="AC137" si="1404">SUMIFS($AH137:$BL137,$AH138:$BL138,"リ")</f>
        <v>0</v>
      </c>
      <c r="AD137" s="1115"/>
      <c r="AE137" s="1118" t="s">
        <v>451</v>
      </c>
      <c r="AF137" s="1119"/>
      <c r="AG137" s="1120"/>
      <c r="AH137" s="359"/>
      <c r="AI137" s="286"/>
      <c r="AJ137" s="286"/>
      <c r="AK137" s="286"/>
      <c r="AL137" s="286"/>
      <c r="AM137" s="286"/>
      <c r="AN137" s="286"/>
      <c r="AO137" s="360"/>
      <c r="AP137" s="360"/>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361"/>
      <c r="BM137" s="1105"/>
      <c r="BN137" s="1106"/>
      <c r="BO137" s="1121"/>
      <c r="BP137" s="1122"/>
      <c r="BQ137" s="1125"/>
      <c r="BR137" s="1126"/>
      <c r="BS137" s="1129" t="str">
        <f t="shared" ref="BS137" si="1405">IF(BM137&gt;2,CR137,"")</f>
        <v/>
      </c>
      <c r="BT137" s="1130"/>
      <c r="BU137" s="1105"/>
      <c r="BV137" s="1106"/>
      <c r="BW137" s="1107"/>
      <c r="BX137" s="1108"/>
      <c r="BY137" s="1111"/>
      <c r="BZ137" s="1112">
        <f t="shared" ref="BZ137" si="1406">SUMPRODUCT((AH137:BL137&gt;8)*(BM137=""),AH137:BL137)-IF(BM137="",COUNTIF(AH137:BL137,"&gt;8")*8,0)</f>
        <v>0</v>
      </c>
      <c r="CA137" s="1112">
        <f t="shared" ref="CA137" si="1407">SUMPRODUCT((AH137:BL137&gt;8)*(BM137=8),AH137:BL137)-IF(BM137=8,COUNTIF(AH137:BL137,"&gt;8")*8,0)</f>
        <v>0</v>
      </c>
      <c r="CB137" s="1098">
        <f t="shared" ref="CB137" si="1408">COUNTIFS($AH138:$BL138,"緊",$AH137:$BL137,"○")+COUNTIFS($AH138:$BL138,"リ",$AH137:$BL137,"○")</f>
        <v>0</v>
      </c>
      <c r="CC137" s="1098">
        <f t="shared" ref="CC137" si="1409">SUMIFS($AH137:$BL137,$AH138:$BL138,"緊")+SUMIFS($AH137:$BL137,$AH138:$BL138,"リ")</f>
        <v>0</v>
      </c>
      <c r="CD137" s="1100" t="str">
        <f>IF(K137="","",IFERROR(VALUE(DATEDIF(H137,[3]設定!$D$13,"Y")+DATEDIF(H137,[3]設定!$D$13,"YM")/100),0))</f>
        <v/>
      </c>
      <c r="CE137" s="1100" t="str">
        <f>IF(H137="","",IF(CD137&lt;0.06,"6か月未満",IF(AND(0.06&lt;=CD137,CD137&lt;1),"6か月以上",IF(AND(1&lt;=CD137,CD137&lt;3),"3歳児未満",IF(3&lt;=CD137,"3歳児以上","")))))</f>
        <v/>
      </c>
      <c r="CF137" s="1102"/>
      <c r="CG137" s="1094"/>
      <c r="CH137" s="1103"/>
      <c r="CI137" s="1094"/>
      <c r="CJ137" s="1094"/>
      <c r="CK137" s="1094"/>
      <c r="CL137" s="1094"/>
      <c r="CM137" s="1095"/>
      <c r="CN137" s="1096"/>
      <c r="CO137" s="1092"/>
      <c r="CP137" s="1092"/>
      <c r="CQ137" s="1092"/>
      <c r="CR137" s="1092"/>
      <c r="CS137" s="1092"/>
      <c r="CT137" s="1084">
        <f t="shared" ref="CT137" si="1410">SUM(CV137:DA138)</f>
        <v>0</v>
      </c>
      <c r="CU137" s="1090"/>
      <c r="CV137" s="1084">
        <f t="shared" ref="CV137" si="1411">IF(AND(BM137&lt;&gt;1,K137&gt;=3),COUNTIFS(AH138:BL138,"非",AH137:BL137,"&gt;=2"),"")</f>
        <v>0</v>
      </c>
      <c r="CW137" s="1085"/>
      <c r="CX137" s="1088">
        <f t="shared" ref="CX137" si="1412">IF(AND(BM137&lt;&gt;1,K137&gt;=3),COUNTIFS(AH138:BL138,"緊",AH137:BL137,"&gt;=2"),"")</f>
        <v>0</v>
      </c>
      <c r="CY137" s="1085"/>
      <c r="CZ137" s="1073">
        <f t="shared" ref="CZ137" si="1413">IF(AND(BM137&lt;&gt;1,K137&gt;=3),COUNTIFS(AH138:BL138,"リ",AH137:BL137,"&gt;=2"),"")</f>
        <v>0</v>
      </c>
      <c r="DA137" s="1074"/>
      <c r="DB137" s="1084">
        <f t="shared" ref="DB137" si="1414">SUM(DD137:DI138)</f>
        <v>0</v>
      </c>
      <c r="DC137" s="1090"/>
      <c r="DD137" s="1084" t="str">
        <f t="shared" ref="DD137" si="1415">IF(AND(BM137&lt;&gt;1,K137&lt;3),COUNTIFS(AH138:BL138,"非"),"")</f>
        <v/>
      </c>
      <c r="DE137" s="1085"/>
      <c r="DF137" s="1088" t="str">
        <f t="shared" ref="DF137" si="1416">IF(AND(BM137&lt;&gt;1,K137&lt;3),COUNTIFS(AH138:BL138,"緊"),"")</f>
        <v/>
      </c>
      <c r="DG137" s="1085"/>
      <c r="DH137" s="1073" t="str">
        <f t="shared" ref="DH137" si="1417">IF(AND(BM137&lt;&gt;1,K137&lt;3),COUNTIFS(AH138:BL138,"リ"),"")</f>
        <v/>
      </c>
      <c r="DI137" s="1074"/>
    </row>
    <row r="138" spans="1:113" ht="17.25" customHeight="1" x14ac:dyDescent="0.15">
      <c r="A138" s="1145"/>
      <c r="B138" s="1146"/>
      <c r="C138" s="1150"/>
      <c r="D138" s="1151"/>
      <c r="E138" s="1151"/>
      <c r="F138" s="1151"/>
      <c r="G138" s="1152"/>
      <c r="H138" s="1156"/>
      <c r="I138" s="1157"/>
      <c r="J138" s="1158"/>
      <c r="K138" s="1145"/>
      <c r="L138" s="1146"/>
      <c r="M138" s="1086"/>
      <c r="N138" s="1091"/>
      <c r="O138" s="1160"/>
      <c r="P138" s="1075"/>
      <c r="Q138" s="1075"/>
      <c r="R138" s="1075"/>
      <c r="S138" s="1075"/>
      <c r="T138" s="1076"/>
      <c r="U138" s="1135"/>
      <c r="V138" s="1136"/>
      <c r="W138" s="1139"/>
      <c r="X138" s="1140"/>
      <c r="Y138" s="1142"/>
      <c r="Z138" s="1116"/>
      <c r="AA138" s="1116"/>
      <c r="AB138" s="1116"/>
      <c r="AC138" s="1116"/>
      <c r="AD138" s="1117"/>
      <c r="AE138" s="1077" t="s">
        <v>450</v>
      </c>
      <c r="AF138" s="1078"/>
      <c r="AG138" s="1079"/>
      <c r="AH138" s="362"/>
      <c r="AI138" s="362"/>
      <c r="AJ138" s="362"/>
      <c r="AK138" s="362"/>
      <c r="AL138" s="362"/>
      <c r="AM138" s="362"/>
      <c r="AN138" s="362"/>
      <c r="AO138" s="363"/>
      <c r="AP138" s="363"/>
      <c r="AQ138" s="362"/>
      <c r="AR138" s="362"/>
      <c r="AS138" s="362"/>
      <c r="AT138" s="362"/>
      <c r="AU138" s="362"/>
      <c r="AV138" s="362"/>
      <c r="AW138" s="362"/>
      <c r="AX138" s="362"/>
      <c r="AY138" s="362"/>
      <c r="AZ138" s="362"/>
      <c r="BA138" s="362"/>
      <c r="BB138" s="362"/>
      <c r="BC138" s="362"/>
      <c r="BD138" s="362"/>
      <c r="BE138" s="362"/>
      <c r="BF138" s="362"/>
      <c r="BG138" s="362"/>
      <c r="BH138" s="362"/>
      <c r="BI138" s="362"/>
      <c r="BJ138" s="362"/>
      <c r="BK138" s="362"/>
      <c r="BL138" s="362"/>
      <c r="BM138" s="1080"/>
      <c r="BN138" s="1081"/>
      <c r="BO138" s="1123"/>
      <c r="BP138" s="1124"/>
      <c r="BQ138" s="1127"/>
      <c r="BR138" s="1128"/>
      <c r="BS138" s="1131"/>
      <c r="BT138" s="1132"/>
      <c r="BU138" s="1080"/>
      <c r="BV138" s="1081"/>
      <c r="BW138" s="1109"/>
      <c r="BX138" s="1110"/>
      <c r="BY138" s="1111"/>
      <c r="BZ138" s="1113"/>
      <c r="CA138" s="1113"/>
      <c r="CB138" s="1099"/>
      <c r="CC138" s="1099"/>
      <c r="CD138" s="1101"/>
      <c r="CE138" s="1101"/>
      <c r="CF138" s="1102"/>
      <c r="CG138" s="1094"/>
      <c r="CH138" s="1104"/>
      <c r="CI138" s="1094"/>
      <c r="CJ138" s="1094"/>
      <c r="CK138" s="1094"/>
      <c r="CL138" s="1094"/>
      <c r="CM138" s="1095"/>
      <c r="CN138" s="1097"/>
      <c r="CO138" s="1093"/>
      <c r="CP138" s="1093"/>
      <c r="CQ138" s="1093"/>
      <c r="CR138" s="1093"/>
      <c r="CS138" s="1093"/>
      <c r="CT138" s="1086"/>
      <c r="CU138" s="1091"/>
      <c r="CV138" s="1086"/>
      <c r="CW138" s="1087"/>
      <c r="CX138" s="1089"/>
      <c r="CY138" s="1087"/>
      <c r="CZ138" s="1075"/>
      <c r="DA138" s="1076"/>
      <c r="DB138" s="1086"/>
      <c r="DC138" s="1091"/>
      <c r="DD138" s="1086"/>
      <c r="DE138" s="1087"/>
      <c r="DF138" s="1089"/>
      <c r="DG138" s="1087"/>
      <c r="DH138" s="1075"/>
      <c r="DI138" s="1076"/>
    </row>
    <row r="139" spans="1:113" ht="17.25" customHeight="1" x14ac:dyDescent="0.15">
      <c r="A139" s="1143">
        <f t="shared" ref="A139" si="1418">A137+1</f>
        <v>65</v>
      </c>
      <c r="B139" s="1144"/>
      <c r="C139" s="1147"/>
      <c r="D139" s="1148"/>
      <c r="E139" s="1148"/>
      <c r="F139" s="1148"/>
      <c r="G139" s="1149"/>
      <c r="H139" s="1153"/>
      <c r="I139" s="1154"/>
      <c r="J139" s="1155"/>
      <c r="K139" s="1143" t="str">
        <f>IF(ISERROR(VLOOKUP($H139,[3]設定!$D$2:$E$7,2)), "", VLOOKUP($H139,[3]設定!$D$2:$E$7,2))</f>
        <v/>
      </c>
      <c r="L139" s="1144"/>
      <c r="M139" s="1084">
        <f t="shared" ref="M139" si="1419">COUNTA(AH140:BL140)</f>
        <v>0</v>
      </c>
      <c r="N139" s="1090"/>
      <c r="O139" s="1159">
        <f t="shared" ref="O139" si="1420">COUNTIF(AH140:BL140,"非")</f>
        <v>0</v>
      </c>
      <c r="P139" s="1073"/>
      <c r="Q139" s="1073">
        <f t="shared" ref="Q139" si="1421">COUNTIF(AH140:BL140,"緊")</f>
        <v>0</v>
      </c>
      <c r="R139" s="1073"/>
      <c r="S139" s="1073">
        <f t="shared" ref="S139" si="1422">COUNTIF(AH140:BL140,"リ")</f>
        <v>0</v>
      </c>
      <c r="T139" s="1074"/>
      <c r="U139" s="1133">
        <f t="shared" ref="U139" si="1423">COUNTIF(AH139:BL139,"○")</f>
        <v>0</v>
      </c>
      <c r="V139" s="1134"/>
      <c r="W139" s="1137">
        <f t="shared" ref="W139" si="1424">SUM(Y139:AD140)</f>
        <v>0</v>
      </c>
      <c r="X139" s="1138"/>
      <c r="Y139" s="1141">
        <f t="shared" ref="Y139" si="1425">SUMIFS($AH139:$BL139,$AH140:$BL140,"非")</f>
        <v>0</v>
      </c>
      <c r="Z139" s="1114"/>
      <c r="AA139" s="1114">
        <f t="shared" ref="AA139" si="1426">SUMIFS($AH139:$BL139,$AH140:$BL140,"緊")</f>
        <v>0</v>
      </c>
      <c r="AB139" s="1114"/>
      <c r="AC139" s="1114">
        <f t="shared" ref="AC139" si="1427">SUMIFS($AH139:$BL139,$AH140:$BL140,"リ")</f>
        <v>0</v>
      </c>
      <c r="AD139" s="1115"/>
      <c r="AE139" s="1118" t="s">
        <v>451</v>
      </c>
      <c r="AF139" s="1119"/>
      <c r="AG139" s="1120"/>
      <c r="AH139" s="359"/>
      <c r="AI139" s="286"/>
      <c r="AJ139" s="286"/>
      <c r="AK139" s="286"/>
      <c r="AL139" s="286"/>
      <c r="AM139" s="286"/>
      <c r="AN139" s="286"/>
      <c r="AO139" s="360"/>
      <c r="AP139" s="360"/>
      <c r="AQ139" s="286"/>
      <c r="AR139" s="286"/>
      <c r="AS139" s="286"/>
      <c r="AT139" s="286"/>
      <c r="AU139" s="286"/>
      <c r="AV139" s="286"/>
      <c r="AW139" s="286"/>
      <c r="AX139" s="286"/>
      <c r="AY139" s="286"/>
      <c r="AZ139" s="286"/>
      <c r="BA139" s="286"/>
      <c r="BB139" s="286"/>
      <c r="BC139" s="286"/>
      <c r="BD139" s="286"/>
      <c r="BE139" s="286"/>
      <c r="BF139" s="286"/>
      <c r="BG139" s="286"/>
      <c r="BH139" s="286"/>
      <c r="BI139" s="286"/>
      <c r="BJ139" s="286"/>
      <c r="BK139" s="286"/>
      <c r="BL139" s="361"/>
      <c r="BM139" s="1105"/>
      <c r="BN139" s="1106"/>
      <c r="BO139" s="1121"/>
      <c r="BP139" s="1122"/>
      <c r="BQ139" s="1125"/>
      <c r="BR139" s="1126"/>
      <c r="BS139" s="1129" t="str">
        <f t="shared" ref="BS139" si="1428">IF(BM139&gt;2,CR139,"")</f>
        <v/>
      </c>
      <c r="BT139" s="1130"/>
      <c r="BU139" s="1105"/>
      <c r="BV139" s="1106"/>
      <c r="BW139" s="1107"/>
      <c r="BX139" s="1108"/>
      <c r="BY139" s="1111"/>
      <c r="BZ139" s="1112">
        <f t="shared" ref="BZ139" si="1429">SUMPRODUCT((AH139:BL139&gt;8)*(BM139=""),AH139:BL139)-IF(BM139="",COUNTIF(AH139:BL139,"&gt;8")*8,0)</f>
        <v>0</v>
      </c>
      <c r="CA139" s="1112">
        <f t="shared" ref="CA139" si="1430">SUMPRODUCT((AH139:BL139&gt;8)*(BM139=8),AH139:BL139)-IF(BM139=8,COUNTIF(AH139:BL139,"&gt;8")*8,0)</f>
        <v>0</v>
      </c>
      <c r="CB139" s="1098">
        <f t="shared" ref="CB139" si="1431">COUNTIFS($AH140:$BL140,"緊",$AH139:$BL139,"○")+COUNTIFS($AH140:$BL140,"リ",$AH139:$BL139,"○")</f>
        <v>0</v>
      </c>
      <c r="CC139" s="1098">
        <f t="shared" ref="CC139" si="1432">SUMIFS($AH139:$BL139,$AH140:$BL140,"緊")+SUMIFS($AH139:$BL139,$AH140:$BL140,"リ")</f>
        <v>0</v>
      </c>
      <c r="CD139" s="1100" t="str">
        <f>IF(K139="","",IFERROR(VALUE(DATEDIF(H139,[3]設定!$D$13,"Y")+DATEDIF(H139,[3]設定!$D$13,"YM")/100),0))</f>
        <v/>
      </c>
      <c r="CE139" s="1100" t="str">
        <f>IF(H139="","",IF(CD139&lt;0.06,"6か月未満",IF(AND(0.06&lt;=CD139,CD139&lt;1),"6か月以上",IF(AND(1&lt;=CD139,CD139&lt;3),"3歳児未満",IF(3&lt;=CD139,"3歳児以上","")))))</f>
        <v/>
      </c>
      <c r="CF139" s="1102"/>
      <c r="CG139" s="1094"/>
      <c r="CH139" s="1103"/>
      <c r="CI139" s="1094"/>
      <c r="CJ139" s="1094"/>
      <c r="CK139" s="1094"/>
      <c r="CL139" s="1094"/>
      <c r="CM139" s="1095"/>
      <c r="CN139" s="1096"/>
      <c r="CO139" s="1092"/>
      <c r="CP139" s="1092"/>
      <c r="CQ139" s="1092"/>
      <c r="CR139" s="1092"/>
      <c r="CS139" s="1092"/>
      <c r="CT139" s="1084">
        <f t="shared" ref="CT139" si="1433">SUM(CV139:DA140)</f>
        <v>0</v>
      </c>
      <c r="CU139" s="1090"/>
      <c r="CV139" s="1084">
        <f t="shared" ref="CV139" si="1434">IF(AND(BM139&lt;&gt;1,K139&gt;=3),COUNTIFS(AH140:BL140,"非",AH139:BL139,"&gt;=2"),"")</f>
        <v>0</v>
      </c>
      <c r="CW139" s="1085"/>
      <c r="CX139" s="1088">
        <f t="shared" ref="CX139" si="1435">IF(AND(BM139&lt;&gt;1,K139&gt;=3),COUNTIFS(AH140:BL140,"緊",AH139:BL139,"&gt;=2"),"")</f>
        <v>0</v>
      </c>
      <c r="CY139" s="1085"/>
      <c r="CZ139" s="1073">
        <f t="shared" ref="CZ139" si="1436">IF(AND(BM139&lt;&gt;1,K139&gt;=3),COUNTIFS(AH140:BL140,"リ",AH139:BL139,"&gt;=2"),"")</f>
        <v>0</v>
      </c>
      <c r="DA139" s="1074"/>
      <c r="DB139" s="1084">
        <f t="shared" ref="DB139" si="1437">SUM(DD139:DI140)</f>
        <v>0</v>
      </c>
      <c r="DC139" s="1090"/>
      <c r="DD139" s="1084" t="str">
        <f t="shared" ref="DD139" si="1438">IF(AND(BM139&lt;&gt;1,K139&lt;3),COUNTIFS(AH140:BL140,"非"),"")</f>
        <v/>
      </c>
      <c r="DE139" s="1085"/>
      <c r="DF139" s="1088" t="str">
        <f t="shared" ref="DF139" si="1439">IF(AND(BM139&lt;&gt;1,K139&lt;3),COUNTIFS(AH140:BL140,"緊"),"")</f>
        <v/>
      </c>
      <c r="DG139" s="1085"/>
      <c r="DH139" s="1073" t="str">
        <f t="shared" ref="DH139" si="1440">IF(AND(BM139&lt;&gt;1,K139&lt;3),COUNTIFS(AH140:BL140,"リ"),"")</f>
        <v/>
      </c>
      <c r="DI139" s="1074"/>
    </row>
    <row r="140" spans="1:113" ht="17.25" customHeight="1" x14ac:dyDescent="0.15">
      <c r="A140" s="1145"/>
      <c r="B140" s="1146"/>
      <c r="C140" s="1150"/>
      <c r="D140" s="1151"/>
      <c r="E140" s="1151"/>
      <c r="F140" s="1151"/>
      <c r="G140" s="1152"/>
      <c r="H140" s="1156"/>
      <c r="I140" s="1157"/>
      <c r="J140" s="1158"/>
      <c r="K140" s="1145"/>
      <c r="L140" s="1146"/>
      <c r="M140" s="1086"/>
      <c r="N140" s="1091"/>
      <c r="O140" s="1160"/>
      <c r="P140" s="1075"/>
      <c r="Q140" s="1075"/>
      <c r="R140" s="1075"/>
      <c r="S140" s="1075"/>
      <c r="T140" s="1076"/>
      <c r="U140" s="1135"/>
      <c r="V140" s="1136"/>
      <c r="W140" s="1139"/>
      <c r="X140" s="1140"/>
      <c r="Y140" s="1142"/>
      <c r="Z140" s="1116"/>
      <c r="AA140" s="1116"/>
      <c r="AB140" s="1116"/>
      <c r="AC140" s="1116"/>
      <c r="AD140" s="1117"/>
      <c r="AE140" s="1077" t="s">
        <v>450</v>
      </c>
      <c r="AF140" s="1078"/>
      <c r="AG140" s="1079"/>
      <c r="AH140" s="362"/>
      <c r="AI140" s="362"/>
      <c r="AJ140" s="362"/>
      <c r="AK140" s="362"/>
      <c r="AL140" s="362"/>
      <c r="AM140" s="362"/>
      <c r="AN140" s="362"/>
      <c r="AO140" s="363"/>
      <c r="AP140" s="363"/>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2"/>
      <c r="BL140" s="362"/>
      <c r="BM140" s="1080"/>
      <c r="BN140" s="1081"/>
      <c r="BO140" s="1123"/>
      <c r="BP140" s="1124"/>
      <c r="BQ140" s="1127"/>
      <c r="BR140" s="1128"/>
      <c r="BS140" s="1131"/>
      <c r="BT140" s="1132"/>
      <c r="BU140" s="1080"/>
      <c r="BV140" s="1081"/>
      <c r="BW140" s="1109"/>
      <c r="BX140" s="1110"/>
      <c r="BY140" s="1111"/>
      <c r="BZ140" s="1113"/>
      <c r="CA140" s="1113"/>
      <c r="CB140" s="1099"/>
      <c r="CC140" s="1099"/>
      <c r="CD140" s="1101"/>
      <c r="CE140" s="1101"/>
      <c r="CF140" s="1102"/>
      <c r="CG140" s="1094"/>
      <c r="CH140" s="1104"/>
      <c r="CI140" s="1094"/>
      <c r="CJ140" s="1094"/>
      <c r="CK140" s="1094"/>
      <c r="CL140" s="1094"/>
      <c r="CM140" s="1095"/>
      <c r="CN140" s="1097"/>
      <c r="CO140" s="1093"/>
      <c r="CP140" s="1093"/>
      <c r="CQ140" s="1093"/>
      <c r="CR140" s="1093"/>
      <c r="CS140" s="1093"/>
      <c r="CT140" s="1086"/>
      <c r="CU140" s="1091"/>
      <c r="CV140" s="1086"/>
      <c r="CW140" s="1087"/>
      <c r="CX140" s="1089"/>
      <c r="CY140" s="1087"/>
      <c r="CZ140" s="1075"/>
      <c r="DA140" s="1076"/>
      <c r="DB140" s="1086"/>
      <c r="DC140" s="1091"/>
      <c r="DD140" s="1086"/>
      <c r="DE140" s="1087"/>
      <c r="DF140" s="1089"/>
      <c r="DG140" s="1087"/>
      <c r="DH140" s="1075"/>
      <c r="DI140" s="1076"/>
    </row>
    <row r="141" spans="1:113" ht="17.25" customHeight="1" x14ac:dyDescent="0.15">
      <c r="A141" s="1143">
        <f t="shared" ref="A141" si="1441">A139+1</f>
        <v>66</v>
      </c>
      <c r="B141" s="1144"/>
      <c r="C141" s="1147"/>
      <c r="D141" s="1148"/>
      <c r="E141" s="1148"/>
      <c r="F141" s="1148"/>
      <c r="G141" s="1149"/>
      <c r="H141" s="1153"/>
      <c r="I141" s="1154"/>
      <c r="J141" s="1155"/>
      <c r="K141" s="1143" t="str">
        <f>IF(ISERROR(VLOOKUP($H141,[3]設定!$D$2:$E$7,2)), "", VLOOKUP($H141,[3]設定!$D$2:$E$7,2))</f>
        <v/>
      </c>
      <c r="L141" s="1144"/>
      <c r="M141" s="1084">
        <f t="shared" ref="M141" si="1442">COUNTA(AH142:BL142)</f>
        <v>0</v>
      </c>
      <c r="N141" s="1090"/>
      <c r="O141" s="1159">
        <f t="shared" ref="O141" si="1443">COUNTIF(AH142:BL142,"非")</f>
        <v>0</v>
      </c>
      <c r="P141" s="1073"/>
      <c r="Q141" s="1073">
        <f t="shared" ref="Q141" si="1444">COUNTIF(AH142:BL142,"緊")</f>
        <v>0</v>
      </c>
      <c r="R141" s="1073"/>
      <c r="S141" s="1073">
        <f t="shared" ref="S141" si="1445">COUNTIF(AH142:BL142,"リ")</f>
        <v>0</v>
      </c>
      <c r="T141" s="1074"/>
      <c r="U141" s="1133">
        <f t="shared" ref="U141" si="1446">COUNTIF(AH141:BL141,"○")</f>
        <v>0</v>
      </c>
      <c r="V141" s="1134"/>
      <c r="W141" s="1137">
        <f t="shared" ref="W141" si="1447">SUM(Y141:AD142)</f>
        <v>0</v>
      </c>
      <c r="X141" s="1138"/>
      <c r="Y141" s="1141">
        <f t="shared" ref="Y141" si="1448">SUMIFS($AH141:$BL141,$AH142:$BL142,"非")</f>
        <v>0</v>
      </c>
      <c r="Z141" s="1114"/>
      <c r="AA141" s="1114">
        <f t="shared" ref="AA141" si="1449">SUMIFS($AH141:$BL141,$AH142:$BL142,"緊")</f>
        <v>0</v>
      </c>
      <c r="AB141" s="1114"/>
      <c r="AC141" s="1114">
        <f t="shared" ref="AC141" si="1450">SUMIFS($AH141:$BL141,$AH142:$BL142,"リ")</f>
        <v>0</v>
      </c>
      <c r="AD141" s="1115"/>
      <c r="AE141" s="1118" t="s">
        <v>451</v>
      </c>
      <c r="AF141" s="1119"/>
      <c r="AG141" s="1120"/>
      <c r="AH141" s="359"/>
      <c r="AI141" s="286"/>
      <c r="AJ141" s="286"/>
      <c r="AK141" s="286"/>
      <c r="AL141" s="286"/>
      <c r="AM141" s="286"/>
      <c r="AN141" s="286"/>
      <c r="AO141" s="360"/>
      <c r="AP141" s="360"/>
      <c r="AQ141" s="286"/>
      <c r="AR141" s="286"/>
      <c r="AS141" s="286"/>
      <c r="AT141" s="286"/>
      <c r="AU141" s="286"/>
      <c r="AV141" s="286"/>
      <c r="AW141" s="286"/>
      <c r="AX141" s="286"/>
      <c r="AY141" s="286"/>
      <c r="AZ141" s="286"/>
      <c r="BA141" s="286"/>
      <c r="BB141" s="286"/>
      <c r="BC141" s="286"/>
      <c r="BD141" s="286"/>
      <c r="BE141" s="286"/>
      <c r="BF141" s="286"/>
      <c r="BG141" s="286"/>
      <c r="BH141" s="286"/>
      <c r="BI141" s="286"/>
      <c r="BJ141" s="286"/>
      <c r="BK141" s="286"/>
      <c r="BL141" s="361"/>
      <c r="BM141" s="1105"/>
      <c r="BN141" s="1106"/>
      <c r="BO141" s="1121"/>
      <c r="BP141" s="1122"/>
      <c r="BQ141" s="1125"/>
      <c r="BR141" s="1126"/>
      <c r="BS141" s="1129" t="str">
        <f t="shared" ref="BS141" si="1451">IF(BM141&gt;2,CR141,"")</f>
        <v/>
      </c>
      <c r="BT141" s="1130"/>
      <c r="BU141" s="1105"/>
      <c r="BV141" s="1106"/>
      <c r="BW141" s="1107"/>
      <c r="BX141" s="1108"/>
      <c r="BY141" s="1111"/>
      <c r="BZ141" s="1112">
        <f t="shared" ref="BZ141" si="1452">SUMPRODUCT((AH141:BL141&gt;8)*(BM141=""),AH141:BL141)-IF(BM141="",COUNTIF(AH141:BL141,"&gt;8")*8,0)</f>
        <v>0</v>
      </c>
      <c r="CA141" s="1112">
        <f t="shared" ref="CA141" si="1453">SUMPRODUCT((AH141:BL141&gt;8)*(BM141=8),AH141:BL141)-IF(BM141=8,COUNTIF(AH141:BL141,"&gt;8")*8,0)</f>
        <v>0</v>
      </c>
      <c r="CB141" s="1098">
        <f t="shared" ref="CB141" si="1454">COUNTIFS($AH142:$BL142,"緊",$AH141:$BL141,"○")+COUNTIFS($AH142:$BL142,"リ",$AH141:$BL141,"○")</f>
        <v>0</v>
      </c>
      <c r="CC141" s="1098">
        <f t="shared" ref="CC141" si="1455">SUMIFS($AH141:$BL141,$AH142:$BL142,"緊")+SUMIFS($AH141:$BL141,$AH142:$BL142,"リ")</f>
        <v>0</v>
      </c>
      <c r="CD141" s="1100" t="str">
        <f>IF(K141="","",IFERROR(VALUE(DATEDIF(H141,[3]設定!$D$13,"Y")+DATEDIF(H141,[3]設定!$D$13,"YM")/100),0))</f>
        <v/>
      </c>
      <c r="CE141" s="1100" t="str">
        <f>IF(H141="","",IF(CD141&lt;0.06,"6か月未満",IF(AND(0.06&lt;=CD141,CD141&lt;1),"6か月以上",IF(AND(1&lt;=CD141,CD141&lt;3),"3歳児未満",IF(3&lt;=CD141,"3歳児以上","")))))</f>
        <v/>
      </c>
      <c r="CF141" s="1102"/>
      <c r="CG141" s="1094"/>
      <c r="CH141" s="1103"/>
      <c r="CI141" s="1094"/>
      <c r="CJ141" s="1094"/>
      <c r="CK141" s="1094"/>
      <c r="CL141" s="1094"/>
      <c r="CM141" s="1095"/>
      <c r="CN141" s="1096"/>
      <c r="CO141" s="1092"/>
      <c r="CP141" s="1092"/>
      <c r="CQ141" s="1092"/>
      <c r="CR141" s="1092"/>
      <c r="CS141" s="1092"/>
      <c r="CT141" s="1084">
        <f t="shared" ref="CT141" si="1456">SUM(CV141:DA142)</f>
        <v>0</v>
      </c>
      <c r="CU141" s="1090"/>
      <c r="CV141" s="1084">
        <f t="shared" ref="CV141" si="1457">IF(AND(BM141&lt;&gt;1,K141&gt;=3),COUNTIFS(AH142:BL142,"非",AH141:BL141,"&gt;=2"),"")</f>
        <v>0</v>
      </c>
      <c r="CW141" s="1085"/>
      <c r="CX141" s="1088">
        <f t="shared" ref="CX141" si="1458">IF(AND(BM141&lt;&gt;1,K141&gt;=3),COUNTIFS(AH142:BL142,"緊",AH141:BL141,"&gt;=2"),"")</f>
        <v>0</v>
      </c>
      <c r="CY141" s="1085"/>
      <c r="CZ141" s="1073">
        <f t="shared" ref="CZ141" si="1459">IF(AND(BM141&lt;&gt;1,K141&gt;=3),COUNTIFS(AH142:BL142,"リ",AH141:BL141,"&gt;=2"),"")</f>
        <v>0</v>
      </c>
      <c r="DA141" s="1074"/>
      <c r="DB141" s="1084">
        <f t="shared" ref="DB141" si="1460">SUM(DD141:DI142)</f>
        <v>0</v>
      </c>
      <c r="DC141" s="1090"/>
      <c r="DD141" s="1084" t="str">
        <f t="shared" ref="DD141" si="1461">IF(AND(BM141&lt;&gt;1,K141&lt;3),COUNTIFS(AH142:BL142,"非"),"")</f>
        <v/>
      </c>
      <c r="DE141" s="1085"/>
      <c r="DF141" s="1088" t="str">
        <f t="shared" ref="DF141" si="1462">IF(AND(BM141&lt;&gt;1,K141&lt;3),COUNTIFS(AH142:BL142,"緊"),"")</f>
        <v/>
      </c>
      <c r="DG141" s="1085"/>
      <c r="DH141" s="1073" t="str">
        <f t="shared" ref="DH141" si="1463">IF(AND(BM141&lt;&gt;1,K141&lt;3),COUNTIFS(AH142:BL142,"リ"),"")</f>
        <v/>
      </c>
      <c r="DI141" s="1074"/>
    </row>
    <row r="142" spans="1:113" ht="17.25" customHeight="1" x14ac:dyDescent="0.15">
      <c r="A142" s="1145"/>
      <c r="B142" s="1146"/>
      <c r="C142" s="1150"/>
      <c r="D142" s="1151"/>
      <c r="E142" s="1151"/>
      <c r="F142" s="1151"/>
      <c r="G142" s="1152"/>
      <c r="H142" s="1156"/>
      <c r="I142" s="1157"/>
      <c r="J142" s="1158"/>
      <c r="K142" s="1145"/>
      <c r="L142" s="1146"/>
      <c r="M142" s="1086"/>
      <c r="N142" s="1091"/>
      <c r="O142" s="1160"/>
      <c r="P142" s="1075"/>
      <c r="Q142" s="1075"/>
      <c r="R142" s="1075"/>
      <c r="S142" s="1075"/>
      <c r="T142" s="1076"/>
      <c r="U142" s="1135"/>
      <c r="V142" s="1136"/>
      <c r="W142" s="1139"/>
      <c r="X142" s="1140"/>
      <c r="Y142" s="1142"/>
      <c r="Z142" s="1116"/>
      <c r="AA142" s="1116"/>
      <c r="AB142" s="1116"/>
      <c r="AC142" s="1116"/>
      <c r="AD142" s="1117"/>
      <c r="AE142" s="1077" t="s">
        <v>450</v>
      </c>
      <c r="AF142" s="1078"/>
      <c r="AG142" s="1079"/>
      <c r="AH142" s="362"/>
      <c r="AI142" s="362"/>
      <c r="AJ142" s="362"/>
      <c r="AK142" s="362"/>
      <c r="AL142" s="362"/>
      <c r="AM142" s="362"/>
      <c r="AN142" s="362"/>
      <c r="AO142" s="363"/>
      <c r="AP142" s="363"/>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2"/>
      <c r="BM142" s="1080"/>
      <c r="BN142" s="1081"/>
      <c r="BO142" s="1123"/>
      <c r="BP142" s="1124"/>
      <c r="BQ142" s="1127"/>
      <c r="BR142" s="1128"/>
      <c r="BS142" s="1131"/>
      <c r="BT142" s="1132"/>
      <c r="BU142" s="1080"/>
      <c r="BV142" s="1081"/>
      <c r="BW142" s="1109"/>
      <c r="BX142" s="1110"/>
      <c r="BY142" s="1111"/>
      <c r="BZ142" s="1113"/>
      <c r="CA142" s="1113"/>
      <c r="CB142" s="1099"/>
      <c r="CC142" s="1099"/>
      <c r="CD142" s="1101"/>
      <c r="CE142" s="1101"/>
      <c r="CF142" s="1102"/>
      <c r="CG142" s="1094"/>
      <c r="CH142" s="1104"/>
      <c r="CI142" s="1094"/>
      <c r="CJ142" s="1094"/>
      <c r="CK142" s="1094"/>
      <c r="CL142" s="1094"/>
      <c r="CM142" s="1095"/>
      <c r="CN142" s="1097"/>
      <c r="CO142" s="1093"/>
      <c r="CP142" s="1093"/>
      <c r="CQ142" s="1093"/>
      <c r="CR142" s="1093"/>
      <c r="CS142" s="1093"/>
      <c r="CT142" s="1086"/>
      <c r="CU142" s="1091"/>
      <c r="CV142" s="1086"/>
      <c r="CW142" s="1087"/>
      <c r="CX142" s="1089"/>
      <c r="CY142" s="1087"/>
      <c r="CZ142" s="1075"/>
      <c r="DA142" s="1076"/>
      <c r="DB142" s="1086"/>
      <c r="DC142" s="1091"/>
      <c r="DD142" s="1086"/>
      <c r="DE142" s="1087"/>
      <c r="DF142" s="1089"/>
      <c r="DG142" s="1087"/>
      <c r="DH142" s="1075"/>
      <c r="DI142" s="1076"/>
    </row>
    <row r="143" spans="1:113" ht="17.25" customHeight="1" x14ac:dyDescent="0.15">
      <c r="A143" s="1143">
        <f t="shared" ref="A143" si="1464">A141+1</f>
        <v>67</v>
      </c>
      <c r="B143" s="1144"/>
      <c r="C143" s="1147"/>
      <c r="D143" s="1148"/>
      <c r="E143" s="1148"/>
      <c r="F143" s="1148"/>
      <c r="G143" s="1149"/>
      <c r="H143" s="1153"/>
      <c r="I143" s="1154"/>
      <c r="J143" s="1155"/>
      <c r="K143" s="1143" t="str">
        <f>IF(ISERROR(VLOOKUP($H143,[3]設定!$D$2:$E$7,2)), "", VLOOKUP($H143,[3]設定!$D$2:$E$7,2))</f>
        <v/>
      </c>
      <c r="L143" s="1144"/>
      <c r="M143" s="1084">
        <f t="shared" ref="M143" si="1465">COUNTA(AH144:BL144)</f>
        <v>0</v>
      </c>
      <c r="N143" s="1090"/>
      <c r="O143" s="1159">
        <f t="shared" ref="O143" si="1466">COUNTIF(AH144:BL144,"非")</f>
        <v>0</v>
      </c>
      <c r="P143" s="1073"/>
      <c r="Q143" s="1073">
        <f t="shared" ref="Q143" si="1467">COUNTIF(AH144:BL144,"緊")</f>
        <v>0</v>
      </c>
      <c r="R143" s="1073"/>
      <c r="S143" s="1073">
        <f t="shared" ref="S143" si="1468">COUNTIF(AH144:BL144,"リ")</f>
        <v>0</v>
      </c>
      <c r="T143" s="1074"/>
      <c r="U143" s="1133">
        <f t="shared" ref="U143" si="1469">COUNTIF(AH143:BL143,"○")</f>
        <v>0</v>
      </c>
      <c r="V143" s="1134"/>
      <c r="W143" s="1137">
        <f t="shared" ref="W143" si="1470">SUM(Y143:AD144)</f>
        <v>0</v>
      </c>
      <c r="X143" s="1138"/>
      <c r="Y143" s="1141">
        <f t="shared" ref="Y143" si="1471">SUMIFS($AH143:$BL143,$AH144:$BL144,"非")</f>
        <v>0</v>
      </c>
      <c r="Z143" s="1114"/>
      <c r="AA143" s="1114">
        <f t="shared" ref="AA143" si="1472">SUMIFS($AH143:$BL143,$AH144:$BL144,"緊")</f>
        <v>0</v>
      </c>
      <c r="AB143" s="1114"/>
      <c r="AC143" s="1114">
        <f t="shared" ref="AC143" si="1473">SUMIFS($AH143:$BL143,$AH144:$BL144,"リ")</f>
        <v>0</v>
      </c>
      <c r="AD143" s="1115"/>
      <c r="AE143" s="1118" t="s">
        <v>451</v>
      </c>
      <c r="AF143" s="1119"/>
      <c r="AG143" s="1120"/>
      <c r="AH143" s="359"/>
      <c r="AI143" s="286"/>
      <c r="AJ143" s="286"/>
      <c r="AK143" s="286"/>
      <c r="AL143" s="286"/>
      <c r="AM143" s="286"/>
      <c r="AN143" s="286"/>
      <c r="AO143" s="360"/>
      <c r="AP143" s="360"/>
      <c r="AQ143" s="286"/>
      <c r="AR143" s="286"/>
      <c r="AS143" s="286"/>
      <c r="AT143" s="286"/>
      <c r="AU143" s="286"/>
      <c r="AV143" s="286"/>
      <c r="AW143" s="286"/>
      <c r="AX143" s="286"/>
      <c r="AY143" s="286"/>
      <c r="AZ143" s="286"/>
      <c r="BA143" s="286"/>
      <c r="BB143" s="286"/>
      <c r="BC143" s="286"/>
      <c r="BD143" s="286"/>
      <c r="BE143" s="286"/>
      <c r="BF143" s="286"/>
      <c r="BG143" s="286"/>
      <c r="BH143" s="286"/>
      <c r="BI143" s="286"/>
      <c r="BJ143" s="286"/>
      <c r="BK143" s="286"/>
      <c r="BL143" s="361"/>
      <c r="BM143" s="1105"/>
      <c r="BN143" s="1106"/>
      <c r="BO143" s="1121"/>
      <c r="BP143" s="1122"/>
      <c r="BQ143" s="1125"/>
      <c r="BR143" s="1126"/>
      <c r="BS143" s="1129" t="str">
        <f t="shared" ref="BS143" si="1474">IF(BM143&gt;2,CR143,"")</f>
        <v/>
      </c>
      <c r="BT143" s="1130"/>
      <c r="BU143" s="1105"/>
      <c r="BV143" s="1106"/>
      <c r="BW143" s="1107"/>
      <c r="BX143" s="1108"/>
      <c r="BY143" s="1111"/>
      <c r="BZ143" s="1112">
        <f t="shared" ref="BZ143" si="1475">SUMPRODUCT((AH143:BL143&gt;8)*(BM143=""),AH143:BL143)-IF(BM143="",COUNTIF(AH143:BL143,"&gt;8")*8,0)</f>
        <v>0</v>
      </c>
      <c r="CA143" s="1112">
        <f t="shared" ref="CA143" si="1476">SUMPRODUCT((AH143:BL143&gt;8)*(BM143=8),AH143:BL143)-IF(BM143=8,COUNTIF(AH143:BL143,"&gt;8")*8,0)</f>
        <v>0</v>
      </c>
      <c r="CB143" s="1098">
        <f t="shared" ref="CB143" si="1477">COUNTIFS($AH144:$BL144,"緊",$AH143:$BL143,"○")+COUNTIFS($AH144:$BL144,"リ",$AH143:$BL143,"○")</f>
        <v>0</v>
      </c>
      <c r="CC143" s="1098">
        <f t="shared" ref="CC143" si="1478">SUMIFS($AH143:$BL143,$AH144:$BL144,"緊")+SUMIFS($AH143:$BL143,$AH144:$BL144,"リ")</f>
        <v>0</v>
      </c>
      <c r="CD143" s="1100" t="str">
        <f>IF(K143="","",IFERROR(VALUE(DATEDIF(H143,[3]設定!$D$13,"Y")+DATEDIF(H143,[3]設定!$D$13,"YM")/100),0))</f>
        <v/>
      </c>
      <c r="CE143" s="1100" t="str">
        <f>IF(H143="","",IF(CD143&lt;0.06,"6か月未満",IF(AND(0.06&lt;=CD143,CD143&lt;1),"6か月以上",IF(AND(1&lt;=CD143,CD143&lt;3),"3歳児未満",IF(3&lt;=CD143,"3歳児以上","")))))</f>
        <v/>
      </c>
      <c r="CF143" s="1102"/>
      <c r="CG143" s="1094"/>
      <c r="CH143" s="1103"/>
      <c r="CI143" s="1094"/>
      <c r="CJ143" s="1094"/>
      <c r="CK143" s="1094"/>
      <c r="CL143" s="1094"/>
      <c r="CM143" s="1095"/>
      <c r="CN143" s="1096"/>
      <c r="CO143" s="1092"/>
      <c r="CP143" s="1092"/>
      <c r="CQ143" s="1092"/>
      <c r="CR143" s="1092"/>
      <c r="CS143" s="1092"/>
      <c r="CT143" s="1084">
        <f t="shared" ref="CT143" si="1479">SUM(CV143:DA144)</f>
        <v>0</v>
      </c>
      <c r="CU143" s="1090"/>
      <c r="CV143" s="1084">
        <f t="shared" ref="CV143" si="1480">IF(AND(BM143&lt;&gt;1,K143&gt;=3),COUNTIFS(AH144:BL144,"非",AH143:BL143,"&gt;=2"),"")</f>
        <v>0</v>
      </c>
      <c r="CW143" s="1085"/>
      <c r="CX143" s="1088">
        <f t="shared" ref="CX143" si="1481">IF(AND(BM143&lt;&gt;1,K143&gt;=3),COUNTIFS(AH144:BL144,"緊",AH143:BL143,"&gt;=2"),"")</f>
        <v>0</v>
      </c>
      <c r="CY143" s="1085"/>
      <c r="CZ143" s="1073">
        <f t="shared" ref="CZ143" si="1482">IF(AND(BM143&lt;&gt;1,K143&gt;=3),COUNTIFS(AH144:BL144,"リ",AH143:BL143,"&gt;=2"),"")</f>
        <v>0</v>
      </c>
      <c r="DA143" s="1074"/>
      <c r="DB143" s="1084">
        <f t="shared" ref="DB143" si="1483">SUM(DD143:DI144)</f>
        <v>0</v>
      </c>
      <c r="DC143" s="1090"/>
      <c r="DD143" s="1084" t="str">
        <f t="shared" ref="DD143" si="1484">IF(AND(BM143&lt;&gt;1,K143&lt;3),COUNTIFS(AH144:BL144,"非"),"")</f>
        <v/>
      </c>
      <c r="DE143" s="1085"/>
      <c r="DF143" s="1088" t="str">
        <f t="shared" ref="DF143" si="1485">IF(AND(BM143&lt;&gt;1,K143&lt;3),COUNTIFS(AH144:BL144,"緊"),"")</f>
        <v/>
      </c>
      <c r="DG143" s="1085"/>
      <c r="DH143" s="1073" t="str">
        <f t="shared" ref="DH143" si="1486">IF(AND(BM143&lt;&gt;1,K143&lt;3),COUNTIFS(AH144:BL144,"リ"),"")</f>
        <v/>
      </c>
      <c r="DI143" s="1074"/>
    </row>
    <row r="144" spans="1:113" ht="17.25" customHeight="1" x14ac:dyDescent="0.15">
      <c r="A144" s="1145"/>
      <c r="B144" s="1146"/>
      <c r="C144" s="1150"/>
      <c r="D144" s="1151"/>
      <c r="E144" s="1151"/>
      <c r="F144" s="1151"/>
      <c r="G144" s="1152"/>
      <c r="H144" s="1156"/>
      <c r="I144" s="1157"/>
      <c r="J144" s="1158"/>
      <c r="K144" s="1145"/>
      <c r="L144" s="1146"/>
      <c r="M144" s="1086"/>
      <c r="N144" s="1091"/>
      <c r="O144" s="1160"/>
      <c r="P144" s="1075"/>
      <c r="Q144" s="1075"/>
      <c r="R144" s="1075"/>
      <c r="S144" s="1075"/>
      <c r="T144" s="1076"/>
      <c r="U144" s="1135"/>
      <c r="V144" s="1136"/>
      <c r="W144" s="1139"/>
      <c r="X144" s="1140"/>
      <c r="Y144" s="1142"/>
      <c r="Z144" s="1116"/>
      <c r="AA144" s="1116"/>
      <c r="AB144" s="1116"/>
      <c r="AC144" s="1116"/>
      <c r="AD144" s="1117"/>
      <c r="AE144" s="1077" t="s">
        <v>450</v>
      </c>
      <c r="AF144" s="1078"/>
      <c r="AG144" s="1079"/>
      <c r="AH144" s="362"/>
      <c r="AI144" s="362"/>
      <c r="AJ144" s="362"/>
      <c r="AK144" s="362"/>
      <c r="AL144" s="362"/>
      <c r="AM144" s="362"/>
      <c r="AN144" s="362"/>
      <c r="AO144" s="363"/>
      <c r="AP144" s="363"/>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2"/>
      <c r="BM144" s="1080"/>
      <c r="BN144" s="1081"/>
      <c r="BO144" s="1123"/>
      <c r="BP144" s="1124"/>
      <c r="BQ144" s="1127"/>
      <c r="BR144" s="1128"/>
      <c r="BS144" s="1131"/>
      <c r="BT144" s="1132"/>
      <c r="BU144" s="1080"/>
      <c r="BV144" s="1081"/>
      <c r="BW144" s="1109"/>
      <c r="BX144" s="1110"/>
      <c r="BY144" s="1111"/>
      <c r="BZ144" s="1113"/>
      <c r="CA144" s="1113"/>
      <c r="CB144" s="1099"/>
      <c r="CC144" s="1099"/>
      <c r="CD144" s="1101"/>
      <c r="CE144" s="1101"/>
      <c r="CF144" s="1102"/>
      <c r="CG144" s="1094"/>
      <c r="CH144" s="1104"/>
      <c r="CI144" s="1094"/>
      <c r="CJ144" s="1094"/>
      <c r="CK144" s="1094"/>
      <c r="CL144" s="1094"/>
      <c r="CM144" s="1095"/>
      <c r="CN144" s="1097"/>
      <c r="CO144" s="1093"/>
      <c r="CP144" s="1093"/>
      <c r="CQ144" s="1093"/>
      <c r="CR144" s="1093"/>
      <c r="CS144" s="1093"/>
      <c r="CT144" s="1086"/>
      <c r="CU144" s="1091"/>
      <c r="CV144" s="1086"/>
      <c r="CW144" s="1087"/>
      <c r="CX144" s="1089"/>
      <c r="CY144" s="1087"/>
      <c r="CZ144" s="1075"/>
      <c r="DA144" s="1076"/>
      <c r="DB144" s="1086"/>
      <c r="DC144" s="1091"/>
      <c r="DD144" s="1086"/>
      <c r="DE144" s="1087"/>
      <c r="DF144" s="1089"/>
      <c r="DG144" s="1087"/>
      <c r="DH144" s="1075"/>
      <c r="DI144" s="1076"/>
    </row>
    <row r="145" spans="1:113" ht="17.25" customHeight="1" x14ac:dyDescent="0.15">
      <c r="A145" s="1143">
        <f t="shared" ref="A145" si="1487">A143+1</f>
        <v>68</v>
      </c>
      <c r="B145" s="1144"/>
      <c r="C145" s="1147"/>
      <c r="D145" s="1148"/>
      <c r="E145" s="1148"/>
      <c r="F145" s="1148"/>
      <c r="G145" s="1149"/>
      <c r="H145" s="1153"/>
      <c r="I145" s="1154"/>
      <c r="J145" s="1155"/>
      <c r="K145" s="1143" t="str">
        <f>IF(ISERROR(VLOOKUP($H145,[3]設定!$D$2:$E$7,2)), "", VLOOKUP($H145,[3]設定!$D$2:$E$7,2))</f>
        <v/>
      </c>
      <c r="L145" s="1144"/>
      <c r="M145" s="1084">
        <f t="shared" ref="M145" si="1488">COUNTA(AH146:BL146)</f>
        <v>0</v>
      </c>
      <c r="N145" s="1090"/>
      <c r="O145" s="1159">
        <f t="shared" ref="O145" si="1489">COUNTIF(AH146:BL146,"非")</f>
        <v>0</v>
      </c>
      <c r="P145" s="1073"/>
      <c r="Q145" s="1073">
        <f t="shared" ref="Q145" si="1490">COUNTIF(AH146:BL146,"緊")</f>
        <v>0</v>
      </c>
      <c r="R145" s="1073"/>
      <c r="S145" s="1073">
        <f t="shared" ref="S145" si="1491">COUNTIF(AH146:BL146,"リ")</f>
        <v>0</v>
      </c>
      <c r="T145" s="1074"/>
      <c r="U145" s="1133">
        <f t="shared" ref="U145" si="1492">COUNTIF(AH145:BL145,"○")</f>
        <v>0</v>
      </c>
      <c r="V145" s="1134"/>
      <c r="W145" s="1137">
        <f t="shared" ref="W145" si="1493">SUM(Y145:AD146)</f>
        <v>0</v>
      </c>
      <c r="X145" s="1138"/>
      <c r="Y145" s="1141">
        <f t="shared" ref="Y145" si="1494">SUMIFS($AH145:$BL145,$AH146:$BL146,"非")</f>
        <v>0</v>
      </c>
      <c r="Z145" s="1114"/>
      <c r="AA145" s="1114">
        <f t="shared" ref="AA145" si="1495">SUMIFS($AH145:$BL145,$AH146:$BL146,"緊")</f>
        <v>0</v>
      </c>
      <c r="AB145" s="1114"/>
      <c r="AC145" s="1114">
        <f t="shared" ref="AC145" si="1496">SUMIFS($AH145:$BL145,$AH146:$BL146,"リ")</f>
        <v>0</v>
      </c>
      <c r="AD145" s="1115"/>
      <c r="AE145" s="1118" t="s">
        <v>451</v>
      </c>
      <c r="AF145" s="1119"/>
      <c r="AG145" s="1120"/>
      <c r="AH145" s="359"/>
      <c r="AI145" s="286"/>
      <c r="AJ145" s="286"/>
      <c r="AK145" s="286"/>
      <c r="AL145" s="286"/>
      <c r="AM145" s="286"/>
      <c r="AN145" s="286"/>
      <c r="AO145" s="360"/>
      <c r="AP145" s="360"/>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86"/>
      <c r="BL145" s="361"/>
      <c r="BM145" s="1105"/>
      <c r="BN145" s="1106"/>
      <c r="BO145" s="1121"/>
      <c r="BP145" s="1122"/>
      <c r="BQ145" s="1125"/>
      <c r="BR145" s="1126"/>
      <c r="BS145" s="1129" t="str">
        <f t="shared" ref="BS145" si="1497">IF(BM145&gt;2,CR145,"")</f>
        <v/>
      </c>
      <c r="BT145" s="1130"/>
      <c r="BU145" s="1105"/>
      <c r="BV145" s="1106"/>
      <c r="BW145" s="1107"/>
      <c r="BX145" s="1108"/>
      <c r="BY145" s="1111"/>
      <c r="BZ145" s="1112">
        <f t="shared" ref="BZ145" si="1498">SUMPRODUCT((AH145:BL145&gt;8)*(BM145=""),AH145:BL145)-IF(BM145="",COUNTIF(AH145:BL145,"&gt;8")*8,0)</f>
        <v>0</v>
      </c>
      <c r="CA145" s="1112">
        <f t="shared" ref="CA145" si="1499">SUMPRODUCT((AH145:BL145&gt;8)*(BM145=8),AH145:BL145)-IF(BM145=8,COUNTIF(AH145:BL145,"&gt;8")*8,0)</f>
        <v>0</v>
      </c>
      <c r="CB145" s="1098">
        <f t="shared" ref="CB145" si="1500">COUNTIFS($AH146:$BL146,"緊",$AH145:$BL145,"○")+COUNTIFS($AH146:$BL146,"リ",$AH145:$BL145,"○")</f>
        <v>0</v>
      </c>
      <c r="CC145" s="1098">
        <f t="shared" ref="CC145" si="1501">SUMIFS($AH145:$BL145,$AH146:$BL146,"緊")+SUMIFS($AH145:$BL145,$AH146:$BL146,"リ")</f>
        <v>0</v>
      </c>
      <c r="CD145" s="1100" t="str">
        <f>IF(K145="","",IFERROR(VALUE(DATEDIF(H145,[3]設定!$D$13,"Y")+DATEDIF(H145,[3]設定!$D$13,"YM")/100),0))</f>
        <v/>
      </c>
      <c r="CE145" s="1100" t="str">
        <f>IF(H145="","",IF(CD145&lt;0.06,"6か月未満",IF(AND(0.06&lt;=CD145,CD145&lt;1),"6か月以上",IF(AND(1&lt;=CD145,CD145&lt;3),"3歳児未満",IF(3&lt;=CD145,"3歳児以上","")))))</f>
        <v/>
      </c>
      <c r="CF145" s="1102"/>
      <c r="CG145" s="1094"/>
      <c r="CH145" s="1103"/>
      <c r="CI145" s="1094"/>
      <c r="CJ145" s="1094"/>
      <c r="CK145" s="1094"/>
      <c r="CL145" s="1094"/>
      <c r="CM145" s="1095"/>
      <c r="CN145" s="1096"/>
      <c r="CO145" s="1092"/>
      <c r="CP145" s="1092"/>
      <c r="CQ145" s="1092"/>
      <c r="CR145" s="1092"/>
      <c r="CS145" s="1092"/>
      <c r="CT145" s="1084">
        <f t="shared" ref="CT145" si="1502">SUM(CV145:DA146)</f>
        <v>0</v>
      </c>
      <c r="CU145" s="1090"/>
      <c r="CV145" s="1084">
        <f t="shared" ref="CV145" si="1503">IF(AND(BM145&lt;&gt;1,K145&gt;=3),COUNTIFS(AH146:BL146,"非",AH145:BL145,"&gt;=2"),"")</f>
        <v>0</v>
      </c>
      <c r="CW145" s="1085"/>
      <c r="CX145" s="1088">
        <f t="shared" ref="CX145" si="1504">IF(AND(BM145&lt;&gt;1,K145&gt;=3),COUNTIFS(AH146:BL146,"緊",AH145:BL145,"&gt;=2"),"")</f>
        <v>0</v>
      </c>
      <c r="CY145" s="1085"/>
      <c r="CZ145" s="1073">
        <f t="shared" ref="CZ145" si="1505">IF(AND(BM145&lt;&gt;1,K145&gt;=3),COUNTIFS(AH146:BL146,"リ",AH145:BL145,"&gt;=2"),"")</f>
        <v>0</v>
      </c>
      <c r="DA145" s="1074"/>
      <c r="DB145" s="1084">
        <f t="shared" ref="DB145" si="1506">SUM(DD145:DI146)</f>
        <v>0</v>
      </c>
      <c r="DC145" s="1090"/>
      <c r="DD145" s="1084" t="str">
        <f t="shared" ref="DD145" si="1507">IF(AND(BM145&lt;&gt;1,K145&lt;3),COUNTIFS(AH146:BL146,"非"),"")</f>
        <v/>
      </c>
      <c r="DE145" s="1085"/>
      <c r="DF145" s="1088" t="str">
        <f t="shared" ref="DF145" si="1508">IF(AND(BM145&lt;&gt;1,K145&lt;3),COUNTIFS(AH146:BL146,"緊"),"")</f>
        <v/>
      </c>
      <c r="DG145" s="1085"/>
      <c r="DH145" s="1073" t="str">
        <f t="shared" ref="DH145" si="1509">IF(AND(BM145&lt;&gt;1,K145&lt;3),COUNTIFS(AH146:BL146,"リ"),"")</f>
        <v/>
      </c>
      <c r="DI145" s="1074"/>
    </row>
    <row r="146" spans="1:113" ht="17.25" customHeight="1" x14ac:dyDescent="0.15">
      <c r="A146" s="1145"/>
      <c r="B146" s="1146"/>
      <c r="C146" s="1150"/>
      <c r="D146" s="1151"/>
      <c r="E146" s="1151"/>
      <c r="F146" s="1151"/>
      <c r="G146" s="1152"/>
      <c r="H146" s="1156"/>
      <c r="I146" s="1157"/>
      <c r="J146" s="1158"/>
      <c r="K146" s="1145"/>
      <c r="L146" s="1146"/>
      <c r="M146" s="1086"/>
      <c r="N146" s="1091"/>
      <c r="O146" s="1160"/>
      <c r="P146" s="1075"/>
      <c r="Q146" s="1075"/>
      <c r="R146" s="1075"/>
      <c r="S146" s="1075"/>
      <c r="T146" s="1076"/>
      <c r="U146" s="1135"/>
      <c r="V146" s="1136"/>
      <c r="W146" s="1139"/>
      <c r="X146" s="1140"/>
      <c r="Y146" s="1142"/>
      <c r="Z146" s="1116"/>
      <c r="AA146" s="1116"/>
      <c r="AB146" s="1116"/>
      <c r="AC146" s="1116"/>
      <c r="AD146" s="1117"/>
      <c r="AE146" s="1077" t="s">
        <v>450</v>
      </c>
      <c r="AF146" s="1078"/>
      <c r="AG146" s="1079"/>
      <c r="AH146" s="362"/>
      <c r="AI146" s="362"/>
      <c r="AJ146" s="362"/>
      <c r="AK146" s="362"/>
      <c r="AL146" s="362"/>
      <c r="AM146" s="362"/>
      <c r="AN146" s="362"/>
      <c r="AO146" s="363"/>
      <c r="AP146" s="363"/>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2"/>
      <c r="BM146" s="1080"/>
      <c r="BN146" s="1081"/>
      <c r="BO146" s="1123"/>
      <c r="BP146" s="1124"/>
      <c r="BQ146" s="1127"/>
      <c r="BR146" s="1128"/>
      <c r="BS146" s="1131"/>
      <c r="BT146" s="1132"/>
      <c r="BU146" s="1080"/>
      <c r="BV146" s="1081"/>
      <c r="BW146" s="1109"/>
      <c r="BX146" s="1110"/>
      <c r="BY146" s="1111"/>
      <c r="BZ146" s="1113"/>
      <c r="CA146" s="1113"/>
      <c r="CB146" s="1099"/>
      <c r="CC146" s="1099"/>
      <c r="CD146" s="1101"/>
      <c r="CE146" s="1101"/>
      <c r="CF146" s="1102"/>
      <c r="CG146" s="1094"/>
      <c r="CH146" s="1104"/>
      <c r="CI146" s="1094"/>
      <c r="CJ146" s="1094"/>
      <c r="CK146" s="1094"/>
      <c r="CL146" s="1094"/>
      <c r="CM146" s="1095"/>
      <c r="CN146" s="1097"/>
      <c r="CO146" s="1093"/>
      <c r="CP146" s="1093"/>
      <c r="CQ146" s="1093"/>
      <c r="CR146" s="1093"/>
      <c r="CS146" s="1093"/>
      <c r="CT146" s="1086"/>
      <c r="CU146" s="1091"/>
      <c r="CV146" s="1086"/>
      <c r="CW146" s="1087"/>
      <c r="CX146" s="1089"/>
      <c r="CY146" s="1087"/>
      <c r="CZ146" s="1075"/>
      <c r="DA146" s="1076"/>
      <c r="DB146" s="1086"/>
      <c r="DC146" s="1091"/>
      <c r="DD146" s="1086"/>
      <c r="DE146" s="1087"/>
      <c r="DF146" s="1089"/>
      <c r="DG146" s="1087"/>
      <c r="DH146" s="1075"/>
      <c r="DI146" s="1076"/>
    </row>
    <row r="147" spans="1:113" ht="17.25" customHeight="1" x14ac:dyDescent="0.15">
      <c r="A147" s="1143">
        <f t="shared" ref="A147" si="1510">A145+1</f>
        <v>69</v>
      </c>
      <c r="B147" s="1144"/>
      <c r="C147" s="1147"/>
      <c r="D147" s="1148"/>
      <c r="E147" s="1148"/>
      <c r="F147" s="1148"/>
      <c r="G147" s="1149"/>
      <c r="H147" s="1153"/>
      <c r="I147" s="1154"/>
      <c r="J147" s="1155"/>
      <c r="K147" s="1143" t="str">
        <f>IF(ISERROR(VLOOKUP($H147,[3]設定!$D$2:$E$7,2)), "", VLOOKUP($H147,[3]設定!$D$2:$E$7,2))</f>
        <v/>
      </c>
      <c r="L147" s="1144"/>
      <c r="M147" s="1084">
        <f t="shared" ref="M147" si="1511">COUNTA(AH148:BL148)</f>
        <v>0</v>
      </c>
      <c r="N147" s="1090"/>
      <c r="O147" s="1159">
        <f t="shared" ref="O147" si="1512">COUNTIF(AH148:BL148,"非")</f>
        <v>0</v>
      </c>
      <c r="P147" s="1073"/>
      <c r="Q147" s="1073">
        <f t="shared" ref="Q147" si="1513">COUNTIF(AH148:BL148,"緊")</f>
        <v>0</v>
      </c>
      <c r="R147" s="1073"/>
      <c r="S147" s="1073">
        <f t="shared" ref="S147" si="1514">COUNTIF(AH148:BL148,"リ")</f>
        <v>0</v>
      </c>
      <c r="T147" s="1074"/>
      <c r="U147" s="1133">
        <f t="shared" ref="U147" si="1515">COUNTIF(AH147:BL147,"○")</f>
        <v>0</v>
      </c>
      <c r="V147" s="1134"/>
      <c r="W147" s="1137">
        <f t="shared" ref="W147" si="1516">SUM(Y147:AD148)</f>
        <v>0</v>
      </c>
      <c r="X147" s="1138"/>
      <c r="Y147" s="1141">
        <f t="shared" ref="Y147" si="1517">SUMIFS($AH147:$BL147,$AH148:$BL148,"非")</f>
        <v>0</v>
      </c>
      <c r="Z147" s="1114"/>
      <c r="AA147" s="1114">
        <f t="shared" ref="AA147" si="1518">SUMIFS($AH147:$BL147,$AH148:$BL148,"緊")</f>
        <v>0</v>
      </c>
      <c r="AB147" s="1114"/>
      <c r="AC147" s="1114">
        <f t="shared" ref="AC147" si="1519">SUMIFS($AH147:$BL147,$AH148:$BL148,"リ")</f>
        <v>0</v>
      </c>
      <c r="AD147" s="1115"/>
      <c r="AE147" s="1118" t="s">
        <v>451</v>
      </c>
      <c r="AF147" s="1119"/>
      <c r="AG147" s="1120"/>
      <c r="AH147" s="359"/>
      <c r="AI147" s="286"/>
      <c r="AJ147" s="286"/>
      <c r="AK147" s="286"/>
      <c r="AL147" s="286"/>
      <c r="AM147" s="286"/>
      <c r="AN147" s="286"/>
      <c r="AO147" s="360"/>
      <c r="AP147" s="360"/>
      <c r="AQ147" s="286"/>
      <c r="AR147" s="286"/>
      <c r="AS147" s="286"/>
      <c r="AT147" s="286"/>
      <c r="AU147" s="286"/>
      <c r="AV147" s="286"/>
      <c r="AW147" s="286"/>
      <c r="AX147" s="286"/>
      <c r="AY147" s="286"/>
      <c r="AZ147" s="286"/>
      <c r="BA147" s="286"/>
      <c r="BB147" s="286"/>
      <c r="BC147" s="286"/>
      <c r="BD147" s="286"/>
      <c r="BE147" s="286"/>
      <c r="BF147" s="286"/>
      <c r="BG147" s="286"/>
      <c r="BH147" s="286"/>
      <c r="BI147" s="286"/>
      <c r="BJ147" s="286"/>
      <c r="BK147" s="286"/>
      <c r="BL147" s="361"/>
      <c r="BM147" s="1105"/>
      <c r="BN147" s="1106"/>
      <c r="BO147" s="1121"/>
      <c r="BP147" s="1122"/>
      <c r="BQ147" s="1125"/>
      <c r="BR147" s="1126"/>
      <c r="BS147" s="1129" t="str">
        <f t="shared" ref="BS147" si="1520">IF(BM147&gt;2,CR147,"")</f>
        <v/>
      </c>
      <c r="BT147" s="1130"/>
      <c r="BU147" s="1105"/>
      <c r="BV147" s="1106"/>
      <c r="BW147" s="1107"/>
      <c r="BX147" s="1108"/>
      <c r="BY147" s="1111"/>
      <c r="BZ147" s="1112">
        <f t="shared" ref="BZ147" si="1521">SUMPRODUCT((AH147:BL147&gt;8)*(BM147=""),AH147:BL147)-IF(BM147="",COUNTIF(AH147:BL147,"&gt;8")*8,0)</f>
        <v>0</v>
      </c>
      <c r="CA147" s="1112">
        <f t="shared" ref="CA147" si="1522">SUMPRODUCT((AH147:BL147&gt;8)*(BM147=8),AH147:BL147)-IF(BM147=8,COUNTIF(AH147:BL147,"&gt;8")*8,0)</f>
        <v>0</v>
      </c>
      <c r="CB147" s="1098">
        <f t="shared" ref="CB147" si="1523">COUNTIFS($AH148:$BL148,"緊",$AH147:$BL147,"○")+COUNTIFS($AH148:$BL148,"リ",$AH147:$BL147,"○")</f>
        <v>0</v>
      </c>
      <c r="CC147" s="1098">
        <f t="shared" ref="CC147" si="1524">SUMIFS($AH147:$BL147,$AH148:$BL148,"緊")+SUMIFS($AH147:$BL147,$AH148:$BL148,"リ")</f>
        <v>0</v>
      </c>
      <c r="CD147" s="1100" t="str">
        <f>IF(K147="","",IFERROR(VALUE(DATEDIF(H147,[3]設定!$D$13,"Y")+DATEDIF(H147,[3]設定!$D$13,"YM")/100),0))</f>
        <v/>
      </c>
      <c r="CE147" s="1100" t="str">
        <f>IF(H147="","",IF(CD147&lt;0.06,"6か月未満",IF(AND(0.06&lt;=CD147,CD147&lt;1),"6か月以上",IF(AND(1&lt;=CD147,CD147&lt;3),"3歳児未満",IF(3&lt;=CD147,"3歳児以上","")))))</f>
        <v/>
      </c>
      <c r="CF147" s="1102"/>
      <c r="CG147" s="1094"/>
      <c r="CH147" s="1103"/>
      <c r="CI147" s="1094"/>
      <c r="CJ147" s="1094"/>
      <c r="CK147" s="1094"/>
      <c r="CL147" s="1094"/>
      <c r="CM147" s="1095"/>
      <c r="CN147" s="1096"/>
      <c r="CO147" s="1092"/>
      <c r="CP147" s="1092"/>
      <c r="CQ147" s="1092"/>
      <c r="CR147" s="1092"/>
      <c r="CS147" s="1092"/>
      <c r="CT147" s="1084">
        <f t="shared" ref="CT147" si="1525">SUM(CV147:DA148)</f>
        <v>0</v>
      </c>
      <c r="CU147" s="1090"/>
      <c r="CV147" s="1084">
        <f t="shared" ref="CV147" si="1526">IF(AND(BM147&lt;&gt;1,K147&gt;=3),COUNTIFS(AH148:BL148,"非",AH147:BL147,"&gt;=2"),"")</f>
        <v>0</v>
      </c>
      <c r="CW147" s="1085"/>
      <c r="CX147" s="1088">
        <f t="shared" ref="CX147" si="1527">IF(AND(BM147&lt;&gt;1,K147&gt;=3),COUNTIFS(AH148:BL148,"緊",AH147:BL147,"&gt;=2"),"")</f>
        <v>0</v>
      </c>
      <c r="CY147" s="1085"/>
      <c r="CZ147" s="1073">
        <f t="shared" ref="CZ147" si="1528">IF(AND(BM147&lt;&gt;1,K147&gt;=3),COUNTIFS(AH148:BL148,"リ",AH147:BL147,"&gt;=2"),"")</f>
        <v>0</v>
      </c>
      <c r="DA147" s="1074"/>
      <c r="DB147" s="1084">
        <f t="shared" ref="DB147" si="1529">SUM(DD147:DI148)</f>
        <v>0</v>
      </c>
      <c r="DC147" s="1090"/>
      <c r="DD147" s="1084" t="str">
        <f t="shared" ref="DD147" si="1530">IF(AND(BM147&lt;&gt;1,K147&lt;3),COUNTIFS(AH148:BL148,"非"),"")</f>
        <v/>
      </c>
      <c r="DE147" s="1085"/>
      <c r="DF147" s="1088" t="str">
        <f t="shared" ref="DF147" si="1531">IF(AND(BM147&lt;&gt;1,K147&lt;3),COUNTIFS(AH148:BL148,"緊"),"")</f>
        <v/>
      </c>
      <c r="DG147" s="1085"/>
      <c r="DH147" s="1073" t="str">
        <f t="shared" ref="DH147" si="1532">IF(AND(BM147&lt;&gt;1,K147&lt;3),COUNTIFS(AH148:BL148,"リ"),"")</f>
        <v/>
      </c>
      <c r="DI147" s="1074"/>
    </row>
    <row r="148" spans="1:113" ht="17.25" customHeight="1" x14ac:dyDescent="0.15">
      <c r="A148" s="1145"/>
      <c r="B148" s="1146"/>
      <c r="C148" s="1150"/>
      <c r="D148" s="1151"/>
      <c r="E148" s="1151"/>
      <c r="F148" s="1151"/>
      <c r="G148" s="1152"/>
      <c r="H148" s="1156"/>
      <c r="I148" s="1157"/>
      <c r="J148" s="1158"/>
      <c r="K148" s="1145"/>
      <c r="L148" s="1146"/>
      <c r="M148" s="1086"/>
      <c r="N148" s="1091"/>
      <c r="O148" s="1160"/>
      <c r="P148" s="1075"/>
      <c r="Q148" s="1075"/>
      <c r="R148" s="1075"/>
      <c r="S148" s="1075"/>
      <c r="T148" s="1076"/>
      <c r="U148" s="1135"/>
      <c r="V148" s="1136"/>
      <c r="W148" s="1139"/>
      <c r="X148" s="1140"/>
      <c r="Y148" s="1142"/>
      <c r="Z148" s="1116"/>
      <c r="AA148" s="1116"/>
      <c r="AB148" s="1116"/>
      <c r="AC148" s="1116"/>
      <c r="AD148" s="1117"/>
      <c r="AE148" s="1077" t="s">
        <v>450</v>
      </c>
      <c r="AF148" s="1078"/>
      <c r="AG148" s="1079"/>
      <c r="AH148" s="362"/>
      <c r="AI148" s="362"/>
      <c r="AJ148" s="362"/>
      <c r="AK148" s="362"/>
      <c r="AL148" s="362"/>
      <c r="AM148" s="362"/>
      <c r="AN148" s="362"/>
      <c r="AO148" s="363"/>
      <c r="AP148" s="363"/>
      <c r="AQ148" s="362"/>
      <c r="AR148" s="362"/>
      <c r="AS148" s="362"/>
      <c r="AT148" s="362"/>
      <c r="AU148" s="362"/>
      <c r="AV148" s="362"/>
      <c r="AW148" s="362"/>
      <c r="AX148" s="362"/>
      <c r="AY148" s="362"/>
      <c r="AZ148" s="362"/>
      <c r="BA148" s="362"/>
      <c r="BB148" s="362"/>
      <c r="BC148" s="362"/>
      <c r="BD148" s="362"/>
      <c r="BE148" s="362"/>
      <c r="BF148" s="362"/>
      <c r="BG148" s="362"/>
      <c r="BH148" s="362"/>
      <c r="BI148" s="362"/>
      <c r="BJ148" s="362"/>
      <c r="BK148" s="362"/>
      <c r="BL148" s="362"/>
      <c r="BM148" s="1080"/>
      <c r="BN148" s="1081"/>
      <c r="BO148" s="1123"/>
      <c r="BP148" s="1124"/>
      <c r="BQ148" s="1127"/>
      <c r="BR148" s="1128"/>
      <c r="BS148" s="1131"/>
      <c r="BT148" s="1132"/>
      <c r="BU148" s="1080"/>
      <c r="BV148" s="1081"/>
      <c r="BW148" s="1109"/>
      <c r="BX148" s="1110"/>
      <c r="BY148" s="1111"/>
      <c r="BZ148" s="1113"/>
      <c r="CA148" s="1113"/>
      <c r="CB148" s="1099"/>
      <c r="CC148" s="1099"/>
      <c r="CD148" s="1101"/>
      <c r="CE148" s="1101"/>
      <c r="CF148" s="1102"/>
      <c r="CG148" s="1094"/>
      <c r="CH148" s="1104"/>
      <c r="CI148" s="1094"/>
      <c r="CJ148" s="1094"/>
      <c r="CK148" s="1094"/>
      <c r="CL148" s="1094"/>
      <c r="CM148" s="1095"/>
      <c r="CN148" s="1097"/>
      <c r="CO148" s="1093"/>
      <c r="CP148" s="1093"/>
      <c r="CQ148" s="1093"/>
      <c r="CR148" s="1093"/>
      <c r="CS148" s="1093"/>
      <c r="CT148" s="1086"/>
      <c r="CU148" s="1091"/>
      <c r="CV148" s="1086"/>
      <c r="CW148" s="1087"/>
      <c r="CX148" s="1089"/>
      <c r="CY148" s="1087"/>
      <c r="CZ148" s="1075"/>
      <c r="DA148" s="1076"/>
      <c r="DB148" s="1086"/>
      <c r="DC148" s="1091"/>
      <c r="DD148" s="1086"/>
      <c r="DE148" s="1087"/>
      <c r="DF148" s="1089"/>
      <c r="DG148" s="1087"/>
      <c r="DH148" s="1075"/>
      <c r="DI148" s="1076"/>
    </row>
    <row r="149" spans="1:113" ht="17.25" customHeight="1" x14ac:dyDescent="0.15">
      <c r="A149" s="1143">
        <f t="shared" ref="A149" si="1533">A147+1</f>
        <v>70</v>
      </c>
      <c r="B149" s="1144"/>
      <c r="C149" s="1147"/>
      <c r="D149" s="1148"/>
      <c r="E149" s="1148"/>
      <c r="F149" s="1148"/>
      <c r="G149" s="1149"/>
      <c r="H149" s="1153"/>
      <c r="I149" s="1154"/>
      <c r="J149" s="1155"/>
      <c r="K149" s="1143" t="str">
        <f>IF(ISERROR(VLOOKUP($H149,[3]設定!$D$2:$E$7,2)), "", VLOOKUP($H149,[3]設定!$D$2:$E$7,2))</f>
        <v/>
      </c>
      <c r="L149" s="1144"/>
      <c r="M149" s="1084">
        <f t="shared" ref="M149" si="1534">COUNTA(AH150:BL150)</f>
        <v>0</v>
      </c>
      <c r="N149" s="1090"/>
      <c r="O149" s="1159">
        <f t="shared" ref="O149" si="1535">COUNTIF(AH150:BL150,"非")</f>
        <v>0</v>
      </c>
      <c r="P149" s="1073"/>
      <c r="Q149" s="1073">
        <f t="shared" ref="Q149" si="1536">COUNTIF(AH150:BL150,"緊")</f>
        <v>0</v>
      </c>
      <c r="R149" s="1073"/>
      <c r="S149" s="1073">
        <f t="shared" ref="S149" si="1537">COUNTIF(AH150:BL150,"リ")</f>
        <v>0</v>
      </c>
      <c r="T149" s="1074"/>
      <c r="U149" s="1133">
        <f t="shared" ref="U149" si="1538">COUNTIF(AH149:BL149,"○")</f>
        <v>0</v>
      </c>
      <c r="V149" s="1134"/>
      <c r="W149" s="1137">
        <f t="shared" ref="W149" si="1539">SUM(Y149:AD150)</f>
        <v>0</v>
      </c>
      <c r="X149" s="1138"/>
      <c r="Y149" s="1141">
        <f t="shared" ref="Y149" si="1540">SUMIFS($AH149:$BL149,$AH150:$BL150,"非")</f>
        <v>0</v>
      </c>
      <c r="Z149" s="1114"/>
      <c r="AA149" s="1114">
        <f t="shared" ref="AA149" si="1541">SUMIFS($AH149:$BL149,$AH150:$BL150,"緊")</f>
        <v>0</v>
      </c>
      <c r="AB149" s="1114"/>
      <c r="AC149" s="1114">
        <f t="shared" ref="AC149" si="1542">SUMIFS($AH149:$BL149,$AH150:$BL150,"リ")</f>
        <v>0</v>
      </c>
      <c r="AD149" s="1115"/>
      <c r="AE149" s="1118" t="s">
        <v>451</v>
      </c>
      <c r="AF149" s="1119"/>
      <c r="AG149" s="1120"/>
      <c r="AH149" s="359"/>
      <c r="AI149" s="286"/>
      <c r="AJ149" s="286"/>
      <c r="AK149" s="286"/>
      <c r="AL149" s="286"/>
      <c r="AM149" s="286"/>
      <c r="AN149" s="286"/>
      <c r="AO149" s="360"/>
      <c r="AP149" s="360"/>
      <c r="AQ149" s="286"/>
      <c r="AR149" s="286"/>
      <c r="AS149" s="286"/>
      <c r="AT149" s="286"/>
      <c r="AU149" s="286"/>
      <c r="AV149" s="286"/>
      <c r="AW149" s="286"/>
      <c r="AX149" s="286"/>
      <c r="AY149" s="286"/>
      <c r="AZ149" s="286"/>
      <c r="BA149" s="286"/>
      <c r="BB149" s="286"/>
      <c r="BC149" s="286"/>
      <c r="BD149" s="286"/>
      <c r="BE149" s="286"/>
      <c r="BF149" s="286"/>
      <c r="BG149" s="286"/>
      <c r="BH149" s="286"/>
      <c r="BI149" s="286"/>
      <c r="BJ149" s="286"/>
      <c r="BK149" s="286"/>
      <c r="BL149" s="361"/>
      <c r="BM149" s="1105"/>
      <c r="BN149" s="1106"/>
      <c r="BO149" s="1121"/>
      <c r="BP149" s="1122"/>
      <c r="BQ149" s="1125"/>
      <c r="BR149" s="1126"/>
      <c r="BS149" s="1129" t="str">
        <f t="shared" ref="BS149" si="1543">IF(BM149&gt;2,CR149,"")</f>
        <v/>
      </c>
      <c r="BT149" s="1130"/>
      <c r="BU149" s="1105"/>
      <c r="BV149" s="1106"/>
      <c r="BW149" s="1107"/>
      <c r="BX149" s="1108"/>
      <c r="BY149" s="1111"/>
      <c r="BZ149" s="1112">
        <f t="shared" ref="BZ149" si="1544">SUMPRODUCT((AH149:BL149&gt;8)*(BM149=""),AH149:BL149)-IF(BM149="",COUNTIF(AH149:BL149,"&gt;8")*8,0)</f>
        <v>0</v>
      </c>
      <c r="CA149" s="1112">
        <f t="shared" ref="CA149" si="1545">SUMPRODUCT((AH149:BL149&gt;8)*(BM149=8),AH149:BL149)-IF(BM149=8,COUNTIF(AH149:BL149,"&gt;8")*8,0)</f>
        <v>0</v>
      </c>
      <c r="CB149" s="1098">
        <f t="shared" ref="CB149" si="1546">COUNTIFS($AH150:$BL150,"緊",$AH149:$BL149,"○")+COUNTIFS($AH150:$BL150,"リ",$AH149:$BL149,"○")</f>
        <v>0</v>
      </c>
      <c r="CC149" s="1098">
        <f t="shared" ref="CC149" si="1547">SUMIFS($AH149:$BL149,$AH150:$BL150,"緊")+SUMIFS($AH149:$BL149,$AH150:$BL150,"リ")</f>
        <v>0</v>
      </c>
      <c r="CD149" s="1100" t="str">
        <f>IF(K149="","",IFERROR(VALUE(DATEDIF(H149,[3]設定!$D$13,"Y")+DATEDIF(H149,[3]設定!$D$13,"YM")/100),0))</f>
        <v/>
      </c>
      <c r="CE149" s="1100" t="str">
        <f>IF(H149="","",IF(CD149&lt;0.06,"6か月未満",IF(AND(0.06&lt;=CD149,CD149&lt;1),"6か月以上",IF(AND(1&lt;=CD149,CD149&lt;3),"3歳児未満",IF(3&lt;=CD149,"3歳児以上","")))))</f>
        <v/>
      </c>
      <c r="CF149" s="1102"/>
      <c r="CG149" s="1094"/>
      <c r="CH149" s="1103"/>
      <c r="CI149" s="1094"/>
      <c r="CJ149" s="1094"/>
      <c r="CK149" s="1094"/>
      <c r="CL149" s="1094"/>
      <c r="CM149" s="1095"/>
      <c r="CN149" s="1096"/>
      <c r="CO149" s="1092"/>
      <c r="CP149" s="1092"/>
      <c r="CQ149" s="1092"/>
      <c r="CR149" s="1092"/>
      <c r="CS149" s="1092"/>
      <c r="CT149" s="1084">
        <f t="shared" ref="CT149" si="1548">SUM(CV149:DA150)</f>
        <v>0</v>
      </c>
      <c r="CU149" s="1090"/>
      <c r="CV149" s="1084">
        <f t="shared" ref="CV149" si="1549">IF(AND(BM149&lt;&gt;1,K149&gt;=3),COUNTIFS(AH150:BL150,"非",AH149:BL149,"&gt;=2"),"")</f>
        <v>0</v>
      </c>
      <c r="CW149" s="1085"/>
      <c r="CX149" s="1088">
        <f t="shared" ref="CX149" si="1550">IF(AND(BM149&lt;&gt;1,K149&gt;=3),COUNTIFS(AH150:BL150,"緊",AH149:BL149,"&gt;=2"),"")</f>
        <v>0</v>
      </c>
      <c r="CY149" s="1085"/>
      <c r="CZ149" s="1073">
        <f t="shared" ref="CZ149" si="1551">IF(AND(BM149&lt;&gt;1,K149&gt;=3),COUNTIFS(AH150:BL150,"リ",AH149:BL149,"&gt;=2"),"")</f>
        <v>0</v>
      </c>
      <c r="DA149" s="1074"/>
      <c r="DB149" s="1084">
        <f t="shared" ref="DB149" si="1552">SUM(DD149:DI150)</f>
        <v>0</v>
      </c>
      <c r="DC149" s="1090"/>
      <c r="DD149" s="1084" t="str">
        <f t="shared" ref="DD149" si="1553">IF(AND(BM149&lt;&gt;1,K149&lt;3),COUNTIFS(AH150:BL150,"非"),"")</f>
        <v/>
      </c>
      <c r="DE149" s="1085"/>
      <c r="DF149" s="1088" t="str">
        <f t="shared" ref="DF149" si="1554">IF(AND(BM149&lt;&gt;1,K149&lt;3),COUNTIFS(AH150:BL150,"緊"),"")</f>
        <v/>
      </c>
      <c r="DG149" s="1085"/>
      <c r="DH149" s="1073" t="str">
        <f t="shared" ref="DH149" si="1555">IF(AND(BM149&lt;&gt;1,K149&lt;3),COUNTIFS(AH150:BL150,"リ"),"")</f>
        <v/>
      </c>
      <c r="DI149" s="1074"/>
    </row>
    <row r="150" spans="1:113" ht="17.25" customHeight="1" x14ac:dyDescent="0.15">
      <c r="A150" s="1145"/>
      <c r="B150" s="1146"/>
      <c r="C150" s="1150"/>
      <c r="D150" s="1151"/>
      <c r="E150" s="1151"/>
      <c r="F150" s="1151"/>
      <c r="G150" s="1152"/>
      <c r="H150" s="1156"/>
      <c r="I150" s="1157"/>
      <c r="J150" s="1158"/>
      <c r="K150" s="1145"/>
      <c r="L150" s="1146"/>
      <c r="M150" s="1086"/>
      <c r="N150" s="1091"/>
      <c r="O150" s="1160"/>
      <c r="P150" s="1075"/>
      <c r="Q150" s="1075"/>
      <c r="R150" s="1075"/>
      <c r="S150" s="1075"/>
      <c r="T150" s="1076"/>
      <c r="U150" s="1135"/>
      <c r="V150" s="1136"/>
      <c r="W150" s="1139"/>
      <c r="X150" s="1140"/>
      <c r="Y150" s="1142"/>
      <c r="Z150" s="1116"/>
      <c r="AA150" s="1116"/>
      <c r="AB150" s="1116"/>
      <c r="AC150" s="1116"/>
      <c r="AD150" s="1117"/>
      <c r="AE150" s="1077" t="s">
        <v>450</v>
      </c>
      <c r="AF150" s="1078"/>
      <c r="AG150" s="1079"/>
      <c r="AH150" s="362"/>
      <c r="AI150" s="362"/>
      <c r="AJ150" s="362"/>
      <c r="AK150" s="362"/>
      <c r="AL150" s="362"/>
      <c r="AM150" s="362"/>
      <c r="AN150" s="362"/>
      <c r="AO150" s="363"/>
      <c r="AP150" s="363"/>
      <c r="AQ150" s="362"/>
      <c r="AR150" s="362"/>
      <c r="AS150" s="362"/>
      <c r="AT150" s="362"/>
      <c r="AU150" s="362"/>
      <c r="AV150" s="362"/>
      <c r="AW150" s="362"/>
      <c r="AX150" s="362"/>
      <c r="AY150" s="362"/>
      <c r="AZ150" s="362"/>
      <c r="BA150" s="362"/>
      <c r="BB150" s="362"/>
      <c r="BC150" s="362"/>
      <c r="BD150" s="362"/>
      <c r="BE150" s="362"/>
      <c r="BF150" s="362"/>
      <c r="BG150" s="362"/>
      <c r="BH150" s="362"/>
      <c r="BI150" s="362"/>
      <c r="BJ150" s="362"/>
      <c r="BK150" s="362"/>
      <c r="BL150" s="362"/>
      <c r="BM150" s="1080"/>
      <c r="BN150" s="1081"/>
      <c r="BO150" s="1123"/>
      <c r="BP150" s="1124"/>
      <c r="BQ150" s="1127"/>
      <c r="BR150" s="1128"/>
      <c r="BS150" s="1131"/>
      <c r="BT150" s="1132"/>
      <c r="BU150" s="1080"/>
      <c r="BV150" s="1081"/>
      <c r="BW150" s="1109"/>
      <c r="BX150" s="1110"/>
      <c r="BY150" s="1111"/>
      <c r="BZ150" s="1113"/>
      <c r="CA150" s="1113"/>
      <c r="CB150" s="1099"/>
      <c r="CC150" s="1099"/>
      <c r="CD150" s="1101"/>
      <c r="CE150" s="1101"/>
      <c r="CF150" s="1102"/>
      <c r="CG150" s="1094"/>
      <c r="CH150" s="1104"/>
      <c r="CI150" s="1094"/>
      <c r="CJ150" s="1094"/>
      <c r="CK150" s="1094"/>
      <c r="CL150" s="1094"/>
      <c r="CM150" s="1095"/>
      <c r="CN150" s="1097"/>
      <c r="CO150" s="1093"/>
      <c r="CP150" s="1093"/>
      <c r="CQ150" s="1093"/>
      <c r="CR150" s="1093"/>
      <c r="CS150" s="1093"/>
      <c r="CT150" s="1086"/>
      <c r="CU150" s="1091"/>
      <c r="CV150" s="1086"/>
      <c r="CW150" s="1087"/>
      <c r="CX150" s="1089"/>
      <c r="CY150" s="1087"/>
      <c r="CZ150" s="1075"/>
      <c r="DA150" s="1076"/>
      <c r="DB150" s="1086"/>
      <c r="DC150" s="1091"/>
      <c r="DD150" s="1086"/>
      <c r="DE150" s="1087"/>
      <c r="DF150" s="1089"/>
      <c r="DG150" s="1087"/>
      <c r="DH150" s="1075"/>
      <c r="DI150" s="1076"/>
    </row>
    <row r="151" spans="1:113" ht="17.25" customHeight="1" x14ac:dyDescent="0.15">
      <c r="A151" s="1143">
        <f t="shared" ref="A151" si="1556">A149+1</f>
        <v>71</v>
      </c>
      <c r="B151" s="1144"/>
      <c r="C151" s="1147"/>
      <c r="D151" s="1148"/>
      <c r="E151" s="1148"/>
      <c r="F151" s="1148"/>
      <c r="G151" s="1149"/>
      <c r="H151" s="1153"/>
      <c r="I151" s="1154"/>
      <c r="J151" s="1155"/>
      <c r="K151" s="1143" t="str">
        <f>IF(ISERROR(VLOOKUP($H151,[3]設定!$D$2:$E$7,2)), "", VLOOKUP($H151,[3]設定!$D$2:$E$7,2))</f>
        <v/>
      </c>
      <c r="L151" s="1144"/>
      <c r="M151" s="1084">
        <f t="shared" ref="M151" si="1557">COUNTA(AH152:BL152)</f>
        <v>0</v>
      </c>
      <c r="N151" s="1090"/>
      <c r="O151" s="1159">
        <f t="shared" ref="O151" si="1558">COUNTIF(AH152:BL152,"非")</f>
        <v>0</v>
      </c>
      <c r="P151" s="1073"/>
      <c r="Q151" s="1073">
        <f t="shared" ref="Q151" si="1559">COUNTIF(AH152:BL152,"緊")</f>
        <v>0</v>
      </c>
      <c r="R151" s="1073"/>
      <c r="S151" s="1073">
        <f t="shared" ref="S151" si="1560">COUNTIF(AH152:BL152,"リ")</f>
        <v>0</v>
      </c>
      <c r="T151" s="1074"/>
      <c r="U151" s="1133">
        <f t="shared" ref="U151" si="1561">COUNTIF(AH151:BL151,"○")</f>
        <v>0</v>
      </c>
      <c r="V151" s="1134"/>
      <c r="W151" s="1137">
        <f t="shared" ref="W151" si="1562">SUM(Y151:AD152)</f>
        <v>0</v>
      </c>
      <c r="X151" s="1138"/>
      <c r="Y151" s="1141">
        <f t="shared" ref="Y151" si="1563">SUMIFS($AH151:$BL151,$AH152:$BL152,"非")</f>
        <v>0</v>
      </c>
      <c r="Z151" s="1114"/>
      <c r="AA151" s="1114">
        <f t="shared" ref="AA151" si="1564">SUMIFS($AH151:$BL151,$AH152:$BL152,"緊")</f>
        <v>0</v>
      </c>
      <c r="AB151" s="1114"/>
      <c r="AC151" s="1114">
        <f t="shared" ref="AC151" si="1565">SUMIFS($AH151:$BL151,$AH152:$BL152,"リ")</f>
        <v>0</v>
      </c>
      <c r="AD151" s="1115"/>
      <c r="AE151" s="1118" t="s">
        <v>451</v>
      </c>
      <c r="AF151" s="1119"/>
      <c r="AG151" s="1120"/>
      <c r="AH151" s="359"/>
      <c r="AI151" s="286"/>
      <c r="AJ151" s="286"/>
      <c r="AK151" s="286"/>
      <c r="AL151" s="286"/>
      <c r="AM151" s="286"/>
      <c r="AN151" s="286"/>
      <c r="AO151" s="360"/>
      <c r="AP151" s="360"/>
      <c r="AQ151" s="286"/>
      <c r="AR151" s="286"/>
      <c r="AS151" s="286"/>
      <c r="AT151" s="286"/>
      <c r="AU151" s="286"/>
      <c r="AV151" s="286"/>
      <c r="AW151" s="286"/>
      <c r="AX151" s="286"/>
      <c r="AY151" s="286"/>
      <c r="AZ151" s="286"/>
      <c r="BA151" s="286"/>
      <c r="BB151" s="286"/>
      <c r="BC151" s="286"/>
      <c r="BD151" s="286"/>
      <c r="BE151" s="286"/>
      <c r="BF151" s="286"/>
      <c r="BG151" s="286"/>
      <c r="BH151" s="286"/>
      <c r="BI151" s="286"/>
      <c r="BJ151" s="286"/>
      <c r="BK151" s="286"/>
      <c r="BL151" s="361"/>
      <c r="BM151" s="1105"/>
      <c r="BN151" s="1106"/>
      <c r="BO151" s="1121"/>
      <c r="BP151" s="1122"/>
      <c r="BQ151" s="1125"/>
      <c r="BR151" s="1126"/>
      <c r="BS151" s="1129" t="str">
        <f t="shared" ref="BS151" si="1566">IF(BM151&gt;2,CR151,"")</f>
        <v/>
      </c>
      <c r="BT151" s="1130"/>
      <c r="BU151" s="1105"/>
      <c r="BV151" s="1106"/>
      <c r="BW151" s="1107"/>
      <c r="BX151" s="1108"/>
      <c r="BY151" s="1111"/>
      <c r="BZ151" s="1112">
        <f t="shared" ref="BZ151" si="1567">SUMPRODUCT((AH151:BL151&gt;8)*(BM151=""),AH151:BL151)-IF(BM151="",COUNTIF(AH151:BL151,"&gt;8")*8,0)</f>
        <v>0</v>
      </c>
      <c r="CA151" s="1112">
        <f t="shared" ref="CA151" si="1568">SUMPRODUCT((AH151:BL151&gt;8)*(BM151=8),AH151:BL151)-IF(BM151=8,COUNTIF(AH151:BL151,"&gt;8")*8,0)</f>
        <v>0</v>
      </c>
      <c r="CB151" s="1098">
        <f t="shared" ref="CB151" si="1569">COUNTIFS($AH152:$BL152,"緊",$AH151:$BL151,"○")+COUNTIFS($AH152:$BL152,"リ",$AH151:$BL151,"○")</f>
        <v>0</v>
      </c>
      <c r="CC151" s="1098">
        <f t="shared" ref="CC151" si="1570">SUMIFS($AH151:$BL151,$AH152:$BL152,"緊")+SUMIFS($AH151:$BL151,$AH152:$BL152,"リ")</f>
        <v>0</v>
      </c>
      <c r="CD151" s="1100" t="str">
        <f>IF(K151="","",IFERROR(VALUE(DATEDIF(H151,[3]設定!$D$13,"Y")+DATEDIF(H151,[3]設定!$D$13,"YM")/100),0))</f>
        <v/>
      </c>
      <c r="CE151" s="1100" t="str">
        <f>IF(H151="","",IF(CD151&lt;0.06,"6か月未満",IF(AND(0.06&lt;=CD151,CD151&lt;1),"6か月以上",IF(AND(1&lt;=CD151,CD151&lt;3),"3歳児未満",IF(3&lt;=CD151,"3歳児以上","")))))</f>
        <v/>
      </c>
      <c r="CF151" s="1102"/>
      <c r="CG151" s="1094"/>
      <c r="CH151" s="1103"/>
      <c r="CI151" s="1094"/>
      <c r="CJ151" s="1094"/>
      <c r="CK151" s="1094"/>
      <c r="CL151" s="1094"/>
      <c r="CM151" s="1095"/>
      <c r="CN151" s="1096"/>
      <c r="CO151" s="1092"/>
      <c r="CP151" s="1092"/>
      <c r="CQ151" s="1092"/>
      <c r="CR151" s="1092"/>
      <c r="CS151" s="1092"/>
      <c r="CT151" s="1084">
        <f t="shared" ref="CT151" si="1571">SUM(CV151:DA152)</f>
        <v>0</v>
      </c>
      <c r="CU151" s="1090"/>
      <c r="CV151" s="1084">
        <f t="shared" ref="CV151" si="1572">IF(AND(BM151&lt;&gt;1,K151&gt;=3),COUNTIFS(AH152:BL152,"非",AH151:BL151,"&gt;=2"),"")</f>
        <v>0</v>
      </c>
      <c r="CW151" s="1085"/>
      <c r="CX151" s="1088">
        <f t="shared" ref="CX151" si="1573">IF(AND(BM151&lt;&gt;1,K151&gt;=3),COUNTIFS(AH152:BL152,"緊",AH151:BL151,"&gt;=2"),"")</f>
        <v>0</v>
      </c>
      <c r="CY151" s="1085"/>
      <c r="CZ151" s="1073">
        <f t="shared" ref="CZ151" si="1574">IF(AND(BM151&lt;&gt;1,K151&gt;=3),COUNTIFS(AH152:BL152,"リ",AH151:BL151,"&gt;=2"),"")</f>
        <v>0</v>
      </c>
      <c r="DA151" s="1074"/>
      <c r="DB151" s="1084">
        <f t="shared" ref="DB151" si="1575">SUM(DD151:DI152)</f>
        <v>0</v>
      </c>
      <c r="DC151" s="1090"/>
      <c r="DD151" s="1084" t="str">
        <f t="shared" ref="DD151" si="1576">IF(AND(BM151&lt;&gt;1,K151&lt;3),COUNTIFS(AH152:BL152,"非"),"")</f>
        <v/>
      </c>
      <c r="DE151" s="1085"/>
      <c r="DF151" s="1088" t="str">
        <f t="shared" ref="DF151" si="1577">IF(AND(BM151&lt;&gt;1,K151&lt;3),COUNTIFS(AH152:BL152,"緊"),"")</f>
        <v/>
      </c>
      <c r="DG151" s="1085"/>
      <c r="DH151" s="1073" t="str">
        <f t="shared" ref="DH151" si="1578">IF(AND(BM151&lt;&gt;1,K151&lt;3),COUNTIFS(AH152:BL152,"リ"),"")</f>
        <v/>
      </c>
      <c r="DI151" s="1074"/>
    </row>
    <row r="152" spans="1:113" ht="17.25" customHeight="1" x14ac:dyDescent="0.15">
      <c r="A152" s="1145"/>
      <c r="B152" s="1146"/>
      <c r="C152" s="1150"/>
      <c r="D152" s="1151"/>
      <c r="E152" s="1151"/>
      <c r="F152" s="1151"/>
      <c r="G152" s="1152"/>
      <c r="H152" s="1156"/>
      <c r="I152" s="1157"/>
      <c r="J152" s="1158"/>
      <c r="K152" s="1145"/>
      <c r="L152" s="1146"/>
      <c r="M152" s="1086"/>
      <c r="N152" s="1091"/>
      <c r="O152" s="1160"/>
      <c r="P152" s="1075"/>
      <c r="Q152" s="1075"/>
      <c r="R152" s="1075"/>
      <c r="S152" s="1075"/>
      <c r="T152" s="1076"/>
      <c r="U152" s="1135"/>
      <c r="V152" s="1136"/>
      <c r="W152" s="1139"/>
      <c r="X152" s="1140"/>
      <c r="Y152" s="1142"/>
      <c r="Z152" s="1116"/>
      <c r="AA152" s="1116"/>
      <c r="AB152" s="1116"/>
      <c r="AC152" s="1116"/>
      <c r="AD152" s="1117"/>
      <c r="AE152" s="1077" t="s">
        <v>450</v>
      </c>
      <c r="AF152" s="1078"/>
      <c r="AG152" s="1079"/>
      <c r="AH152" s="362"/>
      <c r="AI152" s="362"/>
      <c r="AJ152" s="362"/>
      <c r="AK152" s="362"/>
      <c r="AL152" s="362"/>
      <c r="AM152" s="362"/>
      <c r="AN152" s="362"/>
      <c r="AO152" s="363"/>
      <c r="AP152" s="363"/>
      <c r="AQ152" s="362"/>
      <c r="AR152" s="362"/>
      <c r="AS152" s="362"/>
      <c r="AT152" s="362"/>
      <c r="AU152" s="362"/>
      <c r="AV152" s="362"/>
      <c r="AW152" s="362"/>
      <c r="AX152" s="362"/>
      <c r="AY152" s="362"/>
      <c r="AZ152" s="362"/>
      <c r="BA152" s="362"/>
      <c r="BB152" s="362"/>
      <c r="BC152" s="362"/>
      <c r="BD152" s="362"/>
      <c r="BE152" s="362"/>
      <c r="BF152" s="362"/>
      <c r="BG152" s="362"/>
      <c r="BH152" s="362"/>
      <c r="BI152" s="362"/>
      <c r="BJ152" s="362"/>
      <c r="BK152" s="362"/>
      <c r="BL152" s="362"/>
      <c r="BM152" s="1080"/>
      <c r="BN152" s="1081"/>
      <c r="BO152" s="1123"/>
      <c r="BP152" s="1124"/>
      <c r="BQ152" s="1127"/>
      <c r="BR152" s="1128"/>
      <c r="BS152" s="1131"/>
      <c r="BT152" s="1132"/>
      <c r="BU152" s="1080"/>
      <c r="BV152" s="1081"/>
      <c r="BW152" s="1109"/>
      <c r="BX152" s="1110"/>
      <c r="BY152" s="1111"/>
      <c r="BZ152" s="1113"/>
      <c r="CA152" s="1113"/>
      <c r="CB152" s="1099"/>
      <c r="CC152" s="1099"/>
      <c r="CD152" s="1101"/>
      <c r="CE152" s="1101"/>
      <c r="CF152" s="1102"/>
      <c r="CG152" s="1094"/>
      <c r="CH152" s="1104"/>
      <c r="CI152" s="1094"/>
      <c r="CJ152" s="1094"/>
      <c r="CK152" s="1094"/>
      <c r="CL152" s="1094"/>
      <c r="CM152" s="1095"/>
      <c r="CN152" s="1097"/>
      <c r="CO152" s="1093"/>
      <c r="CP152" s="1093"/>
      <c r="CQ152" s="1093"/>
      <c r="CR152" s="1093"/>
      <c r="CS152" s="1093"/>
      <c r="CT152" s="1086"/>
      <c r="CU152" s="1091"/>
      <c r="CV152" s="1086"/>
      <c r="CW152" s="1087"/>
      <c r="CX152" s="1089"/>
      <c r="CY152" s="1087"/>
      <c r="CZ152" s="1075"/>
      <c r="DA152" s="1076"/>
      <c r="DB152" s="1086"/>
      <c r="DC152" s="1091"/>
      <c r="DD152" s="1086"/>
      <c r="DE152" s="1087"/>
      <c r="DF152" s="1089"/>
      <c r="DG152" s="1087"/>
      <c r="DH152" s="1075"/>
      <c r="DI152" s="1076"/>
    </row>
    <row r="153" spans="1:113" ht="17.25" customHeight="1" x14ac:dyDescent="0.15">
      <c r="A153" s="1143">
        <f t="shared" ref="A153" si="1579">A151+1</f>
        <v>72</v>
      </c>
      <c r="B153" s="1144"/>
      <c r="C153" s="1147"/>
      <c r="D153" s="1148"/>
      <c r="E153" s="1148"/>
      <c r="F153" s="1148"/>
      <c r="G153" s="1149"/>
      <c r="H153" s="1153"/>
      <c r="I153" s="1154"/>
      <c r="J153" s="1155"/>
      <c r="K153" s="1143" t="str">
        <f>IF(ISERROR(VLOOKUP($H153,[3]設定!$D$2:$E$7,2)), "", VLOOKUP($H153,[3]設定!$D$2:$E$7,2))</f>
        <v/>
      </c>
      <c r="L153" s="1144"/>
      <c r="M153" s="1084">
        <f t="shared" ref="M153" si="1580">COUNTA(AH154:BL154)</f>
        <v>0</v>
      </c>
      <c r="N153" s="1090"/>
      <c r="O153" s="1159">
        <f t="shared" ref="O153" si="1581">COUNTIF(AH154:BL154,"非")</f>
        <v>0</v>
      </c>
      <c r="P153" s="1073"/>
      <c r="Q153" s="1073">
        <f t="shared" ref="Q153" si="1582">COUNTIF(AH154:BL154,"緊")</f>
        <v>0</v>
      </c>
      <c r="R153" s="1073"/>
      <c r="S153" s="1073">
        <f t="shared" ref="S153" si="1583">COUNTIF(AH154:BL154,"リ")</f>
        <v>0</v>
      </c>
      <c r="T153" s="1074"/>
      <c r="U153" s="1133">
        <f t="shared" ref="U153" si="1584">COUNTIF(AH153:BL153,"○")</f>
        <v>0</v>
      </c>
      <c r="V153" s="1134"/>
      <c r="W153" s="1137">
        <f t="shared" ref="W153" si="1585">SUM(Y153:AD154)</f>
        <v>0</v>
      </c>
      <c r="X153" s="1138"/>
      <c r="Y153" s="1141">
        <f t="shared" ref="Y153" si="1586">SUMIFS($AH153:$BL153,$AH154:$BL154,"非")</f>
        <v>0</v>
      </c>
      <c r="Z153" s="1114"/>
      <c r="AA153" s="1114">
        <f t="shared" ref="AA153" si="1587">SUMIFS($AH153:$BL153,$AH154:$BL154,"緊")</f>
        <v>0</v>
      </c>
      <c r="AB153" s="1114"/>
      <c r="AC153" s="1114">
        <f t="shared" ref="AC153" si="1588">SUMIFS($AH153:$BL153,$AH154:$BL154,"リ")</f>
        <v>0</v>
      </c>
      <c r="AD153" s="1115"/>
      <c r="AE153" s="1118" t="s">
        <v>451</v>
      </c>
      <c r="AF153" s="1119"/>
      <c r="AG153" s="1120"/>
      <c r="AH153" s="359"/>
      <c r="AI153" s="286"/>
      <c r="AJ153" s="286"/>
      <c r="AK153" s="286"/>
      <c r="AL153" s="286"/>
      <c r="AM153" s="286"/>
      <c r="AN153" s="286"/>
      <c r="AO153" s="360"/>
      <c r="AP153" s="360"/>
      <c r="AQ153" s="286"/>
      <c r="AR153" s="286"/>
      <c r="AS153" s="286"/>
      <c r="AT153" s="286"/>
      <c r="AU153" s="286"/>
      <c r="AV153" s="286"/>
      <c r="AW153" s="286"/>
      <c r="AX153" s="286"/>
      <c r="AY153" s="286"/>
      <c r="AZ153" s="286"/>
      <c r="BA153" s="286"/>
      <c r="BB153" s="286"/>
      <c r="BC153" s="286"/>
      <c r="BD153" s="286"/>
      <c r="BE153" s="286"/>
      <c r="BF153" s="286"/>
      <c r="BG153" s="286"/>
      <c r="BH153" s="286"/>
      <c r="BI153" s="286"/>
      <c r="BJ153" s="286"/>
      <c r="BK153" s="286"/>
      <c r="BL153" s="361"/>
      <c r="BM153" s="1105"/>
      <c r="BN153" s="1106"/>
      <c r="BO153" s="1121"/>
      <c r="BP153" s="1122"/>
      <c r="BQ153" s="1125"/>
      <c r="BR153" s="1126"/>
      <c r="BS153" s="1129" t="str">
        <f t="shared" ref="BS153" si="1589">IF(BM153&gt;2,CR153,"")</f>
        <v/>
      </c>
      <c r="BT153" s="1130"/>
      <c r="BU153" s="1105"/>
      <c r="BV153" s="1106"/>
      <c r="BW153" s="1107"/>
      <c r="BX153" s="1108"/>
      <c r="BY153" s="1111"/>
      <c r="BZ153" s="1112">
        <f t="shared" ref="BZ153" si="1590">SUMPRODUCT((AH153:BL153&gt;8)*(BM153=""),AH153:BL153)-IF(BM153="",COUNTIF(AH153:BL153,"&gt;8")*8,0)</f>
        <v>0</v>
      </c>
      <c r="CA153" s="1112">
        <f t="shared" ref="CA153" si="1591">SUMPRODUCT((AH153:BL153&gt;8)*(BM153=8),AH153:BL153)-IF(BM153=8,COUNTIF(AH153:BL153,"&gt;8")*8,0)</f>
        <v>0</v>
      </c>
      <c r="CB153" s="1098">
        <f t="shared" ref="CB153" si="1592">COUNTIFS($AH154:$BL154,"緊",$AH153:$BL153,"○")+COUNTIFS($AH154:$BL154,"リ",$AH153:$BL153,"○")</f>
        <v>0</v>
      </c>
      <c r="CC153" s="1098">
        <f t="shared" ref="CC153" si="1593">SUMIFS($AH153:$BL153,$AH154:$BL154,"緊")+SUMIFS($AH153:$BL153,$AH154:$BL154,"リ")</f>
        <v>0</v>
      </c>
      <c r="CD153" s="1100" t="str">
        <f>IF(K153="","",IFERROR(VALUE(DATEDIF(H153,[3]設定!$D$13,"Y")+DATEDIF(H153,[3]設定!$D$13,"YM")/100),0))</f>
        <v/>
      </c>
      <c r="CE153" s="1100" t="str">
        <f>IF(H153="","",IF(CD153&lt;0.06,"6か月未満",IF(AND(0.06&lt;=CD153,CD153&lt;1),"6か月以上",IF(AND(1&lt;=CD153,CD153&lt;3),"3歳児未満",IF(3&lt;=CD153,"3歳児以上","")))))</f>
        <v/>
      </c>
      <c r="CF153" s="1102"/>
      <c r="CG153" s="1094"/>
      <c r="CH153" s="1103"/>
      <c r="CI153" s="1094"/>
      <c r="CJ153" s="1094"/>
      <c r="CK153" s="1094"/>
      <c r="CL153" s="1094"/>
      <c r="CM153" s="1095"/>
      <c r="CN153" s="1096"/>
      <c r="CO153" s="1092"/>
      <c r="CP153" s="1092"/>
      <c r="CQ153" s="1092"/>
      <c r="CR153" s="1092"/>
      <c r="CS153" s="1092"/>
      <c r="CT153" s="1084">
        <f t="shared" ref="CT153" si="1594">SUM(CV153:DA154)</f>
        <v>0</v>
      </c>
      <c r="CU153" s="1090"/>
      <c r="CV153" s="1084">
        <f t="shared" ref="CV153" si="1595">IF(AND(BM153&lt;&gt;1,K153&gt;=3),COUNTIFS(AH154:BL154,"非",AH153:BL153,"&gt;=2"),"")</f>
        <v>0</v>
      </c>
      <c r="CW153" s="1085"/>
      <c r="CX153" s="1088">
        <f t="shared" ref="CX153" si="1596">IF(AND(BM153&lt;&gt;1,K153&gt;=3),COUNTIFS(AH154:BL154,"緊",AH153:BL153,"&gt;=2"),"")</f>
        <v>0</v>
      </c>
      <c r="CY153" s="1085"/>
      <c r="CZ153" s="1073">
        <f t="shared" ref="CZ153" si="1597">IF(AND(BM153&lt;&gt;1,K153&gt;=3),COUNTIFS(AH154:BL154,"リ",AH153:BL153,"&gt;=2"),"")</f>
        <v>0</v>
      </c>
      <c r="DA153" s="1074"/>
      <c r="DB153" s="1084">
        <f t="shared" ref="DB153" si="1598">SUM(DD153:DI154)</f>
        <v>0</v>
      </c>
      <c r="DC153" s="1090"/>
      <c r="DD153" s="1084" t="str">
        <f t="shared" ref="DD153" si="1599">IF(AND(BM153&lt;&gt;1,K153&lt;3),COUNTIFS(AH154:BL154,"非"),"")</f>
        <v/>
      </c>
      <c r="DE153" s="1085"/>
      <c r="DF153" s="1088" t="str">
        <f t="shared" ref="DF153" si="1600">IF(AND(BM153&lt;&gt;1,K153&lt;3),COUNTIFS(AH154:BL154,"緊"),"")</f>
        <v/>
      </c>
      <c r="DG153" s="1085"/>
      <c r="DH153" s="1073" t="str">
        <f t="shared" ref="DH153" si="1601">IF(AND(BM153&lt;&gt;1,K153&lt;3),COUNTIFS(AH154:BL154,"リ"),"")</f>
        <v/>
      </c>
      <c r="DI153" s="1074"/>
    </row>
    <row r="154" spans="1:113" ht="17.25" customHeight="1" x14ac:dyDescent="0.15">
      <c r="A154" s="1145"/>
      <c r="B154" s="1146"/>
      <c r="C154" s="1150"/>
      <c r="D154" s="1151"/>
      <c r="E154" s="1151"/>
      <c r="F154" s="1151"/>
      <c r="G154" s="1152"/>
      <c r="H154" s="1156"/>
      <c r="I154" s="1157"/>
      <c r="J154" s="1158"/>
      <c r="K154" s="1145"/>
      <c r="L154" s="1146"/>
      <c r="M154" s="1086"/>
      <c r="N154" s="1091"/>
      <c r="O154" s="1160"/>
      <c r="P154" s="1075"/>
      <c r="Q154" s="1075"/>
      <c r="R154" s="1075"/>
      <c r="S154" s="1075"/>
      <c r="T154" s="1076"/>
      <c r="U154" s="1135"/>
      <c r="V154" s="1136"/>
      <c r="W154" s="1139"/>
      <c r="X154" s="1140"/>
      <c r="Y154" s="1142"/>
      <c r="Z154" s="1116"/>
      <c r="AA154" s="1116"/>
      <c r="AB154" s="1116"/>
      <c r="AC154" s="1116"/>
      <c r="AD154" s="1117"/>
      <c r="AE154" s="1077" t="s">
        <v>450</v>
      </c>
      <c r="AF154" s="1078"/>
      <c r="AG154" s="1079"/>
      <c r="AH154" s="362"/>
      <c r="AI154" s="362"/>
      <c r="AJ154" s="362"/>
      <c r="AK154" s="362"/>
      <c r="AL154" s="362"/>
      <c r="AM154" s="362"/>
      <c r="AN154" s="362"/>
      <c r="AO154" s="363"/>
      <c r="AP154" s="363"/>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2"/>
      <c r="BL154" s="362"/>
      <c r="BM154" s="1080"/>
      <c r="BN154" s="1081"/>
      <c r="BO154" s="1123"/>
      <c r="BP154" s="1124"/>
      <c r="BQ154" s="1127"/>
      <c r="BR154" s="1128"/>
      <c r="BS154" s="1131"/>
      <c r="BT154" s="1132"/>
      <c r="BU154" s="1080"/>
      <c r="BV154" s="1081"/>
      <c r="BW154" s="1109"/>
      <c r="BX154" s="1110"/>
      <c r="BY154" s="1111"/>
      <c r="BZ154" s="1113"/>
      <c r="CA154" s="1113"/>
      <c r="CB154" s="1099"/>
      <c r="CC154" s="1099"/>
      <c r="CD154" s="1101"/>
      <c r="CE154" s="1101"/>
      <c r="CF154" s="1102"/>
      <c r="CG154" s="1094"/>
      <c r="CH154" s="1104"/>
      <c r="CI154" s="1094"/>
      <c r="CJ154" s="1094"/>
      <c r="CK154" s="1094"/>
      <c r="CL154" s="1094"/>
      <c r="CM154" s="1095"/>
      <c r="CN154" s="1097"/>
      <c r="CO154" s="1093"/>
      <c r="CP154" s="1093"/>
      <c r="CQ154" s="1093"/>
      <c r="CR154" s="1093"/>
      <c r="CS154" s="1093"/>
      <c r="CT154" s="1086"/>
      <c r="CU154" s="1091"/>
      <c r="CV154" s="1086"/>
      <c r="CW154" s="1087"/>
      <c r="CX154" s="1089"/>
      <c r="CY154" s="1087"/>
      <c r="CZ154" s="1075"/>
      <c r="DA154" s="1076"/>
      <c r="DB154" s="1086"/>
      <c r="DC154" s="1091"/>
      <c r="DD154" s="1086"/>
      <c r="DE154" s="1087"/>
      <c r="DF154" s="1089"/>
      <c r="DG154" s="1087"/>
      <c r="DH154" s="1075"/>
      <c r="DI154" s="1076"/>
    </row>
    <row r="155" spans="1:113" ht="17.25" customHeight="1" x14ac:dyDescent="0.15">
      <c r="A155" s="1143">
        <f t="shared" ref="A155" si="1602">A153+1</f>
        <v>73</v>
      </c>
      <c r="B155" s="1144"/>
      <c r="C155" s="1147"/>
      <c r="D155" s="1148"/>
      <c r="E155" s="1148"/>
      <c r="F155" s="1148"/>
      <c r="G155" s="1149"/>
      <c r="H155" s="1153"/>
      <c r="I155" s="1154"/>
      <c r="J155" s="1155"/>
      <c r="K155" s="1143" t="str">
        <f>IF(ISERROR(VLOOKUP($H155,[3]設定!$D$2:$E$7,2)), "", VLOOKUP($H155,[3]設定!$D$2:$E$7,2))</f>
        <v/>
      </c>
      <c r="L155" s="1144"/>
      <c r="M155" s="1084">
        <f t="shared" ref="M155" si="1603">COUNTA(AH156:BL156)</f>
        <v>0</v>
      </c>
      <c r="N155" s="1090"/>
      <c r="O155" s="1159">
        <f t="shared" ref="O155" si="1604">COUNTIF(AH156:BL156,"非")</f>
        <v>0</v>
      </c>
      <c r="P155" s="1073"/>
      <c r="Q155" s="1073">
        <f t="shared" ref="Q155" si="1605">COUNTIF(AH156:BL156,"緊")</f>
        <v>0</v>
      </c>
      <c r="R155" s="1073"/>
      <c r="S155" s="1073">
        <f t="shared" ref="S155" si="1606">COUNTIF(AH156:BL156,"リ")</f>
        <v>0</v>
      </c>
      <c r="T155" s="1074"/>
      <c r="U155" s="1133">
        <f t="shared" ref="U155" si="1607">COUNTIF(AH155:BL155,"○")</f>
        <v>0</v>
      </c>
      <c r="V155" s="1134"/>
      <c r="W155" s="1137">
        <f t="shared" ref="W155" si="1608">SUM(Y155:AD156)</f>
        <v>0</v>
      </c>
      <c r="X155" s="1138"/>
      <c r="Y155" s="1141">
        <f t="shared" ref="Y155" si="1609">SUMIFS($AH155:$BL155,$AH156:$BL156,"非")</f>
        <v>0</v>
      </c>
      <c r="Z155" s="1114"/>
      <c r="AA155" s="1114">
        <f t="shared" ref="AA155" si="1610">SUMIFS($AH155:$BL155,$AH156:$BL156,"緊")</f>
        <v>0</v>
      </c>
      <c r="AB155" s="1114"/>
      <c r="AC155" s="1114">
        <f t="shared" ref="AC155" si="1611">SUMIFS($AH155:$BL155,$AH156:$BL156,"リ")</f>
        <v>0</v>
      </c>
      <c r="AD155" s="1115"/>
      <c r="AE155" s="1118" t="s">
        <v>451</v>
      </c>
      <c r="AF155" s="1119"/>
      <c r="AG155" s="1120"/>
      <c r="AH155" s="359"/>
      <c r="AI155" s="286"/>
      <c r="AJ155" s="286"/>
      <c r="AK155" s="286"/>
      <c r="AL155" s="286"/>
      <c r="AM155" s="286"/>
      <c r="AN155" s="286"/>
      <c r="AO155" s="360"/>
      <c r="AP155" s="360"/>
      <c r="AQ155" s="286"/>
      <c r="AR155" s="286"/>
      <c r="AS155" s="286"/>
      <c r="AT155" s="286"/>
      <c r="AU155" s="286"/>
      <c r="AV155" s="286"/>
      <c r="AW155" s="286"/>
      <c r="AX155" s="286"/>
      <c r="AY155" s="286"/>
      <c r="AZ155" s="286"/>
      <c r="BA155" s="286"/>
      <c r="BB155" s="286"/>
      <c r="BC155" s="286"/>
      <c r="BD155" s="286"/>
      <c r="BE155" s="286"/>
      <c r="BF155" s="286"/>
      <c r="BG155" s="286"/>
      <c r="BH155" s="286"/>
      <c r="BI155" s="286"/>
      <c r="BJ155" s="286"/>
      <c r="BK155" s="286"/>
      <c r="BL155" s="361"/>
      <c r="BM155" s="1105"/>
      <c r="BN155" s="1106"/>
      <c r="BO155" s="1121"/>
      <c r="BP155" s="1122"/>
      <c r="BQ155" s="1125"/>
      <c r="BR155" s="1126"/>
      <c r="BS155" s="1129" t="str">
        <f t="shared" ref="BS155" si="1612">IF(BM155&gt;2,CR155,"")</f>
        <v/>
      </c>
      <c r="BT155" s="1130"/>
      <c r="BU155" s="1105"/>
      <c r="BV155" s="1106"/>
      <c r="BW155" s="1107"/>
      <c r="BX155" s="1108"/>
      <c r="BY155" s="1111"/>
      <c r="BZ155" s="1112">
        <f t="shared" ref="BZ155" si="1613">SUMPRODUCT((AH155:BL155&gt;8)*(BM155=""),AH155:BL155)-IF(BM155="",COUNTIF(AH155:BL155,"&gt;8")*8,0)</f>
        <v>0</v>
      </c>
      <c r="CA155" s="1112">
        <f t="shared" ref="CA155" si="1614">SUMPRODUCT((AH155:BL155&gt;8)*(BM155=8),AH155:BL155)-IF(BM155=8,COUNTIF(AH155:BL155,"&gt;8")*8,0)</f>
        <v>0</v>
      </c>
      <c r="CB155" s="1098">
        <f t="shared" ref="CB155" si="1615">COUNTIFS($AH156:$BL156,"緊",$AH155:$BL155,"○")+COUNTIFS($AH156:$BL156,"リ",$AH155:$BL155,"○")</f>
        <v>0</v>
      </c>
      <c r="CC155" s="1098">
        <f t="shared" ref="CC155" si="1616">SUMIFS($AH155:$BL155,$AH156:$BL156,"緊")+SUMIFS($AH155:$BL155,$AH156:$BL156,"リ")</f>
        <v>0</v>
      </c>
      <c r="CD155" s="1100" t="str">
        <f>IF(K155="","",IFERROR(VALUE(DATEDIF(H155,[3]設定!$D$13,"Y")+DATEDIF(H155,[3]設定!$D$13,"YM")/100),0))</f>
        <v/>
      </c>
      <c r="CE155" s="1100" t="str">
        <f>IF(H155="","",IF(CD155&lt;0.06,"6か月未満",IF(AND(0.06&lt;=CD155,CD155&lt;1),"6か月以上",IF(AND(1&lt;=CD155,CD155&lt;3),"3歳児未満",IF(3&lt;=CD155,"3歳児以上","")))))</f>
        <v/>
      </c>
      <c r="CF155" s="1102"/>
      <c r="CG155" s="1094"/>
      <c r="CH155" s="1103"/>
      <c r="CI155" s="1094"/>
      <c r="CJ155" s="1094"/>
      <c r="CK155" s="1094"/>
      <c r="CL155" s="1094"/>
      <c r="CM155" s="1095"/>
      <c r="CN155" s="1096"/>
      <c r="CO155" s="1092"/>
      <c r="CP155" s="1092"/>
      <c r="CQ155" s="1092"/>
      <c r="CR155" s="1092"/>
      <c r="CS155" s="1092"/>
      <c r="CT155" s="1084">
        <f t="shared" ref="CT155" si="1617">SUM(CV155:DA156)</f>
        <v>0</v>
      </c>
      <c r="CU155" s="1090"/>
      <c r="CV155" s="1084">
        <f t="shared" ref="CV155" si="1618">IF(AND(BM155&lt;&gt;1,K155&gt;=3),COUNTIFS(AH156:BL156,"非",AH155:BL155,"&gt;=2"),"")</f>
        <v>0</v>
      </c>
      <c r="CW155" s="1085"/>
      <c r="CX155" s="1088">
        <f t="shared" ref="CX155" si="1619">IF(AND(BM155&lt;&gt;1,K155&gt;=3),COUNTIFS(AH156:BL156,"緊",AH155:BL155,"&gt;=2"),"")</f>
        <v>0</v>
      </c>
      <c r="CY155" s="1085"/>
      <c r="CZ155" s="1073">
        <f t="shared" ref="CZ155" si="1620">IF(AND(BM155&lt;&gt;1,K155&gt;=3),COUNTIFS(AH156:BL156,"リ",AH155:BL155,"&gt;=2"),"")</f>
        <v>0</v>
      </c>
      <c r="DA155" s="1074"/>
      <c r="DB155" s="1084">
        <f t="shared" ref="DB155" si="1621">SUM(DD155:DI156)</f>
        <v>0</v>
      </c>
      <c r="DC155" s="1090"/>
      <c r="DD155" s="1084" t="str">
        <f t="shared" ref="DD155" si="1622">IF(AND(BM155&lt;&gt;1,K155&lt;3),COUNTIFS(AH156:BL156,"非"),"")</f>
        <v/>
      </c>
      <c r="DE155" s="1085"/>
      <c r="DF155" s="1088" t="str">
        <f t="shared" ref="DF155" si="1623">IF(AND(BM155&lt;&gt;1,K155&lt;3),COUNTIFS(AH156:BL156,"緊"),"")</f>
        <v/>
      </c>
      <c r="DG155" s="1085"/>
      <c r="DH155" s="1073" t="str">
        <f t="shared" ref="DH155" si="1624">IF(AND(BM155&lt;&gt;1,K155&lt;3),COUNTIFS(AH156:BL156,"リ"),"")</f>
        <v/>
      </c>
      <c r="DI155" s="1074"/>
    </row>
    <row r="156" spans="1:113" ht="17.25" customHeight="1" x14ac:dyDescent="0.15">
      <c r="A156" s="1145"/>
      <c r="B156" s="1146"/>
      <c r="C156" s="1150"/>
      <c r="D156" s="1151"/>
      <c r="E156" s="1151"/>
      <c r="F156" s="1151"/>
      <c r="G156" s="1152"/>
      <c r="H156" s="1156"/>
      <c r="I156" s="1157"/>
      <c r="J156" s="1158"/>
      <c r="K156" s="1145"/>
      <c r="L156" s="1146"/>
      <c r="M156" s="1086"/>
      <c r="N156" s="1091"/>
      <c r="O156" s="1160"/>
      <c r="P156" s="1075"/>
      <c r="Q156" s="1075"/>
      <c r="R156" s="1075"/>
      <c r="S156" s="1075"/>
      <c r="T156" s="1076"/>
      <c r="U156" s="1135"/>
      <c r="V156" s="1136"/>
      <c r="W156" s="1139"/>
      <c r="X156" s="1140"/>
      <c r="Y156" s="1142"/>
      <c r="Z156" s="1116"/>
      <c r="AA156" s="1116"/>
      <c r="AB156" s="1116"/>
      <c r="AC156" s="1116"/>
      <c r="AD156" s="1117"/>
      <c r="AE156" s="1077" t="s">
        <v>450</v>
      </c>
      <c r="AF156" s="1078"/>
      <c r="AG156" s="1079"/>
      <c r="AH156" s="362"/>
      <c r="AI156" s="362"/>
      <c r="AJ156" s="362"/>
      <c r="AK156" s="362"/>
      <c r="AL156" s="362"/>
      <c r="AM156" s="362"/>
      <c r="AN156" s="362"/>
      <c r="AO156" s="363"/>
      <c r="AP156" s="363"/>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2"/>
      <c r="BL156" s="362"/>
      <c r="BM156" s="1080"/>
      <c r="BN156" s="1081"/>
      <c r="BO156" s="1123"/>
      <c r="BP156" s="1124"/>
      <c r="BQ156" s="1127"/>
      <c r="BR156" s="1128"/>
      <c r="BS156" s="1131"/>
      <c r="BT156" s="1132"/>
      <c r="BU156" s="1080"/>
      <c r="BV156" s="1081"/>
      <c r="BW156" s="1109"/>
      <c r="BX156" s="1110"/>
      <c r="BY156" s="1111"/>
      <c r="BZ156" s="1113"/>
      <c r="CA156" s="1113"/>
      <c r="CB156" s="1099"/>
      <c r="CC156" s="1099"/>
      <c r="CD156" s="1101"/>
      <c r="CE156" s="1101"/>
      <c r="CF156" s="1102"/>
      <c r="CG156" s="1094"/>
      <c r="CH156" s="1104"/>
      <c r="CI156" s="1094"/>
      <c r="CJ156" s="1094"/>
      <c r="CK156" s="1094"/>
      <c r="CL156" s="1094"/>
      <c r="CM156" s="1095"/>
      <c r="CN156" s="1097"/>
      <c r="CO156" s="1093"/>
      <c r="CP156" s="1093"/>
      <c r="CQ156" s="1093"/>
      <c r="CR156" s="1093"/>
      <c r="CS156" s="1093"/>
      <c r="CT156" s="1086"/>
      <c r="CU156" s="1091"/>
      <c r="CV156" s="1086"/>
      <c r="CW156" s="1087"/>
      <c r="CX156" s="1089"/>
      <c r="CY156" s="1087"/>
      <c r="CZ156" s="1075"/>
      <c r="DA156" s="1076"/>
      <c r="DB156" s="1086"/>
      <c r="DC156" s="1091"/>
      <c r="DD156" s="1086"/>
      <c r="DE156" s="1087"/>
      <c r="DF156" s="1089"/>
      <c r="DG156" s="1087"/>
      <c r="DH156" s="1075"/>
      <c r="DI156" s="1076"/>
    </row>
    <row r="157" spans="1:113" ht="17.25" customHeight="1" x14ac:dyDescent="0.15">
      <c r="A157" s="1143">
        <f t="shared" ref="A157" si="1625">A155+1</f>
        <v>74</v>
      </c>
      <c r="B157" s="1144"/>
      <c r="C157" s="1147"/>
      <c r="D157" s="1148"/>
      <c r="E157" s="1148"/>
      <c r="F157" s="1148"/>
      <c r="G157" s="1149"/>
      <c r="H157" s="1153"/>
      <c r="I157" s="1154"/>
      <c r="J157" s="1155"/>
      <c r="K157" s="1143" t="str">
        <f>IF(ISERROR(VLOOKUP($H157,[3]設定!$D$2:$E$7,2)), "", VLOOKUP($H157,[3]設定!$D$2:$E$7,2))</f>
        <v/>
      </c>
      <c r="L157" s="1144"/>
      <c r="M157" s="1084">
        <f t="shared" ref="M157" si="1626">COUNTA(AH158:BL158)</f>
        <v>0</v>
      </c>
      <c r="N157" s="1090"/>
      <c r="O157" s="1159">
        <f t="shared" ref="O157" si="1627">COUNTIF(AH158:BL158,"非")</f>
        <v>0</v>
      </c>
      <c r="P157" s="1073"/>
      <c r="Q157" s="1073">
        <f t="shared" ref="Q157" si="1628">COUNTIF(AH158:BL158,"緊")</f>
        <v>0</v>
      </c>
      <c r="R157" s="1073"/>
      <c r="S157" s="1073">
        <f t="shared" ref="S157" si="1629">COUNTIF(AH158:BL158,"リ")</f>
        <v>0</v>
      </c>
      <c r="T157" s="1074"/>
      <c r="U157" s="1133">
        <f t="shared" ref="U157" si="1630">COUNTIF(AH157:BL157,"○")</f>
        <v>0</v>
      </c>
      <c r="V157" s="1134"/>
      <c r="W157" s="1137">
        <f t="shared" ref="W157" si="1631">SUM(Y157:AD158)</f>
        <v>0</v>
      </c>
      <c r="X157" s="1138"/>
      <c r="Y157" s="1141">
        <f t="shared" ref="Y157" si="1632">SUMIFS($AH157:$BL157,$AH158:$BL158,"非")</f>
        <v>0</v>
      </c>
      <c r="Z157" s="1114"/>
      <c r="AA157" s="1114">
        <f t="shared" ref="AA157" si="1633">SUMIFS($AH157:$BL157,$AH158:$BL158,"緊")</f>
        <v>0</v>
      </c>
      <c r="AB157" s="1114"/>
      <c r="AC157" s="1114">
        <f t="shared" ref="AC157" si="1634">SUMIFS($AH157:$BL157,$AH158:$BL158,"リ")</f>
        <v>0</v>
      </c>
      <c r="AD157" s="1115"/>
      <c r="AE157" s="1118" t="s">
        <v>451</v>
      </c>
      <c r="AF157" s="1119"/>
      <c r="AG157" s="1120"/>
      <c r="AH157" s="359"/>
      <c r="AI157" s="286"/>
      <c r="AJ157" s="286"/>
      <c r="AK157" s="286"/>
      <c r="AL157" s="286"/>
      <c r="AM157" s="286"/>
      <c r="AN157" s="286"/>
      <c r="AO157" s="360"/>
      <c r="AP157" s="360"/>
      <c r="AQ157" s="286"/>
      <c r="AR157" s="286"/>
      <c r="AS157" s="286"/>
      <c r="AT157" s="286"/>
      <c r="AU157" s="286"/>
      <c r="AV157" s="286"/>
      <c r="AW157" s="286"/>
      <c r="AX157" s="286"/>
      <c r="AY157" s="286"/>
      <c r="AZ157" s="286"/>
      <c r="BA157" s="286"/>
      <c r="BB157" s="286"/>
      <c r="BC157" s="286"/>
      <c r="BD157" s="286"/>
      <c r="BE157" s="286"/>
      <c r="BF157" s="286"/>
      <c r="BG157" s="286"/>
      <c r="BH157" s="286"/>
      <c r="BI157" s="286"/>
      <c r="BJ157" s="286"/>
      <c r="BK157" s="286"/>
      <c r="BL157" s="361"/>
      <c r="BM157" s="1105"/>
      <c r="BN157" s="1106"/>
      <c r="BO157" s="1121"/>
      <c r="BP157" s="1122"/>
      <c r="BQ157" s="1125"/>
      <c r="BR157" s="1126"/>
      <c r="BS157" s="1129" t="str">
        <f t="shared" ref="BS157" si="1635">IF(BM157&gt;2,CR157,"")</f>
        <v/>
      </c>
      <c r="BT157" s="1130"/>
      <c r="BU157" s="1105"/>
      <c r="BV157" s="1106"/>
      <c r="BW157" s="1107"/>
      <c r="BX157" s="1108"/>
      <c r="BY157" s="1111"/>
      <c r="BZ157" s="1112">
        <f t="shared" ref="BZ157" si="1636">SUMPRODUCT((AH157:BL157&gt;8)*(BM157=""),AH157:BL157)-IF(BM157="",COUNTIF(AH157:BL157,"&gt;8")*8,0)</f>
        <v>0</v>
      </c>
      <c r="CA157" s="1112">
        <f t="shared" ref="CA157" si="1637">SUMPRODUCT((AH157:BL157&gt;8)*(BM157=8),AH157:BL157)-IF(BM157=8,COUNTIF(AH157:BL157,"&gt;8")*8,0)</f>
        <v>0</v>
      </c>
      <c r="CB157" s="1098">
        <f t="shared" ref="CB157" si="1638">COUNTIFS($AH158:$BL158,"緊",$AH157:$BL157,"○")+COUNTIFS($AH158:$BL158,"リ",$AH157:$BL157,"○")</f>
        <v>0</v>
      </c>
      <c r="CC157" s="1098">
        <f t="shared" ref="CC157" si="1639">SUMIFS($AH157:$BL157,$AH158:$BL158,"緊")+SUMIFS($AH157:$BL157,$AH158:$BL158,"リ")</f>
        <v>0</v>
      </c>
      <c r="CD157" s="1100" t="str">
        <f>IF(K157="","",IFERROR(VALUE(DATEDIF(H157,[3]設定!$D$13,"Y")+DATEDIF(H157,[3]設定!$D$13,"YM")/100),0))</f>
        <v/>
      </c>
      <c r="CE157" s="1100" t="str">
        <f>IF(H157="","",IF(CD157&lt;0.06,"6か月未満",IF(AND(0.06&lt;=CD157,CD157&lt;1),"6か月以上",IF(AND(1&lt;=CD157,CD157&lt;3),"3歳児未満",IF(3&lt;=CD157,"3歳児以上","")))))</f>
        <v/>
      </c>
      <c r="CF157" s="1102"/>
      <c r="CG157" s="1094"/>
      <c r="CH157" s="1103"/>
      <c r="CI157" s="1094"/>
      <c r="CJ157" s="1094"/>
      <c r="CK157" s="1094"/>
      <c r="CL157" s="1094"/>
      <c r="CM157" s="1095"/>
      <c r="CN157" s="1096"/>
      <c r="CO157" s="1092"/>
      <c r="CP157" s="1092"/>
      <c r="CQ157" s="1092"/>
      <c r="CR157" s="1092"/>
      <c r="CS157" s="1092"/>
      <c r="CT157" s="1084">
        <f t="shared" ref="CT157" si="1640">SUM(CV157:DA158)</f>
        <v>0</v>
      </c>
      <c r="CU157" s="1090"/>
      <c r="CV157" s="1084">
        <f t="shared" ref="CV157" si="1641">IF(AND(BM157&lt;&gt;1,K157&gt;=3),COUNTIFS(AH158:BL158,"非",AH157:BL157,"&gt;=2"),"")</f>
        <v>0</v>
      </c>
      <c r="CW157" s="1085"/>
      <c r="CX157" s="1088">
        <f t="shared" ref="CX157" si="1642">IF(AND(BM157&lt;&gt;1,K157&gt;=3),COUNTIFS(AH158:BL158,"緊",AH157:BL157,"&gt;=2"),"")</f>
        <v>0</v>
      </c>
      <c r="CY157" s="1085"/>
      <c r="CZ157" s="1073">
        <f t="shared" ref="CZ157" si="1643">IF(AND(BM157&lt;&gt;1,K157&gt;=3),COUNTIFS(AH158:BL158,"リ",AH157:BL157,"&gt;=2"),"")</f>
        <v>0</v>
      </c>
      <c r="DA157" s="1074"/>
      <c r="DB157" s="1084">
        <f t="shared" ref="DB157" si="1644">SUM(DD157:DI158)</f>
        <v>0</v>
      </c>
      <c r="DC157" s="1090"/>
      <c r="DD157" s="1084" t="str">
        <f t="shared" ref="DD157" si="1645">IF(AND(BM157&lt;&gt;1,K157&lt;3),COUNTIFS(AH158:BL158,"非"),"")</f>
        <v/>
      </c>
      <c r="DE157" s="1085"/>
      <c r="DF157" s="1088" t="str">
        <f t="shared" ref="DF157" si="1646">IF(AND(BM157&lt;&gt;1,K157&lt;3),COUNTIFS(AH158:BL158,"緊"),"")</f>
        <v/>
      </c>
      <c r="DG157" s="1085"/>
      <c r="DH157" s="1073" t="str">
        <f t="shared" ref="DH157" si="1647">IF(AND(BM157&lt;&gt;1,K157&lt;3),COUNTIFS(AH158:BL158,"リ"),"")</f>
        <v/>
      </c>
      <c r="DI157" s="1074"/>
    </row>
    <row r="158" spans="1:113" ht="17.25" customHeight="1" x14ac:dyDescent="0.15">
      <c r="A158" s="1145"/>
      <c r="B158" s="1146"/>
      <c r="C158" s="1150"/>
      <c r="D158" s="1151"/>
      <c r="E158" s="1151"/>
      <c r="F158" s="1151"/>
      <c r="G158" s="1152"/>
      <c r="H158" s="1156"/>
      <c r="I158" s="1157"/>
      <c r="J158" s="1158"/>
      <c r="K158" s="1145"/>
      <c r="L158" s="1146"/>
      <c r="M158" s="1086"/>
      <c r="N158" s="1091"/>
      <c r="O158" s="1160"/>
      <c r="P158" s="1075"/>
      <c r="Q158" s="1075"/>
      <c r="R158" s="1075"/>
      <c r="S158" s="1075"/>
      <c r="T158" s="1076"/>
      <c r="U158" s="1135"/>
      <c r="V158" s="1136"/>
      <c r="W158" s="1139"/>
      <c r="X158" s="1140"/>
      <c r="Y158" s="1142"/>
      <c r="Z158" s="1116"/>
      <c r="AA158" s="1116"/>
      <c r="AB158" s="1116"/>
      <c r="AC158" s="1116"/>
      <c r="AD158" s="1117"/>
      <c r="AE158" s="1077" t="s">
        <v>450</v>
      </c>
      <c r="AF158" s="1078"/>
      <c r="AG158" s="1079"/>
      <c r="AH158" s="362"/>
      <c r="AI158" s="362"/>
      <c r="AJ158" s="362"/>
      <c r="AK158" s="362"/>
      <c r="AL158" s="362"/>
      <c r="AM158" s="362"/>
      <c r="AN158" s="362"/>
      <c r="AO158" s="363"/>
      <c r="AP158" s="363"/>
      <c r="AQ158" s="362"/>
      <c r="AR158" s="362"/>
      <c r="AS158" s="362"/>
      <c r="AT158" s="362"/>
      <c r="AU158" s="362"/>
      <c r="AV158" s="362"/>
      <c r="AW158" s="362"/>
      <c r="AX158" s="362"/>
      <c r="AY158" s="362"/>
      <c r="AZ158" s="362"/>
      <c r="BA158" s="362"/>
      <c r="BB158" s="362"/>
      <c r="BC158" s="362"/>
      <c r="BD158" s="362"/>
      <c r="BE158" s="362"/>
      <c r="BF158" s="362"/>
      <c r="BG158" s="362"/>
      <c r="BH158" s="362"/>
      <c r="BI158" s="362"/>
      <c r="BJ158" s="362"/>
      <c r="BK158" s="362"/>
      <c r="BL158" s="362"/>
      <c r="BM158" s="1080"/>
      <c r="BN158" s="1081"/>
      <c r="BO158" s="1123"/>
      <c r="BP158" s="1124"/>
      <c r="BQ158" s="1127"/>
      <c r="BR158" s="1128"/>
      <c r="BS158" s="1131"/>
      <c r="BT158" s="1132"/>
      <c r="BU158" s="1080"/>
      <c r="BV158" s="1081"/>
      <c r="BW158" s="1109"/>
      <c r="BX158" s="1110"/>
      <c r="BY158" s="1111"/>
      <c r="BZ158" s="1113"/>
      <c r="CA158" s="1113"/>
      <c r="CB158" s="1099"/>
      <c r="CC158" s="1099"/>
      <c r="CD158" s="1101"/>
      <c r="CE158" s="1101"/>
      <c r="CF158" s="1102"/>
      <c r="CG158" s="1094"/>
      <c r="CH158" s="1104"/>
      <c r="CI158" s="1094"/>
      <c r="CJ158" s="1094"/>
      <c r="CK158" s="1094"/>
      <c r="CL158" s="1094"/>
      <c r="CM158" s="1095"/>
      <c r="CN158" s="1097"/>
      <c r="CO158" s="1093"/>
      <c r="CP158" s="1093"/>
      <c r="CQ158" s="1093"/>
      <c r="CR158" s="1093"/>
      <c r="CS158" s="1093"/>
      <c r="CT158" s="1086"/>
      <c r="CU158" s="1091"/>
      <c r="CV158" s="1086"/>
      <c r="CW158" s="1087"/>
      <c r="CX158" s="1089"/>
      <c r="CY158" s="1087"/>
      <c r="CZ158" s="1075"/>
      <c r="DA158" s="1076"/>
      <c r="DB158" s="1086"/>
      <c r="DC158" s="1091"/>
      <c r="DD158" s="1086"/>
      <c r="DE158" s="1087"/>
      <c r="DF158" s="1089"/>
      <c r="DG158" s="1087"/>
      <c r="DH158" s="1075"/>
      <c r="DI158" s="1076"/>
    </row>
    <row r="159" spans="1:113" ht="17.25" customHeight="1" x14ac:dyDescent="0.15">
      <c r="A159" s="1143">
        <f t="shared" ref="A159" si="1648">A157+1</f>
        <v>75</v>
      </c>
      <c r="B159" s="1144"/>
      <c r="C159" s="1147"/>
      <c r="D159" s="1148"/>
      <c r="E159" s="1148"/>
      <c r="F159" s="1148"/>
      <c r="G159" s="1149"/>
      <c r="H159" s="1153"/>
      <c r="I159" s="1154"/>
      <c r="J159" s="1155"/>
      <c r="K159" s="1143" t="str">
        <f>IF(ISERROR(VLOOKUP($H159,[3]設定!$D$2:$E$7,2)), "", VLOOKUP($H159,[3]設定!$D$2:$E$7,2))</f>
        <v/>
      </c>
      <c r="L159" s="1144"/>
      <c r="M159" s="1084">
        <f t="shared" ref="M159" si="1649">COUNTA(AH160:BL160)</f>
        <v>0</v>
      </c>
      <c r="N159" s="1090"/>
      <c r="O159" s="1159">
        <f t="shared" ref="O159" si="1650">COUNTIF(AH160:BL160,"非")</f>
        <v>0</v>
      </c>
      <c r="P159" s="1073"/>
      <c r="Q159" s="1073">
        <f t="shared" ref="Q159" si="1651">COUNTIF(AH160:BL160,"緊")</f>
        <v>0</v>
      </c>
      <c r="R159" s="1073"/>
      <c r="S159" s="1073">
        <f t="shared" ref="S159" si="1652">COUNTIF(AH160:BL160,"リ")</f>
        <v>0</v>
      </c>
      <c r="T159" s="1074"/>
      <c r="U159" s="1133">
        <f t="shared" ref="U159" si="1653">COUNTIF(AH159:BL159,"○")</f>
        <v>0</v>
      </c>
      <c r="V159" s="1134"/>
      <c r="W159" s="1137">
        <f t="shared" ref="W159" si="1654">SUM(Y159:AD160)</f>
        <v>0</v>
      </c>
      <c r="X159" s="1138"/>
      <c r="Y159" s="1141">
        <f t="shared" ref="Y159" si="1655">SUMIFS($AH159:$BL159,$AH160:$BL160,"非")</f>
        <v>0</v>
      </c>
      <c r="Z159" s="1114"/>
      <c r="AA159" s="1114">
        <f t="shared" ref="AA159" si="1656">SUMIFS($AH159:$BL159,$AH160:$BL160,"緊")</f>
        <v>0</v>
      </c>
      <c r="AB159" s="1114"/>
      <c r="AC159" s="1114">
        <f t="shared" ref="AC159" si="1657">SUMIFS($AH159:$BL159,$AH160:$BL160,"リ")</f>
        <v>0</v>
      </c>
      <c r="AD159" s="1115"/>
      <c r="AE159" s="1118" t="s">
        <v>451</v>
      </c>
      <c r="AF159" s="1119"/>
      <c r="AG159" s="1120"/>
      <c r="AH159" s="359"/>
      <c r="AI159" s="286"/>
      <c r="AJ159" s="286"/>
      <c r="AK159" s="286"/>
      <c r="AL159" s="286"/>
      <c r="AM159" s="286"/>
      <c r="AN159" s="286"/>
      <c r="AO159" s="360"/>
      <c r="AP159" s="360"/>
      <c r="AQ159" s="286"/>
      <c r="AR159" s="286"/>
      <c r="AS159" s="286"/>
      <c r="AT159" s="286"/>
      <c r="AU159" s="286"/>
      <c r="AV159" s="286"/>
      <c r="AW159" s="286"/>
      <c r="AX159" s="286"/>
      <c r="AY159" s="286"/>
      <c r="AZ159" s="286"/>
      <c r="BA159" s="286"/>
      <c r="BB159" s="286"/>
      <c r="BC159" s="286"/>
      <c r="BD159" s="286"/>
      <c r="BE159" s="286"/>
      <c r="BF159" s="286"/>
      <c r="BG159" s="286"/>
      <c r="BH159" s="286"/>
      <c r="BI159" s="286"/>
      <c r="BJ159" s="286"/>
      <c r="BK159" s="286"/>
      <c r="BL159" s="361"/>
      <c r="BM159" s="1105"/>
      <c r="BN159" s="1106"/>
      <c r="BO159" s="1121"/>
      <c r="BP159" s="1122"/>
      <c r="BQ159" s="1125"/>
      <c r="BR159" s="1126"/>
      <c r="BS159" s="1129" t="str">
        <f t="shared" ref="BS159" si="1658">IF(BM159&gt;2,CR159,"")</f>
        <v/>
      </c>
      <c r="BT159" s="1130"/>
      <c r="BU159" s="1105"/>
      <c r="BV159" s="1106"/>
      <c r="BW159" s="1107"/>
      <c r="BX159" s="1108"/>
      <c r="BY159" s="1111"/>
      <c r="BZ159" s="1112">
        <f t="shared" ref="BZ159" si="1659">SUMPRODUCT((AH159:BL159&gt;8)*(BM159=""),AH159:BL159)-IF(BM159="",COUNTIF(AH159:BL159,"&gt;8")*8,0)</f>
        <v>0</v>
      </c>
      <c r="CA159" s="1112">
        <f t="shared" ref="CA159" si="1660">SUMPRODUCT((AH159:BL159&gt;8)*(BM159=8),AH159:BL159)-IF(BM159=8,COUNTIF(AH159:BL159,"&gt;8")*8,0)</f>
        <v>0</v>
      </c>
      <c r="CB159" s="1098">
        <f t="shared" ref="CB159" si="1661">COUNTIFS($AH160:$BL160,"緊",$AH159:$BL159,"○")+COUNTIFS($AH160:$BL160,"リ",$AH159:$BL159,"○")</f>
        <v>0</v>
      </c>
      <c r="CC159" s="1098">
        <f t="shared" ref="CC159" si="1662">SUMIFS($AH159:$BL159,$AH160:$BL160,"緊")+SUMIFS($AH159:$BL159,$AH160:$BL160,"リ")</f>
        <v>0</v>
      </c>
      <c r="CD159" s="1100" t="str">
        <f>IF(K159="","",IFERROR(VALUE(DATEDIF(H159,[3]設定!$D$13,"Y")+DATEDIF(H159,[3]設定!$D$13,"YM")/100),0))</f>
        <v/>
      </c>
      <c r="CE159" s="1100" t="str">
        <f>IF(H159="","",IF(CD159&lt;0.06,"6か月未満",IF(AND(0.06&lt;=CD159,CD159&lt;1),"6か月以上",IF(AND(1&lt;=CD159,CD159&lt;3),"3歳児未満",IF(3&lt;=CD159,"3歳児以上","")))))</f>
        <v/>
      </c>
      <c r="CF159" s="1102"/>
      <c r="CG159" s="1094"/>
      <c r="CH159" s="1103"/>
      <c r="CI159" s="1094"/>
      <c r="CJ159" s="1094"/>
      <c r="CK159" s="1094"/>
      <c r="CL159" s="1094"/>
      <c r="CM159" s="1095"/>
      <c r="CN159" s="1096"/>
      <c r="CO159" s="1092"/>
      <c r="CP159" s="1092"/>
      <c r="CQ159" s="1092"/>
      <c r="CR159" s="1092"/>
      <c r="CS159" s="1092"/>
      <c r="CT159" s="1084">
        <f t="shared" ref="CT159" si="1663">SUM(CV159:DA160)</f>
        <v>0</v>
      </c>
      <c r="CU159" s="1090"/>
      <c r="CV159" s="1084">
        <f t="shared" ref="CV159" si="1664">IF(AND(BM159&lt;&gt;1,K159&gt;=3),COUNTIFS(AH160:BL160,"非",AH159:BL159,"&gt;=2"),"")</f>
        <v>0</v>
      </c>
      <c r="CW159" s="1085"/>
      <c r="CX159" s="1088">
        <f t="shared" ref="CX159" si="1665">IF(AND(BM159&lt;&gt;1,K159&gt;=3),COUNTIFS(AH160:BL160,"緊",AH159:BL159,"&gt;=2"),"")</f>
        <v>0</v>
      </c>
      <c r="CY159" s="1085"/>
      <c r="CZ159" s="1073">
        <f t="shared" ref="CZ159" si="1666">IF(AND(BM159&lt;&gt;1,K159&gt;=3),COUNTIFS(AH160:BL160,"リ",AH159:BL159,"&gt;=2"),"")</f>
        <v>0</v>
      </c>
      <c r="DA159" s="1074"/>
      <c r="DB159" s="1084">
        <f t="shared" ref="DB159" si="1667">SUM(DD159:DI160)</f>
        <v>0</v>
      </c>
      <c r="DC159" s="1090"/>
      <c r="DD159" s="1084" t="str">
        <f t="shared" ref="DD159" si="1668">IF(AND(BM159&lt;&gt;1,K159&lt;3),COUNTIFS(AH160:BL160,"非"),"")</f>
        <v/>
      </c>
      <c r="DE159" s="1085"/>
      <c r="DF159" s="1088" t="str">
        <f t="shared" ref="DF159" si="1669">IF(AND(BM159&lt;&gt;1,K159&lt;3),COUNTIFS(AH160:BL160,"緊"),"")</f>
        <v/>
      </c>
      <c r="DG159" s="1085"/>
      <c r="DH159" s="1073" t="str">
        <f t="shared" ref="DH159" si="1670">IF(AND(BM159&lt;&gt;1,K159&lt;3),COUNTIFS(AH160:BL160,"リ"),"")</f>
        <v/>
      </c>
      <c r="DI159" s="1074"/>
    </row>
    <row r="160" spans="1:113" ht="17.25" customHeight="1" x14ac:dyDescent="0.15">
      <c r="A160" s="1145"/>
      <c r="B160" s="1146"/>
      <c r="C160" s="1150"/>
      <c r="D160" s="1151"/>
      <c r="E160" s="1151"/>
      <c r="F160" s="1151"/>
      <c r="G160" s="1152"/>
      <c r="H160" s="1156"/>
      <c r="I160" s="1157"/>
      <c r="J160" s="1158"/>
      <c r="K160" s="1145"/>
      <c r="L160" s="1146"/>
      <c r="M160" s="1086"/>
      <c r="N160" s="1091"/>
      <c r="O160" s="1160"/>
      <c r="P160" s="1075"/>
      <c r="Q160" s="1075"/>
      <c r="R160" s="1075"/>
      <c r="S160" s="1075"/>
      <c r="T160" s="1076"/>
      <c r="U160" s="1135"/>
      <c r="V160" s="1136"/>
      <c r="W160" s="1139"/>
      <c r="X160" s="1140"/>
      <c r="Y160" s="1142"/>
      <c r="Z160" s="1116"/>
      <c r="AA160" s="1116"/>
      <c r="AB160" s="1116"/>
      <c r="AC160" s="1116"/>
      <c r="AD160" s="1117"/>
      <c r="AE160" s="1077" t="s">
        <v>450</v>
      </c>
      <c r="AF160" s="1078"/>
      <c r="AG160" s="1079"/>
      <c r="AH160" s="362"/>
      <c r="AI160" s="362"/>
      <c r="AJ160" s="362"/>
      <c r="AK160" s="362"/>
      <c r="AL160" s="362"/>
      <c r="AM160" s="362"/>
      <c r="AN160" s="362"/>
      <c r="AO160" s="363"/>
      <c r="AP160" s="363"/>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2"/>
      <c r="BL160" s="362"/>
      <c r="BM160" s="1080"/>
      <c r="BN160" s="1081"/>
      <c r="BO160" s="1123"/>
      <c r="BP160" s="1124"/>
      <c r="BQ160" s="1127"/>
      <c r="BR160" s="1128"/>
      <c r="BS160" s="1131"/>
      <c r="BT160" s="1132"/>
      <c r="BU160" s="1080"/>
      <c r="BV160" s="1081"/>
      <c r="BW160" s="1109"/>
      <c r="BX160" s="1110"/>
      <c r="BY160" s="1111"/>
      <c r="BZ160" s="1113"/>
      <c r="CA160" s="1113"/>
      <c r="CB160" s="1099"/>
      <c r="CC160" s="1099"/>
      <c r="CD160" s="1101"/>
      <c r="CE160" s="1101"/>
      <c r="CF160" s="1102"/>
      <c r="CG160" s="1094"/>
      <c r="CH160" s="1104"/>
      <c r="CI160" s="1094"/>
      <c r="CJ160" s="1094"/>
      <c r="CK160" s="1094"/>
      <c r="CL160" s="1094"/>
      <c r="CM160" s="1095"/>
      <c r="CN160" s="1097"/>
      <c r="CO160" s="1093"/>
      <c r="CP160" s="1093"/>
      <c r="CQ160" s="1093"/>
      <c r="CR160" s="1093"/>
      <c r="CS160" s="1093"/>
      <c r="CT160" s="1086"/>
      <c r="CU160" s="1091"/>
      <c r="CV160" s="1086"/>
      <c r="CW160" s="1087"/>
      <c r="CX160" s="1089"/>
      <c r="CY160" s="1087"/>
      <c r="CZ160" s="1075"/>
      <c r="DA160" s="1076"/>
      <c r="DB160" s="1086"/>
      <c r="DC160" s="1091"/>
      <c r="DD160" s="1086"/>
      <c r="DE160" s="1087"/>
      <c r="DF160" s="1089"/>
      <c r="DG160" s="1087"/>
      <c r="DH160" s="1075"/>
      <c r="DI160" s="1076"/>
    </row>
    <row r="161" spans="1:113" ht="17.25" customHeight="1" x14ac:dyDescent="0.15">
      <c r="A161" s="1143">
        <f t="shared" ref="A161" si="1671">A159+1</f>
        <v>76</v>
      </c>
      <c r="B161" s="1144"/>
      <c r="C161" s="1147"/>
      <c r="D161" s="1148"/>
      <c r="E161" s="1148"/>
      <c r="F161" s="1148"/>
      <c r="G161" s="1149"/>
      <c r="H161" s="1153"/>
      <c r="I161" s="1154"/>
      <c r="J161" s="1155"/>
      <c r="K161" s="1143" t="str">
        <f>IF(ISERROR(VLOOKUP($H161,[3]設定!$D$2:$E$7,2)), "", VLOOKUP($H161,[3]設定!$D$2:$E$7,2))</f>
        <v/>
      </c>
      <c r="L161" s="1144"/>
      <c r="M161" s="1084">
        <f t="shared" ref="M161" si="1672">COUNTA(AH162:BL162)</f>
        <v>0</v>
      </c>
      <c r="N161" s="1090"/>
      <c r="O161" s="1159">
        <f t="shared" ref="O161" si="1673">COUNTIF(AH162:BL162,"非")</f>
        <v>0</v>
      </c>
      <c r="P161" s="1073"/>
      <c r="Q161" s="1073">
        <f t="shared" ref="Q161" si="1674">COUNTIF(AH162:BL162,"緊")</f>
        <v>0</v>
      </c>
      <c r="R161" s="1073"/>
      <c r="S161" s="1073">
        <f t="shared" ref="S161" si="1675">COUNTIF(AH162:BL162,"リ")</f>
        <v>0</v>
      </c>
      <c r="T161" s="1074"/>
      <c r="U161" s="1133">
        <f t="shared" ref="U161" si="1676">COUNTIF(AH161:BL161,"○")</f>
        <v>0</v>
      </c>
      <c r="V161" s="1134"/>
      <c r="W161" s="1137">
        <f t="shared" ref="W161" si="1677">SUM(Y161:AD162)</f>
        <v>0</v>
      </c>
      <c r="X161" s="1138"/>
      <c r="Y161" s="1141">
        <f t="shared" ref="Y161" si="1678">SUMIFS($AH161:$BL161,$AH162:$BL162,"非")</f>
        <v>0</v>
      </c>
      <c r="Z161" s="1114"/>
      <c r="AA161" s="1114">
        <f t="shared" ref="AA161" si="1679">SUMIFS($AH161:$BL161,$AH162:$BL162,"緊")</f>
        <v>0</v>
      </c>
      <c r="AB161" s="1114"/>
      <c r="AC161" s="1114">
        <f t="shared" ref="AC161" si="1680">SUMIFS($AH161:$BL161,$AH162:$BL162,"リ")</f>
        <v>0</v>
      </c>
      <c r="AD161" s="1115"/>
      <c r="AE161" s="1118" t="s">
        <v>451</v>
      </c>
      <c r="AF161" s="1119"/>
      <c r="AG161" s="1120"/>
      <c r="AH161" s="359"/>
      <c r="AI161" s="286"/>
      <c r="AJ161" s="286"/>
      <c r="AK161" s="286"/>
      <c r="AL161" s="286"/>
      <c r="AM161" s="286"/>
      <c r="AN161" s="286"/>
      <c r="AO161" s="360"/>
      <c r="AP161" s="360"/>
      <c r="AQ161" s="286"/>
      <c r="AR161" s="286"/>
      <c r="AS161" s="286"/>
      <c r="AT161" s="286"/>
      <c r="AU161" s="286"/>
      <c r="AV161" s="286"/>
      <c r="AW161" s="286"/>
      <c r="AX161" s="286"/>
      <c r="AY161" s="286"/>
      <c r="AZ161" s="286"/>
      <c r="BA161" s="286"/>
      <c r="BB161" s="286"/>
      <c r="BC161" s="286"/>
      <c r="BD161" s="286"/>
      <c r="BE161" s="286"/>
      <c r="BF161" s="286"/>
      <c r="BG161" s="286"/>
      <c r="BH161" s="286"/>
      <c r="BI161" s="286"/>
      <c r="BJ161" s="286"/>
      <c r="BK161" s="286"/>
      <c r="BL161" s="361"/>
      <c r="BM161" s="1105"/>
      <c r="BN161" s="1106"/>
      <c r="BO161" s="1121"/>
      <c r="BP161" s="1122"/>
      <c r="BQ161" s="1125"/>
      <c r="BR161" s="1126"/>
      <c r="BS161" s="1129" t="str">
        <f t="shared" ref="BS161" si="1681">IF(BM161&gt;2,CR161,"")</f>
        <v/>
      </c>
      <c r="BT161" s="1130"/>
      <c r="BU161" s="1105"/>
      <c r="BV161" s="1106"/>
      <c r="BW161" s="1107"/>
      <c r="BX161" s="1108"/>
      <c r="BY161" s="1111"/>
      <c r="BZ161" s="1112">
        <f t="shared" ref="BZ161" si="1682">SUMPRODUCT((AH161:BL161&gt;8)*(BM161=""),AH161:BL161)-IF(BM161="",COUNTIF(AH161:BL161,"&gt;8")*8,0)</f>
        <v>0</v>
      </c>
      <c r="CA161" s="1112">
        <f t="shared" ref="CA161" si="1683">SUMPRODUCT((AH161:BL161&gt;8)*(BM161=8),AH161:BL161)-IF(BM161=8,COUNTIF(AH161:BL161,"&gt;8")*8,0)</f>
        <v>0</v>
      </c>
      <c r="CB161" s="1098">
        <f t="shared" ref="CB161" si="1684">COUNTIFS($AH162:$BL162,"緊",$AH161:$BL161,"○")+COUNTIFS($AH162:$BL162,"リ",$AH161:$BL161,"○")</f>
        <v>0</v>
      </c>
      <c r="CC161" s="1098">
        <f t="shared" ref="CC161" si="1685">SUMIFS($AH161:$BL161,$AH162:$BL162,"緊")+SUMIFS($AH161:$BL161,$AH162:$BL162,"リ")</f>
        <v>0</v>
      </c>
      <c r="CD161" s="1100" t="str">
        <f>IF(K161="","",IFERROR(VALUE(DATEDIF(H161,[3]設定!$D$13,"Y")+DATEDIF(H161,[3]設定!$D$13,"YM")/100),0))</f>
        <v/>
      </c>
      <c r="CE161" s="1100" t="str">
        <f>IF(H161="","",IF(CD161&lt;0.06,"6か月未満",IF(AND(0.06&lt;=CD161,CD161&lt;1),"6か月以上",IF(AND(1&lt;=CD161,CD161&lt;3),"3歳児未満",IF(3&lt;=CD161,"3歳児以上","")))))</f>
        <v/>
      </c>
      <c r="CF161" s="1102"/>
      <c r="CG161" s="1094"/>
      <c r="CH161" s="1103"/>
      <c r="CI161" s="1094"/>
      <c r="CJ161" s="1094"/>
      <c r="CK161" s="1094"/>
      <c r="CL161" s="1094"/>
      <c r="CM161" s="1095"/>
      <c r="CN161" s="1096"/>
      <c r="CO161" s="1092"/>
      <c r="CP161" s="1092"/>
      <c r="CQ161" s="1092"/>
      <c r="CR161" s="1092"/>
      <c r="CS161" s="1092"/>
      <c r="CT161" s="1084">
        <f t="shared" ref="CT161" si="1686">SUM(CV161:DA162)</f>
        <v>0</v>
      </c>
      <c r="CU161" s="1090"/>
      <c r="CV161" s="1084">
        <f t="shared" ref="CV161" si="1687">IF(AND(BM161&lt;&gt;1,K161&gt;=3),COUNTIFS(AH162:BL162,"非",AH161:BL161,"&gt;=2"),"")</f>
        <v>0</v>
      </c>
      <c r="CW161" s="1085"/>
      <c r="CX161" s="1088">
        <f t="shared" ref="CX161" si="1688">IF(AND(BM161&lt;&gt;1,K161&gt;=3),COUNTIFS(AH162:BL162,"緊",AH161:BL161,"&gt;=2"),"")</f>
        <v>0</v>
      </c>
      <c r="CY161" s="1085"/>
      <c r="CZ161" s="1073">
        <f t="shared" ref="CZ161" si="1689">IF(AND(BM161&lt;&gt;1,K161&gt;=3),COUNTIFS(AH162:BL162,"リ",AH161:BL161,"&gt;=2"),"")</f>
        <v>0</v>
      </c>
      <c r="DA161" s="1074"/>
      <c r="DB161" s="1084">
        <f t="shared" ref="DB161" si="1690">SUM(DD161:DI162)</f>
        <v>0</v>
      </c>
      <c r="DC161" s="1090"/>
      <c r="DD161" s="1084" t="str">
        <f t="shared" ref="DD161" si="1691">IF(AND(BM161&lt;&gt;1,K161&lt;3),COUNTIFS(AH162:BL162,"非"),"")</f>
        <v/>
      </c>
      <c r="DE161" s="1085"/>
      <c r="DF161" s="1088" t="str">
        <f t="shared" ref="DF161" si="1692">IF(AND(BM161&lt;&gt;1,K161&lt;3),COUNTIFS(AH162:BL162,"緊"),"")</f>
        <v/>
      </c>
      <c r="DG161" s="1085"/>
      <c r="DH161" s="1073" t="str">
        <f t="shared" ref="DH161" si="1693">IF(AND(BM161&lt;&gt;1,K161&lt;3),COUNTIFS(AH162:BL162,"リ"),"")</f>
        <v/>
      </c>
      <c r="DI161" s="1074"/>
    </row>
    <row r="162" spans="1:113" ht="17.25" customHeight="1" x14ac:dyDescent="0.15">
      <c r="A162" s="1145"/>
      <c r="B162" s="1146"/>
      <c r="C162" s="1150"/>
      <c r="D162" s="1151"/>
      <c r="E162" s="1151"/>
      <c r="F162" s="1151"/>
      <c r="G162" s="1152"/>
      <c r="H162" s="1156"/>
      <c r="I162" s="1157"/>
      <c r="J162" s="1158"/>
      <c r="K162" s="1145"/>
      <c r="L162" s="1146"/>
      <c r="M162" s="1086"/>
      <c r="N162" s="1091"/>
      <c r="O162" s="1160"/>
      <c r="P162" s="1075"/>
      <c r="Q162" s="1075"/>
      <c r="R162" s="1075"/>
      <c r="S162" s="1075"/>
      <c r="T162" s="1076"/>
      <c r="U162" s="1135"/>
      <c r="V162" s="1136"/>
      <c r="W162" s="1139"/>
      <c r="X162" s="1140"/>
      <c r="Y162" s="1142"/>
      <c r="Z162" s="1116"/>
      <c r="AA162" s="1116"/>
      <c r="AB162" s="1116"/>
      <c r="AC162" s="1116"/>
      <c r="AD162" s="1117"/>
      <c r="AE162" s="1077" t="s">
        <v>450</v>
      </c>
      <c r="AF162" s="1078"/>
      <c r="AG162" s="1079"/>
      <c r="AH162" s="362"/>
      <c r="AI162" s="362"/>
      <c r="AJ162" s="362"/>
      <c r="AK162" s="362"/>
      <c r="AL162" s="362"/>
      <c r="AM162" s="362"/>
      <c r="AN162" s="362"/>
      <c r="AO162" s="363"/>
      <c r="AP162" s="363"/>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2"/>
      <c r="BL162" s="362"/>
      <c r="BM162" s="1080"/>
      <c r="BN162" s="1081"/>
      <c r="BO162" s="1123"/>
      <c r="BP162" s="1124"/>
      <c r="BQ162" s="1127"/>
      <c r="BR162" s="1128"/>
      <c r="BS162" s="1131"/>
      <c r="BT162" s="1132"/>
      <c r="BU162" s="1080"/>
      <c r="BV162" s="1081"/>
      <c r="BW162" s="1109"/>
      <c r="BX162" s="1110"/>
      <c r="BY162" s="1111"/>
      <c r="BZ162" s="1113"/>
      <c r="CA162" s="1113"/>
      <c r="CB162" s="1099"/>
      <c r="CC162" s="1099"/>
      <c r="CD162" s="1101"/>
      <c r="CE162" s="1101"/>
      <c r="CF162" s="1102"/>
      <c r="CG162" s="1094"/>
      <c r="CH162" s="1104"/>
      <c r="CI162" s="1094"/>
      <c r="CJ162" s="1094"/>
      <c r="CK162" s="1094"/>
      <c r="CL162" s="1094"/>
      <c r="CM162" s="1095"/>
      <c r="CN162" s="1097"/>
      <c r="CO162" s="1093"/>
      <c r="CP162" s="1093"/>
      <c r="CQ162" s="1093"/>
      <c r="CR162" s="1093"/>
      <c r="CS162" s="1093"/>
      <c r="CT162" s="1086"/>
      <c r="CU162" s="1091"/>
      <c r="CV162" s="1086"/>
      <c r="CW162" s="1087"/>
      <c r="CX162" s="1089"/>
      <c r="CY162" s="1087"/>
      <c r="CZ162" s="1075"/>
      <c r="DA162" s="1076"/>
      <c r="DB162" s="1086"/>
      <c r="DC162" s="1091"/>
      <c r="DD162" s="1086"/>
      <c r="DE162" s="1087"/>
      <c r="DF162" s="1089"/>
      <c r="DG162" s="1087"/>
      <c r="DH162" s="1075"/>
      <c r="DI162" s="1076"/>
    </row>
    <row r="163" spans="1:113" ht="17.25" customHeight="1" x14ac:dyDescent="0.15">
      <c r="A163" s="1143">
        <f t="shared" ref="A163" si="1694">A161+1</f>
        <v>77</v>
      </c>
      <c r="B163" s="1144"/>
      <c r="C163" s="1147"/>
      <c r="D163" s="1148"/>
      <c r="E163" s="1148"/>
      <c r="F163" s="1148"/>
      <c r="G163" s="1149"/>
      <c r="H163" s="1153"/>
      <c r="I163" s="1154"/>
      <c r="J163" s="1155"/>
      <c r="K163" s="1143" t="str">
        <f>IF(ISERROR(VLOOKUP($H163,[3]設定!$D$2:$E$7,2)), "", VLOOKUP($H163,[3]設定!$D$2:$E$7,2))</f>
        <v/>
      </c>
      <c r="L163" s="1144"/>
      <c r="M163" s="1084">
        <f t="shared" ref="M163" si="1695">COUNTA(AH164:BL164)</f>
        <v>0</v>
      </c>
      <c r="N163" s="1090"/>
      <c r="O163" s="1159">
        <f t="shared" ref="O163" si="1696">COUNTIF(AH164:BL164,"非")</f>
        <v>0</v>
      </c>
      <c r="P163" s="1073"/>
      <c r="Q163" s="1073">
        <f t="shared" ref="Q163" si="1697">COUNTIF(AH164:BL164,"緊")</f>
        <v>0</v>
      </c>
      <c r="R163" s="1073"/>
      <c r="S163" s="1073">
        <f t="shared" ref="S163" si="1698">COUNTIF(AH164:BL164,"リ")</f>
        <v>0</v>
      </c>
      <c r="T163" s="1074"/>
      <c r="U163" s="1133">
        <f t="shared" ref="U163" si="1699">COUNTIF(AH163:BL163,"○")</f>
        <v>0</v>
      </c>
      <c r="V163" s="1134"/>
      <c r="W163" s="1137">
        <f t="shared" ref="W163" si="1700">SUM(Y163:AD164)</f>
        <v>0</v>
      </c>
      <c r="X163" s="1138"/>
      <c r="Y163" s="1141">
        <f t="shared" ref="Y163" si="1701">SUMIFS($AH163:$BL163,$AH164:$BL164,"非")</f>
        <v>0</v>
      </c>
      <c r="Z163" s="1114"/>
      <c r="AA163" s="1114">
        <f t="shared" ref="AA163" si="1702">SUMIFS($AH163:$BL163,$AH164:$BL164,"緊")</f>
        <v>0</v>
      </c>
      <c r="AB163" s="1114"/>
      <c r="AC163" s="1114">
        <f t="shared" ref="AC163" si="1703">SUMIFS($AH163:$BL163,$AH164:$BL164,"リ")</f>
        <v>0</v>
      </c>
      <c r="AD163" s="1115"/>
      <c r="AE163" s="1118" t="s">
        <v>451</v>
      </c>
      <c r="AF163" s="1119"/>
      <c r="AG163" s="1120"/>
      <c r="AH163" s="359"/>
      <c r="AI163" s="286"/>
      <c r="AJ163" s="286"/>
      <c r="AK163" s="286"/>
      <c r="AL163" s="286"/>
      <c r="AM163" s="286"/>
      <c r="AN163" s="286"/>
      <c r="AO163" s="360"/>
      <c r="AP163" s="360"/>
      <c r="AQ163" s="286"/>
      <c r="AR163" s="286"/>
      <c r="AS163" s="286"/>
      <c r="AT163" s="286"/>
      <c r="AU163" s="286"/>
      <c r="AV163" s="286"/>
      <c r="AW163" s="286"/>
      <c r="AX163" s="286"/>
      <c r="AY163" s="286"/>
      <c r="AZ163" s="286"/>
      <c r="BA163" s="286"/>
      <c r="BB163" s="286"/>
      <c r="BC163" s="286"/>
      <c r="BD163" s="286"/>
      <c r="BE163" s="286"/>
      <c r="BF163" s="286"/>
      <c r="BG163" s="286"/>
      <c r="BH163" s="286"/>
      <c r="BI163" s="286"/>
      <c r="BJ163" s="286"/>
      <c r="BK163" s="286"/>
      <c r="BL163" s="361"/>
      <c r="BM163" s="1105"/>
      <c r="BN163" s="1106"/>
      <c r="BO163" s="1121"/>
      <c r="BP163" s="1122"/>
      <c r="BQ163" s="1125"/>
      <c r="BR163" s="1126"/>
      <c r="BS163" s="1129" t="str">
        <f t="shared" ref="BS163" si="1704">IF(BM163&gt;2,CR163,"")</f>
        <v/>
      </c>
      <c r="BT163" s="1130"/>
      <c r="BU163" s="1105"/>
      <c r="BV163" s="1106"/>
      <c r="BW163" s="1107"/>
      <c r="BX163" s="1108"/>
      <c r="BY163" s="1111"/>
      <c r="BZ163" s="1112">
        <f t="shared" ref="BZ163" si="1705">SUMPRODUCT((AH163:BL163&gt;8)*(BM163=""),AH163:BL163)-IF(BM163="",COUNTIF(AH163:BL163,"&gt;8")*8,0)</f>
        <v>0</v>
      </c>
      <c r="CA163" s="1112">
        <f t="shared" ref="CA163" si="1706">SUMPRODUCT((AH163:BL163&gt;8)*(BM163=8),AH163:BL163)-IF(BM163=8,COUNTIF(AH163:BL163,"&gt;8")*8,0)</f>
        <v>0</v>
      </c>
      <c r="CB163" s="1098">
        <f t="shared" ref="CB163" si="1707">COUNTIFS($AH164:$BL164,"緊",$AH163:$BL163,"○")+COUNTIFS($AH164:$BL164,"リ",$AH163:$BL163,"○")</f>
        <v>0</v>
      </c>
      <c r="CC163" s="1098">
        <f t="shared" ref="CC163" si="1708">SUMIFS($AH163:$BL163,$AH164:$BL164,"緊")+SUMIFS($AH163:$BL163,$AH164:$BL164,"リ")</f>
        <v>0</v>
      </c>
      <c r="CD163" s="1100" t="str">
        <f>IF(K163="","",IFERROR(VALUE(DATEDIF(H163,[3]設定!$D$13,"Y")+DATEDIF(H163,[3]設定!$D$13,"YM")/100),0))</f>
        <v/>
      </c>
      <c r="CE163" s="1100" t="str">
        <f>IF(H163="","",IF(CD163&lt;0.06,"6か月未満",IF(AND(0.06&lt;=CD163,CD163&lt;1),"6か月以上",IF(AND(1&lt;=CD163,CD163&lt;3),"3歳児未満",IF(3&lt;=CD163,"3歳児以上","")))))</f>
        <v/>
      </c>
      <c r="CF163" s="1102"/>
      <c r="CG163" s="1094"/>
      <c r="CH163" s="1103"/>
      <c r="CI163" s="1094"/>
      <c r="CJ163" s="1094"/>
      <c r="CK163" s="1094"/>
      <c r="CL163" s="1094"/>
      <c r="CM163" s="1095"/>
      <c r="CN163" s="1096"/>
      <c r="CO163" s="1092"/>
      <c r="CP163" s="1092"/>
      <c r="CQ163" s="1092"/>
      <c r="CR163" s="1092"/>
      <c r="CS163" s="1092"/>
      <c r="CT163" s="1084">
        <f t="shared" ref="CT163" si="1709">SUM(CV163:DA164)</f>
        <v>0</v>
      </c>
      <c r="CU163" s="1090"/>
      <c r="CV163" s="1084">
        <f t="shared" ref="CV163" si="1710">IF(AND(BM163&lt;&gt;1,K163&gt;=3),COUNTIFS(AH164:BL164,"非",AH163:BL163,"&gt;=2"),"")</f>
        <v>0</v>
      </c>
      <c r="CW163" s="1085"/>
      <c r="CX163" s="1088">
        <f t="shared" ref="CX163" si="1711">IF(AND(BM163&lt;&gt;1,K163&gt;=3),COUNTIFS(AH164:BL164,"緊",AH163:BL163,"&gt;=2"),"")</f>
        <v>0</v>
      </c>
      <c r="CY163" s="1085"/>
      <c r="CZ163" s="1073">
        <f t="shared" ref="CZ163" si="1712">IF(AND(BM163&lt;&gt;1,K163&gt;=3),COUNTIFS(AH164:BL164,"リ",AH163:BL163,"&gt;=2"),"")</f>
        <v>0</v>
      </c>
      <c r="DA163" s="1074"/>
      <c r="DB163" s="1084">
        <f t="shared" ref="DB163" si="1713">SUM(DD163:DI164)</f>
        <v>0</v>
      </c>
      <c r="DC163" s="1090"/>
      <c r="DD163" s="1084" t="str">
        <f t="shared" ref="DD163" si="1714">IF(AND(BM163&lt;&gt;1,K163&lt;3),COUNTIFS(AH164:BL164,"非"),"")</f>
        <v/>
      </c>
      <c r="DE163" s="1085"/>
      <c r="DF163" s="1088" t="str">
        <f t="shared" ref="DF163" si="1715">IF(AND(BM163&lt;&gt;1,K163&lt;3),COUNTIFS(AH164:BL164,"緊"),"")</f>
        <v/>
      </c>
      <c r="DG163" s="1085"/>
      <c r="DH163" s="1073" t="str">
        <f t="shared" ref="DH163" si="1716">IF(AND(BM163&lt;&gt;1,K163&lt;3),COUNTIFS(AH164:BL164,"リ"),"")</f>
        <v/>
      </c>
      <c r="DI163" s="1074"/>
    </row>
    <row r="164" spans="1:113" ht="17.25" customHeight="1" x14ac:dyDescent="0.15">
      <c r="A164" s="1145"/>
      <c r="B164" s="1146"/>
      <c r="C164" s="1150"/>
      <c r="D164" s="1151"/>
      <c r="E164" s="1151"/>
      <c r="F164" s="1151"/>
      <c r="G164" s="1152"/>
      <c r="H164" s="1156"/>
      <c r="I164" s="1157"/>
      <c r="J164" s="1158"/>
      <c r="K164" s="1145"/>
      <c r="L164" s="1146"/>
      <c r="M164" s="1086"/>
      <c r="N164" s="1091"/>
      <c r="O164" s="1160"/>
      <c r="P164" s="1075"/>
      <c r="Q164" s="1075"/>
      <c r="R164" s="1075"/>
      <c r="S164" s="1075"/>
      <c r="T164" s="1076"/>
      <c r="U164" s="1135"/>
      <c r="V164" s="1136"/>
      <c r="W164" s="1139"/>
      <c r="X164" s="1140"/>
      <c r="Y164" s="1142"/>
      <c r="Z164" s="1116"/>
      <c r="AA164" s="1116"/>
      <c r="AB164" s="1116"/>
      <c r="AC164" s="1116"/>
      <c r="AD164" s="1117"/>
      <c r="AE164" s="1077" t="s">
        <v>450</v>
      </c>
      <c r="AF164" s="1078"/>
      <c r="AG164" s="1079"/>
      <c r="AH164" s="362"/>
      <c r="AI164" s="362"/>
      <c r="AJ164" s="362"/>
      <c r="AK164" s="362"/>
      <c r="AL164" s="362"/>
      <c r="AM164" s="362"/>
      <c r="AN164" s="362"/>
      <c r="AO164" s="363"/>
      <c r="AP164" s="363"/>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2"/>
      <c r="BL164" s="362"/>
      <c r="BM164" s="1080"/>
      <c r="BN164" s="1081"/>
      <c r="BO164" s="1123"/>
      <c r="BP164" s="1124"/>
      <c r="BQ164" s="1127"/>
      <c r="BR164" s="1128"/>
      <c r="BS164" s="1131"/>
      <c r="BT164" s="1132"/>
      <c r="BU164" s="1080"/>
      <c r="BV164" s="1081"/>
      <c r="BW164" s="1109"/>
      <c r="BX164" s="1110"/>
      <c r="BY164" s="1111"/>
      <c r="BZ164" s="1113"/>
      <c r="CA164" s="1113"/>
      <c r="CB164" s="1099"/>
      <c r="CC164" s="1099"/>
      <c r="CD164" s="1101"/>
      <c r="CE164" s="1101"/>
      <c r="CF164" s="1102"/>
      <c r="CG164" s="1094"/>
      <c r="CH164" s="1104"/>
      <c r="CI164" s="1094"/>
      <c r="CJ164" s="1094"/>
      <c r="CK164" s="1094"/>
      <c r="CL164" s="1094"/>
      <c r="CM164" s="1095"/>
      <c r="CN164" s="1097"/>
      <c r="CO164" s="1093"/>
      <c r="CP164" s="1093"/>
      <c r="CQ164" s="1093"/>
      <c r="CR164" s="1093"/>
      <c r="CS164" s="1093"/>
      <c r="CT164" s="1086"/>
      <c r="CU164" s="1091"/>
      <c r="CV164" s="1086"/>
      <c r="CW164" s="1087"/>
      <c r="CX164" s="1089"/>
      <c r="CY164" s="1087"/>
      <c r="CZ164" s="1075"/>
      <c r="DA164" s="1076"/>
      <c r="DB164" s="1086"/>
      <c r="DC164" s="1091"/>
      <c r="DD164" s="1086"/>
      <c r="DE164" s="1087"/>
      <c r="DF164" s="1089"/>
      <c r="DG164" s="1087"/>
      <c r="DH164" s="1075"/>
      <c r="DI164" s="1076"/>
    </row>
    <row r="165" spans="1:113" ht="17.25" customHeight="1" x14ac:dyDescent="0.15">
      <c r="A165" s="1143">
        <f t="shared" ref="A165" si="1717">A163+1</f>
        <v>78</v>
      </c>
      <c r="B165" s="1144"/>
      <c r="C165" s="1147"/>
      <c r="D165" s="1148"/>
      <c r="E165" s="1148"/>
      <c r="F165" s="1148"/>
      <c r="G165" s="1149"/>
      <c r="H165" s="1153"/>
      <c r="I165" s="1154"/>
      <c r="J165" s="1155"/>
      <c r="K165" s="1143" t="str">
        <f>IF(ISERROR(VLOOKUP($H165,[3]設定!$D$2:$E$7,2)), "", VLOOKUP($H165,[3]設定!$D$2:$E$7,2))</f>
        <v/>
      </c>
      <c r="L165" s="1144"/>
      <c r="M165" s="1084">
        <f t="shared" ref="M165" si="1718">COUNTA(AH166:BL166)</f>
        <v>0</v>
      </c>
      <c r="N165" s="1090"/>
      <c r="O165" s="1159">
        <f t="shared" ref="O165" si="1719">COUNTIF(AH166:BL166,"非")</f>
        <v>0</v>
      </c>
      <c r="P165" s="1073"/>
      <c r="Q165" s="1073">
        <f t="shared" ref="Q165" si="1720">COUNTIF(AH166:BL166,"緊")</f>
        <v>0</v>
      </c>
      <c r="R165" s="1073"/>
      <c r="S165" s="1073">
        <f t="shared" ref="S165" si="1721">COUNTIF(AH166:BL166,"リ")</f>
        <v>0</v>
      </c>
      <c r="T165" s="1074"/>
      <c r="U165" s="1133">
        <f t="shared" ref="U165" si="1722">COUNTIF(AH165:BL165,"○")</f>
        <v>0</v>
      </c>
      <c r="V165" s="1134"/>
      <c r="W165" s="1137">
        <f t="shared" ref="W165" si="1723">SUM(Y165:AD166)</f>
        <v>0</v>
      </c>
      <c r="X165" s="1138"/>
      <c r="Y165" s="1141">
        <f t="shared" ref="Y165" si="1724">SUMIFS($AH165:$BL165,$AH166:$BL166,"非")</f>
        <v>0</v>
      </c>
      <c r="Z165" s="1114"/>
      <c r="AA165" s="1114">
        <f t="shared" ref="AA165" si="1725">SUMIFS($AH165:$BL165,$AH166:$BL166,"緊")</f>
        <v>0</v>
      </c>
      <c r="AB165" s="1114"/>
      <c r="AC165" s="1114">
        <f t="shared" ref="AC165" si="1726">SUMIFS($AH165:$BL165,$AH166:$BL166,"リ")</f>
        <v>0</v>
      </c>
      <c r="AD165" s="1115"/>
      <c r="AE165" s="1118" t="s">
        <v>451</v>
      </c>
      <c r="AF165" s="1119"/>
      <c r="AG165" s="1120"/>
      <c r="AH165" s="359"/>
      <c r="AI165" s="286"/>
      <c r="AJ165" s="286"/>
      <c r="AK165" s="286"/>
      <c r="AL165" s="286"/>
      <c r="AM165" s="286"/>
      <c r="AN165" s="286"/>
      <c r="AO165" s="360"/>
      <c r="AP165" s="360"/>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361"/>
      <c r="BM165" s="1105"/>
      <c r="BN165" s="1106"/>
      <c r="BO165" s="1121"/>
      <c r="BP165" s="1122"/>
      <c r="BQ165" s="1125"/>
      <c r="BR165" s="1126"/>
      <c r="BS165" s="1129" t="str">
        <f t="shared" ref="BS165" si="1727">IF(BM165&gt;2,CR165,"")</f>
        <v/>
      </c>
      <c r="BT165" s="1130"/>
      <c r="BU165" s="1105"/>
      <c r="BV165" s="1106"/>
      <c r="BW165" s="1107"/>
      <c r="BX165" s="1108"/>
      <c r="BY165" s="1111"/>
      <c r="BZ165" s="1112">
        <f t="shared" ref="BZ165" si="1728">SUMPRODUCT((AH165:BL165&gt;8)*(BM165=""),AH165:BL165)-IF(BM165="",COUNTIF(AH165:BL165,"&gt;8")*8,0)</f>
        <v>0</v>
      </c>
      <c r="CA165" s="1112">
        <f t="shared" ref="CA165" si="1729">SUMPRODUCT((AH165:BL165&gt;8)*(BM165=8),AH165:BL165)-IF(BM165=8,COUNTIF(AH165:BL165,"&gt;8")*8,0)</f>
        <v>0</v>
      </c>
      <c r="CB165" s="1098">
        <f t="shared" ref="CB165" si="1730">COUNTIFS($AH166:$BL166,"緊",$AH165:$BL165,"○")+COUNTIFS($AH166:$BL166,"リ",$AH165:$BL165,"○")</f>
        <v>0</v>
      </c>
      <c r="CC165" s="1098">
        <f t="shared" ref="CC165" si="1731">SUMIFS($AH165:$BL165,$AH166:$BL166,"緊")+SUMIFS($AH165:$BL165,$AH166:$BL166,"リ")</f>
        <v>0</v>
      </c>
      <c r="CD165" s="1100" t="str">
        <f>IF(K165="","",IFERROR(VALUE(DATEDIF(H165,[3]設定!$D$13,"Y")+DATEDIF(H165,[3]設定!$D$13,"YM")/100),0))</f>
        <v/>
      </c>
      <c r="CE165" s="1100" t="str">
        <f>IF(H165="","",IF(CD165&lt;0.06,"6か月未満",IF(AND(0.06&lt;=CD165,CD165&lt;1),"6か月以上",IF(AND(1&lt;=CD165,CD165&lt;3),"3歳児未満",IF(3&lt;=CD165,"3歳児以上","")))))</f>
        <v/>
      </c>
      <c r="CF165" s="1102"/>
      <c r="CG165" s="1094"/>
      <c r="CH165" s="1103"/>
      <c r="CI165" s="1094"/>
      <c r="CJ165" s="1094"/>
      <c r="CK165" s="1094"/>
      <c r="CL165" s="1094"/>
      <c r="CM165" s="1095"/>
      <c r="CN165" s="1096"/>
      <c r="CO165" s="1092"/>
      <c r="CP165" s="1092"/>
      <c r="CQ165" s="1092"/>
      <c r="CR165" s="1092"/>
      <c r="CS165" s="1092"/>
      <c r="CT165" s="1084">
        <f t="shared" ref="CT165" si="1732">SUM(CV165:DA166)</f>
        <v>0</v>
      </c>
      <c r="CU165" s="1090"/>
      <c r="CV165" s="1084">
        <f t="shared" ref="CV165" si="1733">IF(AND(BM165&lt;&gt;1,K165&gt;=3),COUNTIFS(AH166:BL166,"非",AH165:BL165,"&gt;=2"),"")</f>
        <v>0</v>
      </c>
      <c r="CW165" s="1085"/>
      <c r="CX165" s="1088">
        <f t="shared" ref="CX165" si="1734">IF(AND(BM165&lt;&gt;1,K165&gt;=3),COUNTIFS(AH166:BL166,"緊",AH165:BL165,"&gt;=2"),"")</f>
        <v>0</v>
      </c>
      <c r="CY165" s="1085"/>
      <c r="CZ165" s="1073">
        <f t="shared" ref="CZ165" si="1735">IF(AND(BM165&lt;&gt;1,K165&gt;=3),COUNTIFS(AH166:BL166,"リ",AH165:BL165,"&gt;=2"),"")</f>
        <v>0</v>
      </c>
      <c r="DA165" s="1074"/>
      <c r="DB165" s="1084">
        <f t="shared" ref="DB165" si="1736">SUM(DD165:DI166)</f>
        <v>0</v>
      </c>
      <c r="DC165" s="1090"/>
      <c r="DD165" s="1084" t="str">
        <f t="shared" ref="DD165" si="1737">IF(AND(BM165&lt;&gt;1,K165&lt;3),COUNTIFS(AH166:BL166,"非"),"")</f>
        <v/>
      </c>
      <c r="DE165" s="1085"/>
      <c r="DF165" s="1088" t="str">
        <f t="shared" ref="DF165" si="1738">IF(AND(BM165&lt;&gt;1,K165&lt;3),COUNTIFS(AH166:BL166,"緊"),"")</f>
        <v/>
      </c>
      <c r="DG165" s="1085"/>
      <c r="DH165" s="1073" t="str">
        <f t="shared" ref="DH165" si="1739">IF(AND(BM165&lt;&gt;1,K165&lt;3),COUNTIFS(AH166:BL166,"リ"),"")</f>
        <v/>
      </c>
      <c r="DI165" s="1074"/>
    </row>
    <row r="166" spans="1:113" ht="17.25" customHeight="1" x14ac:dyDescent="0.15">
      <c r="A166" s="1145"/>
      <c r="B166" s="1146"/>
      <c r="C166" s="1150"/>
      <c r="D166" s="1151"/>
      <c r="E166" s="1151"/>
      <c r="F166" s="1151"/>
      <c r="G166" s="1152"/>
      <c r="H166" s="1156"/>
      <c r="I166" s="1157"/>
      <c r="J166" s="1158"/>
      <c r="K166" s="1145"/>
      <c r="L166" s="1146"/>
      <c r="M166" s="1086"/>
      <c r="N166" s="1091"/>
      <c r="O166" s="1160"/>
      <c r="P166" s="1075"/>
      <c r="Q166" s="1075"/>
      <c r="R166" s="1075"/>
      <c r="S166" s="1075"/>
      <c r="T166" s="1076"/>
      <c r="U166" s="1135"/>
      <c r="V166" s="1136"/>
      <c r="W166" s="1139"/>
      <c r="X166" s="1140"/>
      <c r="Y166" s="1142"/>
      <c r="Z166" s="1116"/>
      <c r="AA166" s="1116"/>
      <c r="AB166" s="1116"/>
      <c r="AC166" s="1116"/>
      <c r="AD166" s="1117"/>
      <c r="AE166" s="1077" t="s">
        <v>450</v>
      </c>
      <c r="AF166" s="1078"/>
      <c r="AG166" s="1079"/>
      <c r="AH166" s="362"/>
      <c r="AI166" s="362"/>
      <c r="AJ166" s="362"/>
      <c r="AK166" s="362"/>
      <c r="AL166" s="362"/>
      <c r="AM166" s="362"/>
      <c r="AN166" s="362"/>
      <c r="AO166" s="363"/>
      <c r="AP166" s="363"/>
      <c r="AQ166" s="362"/>
      <c r="AR166" s="362"/>
      <c r="AS166" s="362"/>
      <c r="AT166" s="362"/>
      <c r="AU166" s="362"/>
      <c r="AV166" s="362"/>
      <c r="AW166" s="362"/>
      <c r="AX166" s="362"/>
      <c r="AY166" s="362"/>
      <c r="AZ166" s="362"/>
      <c r="BA166" s="362"/>
      <c r="BB166" s="362"/>
      <c r="BC166" s="362"/>
      <c r="BD166" s="362"/>
      <c r="BE166" s="362"/>
      <c r="BF166" s="362"/>
      <c r="BG166" s="362"/>
      <c r="BH166" s="362"/>
      <c r="BI166" s="362"/>
      <c r="BJ166" s="362"/>
      <c r="BK166" s="362"/>
      <c r="BL166" s="362"/>
      <c r="BM166" s="1080"/>
      <c r="BN166" s="1081"/>
      <c r="BO166" s="1123"/>
      <c r="BP166" s="1124"/>
      <c r="BQ166" s="1127"/>
      <c r="BR166" s="1128"/>
      <c r="BS166" s="1131"/>
      <c r="BT166" s="1132"/>
      <c r="BU166" s="1080"/>
      <c r="BV166" s="1081"/>
      <c r="BW166" s="1109"/>
      <c r="BX166" s="1110"/>
      <c r="BY166" s="1111"/>
      <c r="BZ166" s="1113"/>
      <c r="CA166" s="1113"/>
      <c r="CB166" s="1099"/>
      <c r="CC166" s="1099"/>
      <c r="CD166" s="1101"/>
      <c r="CE166" s="1101"/>
      <c r="CF166" s="1102"/>
      <c r="CG166" s="1094"/>
      <c r="CH166" s="1104"/>
      <c r="CI166" s="1094"/>
      <c r="CJ166" s="1094"/>
      <c r="CK166" s="1094"/>
      <c r="CL166" s="1094"/>
      <c r="CM166" s="1095"/>
      <c r="CN166" s="1097"/>
      <c r="CO166" s="1093"/>
      <c r="CP166" s="1093"/>
      <c r="CQ166" s="1093"/>
      <c r="CR166" s="1093"/>
      <c r="CS166" s="1093"/>
      <c r="CT166" s="1086"/>
      <c r="CU166" s="1091"/>
      <c r="CV166" s="1086"/>
      <c r="CW166" s="1087"/>
      <c r="CX166" s="1089"/>
      <c r="CY166" s="1087"/>
      <c r="CZ166" s="1075"/>
      <c r="DA166" s="1076"/>
      <c r="DB166" s="1086"/>
      <c r="DC166" s="1091"/>
      <c r="DD166" s="1086"/>
      <c r="DE166" s="1087"/>
      <c r="DF166" s="1089"/>
      <c r="DG166" s="1087"/>
      <c r="DH166" s="1075"/>
      <c r="DI166" s="1076"/>
    </row>
    <row r="167" spans="1:113" ht="17.25" customHeight="1" x14ac:dyDescent="0.15">
      <c r="A167" s="1143">
        <f t="shared" ref="A167" si="1740">A165+1</f>
        <v>79</v>
      </c>
      <c r="B167" s="1144"/>
      <c r="C167" s="1147"/>
      <c r="D167" s="1148"/>
      <c r="E167" s="1148"/>
      <c r="F167" s="1148"/>
      <c r="G167" s="1149"/>
      <c r="H167" s="1153"/>
      <c r="I167" s="1154"/>
      <c r="J167" s="1155"/>
      <c r="K167" s="1143" t="str">
        <f>IF(ISERROR(VLOOKUP($H167,[3]設定!$D$2:$E$7,2)), "", VLOOKUP($H167,[3]設定!$D$2:$E$7,2))</f>
        <v/>
      </c>
      <c r="L167" s="1144"/>
      <c r="M167" s="1084">
        <f t="shared" ref="M167" si="1741">COUNTA(AH168:BL168)</f>
        <v>0</v>
      </c>
      <c r="N167" s="1090"/>
      <c r="O167" s="1159">
        <f t="shared" ref="O167" si="1742">COUNTIF(AH168:BL168,"非")</f>
        <v>0</v>
      </c>
      <c r="P167" s="1073"/>
      <c r="Q167" s="1073">
        <f t="shared" ref="Q167" si="1743">COUNTIF(AH168:BL168,"緊")</f>
        <v>0</v>
      </c>
      <c r="R167" s="1073"/>
      <c r="S167" s="1073">
        <f t="shared" ref="S167" si="1744">COUNTIF(AH168:BL168,"リ")</f>
        <v>0</v>
      </c>
      <c r="T167" s="1074"/>
      <c r="U167" s="1133">
        <f t="shared" ref="U167" si="1745">COUNTIF(AH167:BL167,"○")</f>
        <v>0</v>
      </c>
      <c r="V167" s="1134"/>
      <c r="W167" s="1137">
        <f t="shared" ref="W167" si="1746">SUM(Y167:AD168)</f>
        <v>0</v>
      </c>
      <c r="X167" s="1138"/>
      <c r="Y167" s="1141">
        <f t="shared" ref="Y167" si="1747">SUMIFS($AH167:$BL167,$AH168:$BL168,"非")</f>
        <v>0</v>
      </c>
      <c r="Z167" s="1114"/>
      <c r="AA167" s="1114">
        <f t="shared" ref="AA167" si="1748">SUMIFS($AH167:$BL167,$AH168:$BL168,"緊")</f>
        <v>0</v>
      </c>
      <c r="AB167" s="1114"/>
      <c r="AC167" s="1114">
        <f t="shared" ref="AC167" si="1749">SUMIFS($AH167:$BL167,$AH168:$BL168,"リ")</f>
        <v>0</v>
      </c>
      <c r="AD167" s="1115"/>
      <c r="AE167" s="1118" t="s">
        <v>451</v>
      </c>
      <c r="AF167" s="1119"/>
      <c r="AG167" s="1120"/>
      <c r="AH167" s="359"/>
      <c r="AI167" s="286"/>
      <c r="AJ167" s="286"/>
      <c r="AK167" s="286"/>
      <c r="AL167" s="286"/>
      <c r="AM167" s="286"/>
      <c r="AN167" s="286"/>
      <c r="AO167" s="360"/>
      <c r="AP167" s="360"/>
      <c r="AQ167" s="286"/>
      <c r="AR167" s="286"/>
      <c r="AS167" s="286"/>
      <c r="AT167" s="286"/>
      <c r="AU167" s="286"/>
      <c r="AV167" s="286"/>
      <c r="AW167" s="286"/>
      <c r="AX167" s="286"/>
      <c r="AY167" s="286"/>
      <c r="AZ167" s="286"/>
      <c r="BA167" s="286"/>
      <c r="BB167" s="286"/>
      <c r="BC167" s="286"/>
      <c r="BD167" s="286"/>
      <c r="BE167" s="286"/>
      <c r="BF167" s="286"/>
      <c r="BG167" s="286"/>
      <c r="BH167" s="286"/>
      <c r="BI167" s="286"/>
      <c r="BJ167" s="286"/>
      <c r="BK167" s="286"/>
      <c r="BL167" s="361"/>
      <c r="BM167" s="1105"/>
      <c r="BN167" s="1106"/>
      <c r="BO167" s="1121"/>
      <c r="BP167" s="1122"/>
      <c r="BQ167" s="1125"/>
      <c r="BR167" s="1126"/>
      <c r="BS167" s="1129" t="str">
        <f t="shared" ref="BS167" si="1750">IF(BM167&gt;2,CR167,"")</f>
        <v/>
      </c>
      <c r="BT167" s="1130"/>
      <c r="BU167" s="1105"/>
      <c r="BV167" s="1106"/>
      <c r="BW167" s="1107"/>
      <c r="BX167" s="1108"/>
      <c r="BY167" s="1111"/>
      <c r="BZ167" s="1112">
        <f t="shared" ref="BZ167" si="1751">SUMPRODUCT((AH167:BL167&gt;8)*(BM167=""),AH167:BL167)-IF(BM167="",COUNTIF(AH167:BL167,"&gt;8")*8,0)</f>
        <v>0</v>
      </c>
      <c r="CA167" s="1112">
        <f t="shared" ref="CA167" si="1752">SUMPRODUCT((AH167:BL167&gt;8)*(BM167=8),AH167:BL167)-IF(BM167=8,COUNTIF(AH167:BL167,"&gt;8")*8,0)</f>
        <v>0</v>
      </c>
      <c r="CB167" s="1098">
        <f t="shared" ref="CB167" si="1753">COUNTIFS($AH168:$BL168,"緊",$AH167:$BL167,"○")+COUNTIFS($AH168:$BL168,"リ",$AH167:$BL167,"○")</f>
        <v>0</v>
      </c>
      <c r="CC167" s="1098">
        <f t="shared" ref="CC167" si="1754">SUMIFS($AH167:$BL167,$AH168:$BL168,"緊")+SUMIFS($AH167:$BL167,$AH168:$BL168,"リ")</f>
        <v>0</v>
      </c>
      <c r="CD167" s="1100" t="str">
        <f>IF(K167="","",IFERROR(VALUE(DATEDIF(H167,[3]設定!$D$13,"Y")+DATEDIF(H167,[3]設定!$D$13,"YM")/100),0))</f>
        <v/>
      </c>
      <c r="CE167" s="1100" t="str">
        <f>IF(H167="","",IF(CD167&lt;0.06,"6か月未満",IF(AND(0.06&lt;=CD167,CD167&lt;1),"6か月以上",IF(AND(1&lt;=CD167,CD167&lt;3),"3歳児未満",IF(3&lt;=CD167,"3歳児以上","")))))</f>
        <v/>
      </c>
      <c r="CF167" s="1102"/>
      <c r="CG167" s="1094"/>
      <c r="CH167" s="1103"/>
      <c r="CI167" s="1094"/>
      <c r="CJ167" s="1094"/>
      <c r="CK167" s="1094"/>
      <c r="CL167" s="1094"/>
      <c r="CM167" s="1095"/>
      <c r="CN167" s="1096"/>
      <c r="CO167" s="1092"/>
      <c r="CP167" s="1092"/>
      <c r="CQ167" s="1092"/>
      <c r="CR167" s="1092"/>
      <c r="CS167" s="1092"/>
      <c r="CT167" s="1084">
        <f t="shared" ref="CT167" si="1755">SUM(CV167:DA168)</f>
        <v>0</v>
      </c>
      <c r="CU167" s="1090"/>
      <c r="CV167" s="1084">
        <f t="shared" ref="CV167" si="1756">IF(AND(BM167&lt;&gt;1,K167&gt;=3),COUNTIFS(AH168:BL168,"非",AH167:BL167,"&gt;=2"),"")</f>
        <v>0</v>
      </c>
      <c r="CW167" s="1085"/>
      <c r="CX167" s="1088">
        <f t="shared" ref="CX167" si="1757">IF(AND(BM167&lt;&gt;1,K167&gt;=3),COUNTIFS(AH168:BL168,"緊",AH167:BL167,"&gt;=2"),"")</f>
        <v>0</v>
      </c>
      <c r="CY167" s="1085"/>
      <c r="CZ167" s="1073">
        <f t="shared" ref="CZ167" si="1758">IF(AND(BM167&lt;&gt;1,K167&gt;=3),COUNTIFS(AH168:BL168,"リ",AH167:BL167,"&gt;=2"),"")</f>
        <v>0</v>
      </c>
      <c r="DA167" s="1074"/>
      <c r="DB167" s="1084">
        <f t="shared" ref="DB167" si="1759">SUM(DD167:DI168)</f>
        <v>0</v>
      </c>
      <c r="DC167" s="1090"/>
      <c r="DD167" s="1084" t="str">
        <f t="shared" ref="DD167" si="1760">IF(AND(BM167&lt;&gt;1,K167&lt;3),COUNTIFS(AH168:BL168,"非"),"")</f>
        <v/>
      </c>
      <c r="DE167" s="1085"/>
      <c r="DF167" s="1088" t="str">
        <f t="shared" ref="DF167" si="1761">IF(AND(BM167&lt;&gt;1,K167&lt;3),COUNTIFS(AH168:BL168,"緊"),"")</f>
        <v/>
      </c>
      <c r="DG167" s="1085"/>
      <c r="DH167" s="1073" t="str">
        <f t="shared" ref="DH167" si="1762">IF(AND(BM167&lt;&gt;1,K167&lt;3),COUNTIFS(AH168:BL168,"リ"),"")</f>
        <v/>
      </c>
      <c r="DI167" s="1074"/>
    </row>
    <row r="168" spans="1:113" ht="17.25" customHeight="1" x14ac:dyDescent="0.15">
      <c r="A168" s="1145"/>
      <c r="B168" s="1146"/>
      <c r="C168" s="1150"/>
      <c r="D168" s="1151"/>
      <c r="E168" s="1151"/>
      <c r="F168" s="1151"/>
      <c r="G168" s="1152"/>
      <c r="H168" s="1156"/>
      <c r="I168" s="1157"/>
      <c r="J168" s="1158"/>
      <c r="K168" s="1145"/>
      <c r="L168" s="1146"/>
      <c r="M168" s="1086"/>
      <c r="N168" s="1091"/>
      <c r="O168" s="1160"/>
      <c r="P168" s="1075"/>
      <c r="Q168" s="1075"/>
      <c r="R168" s="1075"/>
      <c r="S168" s="1075"/>
      <c r="T168" s="1076"/>
      <c r="U168" s="1135"/>
      <c r="V168" s="1136"/>
      <c r="W168" s="1139"/>
      <c r="X168" s="1140"/>
      <c r="Y168" s="1142"/>
      <c r="Z168" s="1116"/>
      <c r="AA168" s="1116"/>
      <c r="AB168" s="1116"/>
      <c r="AC168" s="1116"/>
      <c r="AD168" s="1117"/>
      <c r="AE168" s="1077" t="s">
        <v>450</v>
      </c>
      <c r="AF168" s="1078"/>
      <c r="AG168" s="1079"/>
      <c r="AH168" s="362"/>
      <c r="AI168" s="362"/>
      <c r="AJ168" s="362"/>
      <c r="AK168" s="362"/>
      <c r="AL168" s="362"/>
      <c r="AM168" s="362"/>
      <c r="AN168" s="362"/>
      <c r="AO168" s="363"/>
      <c r="AP168" s="363"/>
      <c r="AQ168" s="362"/>
      <c r="AR168" s="362"/>
      <c r="AS168" s="362"/>
      <c r="AT168" s="362"/>
      <c r="AU168" s="362"/>
      <c r="AV168" s="362"/>
      <c r="AW168" s="362"/>
      <c r="AX168" s="362"/>
      <c r="AY168" s="362"/>
      <c r="AZ168" s="362"/>
      <c r="BA168" s="362"/>
      <c r="BB168" s="362"/>
      <c r="BC168" s="362"/>
      <c r="BD168" s="362"/>
      <c r="BE168" s="362"/>
      <c r="BF168" s="362"/>
      <c r="BG168" s="362"/>
      <c r="BH168" s="362"/>
      <c r="BI168" s="362"/>
      <c r="BJ168" s="362"/>
      <c r="BK168" s="362"/>
      <c r="BL168" s="362"/>
      <c r="BM168" s="1080"/>
      <c r="BN168" s="1081"/>
      <c r="BO168" s="1123"/>
      <c r="BP168" s="1124"/>
      <c r="BQ168" s="1127"/>
      <c r="BR168" s="1128"/>
      <c r="BS168" s="1131"/>
      <c r="BT168" s="1132"/>
      <c r="BU168" s="1080"/>
      <c r="BV168" s="1081"/>
      <c r="BW168" s="1109"/>
      <c r="BX168" s="1110"/>
      <c r="BY168" s="1111"/>
      <c r="BZ168" s="1113"/>
      <c r="CA168" s="1113"/>
      <c r="CB168" s="1099"/>
      <c r="CC168" s="1099"/>
      <c r="CD168" s="1101"/>
      <c r="CE168" s="1101"/>
      <c r="CF168" s="1102"/>
      <c r="CG168" s="1094"/>
      <c r="CH168" s="1104"/>
      <c r="CI168" s="1094"/>
      <c r="CJ168" s="1094"/>
      <c r="CK168" s="1094"/>
      <c r="CL168" s="1094"/>
      <c r="CM168" s="1095"/>
      <c r="CN168" s="1097"/>
      <c r="CO168" s="1093"/>
      <c r="CP168" s="1093"/>
      <c r="CQ168" s="1093"/>
      <c r="CR168" s="1093"/>
      <c r="CS168" s="1093"/>
      <c r="CT168" s="1086"/>
      <c r="CU168" s="1091"/>
      <c r="CV168" s="1086"/>
      <c r="CW168" s="1087"/>
      <c r="CX168" s="1089"/>
      <c r="CY168" s="1087"/>
      <c r="CZ168" s="1075"/>
      <c r="DA168" s="1076"/>
      <c r="DB168" s="1086"/>
      <c r="DC168" s="1091"/>
      <c r="DD168" s="1086"/>
      <c r="DE168" s="1087"/>
      <c r="DF168" s="1089"/>
      <c r="DG168" s="1087"/>
      <c r="DH168" s="1075"/>
      <c r="DI168" s="1076"/>
    </row>
    <row r="169" spans="1:113" ht="17.25" customHeight="1" x14ac:dyDescent="0.15">
      <c r="A169" s="1143">
        <f t="shared" ref="A169" si="1763">A167+1</f>
        <v>80</v>
      </c>
      <c r="B169" s="1144"/>
      <c r="C169" s="1147"/>
      <c r="D169" s="1148"/>
      <c r="E169" s="1148"/>
      <c r="F169" s="1148"/>
      <c r="G169" s="1149"/>
      <c r="H169" s="1153"/>
      <c r="I169" s="1154"/>
      <c r="J169" s="1155"/>
      <c r="K169" s="1143" t="str">
        <f>IF(ISERROR(VLOOKUP($H169,[3]設定!$D$2:$E$7,2)), "", VLOOKUP($H169,[3]設定!$D$2:$E$7,2))</f>
        <v/>
      </c>
      <c r="L169" s="1144"/>
      <c r="M169" s="1084">
        <f t="shared" ref="M169" si="1764">COUNTA(AH170:BL170)</f>
        <v>0</v>
      </c>
      <c r="N169" s="1090"/>
      <c r="O169" s="1159">
        <f t="shared" ref="O169" si="1765">COUNTIF(AH170:BL170,"非")</f>
        <v>0</v>
      </c>
      <c r="P169" s="1073"/>
      <c r="Q169" s="1073">
        <f t="shared" ref="Q169" si="1766">COUNTIF(AH170:BL170,"緊")</f>
        <v>0</v>
      </c>
      <c r="R169" s="1073"/>
      <c r="S169" s="1073">
        <f t="shared" ref="S169" si="1767">COUNTIF(AH170:BL170,"リ")</f>
        <v>0</v>
      </c>
      <c r="T169" s="1074"/>
      <c r="U169" s="1133">
        <f t="shared" ref="U169" si="1768">COUNTIF(AH169:BL169,"○")</f>
        <v>0</v>
      </c>
      <c r="V169" s="1134"/>
      <c r="W169" s="1137">
        <f t="shared" ref="W169" si="1769">SUM(Y169:AD170)</f>
        <v>0</v>
      </c>
      <c r="X169" s="1138"/>
      <c r="Y169" s="1141">
        <f t="shared" ref="Y169" si="1770">SUMIFS($AH169:$BL169,$AH170:$BL170,"非")</f>
        <v>0</v>
      </c>
      <c r="Z169" s="1114"/>
      <c r="AA169" s="1114">
        <f t="shared" ref="AA169" si="1771">SUMIFS($AH169:$BL169,$AH170:$BL170,"緊")</f>
        <v>0</v>
      </c>
      <c r="AB169" s="1114"/>
      <c r="AC169" s="1114">
        <f t="shared" ref="AC169" si="1772">SUMIFS($AH169:$BL169,$AH170:$BL170,"リ")</f>
        <v>0</v>
      </c>
      <c r="AD169" s="1115"/>
      <c r="AE169" s="1118" t="s">
        <v>451</v>
      </c>
      <c r="AF169" s="1119"/>
      <c r="AG169" s="1120"/>
      <c r="AH169" s="359"/>
      <c r="AI169" s="286"/>
      <c r="AJ169" s="286"/>
      <c r="AK169" s="286"/>
      <c r="AL169" s="286"/>
      <c r="AM169" s="286"/>
      <c r="AN169" s="286"/>
      <c r="AO169" s="360"/>
      <c r="AP169" s="360"/>
      <c r="AQ169" s="286"/>
      <c r="AR169" s="286"/>
      <c r="AS169" s="286"/>
      <c r="AT169" s="286"/>
      <c r="AU169" s="286"/>
      <c r="AV169" s="286"/>
      <c r="AW169" s="286"/>
      <c r="AX169" s="286"/>
      <c r="AY169" s="286"/>
      <c r="AZ169" s="286"/>
      <c r="BA169" s="286"/>
      <c r="BB169" s="286"/>
      <c r="BC169" s="286"/>
      <c r="BD169" s="286"/>
      <c r="BE169" s="286"/>
      <c r="BF169" s="286"/>
      <c r="BG169" s="286"/>
      <c r="BH169" s="286"/>
      <c r="BI169" s="286"/>
      <c r="BJ169" s="286"/>
      <c r="BK169" s="286"/>
      <c r="BL169" s="361"/>
      <c r="BM169" s="1105"/>
      <c r="BN169" s="1106"/>
      <c r="BO169" s="1121"/>
      <c r="BP169" s="1122"/>
      <c r="BQ169" s="1125"/>
      <c r="BR169" s="1126"/>
      <c r="BS169" s="1129" t="str">
        <f t="shared" ref="BS169" si="1773">IF(BM169&gt;2,CR169,"")</f>
        <v/>
      </c>
      <c r="BT169" s="1130"/>
      <c r="BU169" s="1105"/>
      <c r="BV169" s="1106"/>
      <c r="BW169" s="1107"/>
      <c r="BX169" s="1108"/>
      <c r="BY169" s="1111"/>
      <c r="BZ169" s="1112">
        <f t="shared" ref="BZ169" si="1774">SUMPRODUCT((AH169:BL169&gt;8)*(BM169=""),AH169:BL169)-IF(BM169="",COUNTIF(AH169:BL169,"&gt;8")*8,0)</f>
        <v>0</v>
      </c>
      <c r="CA169" s="1112">
        <f t="shared" ref="CA169" si="1775">SUMPRODUCT((AH169:BL169&gt;8)*(BM169=8),AH169:BL169)-IF(BM169=8,COUNTIF(AH169:BL169,"&gt;8")*8,0)</f>
        <v>0</v>
      </c>
      <c r="CB169" s="1098">
        <f t="shared" ref="CB169" si="1776">COUNTIFS($AH170:$BL170,"緊",$AH169:$BL169,"○")+COUNTIFS($AH170:$BL170,"リ",$AH169:$BL169,"○")</f>
        <v>0</v>
      </c>
      <c r="CC169" s="1098">
        <f t="shared" ref="CC169" si="1777">SUMIFS($AH169:$BL169,$AH170:$BL170,"緊")+SUMIFS($AH169:$BL169,$AH170:$BL170,"リ")</f>
        <v>0</v>
      </c>
      <c r="CD169" s="1100" t="str">
        <f>IF(K169="","",IFERROR(VALUE(DATEDIF(H169,[3]設定!$D$13,"Y")+DATEDIF(H169,[3]設定!$D$13,"YM")/100),0))</f>
        <v/>
      </c>
      <c r="CE169" s="1100" t="str">
        <f>IF(H169="","",IF(CD169&lt;0.06,"6か月未満",IF(AND(0.06&lt;=CD169,CD169&lt;1),"6か月以上",IF(AND(1&lt;=CD169,CD169&lt;3),"3歳児未満",IF(3&lt;=CD169,"3歳児以上","")))))</f>
        <v/>
      </c>
      <c r="CF169" s="1102"/>
      <c r="CG169" s="1094"/>
      <c r="CH169" s="1103"/>
      <c r="CI169" s="1094"/>
      <c r="CJ169" s="1094"/>
      <c r="CK169" s="1094"/>
      <c r="CL169" s="1094"/>
      <c r="CM169" s="1095"/>
      <c r="CN169" s="1096"/>
      <c r="CO169" s="1092"/>
      <c r="CP169" s="1092"/>
      <c r="CQ169" s="1092"/>
      <c r="CR169" s="1092"/>
      <c r="CS169" s="1092"/>
      <c r="CT169" s="1084">
        <f t="shared" ref="CT169" si="1778">SUM(CV169:DA170)</f>
        <v>0</v>
      </c>
      <c r="CU169" s="1090"/>
      <c r="CV169" s="1084">
        <f t="shared" ref="CV169" si="1779">IF(AND(BM169&lt;&gt;1,K169&gt;=3),COUNTIFS(AH170:BL170,"非",AH169:BL169,"&gt;=2"),"")</f>
        <v>0</v>
      </c>
      <c r="CW169" s="1085"/>
      <c r="CX169" s="1088">
        <f t="shared" ref="CX169" si="1780">IF(AND(BM169&lt;&gt;1,K169&gt;=3),COUNTIFS(AH170:BL170,"緊",AH169:BL169,"&gt;=2"),"")</f>
        <v>0</v>
      </c>
      <c r="CY169" s="1085"/>
      <c r="CZ169" s="1073">
        <f t="shared" ref="CZ169" si="1781">IF(AND(BM169&lt;&gt;1,K169&gt;=3),COUNTIFS(AH170:BL170,"リ",AH169:BL169,"&gt;=2"),"")</f>
        <v>0</v>
      </c>
      <c r="DA169" s="1074"/>
      <c r="DB169" s="1084">
        <f t="shared" ref="DB169" si="1782">SUM(DD169:DI170)</f>
        <v>0</v>
      </c>
      <c r="DC169" s="1090"/>
      <c r="DD169" s="1084" t="str">
        <f t="shared" ref="DD169" si="1783">IF(AND(BM169&lt;&gt;1,K169&lt;3),COUNTIFS(AH170:BL170,"非"),"")</f>
        <v/>
      </c>
      <c r="DE169" s="1085"/>
      <c r="DF169" s="1088" t="str">
        <f t="shared" ref="DF169" si="1784">IF(AND(BM169&lt;&gt;1,K169&lt;3),COUNTIFS(AH170:BL170,"緊"),"")</f>
        <v/>
      </c>
      <c r="DG169" s="1085"/>
      <c r="DH169" s="1073" t="str">
        <f t="shared" ref="DH169" si="1785">IF(AND(BM169&lt;&gt;1,K169&lt;3),COUNTIFS(AH170:BL170,"リ"),"")</f>
        <v/>
      </c>
      <c r="DI169" s="1074"/>
    </row>
    <row r="170" spans="1:113" ht="17.25" customHeight="1" x14ac:dyDescent="0.15">
      <c r="A170" s="1145"/>
      <c r="B170" s="1146"/>
      <c r="C170" s="1150"/>
      <c r="D170" s="1151"/>
      <c r="E170" s="1151"/>
      <c r="F170" s="1151"/>
      <c r="G170" s="1152"/>
      <c r="H170" s="1156"/>
      <c r="I170" s="1157"/>
      <c r="J170" s="1158"/>
      <c r="K170" s="1145"/>
      <c r="L170" s="1146"/>
      <c r="M170" s="1086"/>
      <c r="N170" s="1091"/>
      <c r="O170" s="1160"/>
      <c r="P170" s="1075"/>
      <c r="Q170" s="1075"/>
      <c r="R170" s="1075"/>
      <c r="S170" s="1075"/>
      <c r="T170" s="1076"/>
      <c r="U170" s="1135"/>
      <c r="V170" s="1136"/>
      <c r="W170" s="1139"/>
      <c r="X170" s="1140"/>
      <c r="Y170" s="1142"/>
      <c r="Z170" s="1116"/>
      <c r="AA170" s="1116"/>
      <c r="AB170" s="1116"/>
      <c r="AC170" s="1116"/>
      <c r="AD170" s="1117"/>
      <c r="AE170" s="1077" t="s">
        <v>450</v>
      </c>
      <c r="AF170" s="1078"/>
      <c r="AG170" s="1079"/>
      <c r="AH170" s="362"/>
      <c r="AI170" s="362"/>
      <c r="AJ170" s="362"/>
      <c r="AK170" s="362"/>
      <c r="AL170" s="362"/>
      <c r="AM170" s="362"/>
      <c r="AN170" s="362"/>
      <c r="AO170" s="363"/>
      <c r="AP170" s="363"/>
      <c r="AQ170" s="362"/>
      <c r="AR170" s="362"/>
      <c r="AS170" s="362"/>
      <c r="AT170" s="362"/>
      <c r="AU170" s="362"/>
      <c r="AV170" s="362"/>
      <c r="AW170" s="362"/>
      <c r="AX170" s="362"/>
      <c r="AY170" s="362"/>
      <c r="AZ170" s="362"/>
      <c r="BA170" s="362"/>
      <c r="BB170" s="362"/>
      <c r="BC170" s="362"/>
      <c r="BD170" s="362"/>
      <c r="BE170" s="362"/>
      <c r="BF170" s="362"/>
      <c r="BG170" s="362"/>
      <c r="BH170" s="362"/>
      <c r="BI170" s="362"/>
      <c r="BJ170" s="362"/>
      <c r="BK170" s="362"/>
      <c r="BL170" s="362"/>
      <c r="BM170" s="1080"/>
      <c r="BN170" s="1081"/>
      <c r="BO170" s="1123"/>
      <c r="BP170" s="1124"/>
      <c r="BQ170" s="1127"/>
      <c r="BR170" s="1128"/>
      <c r="BS170" s="1131"/>
      <c r="BT170" s="1132"/>
      <c r="BU170" s="1080"/>
      <c r="BV170" s="1081"/>
      <c r="BW170" s="1109"/>
      <c r="BX170" s="1110"/>
      <c r="BY170" s="1111"/>
      <c r="BZ170" s="1113"/>
      <c r="CA170" s="1113"/>
      <c r="CB170" s="1099"/>
      <c r="CC170" s="1099"/>
      <c r="CD170" s="1101"/>
      <c r="CE170" s="1101"/>
      <c r="CF170" s="1102"/>
      <c r="CG170" s="1094"/>
      <c r="CH170" s="1104"/>
      <c r="CI170" s="1094"/>
      <c r="CJ170" s="1094"/>
      <c r="CK170" s="1094"/>
      <c r="CL170" s="1094"/>
      <c r="CM170" s="1095"/>
      <c r="CN170" s="1097"/>
      <c r="CO170" s="1093"/>
      <c r="CP170" s="1093"/>
      <c r="CQ170" s="1093"/>
      <c r="CR170" s="1093"/>
      <c r="CS170" s="1093"/>
      <c r="CT170" s="1086"/>
      <c r="CU170" s="1091"/>
      <c r="CV170" s="1086"/>
      <c r="CW170" s="1087"/>
      <c r="CX170" s="1089"/>
      <c r="CY170" s="1087"/>
      <c r="CZ170" s="1075"/>
      <c r="DA170" s="1076"/>
      <c r="DB170" s="1086"/>
      <c r="DC170" s="1091"/>
      <c r="DD170" s="1086"/>
      <c r="DE170" s="1087"/>
      <c r="DF170" s="1089"/>
      <c r="DG170" s="1087"/>
      <c r="DH170" s="1075"/>
      <c r="DI170" s="1076"/>
    </row>
    <row r="171" spans="1:113" ht="17.25" customHeight="1" x14ac:dyDescent="0.15">
      <c r="A171" s="1143">
        <f t="shared" ref="A171" si="1786">A169+1</f>
        <v>81</v>
      </c>
      <c r="B171" s="1144"/>
      <c r="C171" s="1147"/>
      <c r="D171" s="1148"/>
      <c r="E171" s="1148"/>
      <c r="F171" s="1148"/>
      <c r="G171" s="1149"/>
      <c r="H171" s="1153"/>
      <c r="I171" s="1154"/>
      <c r="J171" s="1155"/>
      <c r="K171" s="1143" t="str">
        <f>IF(ISERROR(VLOOKUP($H171,[3]設定!$D$2:$E$7,2)), "", VLOOKUP($H171,[3]設定!$D$2:$E$7,2))</f>
        <v/>
      </c>
      <c r="L171" s="1144"/>
      <c r="M171" s="1084">
        <f t="shared" ref="M171" si="1787">COUNTA(AH172:BL172)</f>
        <v>0</v>
      </c>
      <c r="N171" s="1090"/>
      <c r="O171" s="1159">
        <f t="shared" ref="O171" si="1788">COUNTIF(AH172:BL172,"非")</f>
        <v>0</v>
      </c>
      <c r="P171" s="1073"/>
      <c r="Q171" s="1073">
        <f t="shared" ref="Q171" si="1789">COUNTIF(AH172:BL172,"緊")</f>
        <v>0</v>
      </c>
      <c r="R171" s="1073"/>
      <c r="S171" s="1073">
        <f t="shared" ref="S171" si="1790">COUNTIF(AH172:BL172,"リ")</f>
        <v>0</v>
      </c>
      <c r="T171" s="1074"/>
      <c r="U171" s="1133">
        <f t="shared" ref="U171" si="1791">COUNTIF(AH171:BL171,"○")</f>
        <v>0</v>
      </c>
      <c r="V171" s="1134"/>
      <c r="W171" s="1137">
        <f t="shared" ref="W171" si="1792">SUM(Y171:AD172)</f>
        <v>0</v>
      </c>
      <c r="X171" s="1138"/>
      <c r="Y171" s="1141">
        <f t="shared" ref="Y171" si="1793">SUMIFS($AH171:$BL171,$AH172:$BL172,"非")</f>
        <v>0</v>
      </c>
      <c r="Z171" s="1114"/>
      <c r="AA171" s="1114">
        <f t="shared" ref="AA171" si="1794">SUMIFS($AH171:$BL171,$AH172:$BL172,"緊")</f>
        <v>0</v>
      </c>
      <c r="AB171" s="1114"/>
      <c r="AC171" s="1114">
        <f t="shared" ref="AC171" si="1795">SUMIFS($AH171:$BL171,$AH172:$BL172,"リ")</f>
        <v>0</v>
      </c>
      <c r="AD171" s="1115"/>
      <c r="AE171" s="1118" t="s">
        <v>451</v>
      </c>
      <c r="AF171" s="1119"/>
      <c r="AG171" s="1120"/>
      <c r="AH171" s="359"/>
      <c r="AI171" s="286"/>
      <c r="AJ171" s="286"/>
      <c r="AK171" s="286"/>
      <c r="AL171" s="286"/>
      <c r="AM171" s="286"/>
      <c r="AN171" s="286"/>
      <c r="AO171" s="360"/>
      <c r="AP171" s="360"/>
      <c r="AQ171" s="286"/>
      <c r="AR171" s="286"/>
      <c r="AS171" s="286"/>
      <c r="AT171" s="286"/>
      <c r="AU171" s="286"/>
      <c r="AV171" s="286"/>
      <c r="AW171" s="286"/>
      <c r="AX171" s="286"/>
      <c r="AY171" s="286"/>
      <c r="AZ171" s="286"/>
      <c r="BA171" s="286"/>
      <c r="BB171" s="286"/>
      <c r="BC171" s="286"/>
      <c r="BD171" s="286"/>
      <c r="BE171" s="286"/>
      <c r="BF171" s="286"/>
      <c r="BG171" s="286"/>
      <c r="BH171" s="286"/>
      <c r="BI171" s="286"/>
      <c r="BJ171" s="286"/>
      <c r="BK171" s="286"/>
      <c r="BL171" s="361"/>
      <c r="BM171" s="1105"/>
      <c r="BN171" s="1106"/>
      <c r="BO171" s="1121"/>
      <c r="BP171" s="1122"/>
      <c r="BQ171" s="1125"/>
      <c r="BR171" s="1126"/>
      <c r="BS171" s="1129" t="str">
        <f t="shared" ref="BS171" si="1796">IF(BM171&gt;2,CR171,"")</f>
        <v/>
      </c>
      <c r="BT171" s="1130"/>
      <c r="BU171" s="1105"/>
      <c r="BV171" s="1106"/>
      <c r="BW171" s="1107"/>
      <c r="BX171" s="1108"/>
      <c r="BY171" s="1111"/>
      <c r="BZ171" s="1112">
        <f t="shared" ref="BZ171" si="1797">SUMPRODUCT((AH171:BL171&gt;8)*(BM171=""),AH171:BL171)-IF(BM171="",COUNTIF(AH171:BL171,"&gt;8")*8,0)</f>
        <v>0</v>
      </c>
      <c r="CA171" s="1112">
        <f t="shared" ref="CA171" si="1798">SUMPRODUCT((AH171:BL171&gt;8)*(BM171=8),AH171:BL171)-IF(BM171=8,COUNTIF(AH171:BL171,"&gt;8")*8,0)</f>
        <v>0</v>
      </c>
      <c r="CB171" s="1098">
        <f t="shared" ref="CB171" si="1799">COUNTIFS($AH172:$BL172,"緊",$AH171:$BL171,"○")+COUNTIFS($AH172:$BL172,"リ",$AH171:$BL171,"○")</f>
        <v>0</v>
      </c>
      <c r="CC171" s="1098">
        <f t="shared" ref="CC171" si="1800">SUMIFS($AH171:$BL171,$AH172:$BL172,"緊")+SUMIFS($AH171:$BL171,$AH172:$BL172,"リ")</f>
        <v>0</v>
      </c>
      <c r="CD171" s="1100" t="str">
        <f>IF(K171="","",IFERROR(VALUE(DATEDIF(H171,[3]設定!$D$13,"Y")+DATEDIF(H171,[3]設定!$D$13,"YM")/100),0))</f>
        <v/>
      </c>
      <c r="CE171" s="1100" t="str">
        <f>IF(H171="","",IF(CD171&lt;0.06,"6か月未満",IF(AND(0.06&lt;=CD171,CD171&lt;1),"6か月以上",IF(AND(1&lt;=CD171,CD171&lt;3),"3歳児未満",IF(3&lt;=CD171,"3歳児以上","")))))</f>
        <v/>
      </c>
      <c r="CF171" s="1102"/>
      <c r="CG171" s="1094"/>
      <c r="CH171" s="1103"/>
      <c r="CI171" s="1094"/>
      <c r="CJ171" s="1094"/>
      <c r="CK171" s="1094"/>
      <c r="CL171" s="1094"/>
      <c r="CM171" s="1095"/>
      <c r="CN171" s="1096"/>
      <c r="CO171" s="1092"/>
      <c r="CP171" s="1092"/>
      <c r="CQ171" s="1092"/>
      <c r="CR171" s="1092"/>
      <c r="CS171" s="1092"/>
      <c r="CT171" s="1084">
        <f t="shared" ref="CT171" si="1801">SUM(CV171:DA172)</f>
        <v>0</v>
      </c>
      <c r="CU171" s="1090"/>
      <c r="CV171" s="1084">
        <f t="shared" ref="CV171" si="1802">IF(AND(BM171&lt;&gt;1,K171&gt;=3),COUNTIFS(AH172:BL172,"非",AH171:BL171,"&gt;=2"),"")</f>
        <v>0</v>
      </c>
      <c r="CW171" s="1085"/>
      <c r="CX171" s="1088">
        <f t="shared" ref="CX171" si="1803">IF(AND(BM171&lt;&gt;1,K171&gt;=3),COUNTIFS(AH172:BL172,"緊",AH171:BL171,"&gt;=2"),"")</f>
        <v>0</v>
      </c>
      <c r="CY171" s="1085"/>
      <c r="CZ171" s="1073">
        <f t="shared" ref="CZ171" si="1804">IF(AND(BM171&lt;&gt;1,K171&gt;=3),COUNTIFS(AH172:BL172,"リ",AH171:BL171,"&gt;=2"),"")</f>
        <v>0</v>
      </c>
      <c r="DA171" s="1074"/>
      <c r="DB171" s="1084">
        <f t="shared" ref="DB171" si="1805">SUM(DD171:DI172)</f>
        <v>0</v>
      </c>
      <c r="DC171" s="1090"/>
      <c r="DD171" s="1084" t="str">
        <f t="shared" ref="DD171" si="1806">IF(AND(BM171&lt;&gt;1,K171&lt;3),COUNTIFS(AH172:BL172,"非"),"")</f>
        <v/>
      </c>
      <c r="DE171" s="1085"/>
      <c r="DF171" s="1088" t="str">
        <f t="shared" ref="DF171" si="1807">IF(AND(BM171&lt;&gt;1,K171&lt;3),COUNTIFS(AH172:BL172,"緊"),"")</f>
        <v/>
      </c>
      <c r="DG171" s="1085"/>
      <c r="DH171" s="1073" t="str">
        <f t="shared" ref="DH171" si="1808">IF(AND(BM171&lt;&gt;1,K171&lt;3),COUNTIFS(AH172:BL172,"リ"),"")</f>
        <v/>
      </c>
      <c r="DI171" s="1074"/>
    </row>
    <row r="172" spans="1:113" ht="17.25" customHeight="1" x14ac:dyDescent="0.15">
      <c r="A172" s="1145"/>
      <c r="B172" s="1146"/>
      <c r="C172" s="1150"/>
      <c r="D172" s="1151"/>
      <c r="E172" s="1151"/>
      <c r="F172" s="1151"/>
      <c r="G172" s="1152"/>
      <c r="H172" s="1156"/>
      <c r="I172" s="1157"/>
      <c r="J172" s="1158"/>
      <c r="K172" s="1145"/>
      <c r="L172" s="1146"/>
      <c r="M172" s="1086"/>
      <c r="N172" s="1091"/>
      <c r="O172" s="1160"/>
      <c r="P172" s="1075"/>
      <c r="Q172" s="1075"/>
      <c r="R172" s="1075"/>
      <c r="S172" s="1075"/>
      <c r="T172" s="1076"/>
      <c r="U172" s="1135"/>
      <c r="V172" s="1136"/>
      <c r="W172" s="1139"/>
      <c r="X172" s="1140"/>
      <c r="Y172" s="1142"/>
      <c r="Z172" s="1116"/>
      <c r="AA172" s="1116"/>
      <c r="AB172" s="1116"/>
      <c r="AC172" s="1116"/>
      <c r="AD172" s="1117"/>
      <c r="AE172" s="1077" t="s">
        <v>450</v>
      </c>
      <c r="AF172" s="1078"/>
      <c r="AG172" s="1079"/>
      <c r="AH172" s="362"/>
      <c r="AI172" s="362"/>
      <c r="AJ172" s="362"/>
      <c r="AK172" s="362"/>
      <c r="AL172" s="362"/>
      <c r="AM172" s="362"/>
      <c r="AN172" s="362"/>
      <c r="AO172" s="363"/>
      <c r="AP172" s="363"/>
      <c r="AQ172" s="362"/>
      <c r="AR172" s="362"/>
      <c r="AS172" s="362"/>
      <c r="AT172" s="362"/>
      <c r="AU172" s="362"/>
      <c r="AV172" s="362"/>
      <c r="AW172" s="362"/>
      <c r="AX172" s="362"/>
      <c r="AY172" s="362"/>
      <c r="AZ172" s="362"/>
      <c r="BA172" s="362"/>
      <c r="BB172" s="362"/>
      <c r="BC172" s="362"/>
      <c r="BD172" s="362"/>
      <c r="BE172" s="362"/>
      <c r="BF172" s="362"/>
      <c r="BG172" s="362"/>
      <c r="BH172" s="362"/>
      <c r="BI172" s="362"/>
      <c r="BJ172" s="362"/>
      <c r="BK172" s="362"/>
      <c r="BL172" s="362"/>
      <c r="BM172" s="1080"/>
      <c r="BN172" s="1081"/>
      <c r="BO172" s="1123"/>
      <c r="BP172" s="1124"/>
      <c r="BQ172" s="1127"/>
      <c r="BR172" s="1128"/>
      <c r="BS172" s="1131"/>
      <c r="BT172" s="1132"/>
      <c r="BU172" s="1080"/>
      <c r="BV172" s="1081"/>
      <c r="BW172" s="1109"/>
      <c r="BX172" s="1110"/>
      <c r="BY172" s="1111"/>
      <c r="BZ172" s="1113"/>
      <c r="CA172" s="1113"/>
      <c r="CB172" s="1099"/>
      <c r="CC172" s="1099"/>
      <c r="CD172" s="1101"/>
      <c r="CE172" s="1101"/>
      <c r="CF172" s="1102"/>
      <c r="CG172" s="1094"/>
      <c r="CH172" s="1104"/>
      <c r="CI172" s="1094"/>
      <c r="CJ172" s="1094"/>
      <c r="CK172" s="1094"/>
      <c r="CL172" s="1094"/>
      <c r="CM172" s="1095"/>
      <c r="CN172" s="1097"/>
      <c r="CO172" s="1093"/>
      <c r="CP172" s="1093"/>
      <c r="CQ172" s="1093"/>
      <c r="CR172" s="1093"/>
      <c r="CS172" s="1093"/>
      <c r="CT172" s="1086"/>
      <c r="CU172" s="1091"/>
      <c r="CV172" s="1086"/>
      <c r="CW172" s="1087"/>
      <c r="CX172" s="1089"/>
      <c r="CY172" s="1087"/>
      <c r="CZ172" s="1075"/>
      <c r="DA172" s="1076"/>
      <c r="DB172" s="1086"/>
      <c r="DC172" s="1091"/>
      <c r="DD172" s="1086"/>
      <c r="DE172" s="1087"/>
      <c r="DF172" s="1089"/>
      <c r="DG172" s="1087"/>
      <c r="DH172" s="1075"/>
      <c r="DI172" s="1076"/>
    </row>
    <row r="173" spans="1:113" ht="17.25" customHeight="1" x14ac:dyDescent="0.15">
      <c r="A173" s="1143">
        <f t="shared" ref="A173" si="1809">A171+1</f>
        <v>82</v>
      </c>
      <c r="B173" s="1144"/>
      <c r="C173" s="1147"/>
      <c r="D173" s="1148"/>
      <c r="E173" s="1148"/>
      <c r="F173" s="1148"/>
      <c r="G173" s="1149"/>
      <c r="H173" s="1153"/>
      <c r="I173" s="1154"/>
      <c r="J173" s="1155"/>
      <c r="K173" s="1143" t="str">
        <f>IF(ISERROR(VLOOKUP($H173,[3]設定!$D$2:$E$7,2)), "", VLOOKUP($H173,[3]設定!$D$2:$E$7,2))</f>
        <v/>
      </c>
      <c r="L173" s="1144"/>
      <c r="M173" s="1084">
        <f t="shared" ref="M173" si="1810">COUNTA(AH174:BL174)</f>
        <v>0</v>
      </c>
      <c r="N173" s="1090"/>
      <c r="O173" s="1159">
        <f t="shared" ref="O173" si="1811">COUNTIF(AH174:BL174,"非")</f>
        <v>0</v>
      </c>
      <c r="P173" s="1073"/>
      <c r="Q173" s="1073">
        <f t="shared" ref="Q173" si="1812">COUNTIF(AH174:BL174,"緊")</f>
        <v>0</v>
      </c>
      <c r="R173" s="1073"/>
      <c r="S173" s="1073">
        <f t="shared" ref="S173" si="1813">COUNTIF(AH174:BL174,"リ")</f>
        <v>0</v>
      </c>
      <c r="T173" s="1074"/>
      <c r="U173" s="1133">
        <f t="shared" ref="U173" si="1814">COUNTIF(AH173:BL173,"○")</f>
        <v>0</v>
      </c>
      <c r="V173" s="1134"/>
      <c r="W173" s="1137">
        <f t="shared" ref="W173" si="1815">SUM(Y173:AD174)</f>
        <v>0</v>
      </c>
      <c r="X173" s="1138"/>
      <c r="Y173" s="1141">
        <f t="shared" ref="Y173" si="1816">SUMIFS($AH173:$BL173,$AH174:$BL174,"非")</f>
        <v>0</v>
      </c>
      <c r="Z173" s="1114"/>
      <c r="AA173" s="1114">
        <f t="shared" ref="AA173" si="1817">SUMIFS($AH173:$BL173,$AH174:$BL174,"緊")</f>
        <v>0</v>
      </c>
      <c r="AB173" s="1114"/>
      <c r="AC173" s="1114">
        <f t="shared" ref="AC173" si="1818">SUMIFS($AH173:$BL173,$AH174:$BL174,"リ")</f>
        <v>0</v>
      </c>
      <c r="AD173" s="1115"/>
      <c r="AE173" s="1118" t="s">
        <v>451</v>
      </c>
      <c r="AF173" s="1119"/>
      <c r="AG173" s="1120"/>
      <c r="AH173" s="359"/>
      <c r="AI173" s="286"/>
      <c r="AJ173" s="286"/>
      <c r="AK173" s="286"/>
      <c r="AL173" s="286"/>
      <c r="AM173" s="286"/>
      <c r="AN173" s="286"/>
      <c r="AO173" s="360"/>
      <c r="AP173" s="360"/>
      <c r="AQ173" s="286"/>
      <c r="AR173" s="286"/>
      <c r="AS173" s="286"/>
      <c r="AT173" s="286"/>
      <c r="AU173" s="286"/>
      <c r="AV173" s="286"/>
      <c r="AW173" s="286"/>
      <c r="AX173" s="286"/>
      <c r="AY173" s="286"/>
      <c r="AZ173" s="286"/>
      <c r="BA173" s="286"/>
      <c r="BB173" s="286"/>
      <c r="BC173" s="286"/>
      <c r="BD173" s="286"/>
      <c r="BE173" s="286"/>
      <c r="BF173" s="286"/>
      <c r="BG173" s="286"/>
      <c r="BH173" s="286"/>
      <c r="BI173" s="286"/>
      <c r="BJ173" s="286"/>
      <c r="BK173" s="286"/>
      <c r="BL173" s="361"/>
      <c r="BM173" s="1105"/>
      <c r="BN173" s="1106"/>
      <c r="BO173" s="1121"/>
      <c r="BP173" s="1122"/>
      <c r="BQ173" s="1125"/>
      <c r="BR173" s="1126"/>
      <c r="BS173" s="1129" t="str">
        <f t="shared" ref="BS173" si="1819">IF(BM173&gt;2,CR173,"")</f>
        <v/>
      </c>
      <c r="BT173" s="1130"/>
      <c r="BU173" s="1105"/>
      <c r="BV173" s="1106"/>
      <c r="BW173" s="1107"/>
      <c r="BX173" s="1108"/>
      <c r="BY173" s="1111"/>
      <c r="BZ173" s="1112">
        <f t="shared" ref="BZ173" si="1820">SUMPRODUCT((AH173:BL173&gt;8)*(BM173=""),AH173:BL173)-IF(BM173="",COUNTIF(AH173:BL173,"&gt;8")*8,0)</f>
        <v>0</v>
      </c>
      <c r="CA173" s="1112">
        <f t="shared" ref="CA173" si="1821">SUMPRODUCT((AH173:BL173&gt;8)*(BM173=8),AH173:BL173)-IF(BM173=8,COUNTIF(AH173:BL173,"&gt;8")*8,0)</f>
        <v>0</v>
      </c>
      <c r="CB173" s="1098">
        <f t="shared" ref="CB173" si="1822">COUNTIFS($AH174:$BL174,"緊",$AH173:$BL173,"○")+COUNTIFS($AH174:$BL174,"リ",$AH173:$BL173,"○")</f>
        <v>0</v>
      </c>
      <c r="CC173" s="1098">
        <f t="shared" ref="CC173" si="1823">SUMIFS($AH173:$BL173,$AH174:$BL174,"緊")+SUMIFS($AH173:$BL173,$AH174:$BL174,"リ")</f>
        <v>0</v>
      </c>
      <c r="CD173" s="1100" t="str">
        <f>IF(K173="","",IFERROR(VALUE(DATEDIF(H173,[3]設定!$D$13,"Y")+DATEDIF(H173,[3]設定!$D$13,"YM")/100),0))</f>
        <v/>
      </c>
      <c r="CE173" s="1100" t="str">
        <f>IF(H173="","",IF(CD173&lt;0.06,"6か月未満",IF(AND(0.06&lt;=CD173,CD173&lt;1),"6か月以上",IF(AND(1&lt;=CD173,CD173&lt;3),"3歳児未満",IF(3&lt;=CD173,"3歳児以上","")))))</f>
        <v/>
      </c>
      <c r="CF173" s="1102"/>
      <c r="CG173" s="1094"/>
      <c r="CH173" s="1103"/>
      <c r="CI173" s="1094"/>
      <c r="CJ173" s="1094"/>
      <c r="CK173" s="1094"/>
      <c r="CL173" s="1094"/>
      <c r="CM173" s="1095"/>
      <c r="CN173" s="1096"/>
      <c r="CO173" s="1092"/>
      <c r="CP173" s="1092"/>
      <c r="CQ173" s="1092"/>
      <c r="CR173" s="1092"/>
      <c r="CS173" s="1092"/>
      <c r="CT173" s="1084">
        <f t="shared" ref="CT173" si="1824">SUM(CV173:DA174)</f>
        <v>0</v>
      </c>
      <c r="CU173" s="1090"/>
      <c r="CV173" s="1084">
        <f t="shared" ref="CV173" si="1825">IF(AND(BM173&lt;&gt;1,K173&gt;=3),COUNTIFS(AH174:BL174,"非",AH173:BL173,"&gt;=2"),"")</f>
        <v>0</v>
      </c>
      <c r="CW173" s="1085"/>
      <c r="CX173" s="1088">
        <f t="shared" ref="CX173" si="1826">IF(AND(BM173&lt;&gt;1,K173&gt;=3),COUNTIFS(AH174:BL174,"緊",AH173:BL173,"&gt;=2"),"")</f>
        <v>0</v>
      </c>
      <c r="CY173" s="1085"/>
      <c r="CZ173" s="1073">
        <f t="shared" ref="CZ173" si="1827">IF(AND(BM173&lt;&gt;1,K173&gt;=3),COUNTIFS(AH174:BL174,"リ",AH173:BL173,"&gt;=2"),"")</f>
        <v>0</v>
      </c>
      <c r="DA173" s="1074"/>
      <c r="DB173" s="1084">
        <f t="shared" ref="DB173" si="1828">SUM(DD173:DI174)</f>
        <v>0</v>
      </c>
      <c r="DC173" s="1090"/>
      <c r="DD173" s="1084" t="str">
        <f t="shared" ref="DD173" si="1829">IF(AND(BM173&lt;&gt;1,K173&lt;3),COUNTIFS(AH174:BL174,"非"),"")</f>
        <v/>
      </c>
      <c r="DE173" s="1085"/>
      <c r="DF173" s="1088" t="str">
        <f t="shared" ref="DF173" si="1830">IF(AND(BM173&lt;&gt;1,K173&lt;3),COUNTIFS(AH174:BL174,"緊"),"")</f>
        <v/>
      </c>
      <c r="DG173" s="1085"/>
      <c r="DH173" s="1073" t="str">
        <f t="shared" ref="DH173" si="1831">IF(AND(BM173&lt;&gt;1,K173&lt;3),COUNTIFS(AH174:BL174,"リ"),"")</f>
        <v/>
      </c>
      <c r="DI173" s="1074"/>
    </row>
    <row r="174" spans="1:113" ht="17.25" customHeight="1" x14ac:dyDescent="0.15">
      <c r="A174" s="1145"/>
      <c r="B174" s="1146"/>
      <c r="C174" s="1150"/>
      <c r="D174" s="1151"/>
      <c r="E174" s="1151"/>
      <c r="F174" s="1151"/>
      <c r="G174" s="1152"/>
      <c r="H174" s="1156"/>
      <c r="I174" s="1157"/>
      <c r="J174" s="1158"/>
      <c r="K174" s="1145"/>
      <c r="L174" s="1146"/>
      <c r="M174" s="1086"/>
      <c r="N174" s="1091"/>
      <c r="O174" s="1160"/>
      <c r="P174" s="1075"/>
      <c r="Q174" s="1075"/>
      <c r="R174" s="1075"/>
      <c r="S174" s="1075"/>
      <c r="T174" s="1076"/>
      <c r="U174" s="1135"/>
      <c r="V174" s="1136"/>
      <c r="W174" s="1139"/>
      <c r="X174" s="1140"/>
      <c r="Y174" s="1142"/>
      <c r="Z174" s="1116"/>
      <c r="AA174" s="1116"/>
      <c r="AB174" s="1116"/>
      <c r="AC174" s="1116"/>
      <c r="AD174" s="1117"/>
      <c r="AE174" s="1077" t="s">
        <v>450</v>
      </c>
      <c r="AF174" s="1078"/>
      <c r="AG174" s="1079"/>
      <c r="AH174" s="362"/>
      <c r="AI174" s="362"/>
      <c r="AJ174" s="362"/>
      <c r="AK174" s="362"/>
      <c r="AL174" s="362"/>
      <c r="AM174" s="362"/>
      <c r="AN174" s="362"/>
      <c r="AO174" s="363"/>
      <c r="AP174" s="363"/>
      <c r="AQ174" s="362"/>
      <c r="AR174" s="362"/>
      <c r="AS174" s="362"/>
      <c r="AT174" s="362"/>
      <c r="AU174" s="362"/>
      <c r="AV174" s="362"/>
      <c r="AW174" s="362"/>
      <c r="AX174" s="362"/>
      <c r="AY174" s="362"/>
      <c r="AZ174" s="362"/>
      <c r="BA174" s="362"/>
      <c r="BB174" s="362"/>
      <c r="BC174" s="362"/>
      <c r="BD174" s="362"/>
      <c r="BE174" s="362"/>
      <c r="BF174" s="362"/>
      <c r="BG174" s="362"/>
      <c r="BH174" s="362"/>
      <c r="BI174" s="362"/>
      <c r="BJ174" s="362"/>
      <c r="BK174" s="362"/>
      <c r="BL174" s="362"/>
      <c r="BM174" s="1080"/>
      <c r="BN174" s="1081"/>
      <c r="BO174" s="1123"/>
      <c r="BP174" s="1124"/>
      <c r="BQ174" s="1127"/>
      <c r="BR174" s="1128"/>
      <c r="BS174" s="1131"/>
      <c r="BT174" s="1132"/>
      <c r="BU174" s="1080"/>
      <c r="BV174" s="1081"/>
      <c r="BW174" s="1109"/>
      <c r="BX174" s="1110"/>
      <c r="BY174" s="1111"/>
      <c r="BZ174" s="1113"/>
      <c r="CA174" s="1113"/>
      <c r="CB174" s="1099"/>
      <c r="CC174" s="1099"/>
      <c r="CD174" s="1101"/>
      <c r="CE174" s="1101"/>
      <c r="CF174" s="1102"/>
      <c r="CG174" s="1094"/>
      <c r="CH174" s="1104"/>
      <c r="CI174" s="1094"/>
      <c r="CJ174" s="1094"/>
      <c r="CK174" s="1094"/>
      <c r="CL174" s="1094"/>
      <c r="CM174" s="1095"/>
      <c r="CN174" s="1097"/>
      <c r="CO174" s="1093"/>
      <c r="CP174" s="1093"/>
      <c r="CQ174" s="1093"/>
      <c r="CR174" s="1093"/>
      <c r="CS174" s="1093"/>
      <c r="CT174" s="1086"/>
      <c r="CU174" s="1091"/>
      <c r="CV174" s="1086"/>
      <c r="CW174" s="1087"/>
      <c r="CX174" s="1089"/>
      <c r="CY174" s="1087"/>
      <c r="CZ174" s="1075"/>
      <c r="DA174" s="1076"/>
      <c r="DB174" s="1086"/>
      <c r="DC174" s="1091"/>
      <c r="DD174" s="1086"/>
      <c r="DE174" s="1087"/>
      <c r="DF174" s="1089"/>
      <c r="DG174" s="1087"/>
      <c r="DH174" s="1075"/>
      <c r="DI174" s="1076"/>
    </row>
    <row r="175" spans="1:113" ht="17.25" customHeight="1" x14ac:dyDescent="0.15">
      <c r="A175" s="1143">
        <f t="shared" ref="A175" si="1832">A173+1</f>
        <v>83</v>
      </c>
      <c r="B175" s="1144"/>
      <c r="C175" s="1147"/>
      <c r="D175" s="1148"/>
      <c r="E175" s="1148"/>
      <c r="F175" s="1148"/>
      <c r="G175" s="1149"/>
      <c r="H175" s="1153"/>
      <c r="I175" s="1154"/>
      <c r="J175" s="1155"/>
      <c r="K175" s="1143" t="str">
        <f>IF(ISERROR(VLOOKUP($H175,[3]設定!$D$2:$E$7,2)), "", VLOOKUP($H175,[3]設定!$D$2:$E$7,2))</f>
        <v/>
      </c>
      <c r="L175" s="1144"/>
      <c r="M175" s="1084">
        <f t="shared" ref="M175" si="1833">COUNTA(AH176:BL176)</f>
        <v>0</v>
      </c>
      <c r="N175" s="1090"/>
      <c r="O175" s="1159">
        <f t="shared" ref="O175" si="1834">COUNTIF(AH176:BL176,"非")</f>
        <v>0</v>
      </c>
      <c r="P175" s="1073"/>
      <c r="Q175" s="1073">
        <f t="shared" ref="Q175" si="1835">COUNTIF(AH176:BL176,"緊")</f>
        <v>0</v>
      </c>
      <c r="R175" s="1073"/>
      <c r="S175" s="1073">
        <f t="shared" ref="S175" si="1836">COUNTIF(AH176:BL176,"リ")</f>
        <v>0</v>
      </c>
      <c r="T175" s="1074"/>
      <c r="U175" s="1133">
        <f t="shared" ref="U175" si="1837">COUNTIF(AH175:BL175,"○")</f>
        <v>0</v>
      </c>
      <c r="V175" s="1134"/>
      <c r="W175" s="1137">
        <f t="shared" ref="W175" si="1838">SUM(Y175:AD176)</f>
        <v>0</v>
      </c>
      <c r="X175" s="1138"/>
      <c r="Y175" s="1141">
        <f t="shared" ref="Y175" si="1839">SUMIFS($AH175:$BL175,$AH176:$BL176,"非")</f>
        <v>0</v>
      </c>
      <c r="Z175" s="1114"/>
      <c r="AA175" s="1114">
        <f t="shared" ref="AA175" si="1840">SUMIFS($AH175:$BL175,$AH176:$BL176,"緊")</f>
        <v>0</v>
      </c>
      <c r="AB175" s="1114"/>
      <c r="AC175" s="1114">
        <f t="shared" ref="AC175" si="1841">SUMIFS($AH175:$BL175,$AH176:$BL176,"リ")</f>
        <v>0</v>
      </c>
      <c r="AD175" s="1115"/>
      <c r="AE175" s="1118" t="s">
        <v>451</v>
      </c>
      <c r="AF175" s="1119"/>
      <c r="AG175" s="1120"/>
      <c r="AH175" s="359"/>
      <c r="AI175" s="286"/>
      <c r="AJ175" s="286"/>
      <c r="AK175" s="286"/>
      <c r="AL175" s="286"/>
      <c r="AM175" s="286"/>
      <c r="AN175" s="286"/>
      <c r="AO175" s="360"/>
      <c r="AP175" s="360"/>
      <c r="AQ175" s="286"/>
      <c r="AR175" s="286"/>
      <c r="AS175" s="286"/>
      <c r="AT175" s="286"/>
      <c r="AU175" s="286"/>
      <c r="AV175" s="286"/>
      <c r="AW175" s="286"/>
      <c r="AX175" s="286"/>
      <c r="AY175" s="286"/>
      <c r="AZ175" s="286"/>
      <c r="BA175" s="286"/>
      <c r="BB175" s="286"/>
      <c r="BC175" s="286"/>
      <c r="BD175" s="286"/>
      <c r="BE175" s="286"/>
      <c r="BF175" s="286"/>
      <c r="BG175" s="286"/>
      <c r="BH175" s="286"/>
      <c r="BI175" s="286"/>
      <c r="BJ175" s="286"/>
      <c r="BK175" s="286"/>
      <c r="BL175" s="361"/>
      <c r="BM175" s="1105"/>
      <c r="BN175" s="1106"/>
      <c r="BO175" s="1121"/>
      <c r="BP175" s="1122"/>
      <c r="BQ175" s="1125"/>
      <c r="BR175" s="1126"/>
      <c r="BS175" s="1129" t="str">
        <f t="shared" ref="BS175" si="1842">IF(BM175&gt;2,CR175,"")</f>
        <v/>
      </c>
      <c r="BT175" s="1130"/>
      <c r="BU175" s="1105"/>
      <c r="BV175" s="1106"/>
      <c r="BW175" s="1107"/>
      <c r="BX175" s="1108"/>
      <c r="BY175" s="1111"/>
      <c r="BZ175" s="1112">
        <f t="shared" ref="BZ175" si="1843">SUMPRODUCT((AH175:BL175&gt;8)*(BM175=""),AH175:BL175)-IF(BM175="",COUNTIF(AH175:BL175,"&gt;8")*8,0)</f>
        <v>0</v>
      </c>
      <c r="CA175" s="1112">
        <f t="shared" ref="CA175" si="1844">SUMPRODUCT((AH175:BL175&gt;8)*(BM175=8),AH175:BL175)-IF(BM175=8,COUNTIF(AH175:BL175,"&gt;8")*8,0)</f>
        <v>0</v>
      </c>
      <c r="CB175" s="1098">
        <f t="shared" ref="CB175" si="1845">COUNTIFS($AH176:$BL176,"緊",$AH175:$BL175,"○")+COUNTIFS($AH176:$BL176,"リ",$AH175:$BL175,"○")</f>
        <v>0</v>
      </c>
      <c r="CC175" s="1098">
        <f t="shared" ref="CC175" si="1846">SUMIFS($AH175:$BL175,$AH176:$BL176,"緊")+SUMIFS($AH175:$BL175,$AH176:$BL176,"リ")</f>
        <v>0</v>
      </c>
      <c r="CD175" s="1100" t="str">
        <f>IF(K175="","",IFERROR(VALUE(DATEDIF(H175,[3]設定!$D$13,"Y")+DATEDIF(H175,[3]設定!$D$13,"YM")/100),0))</f>
        <v/>
      </c>
      <c r="CE175" s="1100" t="str">
        <f>IF(H175="","",IF(CD175&lt;0.06,"6か月未満",IF(AND(0.06&lt;=CD175,CD175&lt;1),"6か月以上",IF(AND(1&lt;=CD175,CD175&lt;3),"3歳児未満",IF(3&lt;=CD175,"3歳児以上","")))))</f>
        <v/>
      </c>
      <c r="CF175" s="1102"/>
      <c r="CG175" s="1094"/>
      <c r="CH175" s="1103"/>
      <c r="CI175" s="1094"/>
      <c r="CJ175" s="1094"/>
      <c r="CK175" s="1094"/>
      <c r="CL175" s="1094"/>
      <c r="CM175" s="1095"/>
      <c r="CN175" s="1096"/>
      <c r="CO175" s="1092"/>
      <c r="CP175" s="1092"/>
      <c r="CQ175" s="1092"/>
      <c r="CR175" s="1092"/>
      <c r="CS175" s="1092"/>
      <c r="CT175" s="1084">
        <f t="shared" ref="CT175" si="1847">SUM(CV175:DA176)</f>
        <v>0</v>
      </c>
      <c r="CU175" s="1090"/>
      <c r="CV175" s="1084">
        <f t="shared" ref="CV175" si="1848">IF(AND(BM175&lt;&gt;1,K175&gt;=3),COUNTIFS(AH176:BL176,"非",AH175:BL175,"&gt;=2"),"")</f>
        <v>0</v>
      </c>
      <c r="CW175" s="1085"/>
      <c r="CX175" s="1088">
        <f t="shared" ref="CX175" si="1849">IF(AND(BM175&lt;&gt;1,K175&gt;=3),COUNTIFS(AH176:BL176,"緊",AH175:BL175,"&gt;=2"),"")</f>
        <v>0</v>
      </c>
      <c r="CY175" s="1085"/>
      <c r="CZ175" s="1073">
        <f t="shared" ref="CZ175" si="1850">IF(AND(BM175&lt;&gt;1,K175&gt;=3),COUNTIFS(AH176:BL176,"リ",AH175:BL175,"&gt;=2"),"")</f>
        <v>0</v>
      </c>
      <c r="DA175" s="1074"/>
      <c r="DB175" s="1084">
        <f t="shared" ref="DB175" si="1851">SUM(DD175:DI176)</f>
        <v>0</v>
      </c>
      <c r="DC175" s="1090"/>
      <c r="DD175" s="1084" t="str">
        <f t="shared" ref="DD175" si="1852">IF(AND(BM175&lt;&gt;1,K175&lt;3),COUNTIFS(AH176:BL176,"非"),"")</f>
        <v/>
      </c>
      <c r="DE175" s="1085"/>
      <c r="DF175" s="1088" t="str">
        <f t="shared" ref="DF175" si="1853">IF(AND(BM175&lt;&gt;1,K175&lt;3),COUNTIFS(AH176:BL176,"緊"),"")</f>
        <v/>
      </c>
      <c r="DG175" s="1085"/>
      <c r="DH175" s="1073" t="str">
        <f t="shared" ref="DH175" si="1854">IF(AND(BM175&lt;&gt;1,K175&lt;3),COUNTIFS(AH176:BL176,"リ"),"")</f>
        <v/>
      </c>
      <c r="DI175" s="1074"/>
    </row>
    <row r="176" spans="1:113" ht="17.25" customHeight="1" x14ac:dyDescent="0.15">
      <c r="A176" s="1145"/>
      <c r="B176" s="1146"/>
      <c r="C176" s="1150"/>
      <c r="D176" s="1151"/>
      <c r="E176" s="1151"/>
      <c r="F176" s="1151"/>
      <c r="G176" s="1152"/>
      <c r="H176" s="1156"/>
      <c r="I176" s="1157"/>
      <c r="J176" s="1158"/>
      <c r="K176" s="1145"/>
      <c r="L176" s="1146"/>
      <c r="M176" s="1086"/>
      <c r="N176" s="1091"/>
      <c r="O176" s="1160"/>
      <c r="P176" s="1075"/>
      <c r="Q176" s="1075"/>
      <c r="R176" s="1075"/>
      <c r="S176" s="1075"/>
      <c r="T176" s="1076"/>
      <c r="U176" s="1135"/>
      <c r="V176" s="1136"/>
      <c r="W176" s="1139"/>
      <c r="X176" s="1140"/>
      <c r="Y176" s="1142"/>
      <c r="Z176" s="1116"/>
      <c r="AA176" s="1116"/>
      <c r="AB176" s="1116"/>
      <c r="AC176" s="1116"/>
      <c r="AD176" s="1117"/>
      <c r="AE176" s="1077" t="s">
        <v>450</v>
      </c>
      <c r="AF176" s="1078"/>
      <c r="AG176" s="1079"/>
      <c r="AH176" s="362"/>
      <c r="AI176" s="362"/>
      <c r="AJ176" s="362"/>
      <c r="AK176" s="362"/>
      <c r="AL176" s="362"/>
      <c r="AM176" s="362"/>
      <c r="AN176" s="362"/>
      <c r="AO176" s="363"/>
      <c r="AP176" s="363"/>
      <c r="AQ176" s="362"/>
      <c r="AR176" s="362"/>
      <c r="AS176" s="362"/>
      <c r="AT176" s="362"/>
      <c r="AU176" s="362"/>
      <c r="AV176" s="362"/>
      <c r="AW176" s="362"/>
      <c r="AX176" s="362"/>
      <c r="AY176" s="362"/>
      <c r="AZ176" s="362"/>
      <c r="BA176" s="362"/>
      <c r="BB176" s="362"/>
      <c r="BC176" s="362"/>
      <c r="BD176" s="362"/>
      <c r="BE176" s="362"/>
      <c r="BF176" s="362"/>
      <c r="BG176" s="362"/>
      <c r="BH176" s="362"/>
      <c r="BI176" s="362"/>
      <c r="BJ176" s="362"/>
      <c r="BK176" s="362"/>
      <c r="BL176" s="362"/>
      <c r="BM176" s="1080"/>
      <c r="BN176" s="1081"/>
      <c r="BO176" s="1123"/>
      <c r="BP176" s="1124"/>
      <c r="BQ176" s="1127"/>
      <c r="BR176" s="1128"/>
      <c r="BS176" s="1131"/>
      <c r="BT176" s="1132"/>
      <c r="BU176" s="1080"/>
      <c r="BV176" s="1081"/>
      <c r="BW176" s="1109"/>
      <c r="BX176" s="1110"/>
      <c r="BY176" s="1111"/>
      <c r="BZ176" s="1113"/>
      <c r="CA176" s="1113"/>
      <c r="CB176" s="1099"/>
      <c r="CC176" s="1099"/>
      <c r="CD176" s="1101"/>
      <c r="CE176" s="1101"/>
      <c r="CF176" s="1102"/>
      <c r="CG176" s="1094"/>
      <c r="CH176" s="1104"/>
      <c r="CI176" s="1094"/>
      <c r="CJ176" s="1094"/>
      <c r="CK176" s="1094"/>
      <c r="CL176" s="1094"/>
      <c r="CM176" s="1095"/>
      <c r="CN176" s="1097"/>
      <c r="CO176" s="1093"/>
      <c r="CP176" s="1093"/>
      <c r="CQ176" s="1093"/>
      <c r="CR176" s="1093"/>
      <c r="CS176" s="1093"/>
      <c r="CT176" s="1086"/>
      <c r="CU176" s="1091"/>
      <c r="CV176" s="1086"/>
      <c r="CW176" s="1087"/>
      <c r="CX176" s="1089"/>
      <c r="CY176" s="1087"/>
      <c r="CZ176" s="1075"/>
      <c r="DA176" s="1076"/>
      <c r="DB176" s="1086"/>
      <c r="DC176" s="1091"/>
      <c r="DD176" s="1086"/>
      <c r="DE176" s="1087"/>
      <c r="DF176" s="1089"/>
      <c r="DG176" s="1087"/>
      <c r="DH176" s="1075"/>
      <c r="DI176" s="1076"/>
    </row>
    <row r="177" spans="1:113" ht="17.25" customHeight="1" x14ac:dyDescent="0.15">
      <c r="A177" s="1143">
        <f t="shared" ref="A177" si="1855">A175+1</f>
        <v>84</v>
      </c>
      <c r="B177" s="1144"/>
      <c r="C177" s="1147"/>
      <c r="D177" s="1148"/>
      <c r="E177" s="1148"/>
      <c r="F177" s="1148"/>
      <c r="G177" s="1149"/>
      <c r="H177" s="1153"/>
      <c r="I177" s="1154"/>
      <c r="J177" s="1155"/>
      <c r="K177" s="1143" t="str">
        <f>IF(ISERROR(VLOOKUP($H177,[3]設定!$D$2:$E$7,2)), "", VLOOKUP($H177,[3]設定!$D$2:$E$7,2))</f>
        <v/>
      </c>
      <c r="L177" s="1144"/>
      <c r="M177" s="1084">
        <f t="shared" ref="M177" si="1856">COUNTA(AH178:BL178)</f>
        <v>0</v>
      </c>
      <c r="N177" s="1090"/>
      <c r="O177" s="1159">
        <f t="shared" ref="O177" si="1857">COUNTIF(AH178:BL178,"非")</f>
        <v>0</v>
      </c>
      <c r="P177" s="1073"/>
      <c r="Q177" s="1073">
        <f t="shared" ref="Q177" si="1858">COUNTIF(AH178:BL178,"緊")</f>
        <v>0</v>
      </c>
      <c r="R177" s="1073"/>
      <c r="S177" s="1073">
        <f t="shared" ref="S177" si="1859">COUNTIF(AH178:BL178,"リ")</f>
        <v>0</v>
      </c>
      <c r="T177" s="1074"/>
      <c r="U177" s="1133">
        <f t="shared" ref="U177" si="1860">COUNTIF(AH177:BL177,"○")</f>
        <v>0</v>
      </c>
      <c r="V177" s="1134"/>
      <c r="W177" s="1137">
        <f t="shared" ref="W177" si="1861">SUM(Y177:AD178)</f>
        <v>0</v>
      </c>
      <c r="X177" s="1138"/>
      <c r="Y177" s="1141">
        <f t="shared" ref="Y177" si="1862">SUMIFS($AH177:$BL177,$AH178:$BL178,"非")</f>
        <v>0</v>
      </c>
      <c r="Z177" s="1114"/>
      <c r="AA177" s="1114">
        <f t="shared" ref="AA177" si="1863">SUMIFS($AH177:$BL177,$AH178:$BL178,"緊")</f>
        <v>0</v>
      </c>
      <c r="AB177" s="1114"/>
      <c r="AC177" s="1114">
        <f t="shared" ref="AC177" si="1864">SUMIFS($AH177:$BL177,$AH178:$BL178,"リ")</f>
        <v>0</v>
      </c>
      <c r="AD177" s="1115"/>
      <c r="AE177" s="1118" t="s">
        <v>451</v>
      </c>
      <c r="AF177" s="1119"/>
      <c r="AG177" s="1120"/>
      <c r="AH177" s="359"/>
      <c r="AI177" s="286"/>
      <c r="AJ177" s="286"/>
      <c r="AK177" s="286"/>
      <c r="AL177" s="286"/>
      <c r="AM177" s="286"/>
      <c r="AN177" s="286"/>
      <c r="AO177" s="360"/>
      <c r="AP177" s="360"/>
      <c r="AQ177" s="286"/>
      <c r="AR177" s="286"/>
      <c r="AS177" s="286"/>
      <c r="AT177" s="286"/>
      <c r="AU177" s="286"/>
      <c r="AV177" s="286"/>
      <c r="AW177" s="286"/>
      <c r="AX177" s="286"/>
      <c r="AY177" s="286"/>
      <c r="AZ177" s="286"/>
      <c r="BA177" s="286"/>
      <c r="BB177" s="286"/>
      <c r="BC177" s="286"/>
      <c r="BD177" s="286"/>
      <c r="BE177" s="286"/>
      <c r="BF177" s="286"/>
      <c r="BG177" s="286"/>
      <c r="BH177" s="286"/>
      <c r="BI177" s="286"/>
      <c r="BJ177" s="286"/>
      <c r="BK177" s="286"/>
      <c r="BL177" s="361"/>
      <c r="BM177" s="1105"/>
      <c r="BN177" s="1106"/>
      <c r="BO177" s="1121"/>
      <c r="BP177" s="1122"/>
      <c r="BQ177" s="1125"/>
      <c r="BR177" s="1126"/>
      <c r="BS177" s="1129" t="str">
        <f t="shared" ref="BS177" si="1865">IF(BM177&gt;2,CR177,"")</f>
        <v/>
      </c>
      <c r="BT177" s="1130"/>
      <c r="BU177" s="1105"/>
      <c r="BV177" s="1106"/>
      <c r="BW177" s="1107"/>
      <c r="BX177" s="1108"/>
      <c r="BY177" s="1111"/>
      <c r="BZ177" s="1112">
        <f t="shared" ref="BZ177" si="1866">SUMPRODUCT((AH177:BL177&gt;8)*(BM177=""),AH177:BL177)-IF(BM177="",COUNTIF(AH177:BL177,"&gt;8")*8,0)</f>
        <v>0</v>
      </c>
      <c r="CA177" s="1112">
        <f t="shared" ref="CA177" si="1867">SUMPRODUCT((AH177:BL177&gt;8)*(BM177=8),AH177:BL177)-IF(BM177=8,COUNTIF(AH177:BL177,"&gt;8")*8,0)</f>
        <v>0</v>
      </c>
      <c r="CB177" s="1098">
        <f t="shared" ref="CB177" si="1868">COUNTIFS($AH178:$BL178,"緊",$AH177:$BL177,"○")+COUNTIFS($AH178:$BL178,"リ",$AH177:$BL177,"○")</f>
        <v>0</v>
      </c>
      <c r="CC177" s="1098">
        <f t="shared" ref="CC177" si="1869">SUMIFS($AH177:$BL177,$AH178:$BL178,"緊")+SUMIFS($AH177:$BL177,$AH178:$BL178,"リ")</f>
        <v>0</v>
      </c>
      <c r="CD177" s="1100" t="str">
        <f>IF(K177="","",IFERROR(VALUE(DATEDIF(H177,[3]設定!$D$13,"Y")+DATEDIF(H177,[3]設定!$D$13,"YM")/100),0))</f>
        <v/>
      </c>
      <c r="CE177" s="1100" t="str">
        <f>IF(H177="","",IF(CD177&lt;0.06,"6か月未満",IF(AND(0.06&lt;=CD177,CD177&lt;1),"6か月以上",IF(AND(1&lt;=CD177,CD177&lt;3),"3歳児未満",IF(3&lt;=CD177,"3歳児以上","")))))</f>
        <v/>
      </c>
      <c r="CF177" s="1102"/>
      <c r="CG177" s="1094"/>
      <c r="CH177" s="1103"/>
      <c r="CI177" s="1094"/>
      <c r="CJ177" s="1094"/>
      <c r="CK177" s="1094"/>
      <c r="CL177" s="1094"/>
      <c r="CM177" s="1095"/>
      <c r="CN177" s="1096"/>
      <c r="CO177" s="1092"/>
      <c r="CP177" s="1092"/>
      <c r="CQ177" s="1092"/>
      <c r="CR177" s="1092"/>
      <c r="CS177" s="1092"/>
      <c r="CT177" s="1084">
        <f t="shared" ref="CT177" si="1870">SUM(CV177:DA178)</f>
        <v>0</v>
      </c>
      <c r="CU177" s="1090"/>
      <c r="CV177" s="1084">
        <f t="shared" ref="CV177" si="1871">IF(AND(BM177&lt;&gt;1,K177&gt;=3),COUNTIFS(AH178:BL178,"非",AH177:BL177,"&gt;=2"),"")</f>
        <v>0</v>
      </c>
      <c r="CW177" s="1085"/>
      <c r="CX177" s="1088">
        <f t="shared" ref="CX177" si="1872">IF(AND(BM177&lt;&gt;1,K177&gt;=3),COUNTIFS(AH178:BL178,"緊",AH177:BL177,"&gt;=2"),"")</f>
        <v>0</v>
      </c>
      <c r="CY177" s="1085"/>
      <c r="CZ177" s="1073">
        <f t="shared" ref="CZ177" si="1873">IF(AND(BM177&lt;&gt;1,K177&gt;=3),COUNTIFS(AH178:BL178,"リ",AH177:BL177,"&gt;=2"),"")</f>
        <v>0</v>
      </c>
      <c r="DA177" s="1074"/>
      <c r="DB177" s="1084">
        <f t="shared" ref="DB177" si="1874">SUM(DD177:DI178)</f>
        <v>0</v>
      </c>
      <c r="DC177" s="1090"/>
      <c r="DD177" s="1084" t="str">
        <f t="shared" ref="DD177" si="1875">IF(AND(BM177&lt;&gt;1,K177&lt;3),COUNTIFS(AH178:BL178,"非"),"")</f>
        <v/>
      </c>
      <c r="DE177" s="1085"/>
      <c r="DF177" s="1088" t="str">
        <f t="shared" ref="DF177" si="1876">IF(AND(BM177&lt;&gt;1,K177&lt;3),COUNTIFS(AH178:BL178,"緊"),"")</f>
        <v/>
      </c>
      <c r="DG177" s="1085"/>
      <c r="DH177" s="1073" t="str">
        <f t="shared" ref="DH177" si="1877">IF(AND(BM177&lt;&gt;1,K177&lt;3),COUNTIFS(AH178:BL178,"リ"),"")</f>
        <v/>
      </c>
      <c r="DI177" s="1074"/>
    </row>
    <row r="178" spans="1:113" ht="17.25" customHeight="1" x14ac:dyDescent="0.15">
      <c r="A178" s="1145"/>
      <c r="B178" s="1146"/>
      <c r="C178" s="1150"/>
      <c r="D178" s="1151"/>
      <c r="E178" s="1151"/>
      <c r="F178" s="1151"/>
      <c r="G178" s="1152"/>
      <c r="H178" s="1156"/>
      <c r="I178" s="1157"/>
      <c r="J178" s="1158"/>
      <c r="K178" s="1145"/>
      <c r="L178" s="1146"/>
      <c r="M178" s="1086"/>
      <c r="N178" s="1091"/>
      <c r="O178" s="1160"/>
      <c r="P178" s="1075"/>
      <c r="Q178" s="1075"/>
      <c r="R178" s="1075"/>
      <c r="S178" s="1075"/>
      <c r="T178" s="1076"/>
      <c r="U178" s="1135"/>
      <c r="V178" s="1136"/>
      <c r="W178" s="1139"/>
      <c r="X178" s="1140"/>
      <c r="Y178" s="1142"/>
      <c r="Z178" s="1116"/>
      <c r="AA178" s="1116"/>
      <c r="AB178" s="1116"/>
      <c r="AC178" s="1116"/>
      <c r="AD178" s="1117"/>
      <c r="AE178" s="1077" t="s">
        <v>450</v>
      </c>
      <c r="AF178" s="1078"/>
      <c r="AG178" s="1079"/>
      <c r="AH178" s="362"/>
      <c r="AI178" s="362"/>
      <c r="AJ178" s="362"/>
      <c r="AK178" s="362"/>
      <c r="AL178" s="362"/>
      <c r="AM178" s="362"/>
      <c r="AN178" s="362"/>
      <c r="AO178" s="363"/>
      <c r="AP178" s="363"/>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1080"/>
      <c r="BN178" s="1081"/>
      <c r="BO178" s="1123"/>
      <c r="BP178" s="1124"/>
      <c r="BQ178" s="1127"/>
      <c r="BR178" s="1128"/>
      <c r="BS178" s="1131"/>
      <c r="BT178" s="1132"/>
      <c r="BU178" s="1080"/>
      <c r="BV178" s="1081"/>
      <c r="BW178" s="1109"/>
      <c r="BX178" s="1110"/>
      <c r="BY178" s="1111"/>
      <c r="BZ178" s="1113"/>
      <c r="CA178" s="1113"/>
      <c r="CB178" s="1099"/>
      <c r="CC178" s="1099"/>
      <c r="CD178" s="1101"/>
      <c r="CE178" s="1101"/>
      <c r="CF178" s="1102"/>
      <c r="CG178" s="1094"/>
      <c r="CH178" s="1104"/>
      <c r="CI178" s="1094"/>
      <c r="CJ178" s="1094"/>
      <c r="CK178" s="1094"/>
      <c r="CL178" s="1094"/>
      <c r="CM178" s="1095"/>
      <c r="CN178" s="1097"/>
      <c r="CO178" s="1093"/>
      <c r="CP178" s="1093"/>
      <c r="CQ178" s="1093"/>
      <c r="CR178" s="1093"/>
      <c r="CS178" s="1093"/>
      <c r="CT178" s="1086"/>
      <c r="CU178" s="1091"/>
      <c r="CV178" s="1086"/>
      <c r="CW178" s="1087"/>
      <c r="CX178" s="1089"/>
      <c r="CY178" s="1087"/>
      <c r="CZ178" s="1075"/>
      <c r="DA178" s="1076"/>
      <c r="DB178" s="1086"/>
      <c r="DC178" s="1091"/>
      <c r="DD178" s="1086"/>
      <c r="DE178" s="1087"/>
      <c r="DF178" s="1089"/>
      <c r="DG178" s="1087"/>
      <c r="DH178" s="1075"/>
      <c r="DI178" s="1076"/>
    </row>
    <row r="179" spans="1:113" ht="17.25" customHeight="1" x14ac:dyDescent="0.15">
      <c r="A179" s="1143">
        <f t="shared" ref="A179" si="1878">A177+1</f>
        <v>85</v>
      </c>
      <c r="B179" s="1144"/>
      <c r="C179" s="1147"/>
      <c r="D179" s="1148"/>
      <c r="E179" s="1148"/>
      <c r="F179" s="1148"/>
      <c r="G179" s="1149"/>
      <c r="H179" s="1153"/>
      <c r="I179" s="1154"/>
      <c r="J179" s="1155"/>
      <c r="K179" s="1143" t="str">
        <f>IF(ISERROR(VLOOKUP($H179,[3]設定!$D$2:$E$7,2)), "", VLOOKUP($H179,[3]設定!$D$2:$E$7,2))</f>
        <v/>
      </c>
      <c r="L179" s="1144"/>
      <c r="M179" s="1084">
        <f t="shared" ref="M179" si="1879">COUNTA(AH180:BL180)</f>
        <v>0</v>
      </c>
      <c r="N179" s="1090"/>
      <c r="O179" s="1159">
        <f t="shared" ref="O179" si="1880">COUNTIF(AH180:BL180,"非")</f>
        <v>0</v>
      </c>
      <c r="P179" s="1073"/>
      <c r="Q179" s="1073">
        <f t="shared" ref="Q179" si="1881">COUNTIF(AH180:BL180,"緊")</f>
        <v>0</v>
      </c>
      <c r="R179" s="1073"/>
      <c r="S179" s="1073">
        <f t="shared" ref="S179" si="1882">COUNTIF(AH180:BL180,"リ")</f>
        <v>0</v>
      </c>
      <c r="T179" s="1074"/>
      <c r="U179" s="1133">
        <f t="shared" ref="U179" si="1883">COUNTIF(AH179:BL179,"○")</f>
        <v>0</v>
      </c>
      <c r="V179" s="1134"/>
      <c r="W179" s="1137">
        <f t="shared" ref="W179" si="1884">SUM(Y179:AD180)</f>
        <v>0</v>
      </c>
      <c r="X179" s="1138"/>
      <c r="Y179" s="1141">
        <f t="shared" ref="Y179" si="1885">SUMIFS($AH179:$BL179,$AH180:$BL180,"非")</f>
        <v>0</v>
      </c>
      <c r="Z179" s="1114"/>
      <c r="AA179" s="1114">
        <f t="shared" ref="AA179" si="1886">SUMIFS($AH179:$BL179,$AH180:$BL180,"緊")</f>
        <v>0</v>
      </c>
      <c r="AB179" s="1114"/>
      <c r="AC179" s="1114">
        <f t="shared" ref="AC179" si="1887">SUMIFS($AH179:$BL179,$AH180:$BL180,"リ")</f>
        <v>0</v>
      </c>
      <c r="AD179" s="1115"/>
      <c r="AE179" s="1118" t="s">
        <v>451</v>
      </c>
      <c r="AF179" s="1119"/>
      <c r="AG179" s="1120"/>
      <c r="AH179" s="359"/>
      <c r="AI179" s="286"/>
      <c r="AJ179" s="286"/>
      <c r="AK179" s="286"/>
      <c r="AL179" s="286"/>
      <c r="AM179" s="286"/>
      <c r="AN179" s="286"/>
      <c r="AO179" s="360"/>
      <c r="AP179" s="360"/>
      <c r="AQ179" s="286"/>
      <c r="AR179" s="286"/>
      <c r="AS179" s="286"/>
      <c r="AT179" s="286"/>
      <c r="AU179" s="286"/>
      <c r="AV179" s="286"/>
      <c r="AW179" s="286"/>
      <c r="AX179" s="286"/>
      <c r="AY179" s="286"/>
      <c r="AZ179" s="286"/>
      <c r="BA179" s="286"/>
      <c r="BB179" s="286"/>
      <c r="BC179" s="286"/>
      <c r="BD179" s="286"/>
      <c r="BE179" s="286"/>
      <c r="BF179" s="286"/>
      <c r="BG179" s="286"/>
      <c r="BH179" s="286"/>
      <c r="BI179" s="286"/>
      <c r="BJ179" s="286"/>
      <c r="BK179" s="286"/>
      <c r="BL179" s="361"/>
      <c r="BM179" s="1105"/>
      <c r="BN179" s="1106"/>
      <c r="BO179" s="1121"/>
      <c r="BP179" s="1122"/>
      <c r="BQ179" s="1125"/>
      <c r="BR179" s="1126"/>
      <c r="BS179" s="1129" t="str">
        <f t="shared" ref="BS179" si="1888">IF(BM179&gt;2,CR179,"")</f>
        <v/>
      </c>
      <c r="BT179" s="1130"/>
      <c r="BU179" s="1105"/>
      <c r="BV179" s="1106"/>
      <c r="BW179" s="1107"/>
      <c r="BX179" s="1108"/>
      <c r="BY179" s="1111"/>
      <c r="BZ179" s="1112">
        <f t="shared" ref="BZ179" si="1889">SUMPRODUCT((AH179:BL179&gt;8)*(BM179=""),AH179:BL179)-IF(BM179="",COUNTIF(AH179:BL179,"&gt;8")*8,0)</f>
        <v>0</v>
      </c>
      <c r="CA179" s="1112">
        <f t="shared" ref="CA179" si="1890">SUMPRODUCT((AH179:BL179&gt;8)*(BM179=8),AH179:BL179)-IF(BM179=8,COUNTIF(AH179:BL179,"&gt;8")*8,0)</f>
        <v>0</v>
      </c>
      <c r="CB179" s="1098">
        <f t="shared" ref="CB179" si="1891">COUNTIFS($AH180:$BL180,"緊",$AH179:$BL179,"○")+COUNTIFS($AH180:$BL180,"リ",$AH179:$BL179,"○")</f>
        <v>0</v>
      </c>
      <c r="CC179" s="1098">
        <f t="shared" ref="CC179" si="1892">SUMIFS($AH179:$BL179,$AH180:$BL180,"緊")+SUMIFS($AH179:$BL179,$AH180:$BL180,"リ")</f>
        <v>0</v>
      </c>
      <c r="CD179" s="1100" t="str">
        <f>IF(K179="","",IFERROR(VALUE(DATEDIF(H179,[3]設定!$D$13,"Y")+DATEDIF(H179,[3]設定!$D$13,"YM")/100),0))</f>
        <v/>
      </c>
      <c r="CE179" s="1100" t="str">
        <f>IF(H179="","",IF(CD179&lt;0.06,"6か月未満",IF(AND(0.06&lt;=CD179,CD179&lt;1),"6か月以上",IF(AND(1&lt;=CD179,CD179&lt;3),"3歳児未満",IF(3&lt;=CD179,"3歳児以上","")))))</f>
        <v/>
      </c>
      <c r="CF179" s="1102"/>
      <c r="CG179" s="1094"/>
      <c r="CH179" s="1103"/>
      <c r="CI179" s="1094"/>
      <c r="CJ179" s="1094"/>
      <c r="CK179" s="1094"/>
      <c r="CL179" s="1094"/>
      <c r="CM179" s="1095"/>
      <c r="CN179" s="1096"/>
      <c r="CO179" s="1092"/>
      <c r="CP179" s="1092"/>
      <c r="CQ179" s="1092"/>
      <c r="CR179" s="1092"/>
      <c r="CS179" s="1092"/>
      <c r="CT179" s="1084">
        <f t="shared" ref="CT179" si="1893">SUM(CV179:DA180)</f>
        <v>0</v>
      </c>
      <c r="CU179" s="1090"/>
      <c r="CV179" s="1084">
        <f t="shared" ref="CV179" si="1894">IF(AND(BM179&lt;&gt;1,K179&gt;=3),COUNTIFS(AH180:BL180,"非",AH179:BL179,"&gt;=2"),"")</f>
        <v>0</v>
      </c>
      <c r="CW179" s="1085"/>
      <c r="CX179" s="1088">
        <f t="shared" ref="CX179" si="1895">IF(AND(BM179&lt;&gt;1,K179&gt;=3),COUNTIFS(AH180:BL180,"緊",AH179:BL179,"&gt;=2"),"")</f>
        <v>0</v>
      </c>
      <c r="CY179" s="1085"/>
      <c r="CZ179" s="1073">
        <f t="shared" ref="CZ179" si="1896">IF(AND(BM179&lt;&gt;1,K179&gt;=3),COUNTIFS(AH180:BL180,"リ",AH179:BL179,"&gt;=2"),"")</f>
        <v>0</v>
      </c>
      <c r="DA179" s="1074"/>
      <c r="DB179" s="1084">
        <f t="shared" ref="DB179" si="1897">SUM(DD179:DI180)</f>
        <v>0</v>
      </c>
      <c r="DC179" s="1090"/>
      <c r="DD179" s="1084" t="str">
        <f t="shared" ref="DD179" si="1898">IF(AND(BM179&lt;&gt;1,K179&lt;3),COUNTIFS(AH180:BL180,"非"),"")</f>
        <v/>
      </c>
      <c r="DE179" s="1085"/>
      <c r="DF179" s="1088" t="str">
        <f t="shared" ref="DF179" si="1899">IF(AND(BM179&lt;&gt;1,K179&lt;3),COUNTIFS(AH180:BL180,"緊"),"")</f>
        <v/>
      </c>
      <c r="DG179" s="1085"/>
      <c r="DH179" s="1073" t="str">
        <f t="shared" ref="DH179" si="1900">IF(AND(BM179&lt;&gt;1,K179&lt;3),COUNTIFS(AH180:BL180,"リ"),"")</f>
        <v/>
      </c>
      <c r="DI179" s="1074"/>
    </row>
    <row r="180" spans="1:113" ht="17.25" customHeight="1" x14ac:dyDescent="0.15">
      <c r="A180" s="1145"/>
      <c r="B180" s="1146"/>
      <c r="C180" s="1150"/>
      <c r="D180" s="1151"/>
      <c r="E180" s="1151"/>
      <c r="F180" s="1151"/>
      <c r="G180" s="1152"/>
      <c r="H180" s="1156"/>
      <c r="I180" s="1157"/>
      <c r="J180" s="1158"/>
      <c r="K180" s="1145"/>
      <c r="L180" s="1146"/>
      <c r="M180" s="1086"/>
      <c r="N180" s="1091"/>
      <c r="O180" s="1160"/>
      <c r="P180" s="1075"/>
      <c r="Q180" s="1075"/>
      <c r="R180" s="1075"/>
      <c r="S180" s="1075"/>
      <c r="T180" s="1076"/>
      <c r="U180" s="1135"/>
      <c r="V180" s="1136"/>
      <c r="W180" s="1139"/>
      <c r="X180" s="1140"/>
      <c r="Y180" s="1142"/>
      <c r="Z180" s="1116"/>
      <c r="AA180" s="1116"/>
      <c r="AB180" s="1116"/>
      <c r="AC180" s="1116"/>
      <c r="AD180" s="1117"/>
      <c r="AE180" s="1077" t="s">
        <v>450</v>
      </c>
      <c r="AF180" s="1078"/>
      <c r="AG180" s="1079"/>
      <c r="AH180" s="362"/>
      <c r="AI180" s="362"/>
      <c r="AJ180" s="362"/>
      <c r="AK180" s="362"/>
      <c r="AL180" s="362"/>
      <c r="AM180" s="362"/>
      <c r="AN180" s="362"/>
      <c r="AO180" s="363"/>
      <c r="AP180" s="363"/>
      <c r="AQ180" s="362"/>
      <c r="AR180" s="362"/>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1080"/>
      <c r="BN180" s="1081"/>
      <c r="BO180" s="1123"/>
      <c r="BP180" s="1124"/>
      <c r="BQ180" s="1127"/>
      <c r="BR180" s="1128"/>
      <c r="BS180" s="1131"/>
      <c r="BT180" s="1132"/>
      <c r="BU180" s="1080"/>
      <c r="BV180" s="1081"/>
      <c r="BW180" s="1109"/>
      <c r="BX180" s="1110"/>
      <c r="BY180" s="1111"/>
      <c r="BZ180" s="1113"/>
      <c r="CA180" s="1113"/>
      <c r="CB180" s="1099"/>
      <c r="CC180" s="1099"/>
      <c r="CD180" s="1101"/>
      <c r="CE180" s="1101"/>
      <c r="CF180" s="1102"/>
      <c r="CG180" s="1094"/>
      <c r="CH180" s="1104"/>
      <c r="CI180" s="1094"/>
      <c r="CJ180" s="1094"/>
      <c r="CK180" s="1094"/>
      <c r="CL180" s="1094"/>
      <c r="CM180" s="1095"/>
      <c r="CN180" s="1097"/>
      <c r="CO180" s="1093"/>
      <c r="CP180" s="1093"/>
      <c r="CQ180" s="1093"/>
      <c r="CR180" s="1093"/>
      <c r="CS180" s="1093"/>
      <c r="CT180" s="1086"/>
      <c r="CU180" s="1091"/>
      <c r="CV180" s="1086"/>
      <c r="CW180" s="1087"/>
      <c r="CX180" s="1089"/>
      <c r="CY180" s="1087"/>
      <c r="CZ180" s="1075"/>
      <c r="DA180" s="1076"/>
      <c r="DB180" s="1086"/>
      <c r="DC180" s="1091"/>
      <c r="DD180" s="1086"/>
      <c r="DE180" s="1087"/>
      <c r="DF180" s="1089"/>
      <c r="DG180" s="1087"/>
      <c r="DH180" s="1075"/>
      <c r="DI180" s="1076"/>
    </row>
    <row r="181" spans="1:113" ht="17.25" customHeight="1" x14ac:dyDescent="0.15">
      <c r="A181" s="1143">
        <f t="shared" ref="A181" si="1901">A179+1</f>
        <v>86</v>
      </c>
      <c r="B181" s="1144"/>
      <c r="C181" s="1147"/>
      <c r="D181" s="1148"/>
      <c r="E181" s="1148"/>
      <c r="F181" s="1148"/>
      <c r="G181" s="1149"/>
      <c r="H181" s="1153"/>
      <c r="I181" s="1154"/>
      <c r="J181" s="1155"/>
      <c r="K181" s="1143" t="str">
        <f>IF(ISERROR(VLOOKUP($H181,[3]設定!$D$2:$E$7,2)), "", VLOOKUP($H181,[3]設定!$D$2:$E$7,2))</f>
        <v/>
      </c>
      <c r="L181" s="1144"/>
      <c r="M181" s="1084">
        <f t="shared" ref="M181" si="1902">COUNTA(AH182:BL182)</f>
        <v>0</v>
      </c>
      <c r="N181" s="1090"/>
      <c r="O181" s="1159">
        <f t="shared" ref="O181" si="1903">COUNTIF(AH182:BL182,"非")</f>
        <v>0</v>
      </c>
      <c r="P181" s="1073"/>
      <c r="Q181" s="1073">
        <f t="shared" ref="Q181" si="1904">COUNTIF(AH182:BL182,"緊")</f>
        <v>0</v>
      </c>
      <c r="R181" s="1073"/>
      <c r="S181" s="1073">
        <f t="shared" ref="S181" si="1905">COUNTIF(AH182:BL182,"リ")</f>
        <v>0</v>
      </c>
      <c r="T181" s="1074"/>
      <c r="U181" s="1133">
        <f t="shared" ref="U181" si="1906">COUNTIF(AH181:BL181,"○")</f>
        <v>0</v>
      </c>
      <c r="V181" s="1134"/>
      <c r="W181" s="1137">
        <f t="shared" ref="W181" si="1907">SUM(Y181:AD182)</f>
        <v>0</v>
      </c>
      <c r="X181" s="1138"/>
      <c r="Y181" s="1141">
        <f t="shared" ref="Y181" si="1908">SUMIFS($AH181:$BL181,$AH182:$BL182,"非")</f>
        <v>0</v>
      </c>
      <c r="Z181" s="1114"/>
      <c r="AA181" s="1114">
        <f t="shared" ref="AA181" si="1909">SUMIFS($AH181:$BL181,$AH182:$BL182,"緊")</f>
        <v>0</v>
      </c>
      <c r="AB181" s="1114"/>
      <c r="AC181" s="1114">
        <f t="shared" ref="AC181" si="1910">SUMIFS($AH181:$BL181,$AH182:$BL182,"リ")</f>
        <v>0</v>
      </c>
      <c r="AD181" s="1115"/>
      <c r="AE181" s="1118" t="s">
        <v>451</v>
      </c>
      <c r="AF181" s="1119"/>
      <c r="AG181" s="1120"/>
      <c r="AH181" s="359"/>
      <c r="AI181" s="286"/>
      <c r="AJ181" s="286"/>
      <c r="AK181" s="286"/>
      <c r="AL181" s="286"/>
      <c r="AM181" s="286"/>
      <c r="AN181" s="286"/>
      <c r="AO181" s="360"/>
      <c r="AP181" s="360"/>
      <c r="AQ181" s="286"/>
      <c r="AR181" s="286"/>
      <c r="AS181" s="286"/>
      <c r="AT181" s="286"/>
      <c r="AU181" s="286"/>
      <c r="AV181" s="286"/>
      <c r="AW181" s="286"/>
      <c r="AX181" s="286"/>
      <c r="AY181" s="286"/>
      <c r="AZ181" s="286"/>
      <c r="BA181" s="286"/>
      <c r="BB181" s="286"/>
      <c r="BC181" s="286"/>
      <c r="BD181" s="286"/>
      <c r="BE181" s="286"/>
      <c r="BF181" s="286"/>
      <c r="BG181" s="286"/>
      <c r="BH181" s="286"/>
      <c r="BI181" s="286"/>
      <c r="BJ181" s="286"/>
      <c r="BK181" s="286"/>
      <c r="BL181" s="361"/>
      <c r="BM181" s="1105"/>
      <c r="BN181" s="1106"/>
      <c r="BO181" s="1121"/>
      <c r="BP181" s="1122"/>
      <c r="BQ181" s="1125"/>
      <c r="BR181" s="1126"/>
      <c r="BS181" s="1129" t="str">
        <f t="shared" ref="BS181" si="1911">IF(BM181&gt;2,CR181,"")</f>
        <v/>
      </c>
      <c r="BT181" s="1130"/>
      <c r="BU181" s="1105"/>
      <c r="BV181" s="1106"/>
      <c r="BW181" s="1107"/>
      <c r="BX181" s="1108"/>
      <c r="BY181" s="1111"/>
      <c r="BZ181" s="1112">
        <f t="shared" ref="BZ181" si="1912">SUMPRODUCT((AH181:BL181&gt;8)*(BM181=""),AH181:BL181)-IF(BM181="",COUNTIF(AH181:BL181,"&gt;8")*8,0)</f>
        <v>0</v>
      </c>
      <c r="CA181" s="1112">
        <f t="shared" ref="CA181" si="1913">SUMPRODUCT((AH181:BL181&gt;8)*(BM181=8),AH181:BL181)-IF(BM181=8,COUNTIF(AH181:BL181,"&gt;8")*8,0)</f>
        <v>0</v>
      </c>
      <c r="CB181" s="1098">
        <f t="shared" ref="CB181" si="1914">COUNTIFS($AH182:$BL182,"緊",$AH181:$BL181,"○")+COUNTIFS($AH182:$BL182,"リ",$AH181:$BL181,"○")</f>
        <v>0</v>
      </c>
      <c r="CC181" s="1098">
        <f t="shared" ref="CC181" si="1915">SUMIFS($AH181:$BL181,$AH182:$BL182,"緊")+SUMIFS($AH181:$BL181,$AH182:$BL182,"リ")</f>
        <v>0</v>
      </c>
      <c r="CD181" s="1100" t="str">
        <f>IF(K181="","",IFERROR(VALUE(DATEDIF(H181,[3]設定!$D$13,"Y")+DATEDIF(H181,[3]設定!$D$13,"YM")/100),0))</f>
        <v/>
      </c>
      <c r="CE181" s="1100" t="str">
        <f>IF(H181="","",IF(CD181&lt;0.06,"6か月未満",IF(AND(0.06&lt;=CD181,CD181&lt;1),"6か月以上",IF(AND(1&lt;=CD181,CD181&lt;3),"3歳児未満",IF(3&lt;=CD181,"3歳児以上","")))))</f>
        <v/>
      </c>
      <c r="CF181" s="1102"/>
      <c r="CG181" s="1094"/>
      <c r="CH181" s="1103"/>
      <c r="CI181" s="1094"/>
      <c r="CJ181" s="1094"/>
      <c r="CK181" s="1094"/>
      <c r="CL181" s="1094"/>
      <c r="CM181" s="1095"/>
      <c r="CN181" s="1096"/>
      <c r="CO181" s="1092"/>
      <c r="CP181" s="1092"/>
      <c r="CQ181" s="1092"/>
      <c r="CR181" s="1092"/>
      <c r="CS181" s="1092"/>
      <c r="CT181" s="1084">
        <f t="shared" ref="CT181" si="1916">SUM(CV181:DA182)</f>
        <v>0</v>
      </c>
      <c r="CU181" s="1090"/>
      <c r="CV181" s="1084">
        <f t="shared" ref="CV181" si="1917">IF(AND(BM181&lt;&gt;1,K181&gt;=3),COUNTIFS(AH182:BL182,"非",AH181:BL181,"&gt;=2"),"")</f>
        <v>0</v>
      </c>
      <c r="CW181" s="1085"/>
      <c r="CX181" s="1088">
        <f t="shared" ref="CX181" si="1918">IF(AND(BM181&lt;&gt;1,K181&gt;=3),COUNTIFS(AH182:BL182,"緊",AH181:BL181,"&gt;=2"),"")</f>
        <v>0</v>
      </c>
      <c r="CY181" s="1085"/>
      <c r="CZ181" s="1073">
        <f t="shared" ref="CZ181" si="1919">IF(AND(BM181&lt;&gt;1,K181&gt;=3),COUNTIFS(AH182:BL182,"リ",AH181:BL181,"&gt;=2"),"")</f>
        <v>0</v>
      </c>
      <c r="DA181" s="1074"/>
      <c r="DB181" s="1084">
        <f t="shared" ref="DB181" si="1920">SUM(DD181:DI182)</f>
        <v>0</v>
      </c>
      <c r="DC181" s="1090"/>
      <c r="DD181" s="1084" t="str">
        <f t="shared" ref="DD181" si="1921">IF(AND(BM181&lt;&gt;1,K181&lt;3),COUNTIFS(AH182:BL182,"非"),"")</f>
        <v/>
      </c>
      <c r="DE181" s="1085"/>
      <c r="DF181" s="1088" t="str">
        <f t="shared" ref="DF181" si="1922">IF(AND(BM181&lt;&gt;1,K181&lt;3),COUNTIFS(AH182:BL182,"緊"),"")</f>
        <v/>
      </c>
      <c r="DG181" s="1085"/>
      <c r="DH181" s="1073" t="str">
        <f t="shared" ref="DH181" si="1923">IF(AND(BM181&lt;&gt;1,K181&lt;3),COUNTIFS(AH182:BL182,"リ"),"")</f>
        <v/>
      </c>
      <c r="DI181" s="1074"/>
    </row>
    <row r="182" spans="1:113" ht="17.25" customHeight="1" x14ac:dyDescent="0.15">
      <c r="A182" s="1145"/>
      <c r="B182" s="1146"/>
      <c r="C182" s="1150"/>
      <c r="D182" s="1151"/>
      <c r="E182" s="1151"/>
      <c r="F182" s="1151"/>
      <c r="G182" s="1152"/>
      <c r="H182" s="1156"/>
      <c r="I182" s="1157"/>
      <c r="J182" s="1158"/>
      <c r="K182" s="1145"/>
      <c r="L182" s="1146"/>
      <c r="M182" s="1086"/>
      <c r="N182" s="1091"/>
      <c r="O182" s="1160"/>
      <c r="P182" s="1075"/>
      <c r="Q182" s="1075"/>
      <c r="R182" s="1075"/>
      <c r="S182" s="1075"/>
      <c r="T182" s="1076"/>
      <c r="U182" s="1135"/>
      <c r="V182" s="1136"/>
      <c r="W182" s="1139"/>
      <c r="X182" s="1140"/>
      <c r="Y182" s="1142"/>
      <c r="Z182" s="1116"/>
      <c r="AA182" s="1116"/>
      <c r="AB182" s="1116"/>
      <c r="AC182" s="1116"/>
      <c r="AD182" s="1117"/>
      <c r="AE182" s="1077" t="s">
        <v>450</v>
      </c>
      <c r="AF182" s="1078"/>
      <c r="AG182" s="1079"/>
      <c r="AH182" s="362"/>
      <c r="AI182" s="362"/>
      <c r="AJ182" s="362"/>
      <c r="AK182" s="362"/>
      <c r="AL182" s="362"/>
      <c r="AM182" s="362"/>
      <c r="AN182" s="362"/>
      <c r="AO182" s="363"/>
      <c r="AP182" s="363"/>
      <c r="AQ182" s="362"/>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1080"/>
      <c r="BN182" s="1081"/>
      <c r="BO182" s="1123"/>
      <c r="BP182" s="1124"/>
      <c r="BQ182" s="1127"/>
      <c r="BR182" s="1128"/>
      <c r="BS182" s="1131"/>
      <c r="BT182" s="1132"/>
      <c r="BU182" s="1080"/>
      <c r="BV182" s="1081"/>
      <c r="BW182" s="1109"/>
      <c r="BX182" s="1110"/>
      <c r="BY182" s="1111"/>
      <c r="BZ182" s="1113"/>
      <c r="CA182" s="1113"/>
      <c r="CB182" s="1099"/>
      <c r="CC182" s="1099"/>
      <c r="CD182" s="1101"/>
      <c r="CE182" s="1101"/>
      <c r="CF182" s="1102"/>
      <c r="CG182" s="1094"/>
      <c r="CH182" s="1104"/>
      <c r="CI182" s="1094"/>
      <c r="CJ182" s="1094"/>
      <c r="CK182" s="1094"/>
      <c r="CL182" s="1094"/>
      <c r="CM182" s="1095"/>
      <c r="CN182" s="1097"/>
      <c r="CO182" s="1093"/>
      <c r="CP182" s="1093"/>
      <c r="CQ182" s="1093"/>
      <c r="CR182" s="1093"/>
      <c r="CS182" s="1093"/>
      <c r="CT182" s="1086"/>
      <c r="CU182" s="1091"/>
      <c r="CV182" s="1086"/>
      <c r="CW182" s="1087"/>
      <c r="CX182" s="1089"/>
      <c r="CY182" s="1087"/>
      <c r="CZ182" s="1075"/>
      <c r="DA182" s="1076"/>
      <c r="DB182" s="1086"/>
      <c r="DC182" s="1091"/>
      <c r="DD182" s="1086"/>
      <c r="DE182" s="1087"/>
      <c r="DF182" s="1089"/>
      <c r="DG182" s="1087"/>
      <c r="DH182" s="1075"/>
      <c r="DI182" s="1076"/>
    </row>
    <row r="183" spans="1:113" ht="17.25" customHeight="1" x14ac:dyDescent="0.15">
      <c r="A183" s="1143">
        <f t="shared" ref="A183" si="1924">A181+1</f>
        <v>87</v>
      </c>
      <c r="B183" s="1144"/>
      <c r="C183" s="1147"/>
      <c r="D183" s="1148"/>
      <c r="E183" s="1148"/>
      <c r="F183" s="1148"/>
      <c r="G183" s="1149"/>
      <c r="H183" s="1153"/>
      <c r="I183" s="1154"/>
      <c r="J183" s="1155"/>
      <c r="K183" s="1143" t="str">
        <f>IF(ISERROR(VLOOKUP($H183,[3]設定!$D$2:$E$7,2)), "", VLOOKUP($H183,[3]設定!$D$2:$E$7,2))</f>
        <v/>
      </c>
      <c r="L183" s="1144"/>
      <c r="M183" s="1084">
        <f t="shared" ref="M183" si="1925">COUNTA(AH184:BL184)</f>
        <v>0</v>
      </c>
      <c r="N183" s="1090"/>
      <c r="O183" s="1159">
        <f t="shared" ref="O183" si="1926">COUNTIF(AH184:BL184,"非")</f>
        <v>0</v>
      </c>
      <c r="P183" s="1073"/>
      <c r="Q183" s="1073">
        <f t="shared" ref="Q183" si="1927">COUNTIF(AH184:BL184,"緊")</f>
        <v>0</v>
      </c>
      <c r="R183" s="1073"/>
      <c r="S183" s="1073">
        <f t="shared" ref="S183" si="1928">COUNTIF(AH184:BL184,"リ")</f>
        <v>0</v>
      </c>
      <c r="T183" s="1074"/>
      <c r="U183" s="1133">
        <f t="shared" ref="U183" si="1929">COUNTIF(AH183:BL183,"○")</f>
        <v>0</v>
      </c>
      <c r="V183" s="1134"/>
      <c r="W183" s="1137">
        <f t="shared" ref="W183" si="1930">SUM(Y183:AD184)</f>
        <v>0</v>
      </c>
      <c r="X183" s="1138"/>
      <c r="Y183" s="1141">
        <f t="shared" ref="Y183" si="1931">SUMIFS($AH183:$BL183,$AH184:$BL184,"非")</f>
        <v>0</v>
      </c>
      <c r="Z183" s="1114"/>
      <c r="AA183" s="1114">
        <f t="shared" ref="AA183" si="1932">SUMIFS($AH183:$BL183,$AH184:$BL184,"緊")</f>
        <v>0</v>
      </c>
      <c r="AB183" s="1114"/>
      <c r="AC183" s="1114">
        <f t="shared" ref="AC183" si="1933">SUMIFS($AH183:$BL183,$AH184:$BL184,"リ")</f>
        <v>0</v>
      </c>
      <c r="AD183" s="1115"/>
      <c r="AE183" s="1118" t="s">
        <v>451</v>
      </c>
      <c r="AF183" s="1119"/>
      <c r="AG183" s="1120"/>
      <c r="AH183" s="359"/>
      <c r="AI183" s="286"/>
      <c r="AJ183" s="286"/>
      <c r="AK183" s="286"/>
      <c r="AL183" s="286"/>
      <c r="AM183" s="286"/>
      <c r="AN183" s="286"/>
      <c r="AO183" s="360"/>
      <c r="AP183" s="360"/>
      <c r="AQ183" s="286"/>
      <c r="AR183" s="286"/>
      <c r="AS183" s="286"/>
      <c r="AT183" s="286"/>
      <c r="AU183" s="286"/>
      <c r="AV183" s="286"/>
      <c r="AW183" s="286"/>
      <c r="AX183" s="286"/>
      <c r="AY183" s="286"/>
      <c r="AZ183" s="286"/>
      <c r="BA183" s="286"/>
      <c r="BB183" s="286"/>
      <c r="BC183" s="286"/>
      <c r="BD183" s="286"/>
      <c r="BE183" s="286"/>
      <c r="BF183" s="286"/>
      <c r="BG183" s="286"/>
      <c r="BH183" s="286"/>
      <c r="BI183" s="286"/>
      <c r="BJ183" s="286"/>
      <c r="BK183" s="286"/>
      <c r="BL183" s="361"/>
      <c r="BM183" s="1105"/>
      <c r="BN183" s="1106"/>
      <c r="BO183" s="1121"/>
      <c r="BP183" s="1122"/>
      <c r="BQ183" s="1125"/>
      <c r="BR183" s="1126"/>
      <c r="BS183" s="1129" t="str">
        <f t="shared" ref="BS183" si="1934">IF(BM183&gt;2,CR183,"")</f>
        <v/>
      </c>
      <c r="BT183" s="1130"/>
      <c r="BU183" s="1105"/>
      <c r="BV183" s="1106"/>
      <c r="BW183" s="1107"/>
      <c r="BX183" s="1108"/>
      <c r="BY183" s="1111"/>
      <c r="BZ183" s="1112">
        <f t="shared" ref="BZ183" si="1935">SUMPRODUCT((AH183:BL183&gt;8)*(BM183=""),AH183:BL183)-IF(BM183="",COUNTIF(AH183:BL183,"&gt;8")*8,0)</f>
        <v>0</v>
      </c>
      <c r="CA183" s="1112">
        <f t="shared" ref="CA183" si="1936">SUMPRODUCT((AH183:BL183&gt;8)*(BM183=8),AH183:BL183)-IF(BM183=8,COUNTIF(AH183:BL183,"&gt;8")*8,0)</f>
        <v>0</v>
      </c>
      <c r="CB183" s="1098">
        <f t="shared" ref="CB183" si="1937">COUNTIFS($AH184:$BL184,"緊",$AH183:$BL183,"○")+COUNTIFS($AH184:$BL184,"リ",$AH183:$BL183,"○")</f>
        <v>0</v>
      </c>
      <c r="CC183" s="1098">
        <f t="shared" ref="CC183" si="1938">SUMIFS($AH183:$BL183,$AH184:$BL184,"緊")+SUMIFS($AH183:$BL183,$AH184:$BL184,"リ")</f>
        <v>0</v>
      </c>
      <c r="CD183" s="1100" t="str">
        <f>IF(K183="","",IFERROR(VALUE(DATEDIF(H183,[3]設定!$D$13,"Y")+DATEDIF(H183,[3]設定!$D$13,"YM")/100),0))</f>
        <v/>
      </c>
      <c r="CE183" s="1100" t="str">
        <f>IF(H183="","",IF(CD183&lt;0.06,"6か月未満",IF(AND(0.06&lt;=CD183,CD183&lt;1),"6か月以上",IF(AND(1&lt;=CD183,CD183&lt;3),"3歳児未満",IF(3&lt;=CD183,"3歳児以上","")))))</f>
        <v/>
      </c>
      <c r="CF183" s="1102"/>
      <c r="CG183" s="1094"/>
      <c r="CH183" s="1103"/>
      <c r="CI183" s="1094"/>
      <c r="CJ183" s="1094"/>
      <c r="CK183" s="1094"/>
      <c r="CL183" s="1094"/>
      <c r="CM183" s="1095"/>
      <c r="CN183" s="1096"/>
      <c r="CO183" s="1092"/>
      <c r="CP183" s="1092"/>
      <c r="CQ183" s="1092"/>
      <c r="CR183" s="1092"/>
      <c r="CS183" s="1092"/>
      <c r="CT183" s="1084">
        <f t="shared" ref="CT183" si="1939">SUM(CV183:DA184)</f>
        <v>0</v>
      </c>
      <c r="CU183" s="1090"/>
      <c r="CV183" s="1084">
        <f t="shared" ref="CV183" si="1940">IF(AND(BM183&lt;&gt;1,K183&gt;=3),COUNTIFS(AH184:BL184,"非",AH183:BL183,"&gt;=2"),"")</f>
        <v>0</v>
      </c>
      <c r="CW183" s="1085"/>
      <c r="CX183" s="1088">
        <f t="shared" ref="CX183" si="1941">IF(AND(BM183&lt;&gt;1,K183&gt;=3),COUNTIFS(AH184:BL184,"緊",AH183:BL183,"&gt;=2"),"")</f>
        <v>0</v>
      </c>
      <c r="CY183" s="1085"/>
      <c r="CZ183" s="1073">
        <f t="shared" ref="CZ183" si="1942">IF(AND(BM183&lt;&gt;1,K183&gt;=3),COUNTIFS(AH184:BL184,"リ",AH183:BL183,"&gt;=2"),"")</f>
        <v>0</v>
      </c>
      <c r="DA183" s="1074"/>
      <c r="DB183" s="1084">
        <f t="shared" ref="DB183" si="1943">SUM(DD183:DI184)</f>
        <v>0</v>
      </c>
      <c r="DC183" s="1090"/>
      <c r="DD183" s="1084" t="str">
        <f t="shared" ref="DD183" si="1944">IF(AND(BM183&lt;&gt;1,K183&lt;3),COUNTIFS(AH184:BL184,"非"),"")</f>
        <v/>
      </c>
      <c r="DE183" s="1085"/>
      <c r="DF183" s="1088" t="str">
        <f t="shared" ref="DF183" si="1945">IF(AND(BM183&lt;&gt;1,K183&lt;3),COUNTIFS(AH184:BL184,"緊"),"")</f>
        <v/>
      </c>
      <c r="DG183" s="1085"/>
      <c r="DH183" s="1073" t="str">
        <f t="shared" ref="DH183" si="1946">IF(AND(BM183&lt;&gt;1,K183&lt;3),COUNTIFS(AH184:BL184,"リ"),"")</f>
        <v/>
      </c>
      <c r="DI183" s="1074"/>
    </row>
    <row r="184" spans="1:113" ht="17.25" customHeight="1" x14ac:dyDescent="0.15">
      <c r="A184" s="1145"/>
      <c r="B184" s="1146"/>
      <c r="C184" s="1150"/>
      <c r="D184" s="1151"/>
      <c r="E184" s="1151"/>
      <c r="F184" s="1151"/>
      <c r="G184" s="1152"/>
      <c r="H184" s="1156"/>
      <c r="I184" s="1157"/>
      <c r="J184" s="1158"/>
      <c r="K184" s="1145"/>
      <c r="L184" s="1146"/>
      <c r="M184" s="1086"/>
      <c r="N184" s="1091"/>
      <c r="O184" s="1160"/>
      <c r="P184" s="1075"/>
      <c r="Q184" s="1075"/>
      <c r="R184" s="1075"/>
      <c r="S184" s="1075"/>
      <c r="T184" s="1076"/>
      <c r="U184" s="1135"/>
      <c r="V184" s="1136"/>
      <c r="W184" s="1139"/>
      <c r="X184" s="1140"/>
      <c r="Y184" s="1142"/>
      <c r="Z184" s="1116"/>
      <c r="AA184" s="1116"/>
      <c r="AB184" s="1116"/>
      <c r="AC184" s="1116"/>
      <c r="AD184" s="1117"/>
      <c r="AE184" s="1077" t="s">
        <v>450</v>
      </c>
      <c r="AF184" s="1078"/>
      <c r="AG184" s="1079"/>
      <c r="AH184" s="362"/>
      <c r="AI184" s="362"/>
      <c r="AJ184" s="362"/>
      <c r="AK184" s="362"/>
      <c r="AL184" s="362"/>
      <c r="AM184" s="362"/>
      <c r="AN184" s="362"/>
      <c r="AO184" s="363"/>
      <c r="AP184" s="363"/>
      <c r="AQ184" s="362"/>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1080"/>
      <c r="BN184" s="1081"/>
      <c r="BO184" s="1123"/>
      <c r="BP184" s="1124"/>
      <c r="BQ184" s="1127"/>
      <c r="BR184" s="1128"/>
      <c r="BS184" s="1131"/>
      <c r="BT184" s="1132"/>
      <c r="BU184" s="1080"/>
      <c r="BV184" s="1081"/>
      <c r="BW184" s="1109"/>
      <c r="BX184" s="1110"/>
      <c r="BY184" s="1111"/>
      <c r="BZ184" s="1113"/>
      <c r="CA184" s="1113"/>
      <c r="CB184" s="1099"/>
      <c r="CC184" s="1099"/>
      <c r="CD184" s="1101"/>
      <c r="CE184" s="1101"/>
      <c r="CF184" s="1102"/>
      <c r="CG184" s="1094"/>
      <c r="CH184" s="1104"/>
      <c r="CI184" s="1094"/>
      <c r="CJ184" s="1094"/>
      <c r="CK184" s="1094"/>
      <c r="CL184" s="1094"/>
      <c r="CM184" s="1095"/>
      <c r="CN184" s="1097"/>
      <c r="CO184" s="1093"/>
      <c r="CP184" s="1093"/>
      <c r="CQ184" s="1093"/>
      <c r="CR184" s="1093"/>
      <c r="CS184" s="1093"/>
      <c r="CT184" s="1086"/>
      <c r="CU184" s="1091"/>
      <c r="CV184" s="1086"/>
      <c r="CW184" s="1087"/>
      <c r="CX184" s="1089"/>
      <c r="CY184" s="1087"/>
      <c r="CZ184" s="1075"/>
      <c r="DA184" s="1076"/>
      <c r="DB184" s="1086"/>
      <c r="DC184" s="1091"/>
      <c r="DD184" s="1086"/>
      <c r="DE184" s="1087"/>
      <c r="DF184" s="1089"/>
      <c r="DG184" s="1087"/>
      <c r="DH184" s="1075"/>
      <c r="DI184" s="1076"/>
    </row>
    <row r="185" spans="1:113" ht="17.25" customHeight="1" x14ac:dyDescent="0.15">
      <c r="A185" s="1143">
        <f t="shared" ref="A185" si="1947">A183+1</f>
        <v>88</v>
      </c>
      <c r="B185" s="1144"/>
      <c r="C185" s="1147"/>
      <c r="D185" s="1148"/>
      <c r="E185" s="1148"/>
      <c r="F185" s="1148"/>
      <c r="G185" s="1149"/>
      <c r="H185" s="1153"/>
      <c r="I185" s="1154"/>
      <c r="J185" s="1155"/>
      <c r="K185" s="1143" t="str">
        <f>IF(ISERROR(VLOOKUP($H185,[3]設定!$D$2:$E$7,2)), "", VLOOKUP($H185,[3]設定!$D$2:$E$7,2))</f>
        <v/>
      </c>
      <c r="L185" s="1144"/>
      <c r="M185" s="1084">
        <f t="shared" ref="M185" si="1948">COUNTA(AH186:BL186)</f>
        <v>0</v>
      </c>
      <c r="N185" s="1090"/>
      <c r="O185" s="1159">
        <f t="shared" ref="O185" si="1949">COUNTIF(AH186:BL186,"非")</f>
        <v>0</v>
      </c>
      <c r="P185" s="1073"/>
      <c r="Q185" s="1073">
        <f t="shared" ref="Q185" si="1950">COUNTIF(AH186:BL186,"緊")</f>
        <v>0</v>
      </c>
      <c r="R185" s="1073"/>
      <c r="S185" s="1073">
        <f t="shared" ref="S185" si="1951">COUNTIF(AH186:BL186,"リ")</f>
        <v>0</v>
      </c>
      <c r="T185" s="1074"/>
      <c r="U185" s="1133">
        <f t="shared" ref="U185" si="1952">COUNTIF(AH185:BL185,"○")</f>
        <v>0</v>
      </c>
      <c r="V185" s="1134"/>
      <c r="W185" s="1137">
        <f t="shared" ref="W185" si="1953">SUM(Y185:AD186)</f>
        <v>0</v>
      </c>
      <c r="X185" s="1138"/>
      <c r="Y185" s="1141">
        <f t="shared" ref="Y185" si="1954">SUMIFS($AH185:$BL185,$AH186:$BL186,"非")</f>
        <v>0</v>
      </c>
      <c r="Z185" s="1114"/>
      <c r="AA185" s="1114">
        <f t="shared" ref="AA185" si="1955">SUMIFS($AH185:$BL185,$AH186:$BL186,"緊")</f>
        <v>0</v>
      </c>
      <c r="AB185" s="1114"/>
      <c r="AC185" s="1114">
        <f t="shared" ref="AC185" si="1956">SUMIFS($AH185:$BL185,$AH186:$BL186,"リ")</f>
        <v>0</v>
      </c>
      <c r="AD185" s="1115"/>
      <c r="AE185" s="1118" t="s">
        <v>451</v>
      </c>
      <c r="AF185" s="1119"/>
      <c r="AG185" s="1120"/>
      <c r="AH185" s="359"/>
      <c r="AI185" s="286"/>
      <c r="AJ185" s="286"/>
      <c r="AK185" s="286"/>
      <c r="AL185" s="286"/>
      <c r="AM185" s="286"/>
      <c r="AN185" s="286"/>
      <c r="AO185" s="360"/>
      <c r="AP185" s="360"/>
      <c r="AQ185" s="286"/>
      <c r="AR185" s="286"/>
      <c r="AS185" s="286"/>
      <c r="AT185" s="286"/>
      <c r="AU185" s="286"/>
      <c r="AV185" s="286"/>
      <c r="AW185" s="286"/>
      <c r="AX185" s="286"/>
      <c r="AY185" s="286"/>
      <c r="AZ185" s="286"/>
      <c r="BA185" s="286"/>
      <c r="BB185" s="286"/>
      <c r="BC185" s="286"/>
      <c r="BD185" s="286"/>
      <c r="BE185" s="286"/>
      <c r="BF185" s="286"/>
      <c r="BG185" s="286"/>
      <c r="BH185" s="286"/>
      <c r="BI185" s="286"/>
      <c r="BJ185" s="286"/>
      <c r="BK185" s="286"/>
      <c r="BL185" s="361"/>
      <c r="BM185" s="1105"/>
      <c r="BN185" s="1106"/>
      <c r="BO185" s="1121"/>
      <c r="BP185" s="1122"/>
      <c r="BQ185" s="1125"/>
      <c r="BR185" s="1126"/>
      <c r="BS185" s="1129" t="str">
        <f t="shared" ref="BS185" si="1957">IF(BM185&gt;2,CR185,"")</f>
        <v/>
      </c>
      <c r="BT185" s="1130"/>
      <c r="BU185" s="1105"/>
      <c r="BV185" s="1106"/>
      <c r="BW185" s="1107"/>
      <c r="BX185" s="1108"/>
      <c r="BY185" s="1111"/>
      <c r="BZ185" s="1112">
        <f t="shared" ref="BZ185" si="1958">SUMPRODUCT((AH185:BL185&gt;8)*(BM185=""),AH185:BL185)-IF(BM185="",COUNTIF(AH185:BL185,"&gt;8")*8,0)</f>
        <v>0</v>
      </c>
      <c r="CA185" s="1112">
        <f t="shared" ref="CA185" si="1959">SUMPRODUCT((AH185:BL185&gt;8)*(BM185=8),AH185:BL185)-IF(BM185=8,COUNTIF(AH185:BL185,"&gt;8")*8,0)</f>
        <v>0</v>
      </c>
      <c r="CB185" s="1098">
        <f t="shared" ref="CB185" si="1960">COUNTIFS($AH186:$BL186,"緊",$AH185:$BL185,"○")+COUNTIFS($AH186:$BL186,"リ",$AH185:$BL185,"○")</f>
        <v>0</v>
      </c>
      <c r="CC185" s="1098">
        <f t="shared" ref="CC185" si="1961">SUMIFS($AH185:$BL185,$AH186:$BL186,"緊")+SUMIFS($AH185:$BL185,$AH186:$BL186,"リ")</f>
        <v>0</v>
      </c>
      <c r="CD185" s="1100" t="str">
        <f>IF(K185="","",IFERROR(VALUE(DATEDIF(H185,[3]設定!$D$13,"Y")+DATEDIF(H185,[3]設定!$D$13,"YM")/100),0))</f>
        <v/>
      </c>
      <c r="CE185" s="1100" t="str">
        <f>IF(H185="","",IF(CD185&lt;0.06,"6か月未満",IF(AND(0.06&lt;=CD185,CD185&lt;1),"6か月以上",IF(AND(1&lt;=CD185,CD185&lt;3),"3歳児未満",IF(3&lt;=CD185,"3歳児以上","")))))</f>
        <v/>
      </c>
      <c r="CF185" s="1102"/>
      <c r="CG185" s="1094"/>
      <c r="CH185" s="1103"/>
      <c r="CI185" s="1094"/>
      <c r="CJ185" s="1094"/>
      <c r="CK185" s="1094"/>
      <c r="CL185" s="1094"/>
      <c r="CM185" s="1095"/>
      <c r="CN185" s="1096"/>
      <c r="CO185" s="1092"/>
      <c r="CP185" s="1092"/>
      <c r="CQ185" s="1092"/>
      <c r="CR185" s="1092"/>
      <c r="CS185" s="1092"/>
      <c r="CT185" s="1084">
        <f t="shared" ref="CT185" si="1962">SUM(CV185:DA186)</f>
        <v>0</v>
      </c>
      <c r="CU185" s="1090"/>
      <c r="CV185" s="1084">
        <f t="shared" ref="CV185" si="1963">IF(AND(BM185&lt;&gt;1,K185&gt;=3),COUNTIFS(AH186:BL186,"非",AH185:BL185,"&gt;=2"),"")</f>
        <v>0</v>
      </c>
      <c r="CW185" s="1085"/>
      <c r="CX185" s="1088">
        <f t="shared" ref="CX185" si="1964">IF(AND(BM185&lt;&gt;1,K185&gt;=3),COUNTIFS(AH186:BL186,"緊",AH185:BL185,"&gt;=2"),"")</f>
        <v>0</v>
      </c>
      <c r="CY185" s="1085"/>
      <c r="CZ185" s="1073">
        <f t="shared" ref="CZ185" si="1965">IF(AND(BM185&lt;&gt;1,K185&gt;=3),COUNTIFS(AH186:BL186,"リ",AH185:BL185,"&gt;=2"),"")</f>
        <v>0</v>
      </c>
      <c r="DA185" s="1074"/>
      <c r="DB185" s="1084">
        <f t="shared" ref="DB185" si="1966">SUM(DD185:DI186)</f>
        <v>0</v>
      </c>
      <c r="DC185" s="1090"/>
      <c r="DD185" s="1084" t="str">
        <f t="shared" ref="DD185" si="1967">IF(AND(BM185&lt;&gt;1,K185&lt;3),COUNTIFS(AH186:BL186,"非"),"")</f>
        <v/>
      </c>
      <c r="DE185" s="1085"/>
      <c r="DF185" s="1088" t="str">
        <f t="shared" ref="DF185" si="1968">IF(AND(BM185&lt;&gt;1,K185&lt;3),COUNTIFS(AH186:BL186,"緊"),"")</f>
        <v/>
      </c>
      <c r="DG185" s="1085"/>
      <c r="DH185" s="1073" t="str">
        <f t="shared" ref="DH185" si="1969">IF(AND(BM185&lt;&gt;1,K185&lt;3),COUNTIFS(AH186:BL186,"リ"),"")</f>
        <v/>
      </c>
      <c r="DI185" s="1074"/>
    </row>
    <row r="186" spans="1:113" ht="17.25" customHeight="1" x14ac:dyDescent="0.15">
      <c r="A186" s="1145"/>
      <c r="B186" s="1146"/>
      <c r="C186" s="1150"/>
      <c r="D186" s="1151"/>
      <c r="E186" s="1151"/>
      <c r="F186" s="1151"/>
      <c r="G186" s="1152"/>
      <c r="H186" s="1156"/>
      <c r="I186" s="1157"/>
      <c r="J186" s="1158"/>
      <c r="K186" s="1145"/>
      <c r="L186" s="1146"/>
      <c r="M186" s="1086"/>
      <c r="N186" s="1091"/>
      <c r="O186" s="1160"/>
      <c r="P186" s="1075"/>
      <c r="Q186" s="1075"/>
      <c r="R186" s="1075"/>
      <c r="S186" s="1075"/>
      <c r="T186" s="1076"/>
      <c r="U186" s="1135"/>
      <c r="V186" s="1136"/>
      <c r="W186" s="1139"/>
      <c r="X186" s="1140"/>
      <c r="Y186" s="1142"/>
      <c r="Z186" s="1116"/>
      <c r="AA186" s="1116"/>
      <c r="AB186" s="1116"/>
      <c r="AC186" s="1116"/>
      <c r="AD186" s="1117"/>
      <c r="AE186" s="1077" t="s">
        <v>450</v>
      </c>
      <c r="AF186" s="1078"/>
      <c r="AG186" s="1079"/>
      <c r="AH186" s="362"/>
      <c r="AI186" s="362"/>
      <c r="AJ186" s="362"/>
      <c r="AK186" s="362"/>
      <c r="AL186" s="362"/>
      <c r="AM186" s="362"/>
      <c r="AN186" s="362"/>
      <c r="AO186" s="363"/>
      <c r="AP186" s="363"/>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2"/>
      <c r="BL186" s="362"/>
      <c r="BM186" s="1080"/>
      <c r="BN186" s="1081"/>
      <c r="BO186" s="1123"/>
      <c r="BP186" s="1124"/>
      <c r="BQ186" s="1127"/>
      <c r="BR186" s="1128"/>
      <c r="BS186" s="1131"/>
      <c r="BT186" s="1132"/>
      <c r="BU186" s="1080"/>
      <c r="BV186" s="1081"/>
      <c r="BW186" s="1109"/>
      <c r="BX186" s="1110"/>
      <c r="BY186" s="1111"/>
      <c r="BZ186" s="1113"/>
      <c r="CA186" s="1113"/>
      <c r="CB186" s="1099"/>
      <c r="CC186" s="1099"/>
      <c r="CD186" s="1101"/>
      <c r="CE186" s="1101"/>
      <c r="CF186" s="1102"/>
      <c r="CG186" s="1094"/>
      <c r="CH186" s="1104"/>
      <c r="CI186" s="1094"/>
      <c r="CJ186" s="1094"/>
      <c r="CK186" s="1094"/>
      <c r="CL186" s="1094"/>
      <c r="CM186" s="1095"/>
      <c r="CN186" s="1097"/>
      <c r="CO186" s="1093"/>
      <c r="CP186" s="1093"/>
      <c r="CQ186" s="1093"/>
      <c r="CR186" s="1093"/>
      <c r="CS186" s="1093"/>
      <c r="CT186" s="1086"/>
      <c r="CU186" s="1091"/>
      <c r="CV186" s="1086"/>
      <c r="CW186" s="1087"/>
      <c r="CX186" s="1089"/>
      <c r="CY186" s="1087"/>
      <c r="CZ186" s="1075"/>
      <c r="DA186" s="1076"/>
      <c r="DB186" s="1086"/>
      <c r="DC186" s="1091"/>
      <c r="DD186" s="1086"/>
      <c r="DE186" s="1087"/>
      <c r="DF186" s="1089"/>
      <c r="DG186" s="1087"/>
      <c r="DH186" s="1075"/>
      <c r="DI186" s="1076"/>
    </row>
    <row r="187" spans="1:113" ht="17.25" customHeight="1" x14ac:dyDescent="0.15">
      <c r="A187" s="1143">
        <f t="shared" ref="A187" si="1970">A185+1</f>
        <v>89</v>
      </c>
      <c r="B187" s="1144"/>
      <c r="C187" s="1147"/>
      <c r="D187" s="1148"/>
      <c r="E187" s="1148"/>
      <c r="F187" s="1148"/>
      <c r="G187" s="1149"/>
      <c r="H187" s="1153"/>
      <c r="I187" s="1154"/>
      <c r="J187" s="1155"/>
      <c r="K187" s="1143" t="str">
        <f>IF(ISERROR(VLOOKUP($H187,[3]設定!$D$2:$E$7,2)), "", VLOOKUP($H187,[3]設定!$D$2:$E$7,2))</f>
        <v/>
      </c>
      <c r="L187" s="1144"/>
      <c r="M187" s="1084">
        <f t="shared" ref="M187" si="1971">COUNTA(AH188:BL188)</f>
        <v>0</v>
      </c>
      <c r="N187" s="1090"/>
      <c r="O187" s="1159">
        <f t="shared" ref="O187" si="1972">COUNTIF(AH188:BL188,"非")</f>
        <v>0</v>
      </c>
      <c r="P187" s="1073"/>
      <c r="Q187" s="1073">
        <f t="shared" ref="Q187" si="1973">COUNTIF(AH188:BL188,"緊")</f>
        <v>0</v>
      </c>
      <c r="R187" s="1073"/>
      <c r="S187" s="1073">
        <f t="shared" ref="S187" si="1974">COUNTIF(AH188:BL188,"リ")</f>
        <v>0</v>
      </c>
      <c r="T187" s="1074"/>
      <c r="U187" s="1133">
        <f t="shared" ref="U187" si="1975">COUNTIF(AH187:BL187,"○")</f>
        <v>0</v>
      </c>
      <c r="V187" s="1134"/>
      <c r="W187" s="1137">
        <f t="shared" ref="W187" si="1976">SUM(Y187:AD188)</f>
        <v>0</v>
      </c>
      <c r="X187" s="1138"/>
      <c r="Y187" s="1141">
        <f t="shared" ref="Y187" si="1977">SUMIFS($AH187:$BL187,$AH188:$BL188,"非")</f>
        <v>0</v>
      </c>
      <c r="Z187" s="1114"/>
      <c r="AA187" s="1114">
        <f t="shared" ref="AA187" si="1978">SUMIFS($AH187:$BL187,$AH188:$BL188,"緊")</f>
        <v>0</v>
      </c>
      <c r="AB187" s="1114"/>
      <c r="AC187" s="1114">
        <f t="shared" ref="AC187" si="1979">SUMIFS($AH187:$BL187,$AH188:$BL188,"リ")</f>
        <v>0</v>
      </c>
      <c r="AD187" s="1115"/>
      <c r="AE187" s="1118" t="s">
        <v>451</v>
      </c>
      <c r="AF187" s="1119"/>
      <c r="AG187" s="1120"/>
      <c r="AH187" s="359"/>
      <c r="AI187" s="286"/>
      <c r="AJ187" s="286"/>
      <c r="AK187" s="286"/>
      <c r="AL187" s="286"/>
      <c r="AM187" s="286"/>
      <c r="AN187" s="286"/>
      <c r="AO187" s="360"/>
      <c r="AP187" s="360"/>
      <c r="AQ187" s="286"/>
      <c r="AR187" s="286"/>
      <c r="AS187" s="286"/>
      <c r="AT187" s="286"/>
      <c r="AU187" s="286"/>
      <c r="AV187" s="286"/>
      <c r="AW187" s="286"/>
      <c r="AX187" s="286"/>
      <c r="AY187" s="286"/>
      <c r="AZ187" s="286"/>
      <c r="BA187" s="286"/>
      <c r="BB187" s="286"/>
      <c r="BC187" s="286"/>
      <c r="BD187" s="286"/>
      <c r="BE187" s="286"/>
      <c r="BF187" s="286"/>
      <c r="BG187" s="286"/>
      <c r="BH187" s="286"/>
      <c r="BI187" s="286"/>
      <c r="BJ187" s="286"/>
      <c r="BK187" s="286"/>
      <c r="BL187" s="361"/>
      <c r="BM187" s="1105"/>
      <c r="BN187" s="1106"/>
      <c r="BO187" s="1121"/>
      <c r="BP187" s="1122"/>
      <c r="BQ187" s="1125"/>
      <c r="BR187" s="1126"/>
      <c r="BS187" s="1129" t="str">
        <f t="shared" ref="BS187" si="1980">IF(BM187&gt;2,CR187,"")</f>
        <v/>
      </c>
      <c r="BT187" s="1130"/>
      <c r="BU187" s="1105"/>
      <c r="BV187" s="1106"/>
      <c r="BW187" s="1107"/>
      <c r="BX187" s="1108"/>
      <c r="BY187" s="1111"/>
      <c r="BZ187" s="1112">
        <f t="shared" ref="BZ187" si="1981">SUMPRODUCT((AH187:BL187&gt;8)*(BM187=""),AH187:BL187)-IF(BM187="",COUNTIF(AH187:BL187,"&gt;8")*8,0)</f>
        <v>0</v>
      </c>
      <c r="CA187" s="1112">
        <f t="shared" ref="CA187" si="1982">SUMPRODUCT((AH187:BL187&gt;8)*(BM187=8),AH187:BL187)-IF(BM187=8,COUNTIF(AH187:BL187,"&gt;8")*8,0)</f>
        <v>0</v>
      </c>
      <c r="CB187" s="1098">
        <f t="shared" ref="CB187" si="1983">COUNTIFS($AH188:$BL188,"緊",$AH187:$BL187,"○")+COUNTIFS($AH188:$BL188,"リ",$AH187:$BL187,"○")</f>
        <v>0</v>
      </c>
      <c r="CC187" s="1098">
        <f t="shared" ref="CC187" si="1984">SUMIFS($AH187:$BL187,$AH188:$BL188,"緊")+SUMIFS($AH187:$BL187,$AH188:$BL188,"リ")</f>
        <v>0</v>
      </c>
      <c r="CD187" s="1100" t="str">
        <f>IF(K187="","",IFERROR(VALUE(DATEDIF(H187,[3]設定!$D$13,"Y")+DATEDIF(H187,[3]設定!$D$13,"YM")/100),0))</f>
        <v/>
      </c>
      <c r="CE187" s="1100" t="str">
        <f>IF(H187="","",IF(CD187&lt;0.06,"6か月未満",IF(AND(0.06&lt;=CD187,CD187&lt;1),"6か月以上",IF(AND(1&lt;=CD187,CD187&lt;3),"3歳児未満",IF(3&lt;=CD187,"3歳児以上","")))))</f>
        <v/>
      </c>
      <c r="CF187" s="1102"/>
      <c r="CG187" s="1094"/>
      <c r="CH187" s="1103"/>
      <c r="CI187" s="1094"/>
      <c r="CJ187" s="1094"/>
      <c r="CK187" s="1094"/>
      <c r="CL187" s="1094"/>
      <c r="CM187" s="1095"/>
      <c r="CN187" s="1096"/>
      <c r="CO187" s="1092"/>
      <c r="CP187" s="1092"/>
      <c r="CQ187" s="1092"/>
      <c r="CR187" s="1092"/>
      <c r="CS187" s="1092"/>
      <c r="CT187" s="1084">
        <f t="shared" ref="CT187" si="1985">SUM(CV187:DA188)</f>
        <v>0</v>
      </c>
      <c r="CU187" s="1090"/>
      <c r="CV187" s="1084">
        <f t="shared" ref="CV187" si="1986">IF(AND(BM187&lt;&gt;1,K187&gt;=3),COUNTIFS(AH188:BL188,"非",AH187:BL187,"&gt;=2"),"")</f>
        <v>0</v>
      </c>
      <c r="CW187" s="1085"/>
      <c r="CX187" s="1088">
        <f t="shared" ref="CX187" si="1987">IF(AND(BM187&lt;&gt;1,K187&gt;=3),COUNTIFS(AH188:BL188,"緊",AH187:BL187,"&gt;=2"),"")</f>
        <v>0</v>
      </c>
      <c r="CY187" s="1085"/>
      <c r="CZ187" s="1073">
        <f t="shared" ref="CZ187" si="1988">IF(AND(BM187&lt;&gt;1,K187&gt;=3),COUNTIFS(AH188:BL188,"リ",AH187:BL187,"&gt;=2"),"")</f>
        <v>0</v>
      </c>
      <c r="DA187" s="1074"/>
      <c r="DB187" s="1084">
        <f t="shared" ref="DB187" si="1989">SUM(DD187:DI188)</f>
        <v>0</v>
      </c>
      <c r="DC187" s="1090"/>
      <c r="DD187" s="1084" t="str">
        <f t="shared" ref="DD187" si="1990">IF(AND(BM187&lt;&gt;1,K187&lt;3),COUNTIFS(AH188:BL188,"非"),"")</f>
        <v/>
      </c>
      <c r="DE187" s="1085"/>
      <c r="DF187" s="1088" t="str">
        <f t="shared" ref="DF187" si="1991">IF(AND(BM187&lt;&gt;1,K187&lt;3),COUNTIFS(AH188:BL188,"緊"),"")</f>
        <v/>
      </c>
      <c r="DG187" s="1085"/>
      <c r="DH187" s="1073" t="str">
        <f t="shared" ref="DH187" si="1992">IF(AND(BM187&lt;&gt;1,K187&lt;3),COUNTIFS(AH188:BL188,"リ"),"")</f>
        <v/>
      </c>
      <c r="DI187" s="1074"/>
    </row>
    <row r="188" spans="1:113" ht="17.25" customHeight="1" x14ac:dyDescent="0.15">
      <c r="A188" s="1145"/>
      <c r="B188" s="1146"/>
      <c r="C188" s="1150"/>
      <c r="D188" s="1151"/>
      <c r="E188" s="1151"/>
      <c r="F188" s="1151"/>
      <c r="G188" s="1152"/>
      <c r="H188" s="1156"/>
      <c r="I188" s="1157"/>
      <c r="J188" s="1158"/>
      <c r="K188" s="1145"/>
      <c r="L188" s="1146"/>
      <c r="M188" s="1086"/>
      <c r="N188" s="1091"/>
      <c r="O188" s="1160"/>
      <c r="P188" s="1075"/>
      <c r="Q188" s="1075"/>
      <c r="R188" s="1075"/>
      <c r="S188" s="1075"/>
      <c r="T188" s="1076"/>
      <c r="U188" s="1135"/>
      <c r="V188" s="1136"/>
      <c r="W188" s="1139"/>
      <c r="X188" s="1140"/>
      <c r="Y188" s="1142"/>
      <c r="Z188" s="1116"/>
      <c r="AA188" s="1116"/>
      <c r="AB188" s="1116"/>
      <c r="AC188" s="1116"/>
      <c r="AD188" s="1117"/>
      <c r="AE188" s="1077" t="s">
        <v>450</v>
      </c>
      <c r="AF188" s="1078"/>
      <c r="AG188" s="1079"/>
      <c r="AH188" s="362"/>
      <c r="AI188" s="362"/>
      <c r="AJ188" s="362"/>
      <c r="AK188" s="362"/>
      <c r="AL188" s="362"/>
      <c r="AM188" s="362"/>
      <c r="AN188" s="362"/>
      <c r="AO188" s="363"/>
      <c r="AP188" s="363"/>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2"/>
      <c r="BL188" s="362"/>
      <c r="BM188" s="1080"/>
      <c r="BN188" s="1081"/>
      <c r="BO188" s="1123"/>
      <c r="BP188" s="1124"/>
      <c r="BQ188" s="1127"/>
      <c r="BR188" s="1128"/>
      <c r="BS188" s="1131"/>
      <c r="BT188" s="1132"/>
      <c r="BU188" s="1080"/>
      <c r="BV188" s="1081"/>
      <c r="BW188" s="1109"/>
      <c r="BX188" s="1110"/>
      <c r="BY188" s="1111"/>
      <c r="BZ188" s="1113"/>
      <c r="CA188" s="1113"/>
      <c r="CB188" s="1099"/>
      <c r="CC188" s="1099"/>
      <c r="CD188" s="1101"/>
      <c r="CE188" s="1101"/>
      <c r="CF188" s="1102"/>
      <c r="CG188" s="1094"/>
      <c r="CH188" s="1104"/>
      <c r="CI188" s="1094"/>
      <c r="CJ188" s="1094"/>
      <c r="CK188" s="1094"/>
      <c r="CL188" s="1094"/>
      <c r="CM188" s="1095"/>
      <c r="CN188" s="1097"/>
      <c r="CO188" s="1093"/>
      <c r="CP188" s="1093"/>
      <c r="CQ188" s="1093"/>
      <c r="CR188" s="1093"/>
      <c r="CS188" s="1093"/>
      <c r="CT188" s="1086"/>
      <c r="CU188" s="1091"/>
      <c r="CV188" s="1086"/>
      <c r="CW188" s="1087"/>
      <c r="CX188" s="1089"/>
      <c r="CY188" s="1087"/>
      <c r="CZ188" s="1075"/>
      <c r="DA188" s="1076"/>
      <c r="DB188" s="1086"/>
      <c r="DC188" s="1091"/>
      <c r="DD188" s="1086"/>
      <c r="DE188" s="1087"/>
      <c r="DF188" s="1089"/>
      <c r="DG188" s="1087"/>
      <c r="DH188" s="1075"/>
      <c r="DI188" s="1076"/>
    </row>
    <row r="189" spans="1:113" ht="17.25" customHeight="1" x14ac:dyDescent="0.15">
      <c r="A189" s="1143">
        <f t="shared" ref="A189" si="1993">A187+1</f>
        <v>90</v>
      </c>
      <c r="B189" s="1144"/>
      <c r="C189" s="1147"/>
      <c r="D189" s="1148"/>
      <c r="E189" s="1148"/>
      <c r="F189" s="1148"/>
      <c r="G189" s="1149"/>
      <c r="H189" s="1153"/>
      <c r="I189" s="1154"/>
      <c r="J189" s="1155"/>
      <c r="K189" s="1143" t="str">
        <f>IF(ISERROR(VLOOKUP($H189,[3]設定!$D$2:$E$7,2)), "", VLOOKUP($H189,[3]設定!$D$2:$E$7,2))</f>
        <v/>
      </c>
      <c r="L189" s="1144"/>
      <c r="M189" s="1084">
        <f t="shared" ref="M189" si="1994">COUNTA(AH190:BL190)</f>
        <v>0</v>
      </c>
      <c r="N189" s="1090"/>
      <c r="O189" s="1159">
        <f t="shared" ref="O189" si="1995">COUNTIF(AH190:BL190,"非")</f>
        <v>0</v>
      </c>
      <c r="P189" s="1073"/>
      <c r="Q189" s="1073">
        <f t="shared" ref="Q189" si="1996">COUNTIF(AH190:BL190,"緊")</f>
        <v>0</v>
      </c>
      <c r="R189" s="1073"/>
      <c r="S189" s="1073">
        <f t="shared" ref="S189" si="1997">COUNTIF(AH190:BL190,"リ")</f>
        <v>0</v>
      </c>
      <c r="T189" s="1074"/>
      <c r="U189" s="1133">
        <f t="shared" ref="U189" si="1998">COUNTIF(AH189:BL189,"○")</f>
        <v>0</v>
      </c>
      <c r="V189" s="1134"/>
      <c r="W189" s="1137">
        <f t="shared" ref="W189" si="1999">SUM(Y189:AD190)</f>
        <v>0</v>
      </c>
      <c r="X189" s="1138"/>
      <c r="Y189" s="1141">
        <f t="shared" ref="Y189" si="2000">SUMIFS($AH189:$BL189,$AH190:$BL190,"非")</f>
        <v>0</v>
      </c>
      <c r="Z189" s="1114"/>
      <c r="AA189" s="1114">
        <f t="shared" ref="AA189" si="2001">SUMIFS($AH189:$BL189,$AH190:$BL190,"緊")</f>
        <v>0</v>
      </c>
      <c r="AB189" s="1114"/>
      <c r="AC189" s="1114">
        <f t="shared" ref="AC189" si="2002">SUMIFS($AH189:$BL189,$AH190:$BL190,"リ")</f>
        <v>0</v>
      </c>
      <c r="AD189" s="1115"/>
      <c r="AE189" s="1118" t="s">
        <v>451</v>
      </c>
      <c r="AF189" s="1119"/>
      <c r="AG189" s="1120"/>
      <c r="AH189" s="359"/>
      <c r="AI189" s="286"/>
      <c r="AJ189" s="286"/>
      <c r="AK189" s="286"/>
      <c r="AL189" s="286"/>
      <c r="AM189" s="286"/>
      <c r="AN189" s="286"/>
      <c r="AO189" s="360"/>
      <c r="AP189" s="360"/>
      <c r="AQ189" s="286"/>
      <c r="AR189" s="286"/>
      <c r="AS189" s="286"/>
      <c r="AT189" s="286"/>
      <c r="AU189" s="286"/>
      <c r="AV189" s="286"/>
      <c r="AW189" s="286"/>
      <c r="AX189" s="286"/>
      <c r="AY189" s="286"/>
      <c r="AZ189" s="286"/>
      <c r="BA189" s="286"/>
      <c r="BB189" s="286"/>
      <c r="BC189" s="286"/>
      <c r="BD189" s="286"/>
      <c r="BE189" s="286"/>
      <c r="BF189" s="286"/>
      <c r="BG189" s="286"/>
      <c r="BH189" s="286"/>
      <c r="BI189" s="286"/>
      <c r="BJ189" s="286"/>
      <c r="BK189" s="286"/>
      <c r="BL189" s="361"/>
      <c r="BM189" s="1105"/>
      <c r="BN189" s="1106"/>
      <c r="BO189" s="1121"/>
      <c r="BP189" s="1122"/>
      <c r="BQ189" s="1125"/>
      <c r="BR189" s="1126"/>
      <c r="BS189" s="1129" t="str">
        <f t="shared" ref="BS189" si="2003">IF(BM189&gt;2,CR189,"")</f>
        <v/>
      </c>
      <c r="BT189" s="1130"/>
      <c r="BU189" s="1105"/>
      <c r="BV189" s="1106"/>
      <c r="BW189" s="1107"/>
      <c r="BX189" s="1108"/>
      <c r="BY189" s="1111"/>
      <c r="BZ189" s="1112">
        <f t="shared" ref="BZ189" si="2004">SUMPRODUCT((AH189:BL189&gt;8)*(BM189=""),AH189:BL189)-IF(BM189="",COUNTIF(AH189:BL189,"&gt;8")*8,0)</f>
        <v>0</v>
      </c>
      <c r="CA189" s="1112">
        <f t="shared" ref="CA189" si="2005">SUMPRODUCT((AH189:BL189&gt;8)*(BM189=8),AH189:BL189)-IF(BM189=8,COUNTIF(AH189:BL189,"&gt;8")*8,0)</f>
        <v>0</v>
      </c>
      <c r="CB189" s="1098">
        <f t="shared" ref="CB189" si="2006">COUNTIFS($AH190:$BL190,"緊",$AH189:$BL189,"○")+COUNTIFS($AH190:$BL190,"リ",$AH189:$BL189,"○")</f>
        <v>0</v>
      </c>
      <c r="CC189" s="1098">
        <f t="shared" ref="CC189" si="2007">SUMIFS($AH189:$BL189,$AH190:$BL190,"緊")+SUMIFS($AH189:$BL189,$AH190:$BL190,"リ")</f>
        <v>0</v>
      </c>
      <c r="CD189" s="1100" t="str">
        <f>IF(K189="","",IFERROR(VALUE(DATEDIF(H189,[3]設定!$D$13,"Y")+DATEDIF(H189,[3]設定!$D$13,"YM")/100),0))</f>
        <v/>
      </c>
      <c r="CE189" s="1100" t="str">
        <f>IF(H189="","",IF(CD189&lt;0.06,"6か月未満",IF(AND(0.06&lt;=CD189,CD189&lt;1),"6か月以上",IF(AND(1&lt;=CD189,CD189&lt;3),"3歳児未満",IF(3&lt;=CD189,"3歳児以上","")))))</f>
        <v/>
      </c>
      <c r="CF189" s="1102"/>
      <c r="CG189" s="1094"/>
      <c r="CH189" s="1103"/>
      <c r="CI189" s="1094"/>
      <c r="CJ189" s="1094"/>
      <c r="CK189" s="1094"/>
      <c r="CL189" s="1094"/>
      <c r="CM189" s="1095"/>
      <c r="CN189" s="1096"/>
      <c r="CO189" s="1092"/>
      <c r="CP189" s="1092"/>
      <c r="CQ189" s="1092"/>
      <c r="CR189" s="1092"/>
      <c r="CS189" s="1092"/>
      <c r="CT189" s="1084">
        <f t="shared" ref="CT189" si="2008">SUM(CV189:DA190)</f>
        <v>0</v>
      </c>
      <c r="CU189" s="1090"/>
      <c r="CV189" s="1084">
        <f t="shared" ref="CV189" si="2009">IF(AND(BM189&lt;&gt;1,K189&gt;=3),COUNTIFS(AH190:BL190,"非",AH189:BL189,"&gt;=2"),"")</f>
        <v>0</v>
      </c>
      <c r="CW189" s="1085"/>
      <c r="CX189" s="1088">
        <f t="shared" ref="CX189" si="2010">IF(AND(BM189&lt;&gt;1,K189&gt;=3),COUNTIFS(AH190:BL190,"緊",AH189:BL189,"&gt;=2"),"")</f>
        <v>0</v>
      </c>
      <c r="CY189" s="1085"/>
      <c r="CZ189" s="1073">
        <f t="shared" ref="CZ189" si="2011">IF(AND(BM189&lt;&gt;1,K189&gt;=3),COUNTIFS(AH190:BL190,"リ",AH189:BL189,"&gt;=2"),"")</f>
        <v>0</v>
      </c>
      <c r="DA189" s="1074"/>
      <c r="DB189" s="1084">
        <f t="shared" ref="DB189" si="2012">SUM(DD189:DI190)</f>
        <v>0</v>
      </c>
      <c r="DC189" s="1090"/>
      <c r="DD189" s="1084" t="str">
        <f t="shared" ref="DD189" si="2013">IF(AND(BM189&lt;&gt;1,K189&lt;3),COUNTIFS(AH190:BL190,"非"),"")</f>
        <v/>
      </c>
      <c r="DE189" s="1085"/>
      <c r="DF189" s="1088" t="str">
        <f t="shared" ref="DF189" si="2014">IF(AND(BM189&lt;&gt;1,K189&lt;3),COUNTIFS(AH190:BL190,"緊"),"")</f>
        <v/>
      </c>
      <c r="DG189" s="1085"/>
      <c r="DH189" s="1073" t="str">
        <f t="shared" ref="DH189" si="2015">IF(AND(BM189&lt;&gt;1,K189&lt;3),COUNTIFS(AH190:BL190,"リ"),"")</f>
        <v/>
      </c>
      <c r="DI189" s="1074"/>
    </row>
    <row r="190" spans="1:113" ht="17.25" customHeight="1" x14ac:dyDescent="0.15">
      <c r="A190" s="1145"/>
      <c r="B190" s="1146"/>
      <c r="C190" s="1150"/>
      <c r="D190" s="1151"/>
      <c r="E190" s="1151"/>
      <c r="F190" s="1151"/>
      <c r="G190" s="1152"/>
      <c r="H190" s="1156"/>
      <c r="I190" s="1157"/>
      <c r="J190" s="1158"/>
      <c r="K190" s="1145"/>
      <c r="L190" s="1146"/>
      <c r="M190" s="1086"/>
      <c r="N190" s="1091"/>
      <c r="O190" s="1160"/>
      <c r="P190" s="1075"/>
      <c r="Q190" s="1075"/>
      <c r="R190" s="1075"/>
      <c r="S190" s="1075"/>
      <c r="T190" s="1076"/>
      <c r="U190" s="1135"/>
      <c r="V190" s="1136"/>
      <c r="W190" s="1139"/>
      <c r="X190" s="1140"/>
      <c r="Y190" s="1142"/>
      <c r="Z190" s="1116"/>
      <c r="AA190" s="1116"/>
      <c r="AB190" s="1116"/>
      <c r="AC190" s="1116"/>
      <c r="AD190" s="1117"/>
      <c r="AE190" s="1077" t="s">
        <v>450</v>
      </c>
      <c r="AF190" s="1078"/>
      <c r="AG190" s="1079"/>
      <c r="AH190" s="362"/>
      <c r="AI190" s="362"/>
      <c r="AJ190" s="362"/>
      <c r="AK190" s="362"/>
      <c r="AL190" s="362"/>
      <c r="AM190" s="362"/>
      <c r="AN190" s="362"/>
      <c r="AO190" s="363"/>
      <c r="AP190" s="363"/>
      <c r="AQ190" s="362"/>
      <c r="AR190" s="362"/>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1080"/>
      <c r="BN190" s="1081"/>
      <c r="BO190" s="1123"/>
      <c r="BP190" s="1124"/>
      <c r="BQ190" s="1127"/>
      <c r="BR190" s="1128"/>
      <c r="BS190" s="1131"/>
      <c r="BT190" s="1132"/>
      <c r="BU190" s="1080"/>
      <c r="BV190" s="1081"/>
      <c r="BW190" s="1109"/>
      <c r="BX190" s="1110"/>
      <c r="BY190" s="1111"/>
      <c r="BZ190" s="1113"/>
      <c r="CA190" s="1113"/>
      <c r="CB190" s="1099"/>
      <c r="CC190" s="1099"/>
      <c r="CD190" s="1101"/>
      <c r="CE190" s="1101"/>
      <c r="CF190" s="1102"/>
      <c r="CG190" s="1094"/>
      <c r="CH190" s="1104"/>
      <c r="CI190" s="1094"/>
      <c r="CJ190" s="1094"/>
      <c r="CK190" s="1094"/>
      <c r="CL190" s="1094"/>
      <c r="CM190" s="1095"/>
      <c r="CN190" s="1097"/>
      <c r="CO190" s="1093"/>
      <c r="CP190" s="1093"/>
      <c r="CQ190" s="1093"/>
      <c r="CR190" s="1093"/>
      <c r="CS190" s="1093"/>
      <c r="CT190" s="1086"/>
      <c r="CU190" s="1091"/>
      <c r="CV190" s="1086"/>
      <c r="CW190" s="1087"/>
      <c r="CX190" s="1089"/>
      <c r="CY190" s="1087"/>
      <c r="CZ190" s="1075"/>
      <c r="DA190" s="1076"/>
      <c r="DB190" s="1086"/>
      <c r="DC190" s="1091"/>
      <c r="DD190" s="1086"/>
      <c r="DE190" s="1087"/>
      <c r="DF190" s="1089"/>
      <c r="DG190" s="1087"/>
      <c r="DH190" s="1075"/>
      <c r="DI190" s="1076"/>
    </row>
    <row r="191" spans="1:113" ht="17.25" customHeight="1" x14ac:dyDescent="0.15">
      <c r="A191" s="1143">
        <f t="shared" ref="A191" si="2016">A189+1</f>
        <v>91</v>
      </c>
      <c r="B191" s="1144"/>
      <c r="C191" s="1147"/>
      <c r="D191" s="1148"/>
      <c r="E191" s="1148"/>
      <c r="F191" s="1148"/>
      <c r="G191" s="1149"/>
      <c r="H191" s="1153"/>
      <c r="I191" s="1154"/>
      <c r="J191" s="1155"/>
      <c r="K191" s="1143" t="str">
        <f>IF(ISERROR(VLOOKUP($H191,[3]設定!$D$2:$E$7,2)), "", VLOOKUP($H191,[3]設定!$D$2:$E$7,2))</f>
        <v/>
      </c>
      <c r="L191" s="1144"/>
      <c r="M191" s="1084">
        <f t="shared" ref="M191" si="2017">COUNTA(AH192:BL192)</f>
        <v>0</v>
      </c>
      <c r="N191" s="1090"/>
      <c r="O191" s="1159">
        <f t="shared" ref="O191" si="2018">COUNTIF(AH192:BL192,"非")</f>
        <v>0</v>
      </c>
      <c r="P191" s="1073"/>
      <c r="Q191" s="1073">
        <f t="shared" ref="Q191" si="2019">COUNTIF(AH192:BL192,"緊")</f>
        <v>0</v>
      </c>
      <c r="R191" s="1073"/>
      <c r="S191" s="1073">
        <f t="shared" ref="S191" si="2020">COUNTIF(AH192:BL192,"リ")</f>
        <v>0</v>
      </c>
      <c r="T191" s="1074"/>
      <c r="U191" s="1133">
        <f t="shared" ref="U191" si="2021">COUNTIF(AH191:BL191,"○")</f>
        <v>0</v>
      </c>
      <c r="V191" s="1134"/>
      <c r="W191" s="1137">
        <f t="shared" ref="W191" si="2022">SUM(Y191:AD192)</f>
        <v>0</v>
      </c>
      <c r="X191" s="1138"/>
      <c r="Y191" s="1141">
        <f t="shared" ref="Y191" si="2023">SUMIFS($AH191:$BL191,$AH192:$BL192,"非")</f>
        <v>0</v>
      </c>
      <c r="Z191" s="1114"/>
      <c r="AA191" s="1114">
        <f t="shared" ref="AA191" si="2024">SUMIFS($AH191:$BL191,$AH192:$BL192,"緊")</f>
        <v>0</v>
      </c>
      <c r="AB191" s="1114"/>
      <c r="AC191" s="1114">
        <f t="shared" ref="AC191" si="2025">SUMIFS($AH191:$BL191,$AH192:$BL192,"リ")</f>
        <v>0</v>
      </c>
      <c r="AD191" s="1115"/>
      <c r="AE191" s="1118" t="s">
        <v>451</v>
      </c>
      <c r="AF191" s="1119"/>
      <c r="AG191" s="1120"/>
      <c r="AH191" s="359"/>
      <c r="AI191" s="286"/>
      <c r="AJ191" s="286"/>
      <c r="AK191" s="286"/>
      <c r="AL191" s="286"/>
      <c r="AM191" s="286"/>
      <c r="AN191" s="286"/>
      <c r="AO191" s="360"/>
      <c r="AP191" s="360"/>
      <c r="AQ191" s="286"/>
      <c r="AR191" s="286"/>
      <c r="AS191" s="286"/>
      <c r="AT191" s="286"/>
      <c r="AU191" s="286"/>
      <c r="AV191" s="286"/>
      <c r="AW191" s="286"/>
      <c r="AX191" s="286"/>
      <c r="AY191" s="286"/>
      <c r="AZ191" s="286"/>
      <c r="BA191" s="286"/>
      <c r="BB191" s="286"/>
      <c r="BC191" s="286"/>
      <c r="BD191" s="286"/>
      <c r="BE191" s="286"/>
      <c r="BF191" s="286"/>
      <c r="BG191" s="286"/>
      <c r="BH191" s="286"/>
      <c r="BI191" s="286"/>
      <c r="BJ191" s="286"/>
      <c r="BK191" s="286"/>
      <c r="BL191" s="361"/>
      <c r="BM191" s="1105"/>
      <c r="BN191" s="1106"/>
      <c r="BO191" s="1121"/>
      <c r="BP191" s="1122"/>
      <c r="BQ191" s="1125"/>
      <c r="BR191" s="1126"/>
      <c r="BS191" s="1129" t="str">
        <f t="shared" ref="BS191" si="2026">IF(BM191&gt;2,CR191,"")</f>
        <v/>
      </c>
      <c r="BT191" s="1130"/>
      <c r="BU191" s="1105"/>
      <c r="BV191" s="1106"/>
      <c r="BW191" s="1107"/>
      <c r="BX191" s="1108"/>
      <c r="BY191" s="1111"/>
      <c r="BZ191" s="1112">
        <f t="shared" ref="BZ191" si="2027">SUMPRODUCT((AH191:BL191&gt;8)*(BM191=""),AH191:BL191)-IF(BM191="",COUNTIF(AH191:BL191,"&gt;8")*8,0)</f>
        <v>0</v>
      </c>
      <c r="CA191" s="1112">
        <f t="shared" ref="CA191" si="2028">SUMPRODUCT((AH191:BL191&gt;8)*(BM191=8),AH191:BL191)-IF(BM191=8,COUNTIF(AH191:BL191,"&gt;8")*8,0)</f>
        <v>0</v>
      </c>
      <c r="CB191" s="1098">
        <f t="shared" ref="CB191" si="2029">COUNTIFS($AH192:$BL192,"緊",$AH191:$BL191,"○")+COUNTIFS($AH192:$BL192,"リ",$AH191:$BL191,"○")</f>
        <v>0</v>
      </c>
      <c r="CC191" s="1098">
        <f t="shared" ref="CC191" si="2030">SUMIFS($AH191:$BL191,$AH192:$BL192,"緊")+SUMIFS($AH191:$BL191,$AH192:$BL192,"リ")</f>
        <v>0</v>
      </c>
      <c r="CD191" s="1100" t="str">
        <f>IF(K191="","",IFERROR(VALUE(DATEDIF(H191,[3]設定!$D$13,"Y")+DATEDIF(H191,[3]設定!$D$13,"YM")/100),0))</f>
        <v/>
      </c>
      <c r="CE191" s="1100" t="str">
        <f>IF(H191="","",IF(CD191&lt;0.06,"6か月未満",IF(AND(0.06&lt;=CD191,CD191&lt;1),"6か月以上",IF(AND(1&lt;=CD191,CD191&lt;3),"3歳児未満",IF(3&lt;=CD191,"3歳児以上","")))))</f>
        <v/>
      </c>
      <c r="CF191" s="1102"/>
      <c r="CG191" s="1094"/>
      <c r="CH191" s="1103"/>
      <c r="CI191" s="1094"/>
      <c r="CJ191" s="1094"/>
      <c r="CK191" s="1094"/>
      <c r="CL191" s="1094"/>
      <c r="CM191" s="1095"/>
      <c r="CN191" s="1096"/>
      <c r="CO191" s="1092"/>
      <c r="CP191" s="1092"/>
      <c r="CQ191" s="1092"/>
      <c r="CR191" s="1092"/>
      <c r="CS191" s="1092"/>
      <c r="CT191" s="1084">
        <f t="shared" ref="CT191" si="2031">SUM(CV191:DA192)</f>
        <v>0</v>
      </c>
      <c r="CU191" s="1090"/>
      <c r="CV191" s="1084">
        <f t="shared" ref="CV191" si="2032">IF(AND(BM191&lt;&gt;1,K191&gt;=3),COUNTIFS(AH192:BL192,"非",AH191:BL191,"&gt;=2"),"")</f>
        <v>0</v>
      </c>
      <c r="CW191" s="1085"/>
      <c r="CX191" s="1088">
        <f t="shared" ref="CX191" si="2033">IF(AND(BM191&lt;&gt;1,K191&gt;=3),COUNTIFS(AH192:BL192,"緊",AH191:BL191,"&gt;=2"),"")</f>
        <v>0</v>
      </c>
      <c r="CY191" s="1085"/>
      <c r="CZ191" s="1073">
        <f t="shared" ref="CZ191" si="2034">IF(AND(BM191&lt;&gt;1,K191&gt;=3),COUNTIFS(AH192:BL192,"リ",AH191:BL191,"&gt;=2"),"")</f>
        <v>0</v>
      </c>
      <c r="DA191" s="1074"/>
      <c r="DB191" s="1084">
        <f t="shared" ref="DB191" si="2035">SUM(DD191:DI192)</f>
        <v>0</v>
      </c>
      <c r="DC191" s="1090"/>
      <c r="DD191" s="1084" t="str">
        <f t="shared" ref="DD191" si="2036">IF(AND(BM191&lt;&gt;1,K191&lt;3),COUNTIFS(AH192:BL192,"非"),"")</f>
        <v/>
      </c>
      <c r="DE191" s="1085"/>
      <c r="DF191" s="1088" t="str">
        <f t="shared" ref="DF191" si="2037">IF(AND(BM191&lt;&gt;1,K191&lt;3),COUNTIFS(AH192:BL192,"緊"),"")</f>
        <v/>
      </c>
      <c r="DG191" s="1085"/>
      <c r="DH191" s="1073" t="str">
        <f t="shared" ref="DH191" si="2038">IF(AND(BM191&lt;&gt;1,K191&lt;3),COUNTIFS(AH192:BL192,"リ"),"")</f>
        <v/>
      </c>
      <c r="DI191" s="1074"/>
    </row>
    <row r="192" spans="1:113" ht="17.25" customHeight="1" x14ac:dyDescent="0.15">
      <c r="A192" s="1145"/>
      <c r="B192" s="1146"/>
      <c r="C192" s="1150"/>
      <c r="D192" s="1151"/>
      <c r="E192" s="1151"/>
      <c r="F192" s="1151"/>
      <c r="G192" s="1152"/>
      <c r="H192" s="1156"/>
      <c r="I192" s="1157"/>
      <c r="J192" s="1158"/>
      <c r="K192" s="1145"/>
      <c r="L192" s="1146"/>
      <c r="M192" s="1086"/>
      <c r="N192" s="1091"/>
      <c r="O192" s="1160"/>
      <c r="P192" s="1075"/>
      <c r="Q192" s="1075"/>
      <c r="R192" s="1075"/>
      <c r="S192" s="1075"/>
      <c r="T192" s="1076"/>
      <c r="U192" s="1135"/>
      <c r="V192" s="1136"/>
      <c r="W192" s="1139"/>
      <c r="X192" s="1140"/>
      <c r="Y192" s="1142"/>
      <c r="Z192" s="1116"/>
      <c r="AA192" s="1116"/>
      <c r="AB192" s="1116"/>
      <c r="AC192" s="1116"/>
      <c r="AD192" s="1117"/>
      <c r="AE192" s="1077" t="s">
        <v>450</v>
      </c>
      <c r="AF192" s="1078"/>
      <c r="AG192" s="1079"/>
      <c r="AH192" s="362"/>
      <c r="AI192" s="362"/>
      <c r="AJ192" s="362"/>
      <c r="AK192" s="362"/>
      <c r="AL192" s="362"/>
      <c r="AM192" s="362"/>
      <c r="AN192" s="362"/>
      <c r="AO192" s="363"/>
      <c r="AP192" s="363"/>
      <c r="AQ192" s="362"/>
      <c r="AR192" s="362"/>
      <c r="AS192" s="362"/>
      <c r="AT192" s="362"/>
      <c r="AU192" s="362"/>
      <c r="AV192" s="362"/>
      <c r="AW192" s="362"/>
      <c r="AX192" s="362"/>
      <c r="AY192" s="362"/>
      <c r="AZ192" s="362"/>
      <c r="BA192" s="362"/>
      <c r="BB192" s="362"/>
      <c r="BC192" s="362"/>
      <c r="BD192" s="362"/>
      <c r="BE192" s="362"/>
      <c r="BF192" s="362"/>
      <c r="BG192" s="362"/>
      <c r="BH192" s="362"/>
      <c r="BI192" s="362"/>
      <c r="BJ192" s="362"/>
      <c r="BK192" s="362"/>
      <c r="BL192" s="362"/>
      <c r="BM192" s="1080"/>
      <c r="BN192" s="1081"/>
      <c r="BO192" s="1123"/>
      <c r="BP192" s="1124"/>
      <c r="BQ192" s="1127"/>
      <c r="BR192" s="1128"/>
      <c r="BS192" s="1131"/>
      <c r="BT192" s="1132"/>
      <c r="BU192" s="1080"/>
      <c r="BV192" s="1081"/>
      <c r="BW192" s="1109"/>
      <c r="BX192" s="1110"/>
      <c r="BY192" s="1111"/>
      <c r="BZ192" s="1113"/>
      <c r="CA192" s="1113"/>
      <c r="CB192" s="1099"/>
      <c r="CC192" s="1099"/>
      <c r="CD192" s="1101"/>
      <c r="CE192" s="1101"/>
      <c r="CF192" s="1102"/>
      <c r="CG192" s="1094"/>
      <c r="CH192" s="1104"/>
      <c r="CI192" s="1094"/>
      <c r="CJ192" s="1094"/>
      <c r="CK192" s="1094"/>
      <c r="CL192" s="1094"/>
      <c r="CM192" s="1095"/>
      <c r="CN192" s="1097"/>
      <c r="CO192" s="1093"/>
      <c r="CP192" s="1093"/>
      <c r="CQ192" s="1093"/>
      <c r="CR192" s="1093"/>
      <c r="CS192" s="1093"/>
      <c r="CT192" s="1086"/>
      <c r="CU192" s="1091"/>
      <c r="CV192" s="1086"/>
      <c r="CW192" s="1087"/>
      <c r="CX192" s="1089"/>
      <c r="CY192" s="1087"/>
      <c r="CZ192" s="1075"/>
      <c r="DA192" s="1076"/>
      <c r="DB192" s="1086"/>
      <c r="DC192" s="1091"/>
      <c r="DD192" s="1086"/>
      <c r="DE192" s="1087"/>
      <c r="DF192" s="1089"/>
      <c r="DG192" s="1087"/>
      <c r="DH192" s="1075"/>
      <c r="DI192" s="1076"/>
    </row>
    <row r="193" spans="1:113" ht="17.25" customHeight="1" x14ac:dyDescent="0.15">
      <c r="A193" s="1143">
        <f t="shared" ref="A193" si="2039">A191+1</f>
        <v>92</v>
      </c>
      <c r="B193" s="1144"/>
      <c r="C193" s="1147"/>
      <c r="D193" s="1148"/>
      <c r="E193" s="1148"/>
      <c r="F193" s="1148"/>
      <c r="G193" s="1149"/>
      <c r="H193" s="1153"/>
      <c r="I193" s="1154"/>
      <c r="J193" s="1155"/>
      <c r="K193" s="1143" t="str">
        <f>IF(ISERROR(VLOOKUP($H193,[3]設定!$D$2:$E$7,2)), "", VLOOKUP($H193,[3]設定!$D$2:$E$7,2))</f>
        <v/>
      </c>
      <c r="L193" s="1144"/>
      <c r="M193" s="1084">
        <f t="shared" ref="M193" si="2040">COUNTA(AH194:BL194)</f>
        <v>0</v>
      </c>
      <c r="N193" s="1090"/>
      <c r="O193" s="1159">
        <f t="shared" ref="O193" si="2041">COUNTIF(AH194:BL194,"非")</f>
        <v>0</v>
      </c>
      <c r="P193" s="1073"/>
      <c r="Q193" s="1073">
        <f t="shared" ref="Q193" si="2042">COUNTIF(AH194:BL194,"緊")</f>
        <v>0</v>
      </c>
      <c r="R193" s="1073"/>
      <c r="S193" s="1073">
        <f t="shared" ref="S193" si="2043">COUNTIF(AH194:BL194,"リ")</f>
        <v>0</v>
      </c>
      <c r="T193" s="1074"/>
      <c r="U193" s="1133">
        <f t="shared" ref="U193" si="2044">COUNTIF(AH193:BL193,"○")</f>
        <v>0</v>
      </c>
      <c r="V193" s="1134"/>
      <c r="W193" s="1137">
        <f t="shared" ref="W193" si="2045">SUM(Y193:AD194)</f>
        <v>0</v>
      </c>
      <c r="X193" s="1138"/>
      <c r="Y193" s="1141">
        <f t="shared" ref="Y193" si="2046">SUMIFS($AH193:$BL193,$AH194:$BL194,"非")</f>
        <v>0</v>
      </c>
      <c r="Z193" s="1114"/>
      <c r="AA193" s="1114">
        <f t="shared" ref="AA193" si="2047">SUMIFS($AH193:$BL193,$AH194:$BL194,"緊")</f>
        <v>0</v>
      </c>
      <c r="AB193" s="1114"/>
      <c r="AC193" s="1114">
        <f t="shared" ref="AC193" si="2048">SUMIFS($AH193:$BL193,$AH194:$BL194,"リ")</f>
        <v>0</v>
      </c>
      <c r="AD193" s="1115"/>
      <c r="AE193" s="1118" t="s">
        <v>451</v>
      </c>
      <c r="AF193" s="1119"/>
      <c r="AG193" s="1120"/>
      <c r="AH193" s="359"/>
      <c r="AI193" s="286"/>
      <c r="AJ193" s="286"/>
      <c r="AK193" s="286"/>
      <c r="AL193" s="286"/>
      <c r="AM193" s="286"/>
      <c r="AN193" s="286"/>
      <c r="AO193" s="360"/>
      <c r="AP193" s="360"/>
      <c r="AQ193" s="286"/>
      <c r="AR193" s="286"/>
      <c r="AS193" s="286"/>
      <c r="AT193" s="286"/>
      <c r="AU193" s="286"/>
      <c r="AV193" s="286"/>
      <c r="AW193" s="286"/>
      <c r="AX193" s="286"/>
      <c r="AY193" s="286"/>
      <c r="AZ193" s="286"/>
      <c r="BA193" s="286"/>
      <c r="BB193" s="286"/>
      <c r="BC193" s="286"/>
      <c r="BD193" s="286"/>
      <c r="BE193" s="286"/>
      <c r="BF193" s="286"/>
      <c r="BG193" s="286"/>
      <c r="BH193" s="286"/>
      <c r="BI193" s="286"/>
      <c r="BJ193" s="286"/>
      <c r="BK193" s="286"/>
      <c r="BL193" s="361"/>
      <c r="BM193" s="1105"/>
      <c r="BN193" s="1106"/>
      <c r="BO193" s="1121"/>
      <c r="BP193" s="1122"/>
      <c r="BQ193" s="1125"/>
      <c r="BR193" s="1126"/>
      <c r="BS193" s="1129" t="str">
        <f t="shared" ref="BS193" si="2049">IF(BM193&gt;2,CR193,"")</f>
        <v/>
      </c>
      <c r="BT193" s="1130"/>
      <c r="BU193" s="1105"/>
      <c r="BV193" s="1106"/>
      <c r="BW193" s="1107"/>
      <c r="BX193" s="1108"/>
      <c r="BY193" s="1111"/>
      <c r="BZ193" s="1112">
        <f t="shared" ref="BZ193" si="2050">SUMPRODUCT((AH193:BL193&gt;8)*(BM193=""),AH193:BL193)-IF(BM193="",COUNTIF(AH193:BL193,"&gt;8")*8,0)</f>
        <v>0</v>
      </c>
      <c r="CA193" s="1112">
        <f t="shared" ref="CA193" si="2051">SUMPRODUCT((AH193:BL193&gt;8)*(BM193=8),AH193:BL193)-IF(BM193=8,COUNTIF(AH193:BL193,"&gt;8")*8,0)</f>
        <v>0</v>
      </c>
      <c r="CB193" s="1098">
        <f t="shared" ref="CB193" si="2052">COUNTIFS($AH194:$BL194,"緊",$AH193:$BL193,"○")+COUNTIFS($AH194:$BL194,"リ",$AH193:$BL193,"○")</f>
        <v>0</v>
      </c>
      <c r="CC193" s="1098">
        <f t="shared" ref="CC193" si="2053">SUMIFS($AH193:$BL193,$AH194:$BL194,"緊")+SUMIFS($AH193:$BL193,$AH194:$BL194,"リ")</f>
        <v>0</v>
      </c>
      <c r="CD193" s="1100" t="str">
        <f>IF(K193="","",IFERROR(VALUE(DATEDIF(H193,[3]設定!$D$13,"Y")+DATEDIF(H193,[3]設定!$D$13,"YM")/100),0))</f>
        <v/>
      </c>
      <c r="CE193" s="1100" t="str">
        <f>IF(H193="","",IF(CD193&lt;0.06,"6か月未満",IF(AND(0.06&lt;=CD193,CD193&lt;1),"6か月以上",IF(AND(1&lt;=CD193,CD193&lt;3),"3歳児未満",IF(3&lt;=CD193,"3歳児以上","")))))</f>
        <v/>
      </c>
      <c r="CF193" s="1102"/>
      <c r="CG193" s="1094"/>
      <c r="CH193" s="1103"/>
      <c r="CI193" s="1094"/>
      <c r="CJ193" s="1094"/>
      <c r="CK193" s="1094"/>
      <c r="CL193" s="1094"/>
      <c r="CM193" s="1095"/>
      <c r="CN193" s="1096"/>
      <c r="CO193" s="1092"/>
      <c r="CP193" s="1092"/>
      <c r="CQ193" s="1092"/>
      <c r="CR193" s="1092"/>
      <c r="CS193" s="1092"/>
      <c r="CT193" s="1084">
        <f t="shared" ref="CT193" si="2054">SUM(CV193:DA194)</f>
        <v>0</v>
      </c>
      <c r="CU193" s="1090"/>
      <c r="CV193" s="1084">
        <f t="shared" ref="CV193" si="2055">IF(AND(BM193&lt;&gt;1,K193&gt;=3),COUNTIFS(AH194:BL194,"非",AH193:BL193,"&gt;=2"),"")</f>
        <v>0</v>
      </c>
      <c r="CW193" s="1085"/>
      <c r="CX193" s="1088">
        <f t="shared" ref="CX193" si="2056">IF(AND(BM193&lt;&gt;1,K193&gt;=3),COUNTIFS(AH194:BL194,"緊",AH193:BL193,"&gt;=2"),"")</f>
        <v>0</v>
      </c>
      <c r="CY193" s="1085"/>
      <c r="CZ193" s="1073">
        <f t="shared" ref="CZ193" si="2057">IF(AND(BM193&lt;&gt;1,K193&gt;=3),COUNTIFS(AH194:BL194,"リ",AH193:BL193,"&gt;=2"),"")</f>
        <v>0</v>
      </c>
      <c r="DA193" s="1074"/>
      <c r="DB193" s="1084">
        <f t="shared" ref="DB193" si="2058">SUM(DD193:DI194)</f>
        <v>0</v>
      </c>
      <c r="DC193" s="1090"/>
      <c r="DD193" s="1084" t="str">
        <f t="shared" ref="DD193" si="2059">IF(AND(BM193&lt;&gt;1,K193&lt;3),COUNTIFS(AH194:BL194,"非"),"")</f>
        <v/>
      </c>
      <c r="DE193" s="1085"/>
      <c r="DF193" s="1088" t="str">
        <f t="shared" ref="DF193" si="2060">IF(AND(BM193&lt;&gt;1,K193&lt;3),COUNTIFS(AH194:BL194,"緊"),"")</f>
        <v/>
      </c>
      <c r="DG193" s="1085"/>
      <c r="DH193" s="1073" t="str">
        <f t="shared" ref="DH193" si="2061">IF(AND(BM193&lt;&gt;1,K193&lt;3),COUNTIFS(AH194:BL194,"リ"),"")</f>
        <v/>
      </c>
      <c r="DI193" s="1074"/>
    </row>
    <row r="194" spans="1:113" ht="17.25" customHeight="1" x14ac:dyDescent="0.15">
      <c r="A194" s="1145"/>
      <c r="B194" s="1146"/>
      <c r="C194" s="1150"/>
      <c r="D194" s="1151"/>
      <c r="E194" s="1151"/>
      <c r="F194" s="1151"/>
      <c r="G194" s="1152"/>
      <c r="H194" s="1156"/>
      <c r="I194" s="1157"/>
      <c r="J194" s="1158"/>
      <c r="K194" s="1145"/>
      <c r="L194" s="1146"/>
      <c r="M194" s="1086"/>
      <c r="N194" s="1091"/>
      <c r="O194" s="1160"/>
      <c r="P194" s="1075"/>
      <c r="Q194" s="1075"/>
      <c r="R194" s="1075"/>
      <c r="S194" s="1075"/>
      <c r="T194" s="1076"/>
      <c r="U194" s="1135"/>
      <c r="V194" s="1136"/>
      <c r="W194" s="1139"/>
      <c r="X194" s="1140"/>
      <c r="Y194" s="1142"/>
      <c r="Z194" s="1116"/>
      <c r="AA194" s="1116"/>
      <c r="AB194" s="1116"/>
      <c r="AC194" s="1116"/>
      <c r="AD194" s="1117"/>
      <c r="AE194" s="1077" t="s">
        <v>450</v>
      </c>
      <c r="AF194" s="1078"/>
      <c r="AG194" s="1079"/>
      <c r="AH194" s="362"/>
      <c r="AI194" s="362"/>
      <c r="AJ194" s="362"/>
      <c r="AK194" s="362"/>
      <c r="AL194" s="362"/>
      <c r="AM194" s="362"/>
      <c r="AN194" s="362"/>
      <c r="AO194" s="363"/>
      <c r="AP194" s="363"/>
      <c r="AQ194" s="362"/>
      <c r="AR194" s="362"/>
      <c r="AS194" s="362"/>
      <c r="AT194" s="362"/>
      <c r="AU194" s="362"/>
      <c r="AV194" s="362"/>
      <c r="AW194" s="362"/>
      <c r="AX194" s="362"/>
      <c r="AY194" s="362"/>
      <c r="AZ194" s="362"/>
      <c r="BA194" s="362"/>
      <c r="BB194" s="362"/>
      <c r="BC194" s="362"/>
      <c r="BD194" s="362"/>
      <c r="BE194" s="362"/>
      <c r="BF194" s="362"/>
      <c r="BG194" s="362"/>
      <c r="BH194" s="362"/>
      <c r="BI194" s="362"/>
      <c r="BJ194" s="362"/>
      <c r="BK194" s="362"/>
      <c r="BL194" s="362"/>
      <c r="BM194" s="1080"/>
      <c r="BN194" s="1081"/>
      <c r="BO194" s="1123"/>
      <c r="BP194" s="1124"/>
      <c r="BQ194" s="1127"/>
      <c r="BR194" s="1128"/>
      <c r="BS194" s="1131"/>
      <c r="BT194" s="1132"/>
      <c r="BU194" s="1080"/>
      <c r="BV194" s="1081"/>
      <c r="BW194" s="1109"/>
      <c r="BX194" s="1110"/>
      <c r="BY194" s="1111"/>
      <c r="BZ194" s="1113"/>
      <c r="CA194" s="1113"/>
      <c r="CB194" s="1099"/>
      <c r="CC194" s="1099"/>
      <c r="CD194" s="1101"/>
      <c r="CE194" s="1101"/>
      <c r="CF194" s="1102"/>
      <c r="CG194" s="1094"/>
      <c r="CH194" s="1104"/>
      <c r="CI194" s="1094"/>
      <c r="CJ194" s="1094"/>
      <c r="CK194" s="1094"/>
      <c r="CL194" s="1094"/>
      <c r="CM194" s="1095"/>
      <c r="CN194" s="1097"/>
      <c r="CO194" s="1093"/>
      <c r="CP194" s="1093"/>
      <c r="CQ194" s="1093"/>
      <c r="CR194" s="1093"/>
      <c r="CS194" s="1093"/>
      <c r="CT194" s="1086"/>
      <c r="CU194" s="1091"/>
      <c r="CV194" s="1086"/>
      <c r="CW194" s="1087"/>
      <c r="CX194" s="1089"/>
      <c r="CY194" s="1087"/>
      <c r="CZ194" s="1075"/>
      <c r="DA194" s="1076"/>
      <c r="DB194" s="1086"/>
      <c r="DC194" s="1091"/>
      <c r="DD194" s="1086"/>
      <c r="DE194" s="1087"/>
      <c r="DF194" s="1089"/>
      <c r="DG194" s="1087"/>
      <c r="DH194" s="1075"/>
      <c r="DI194" s="1076"/>
    </row>
    <row r="195" spans="1:113" ht="17.25" customHeight="1" x14ac:dyDescent="0.15">
      <c r="A195" s="1143">
        <f t="shared" ref="A195" si="2062">A193+1</f>
        <v>93</v>
      </c>
      <c r="B195" s="1144"/>
      <c r="C195" s="1147"/>
      <c r="D195" s="1148"/>
      <c r="E195" s="1148"/>
      <c r="F195" s="1148"/>
      <c r="G195" s="1149"/>
      <c r="H195" s="1153"/>
      <c r="I195" s="1154"/>
      <c r="J195" s="1155"/>
      <c r="K195" s="1143" t="str">
        <f>IF(ISERROR(VLOOKUP($H195,[3]設定!$D$2:$E$7,2)), "", VLOOKUP($H195,[3]設定!$D$2:$E$7,2))</f>
        <v/>
      </c>
      <c r="L195" s="1144"/>
      <c r="M195" s="1084">
        <f t="shared" ref="M195" si="2063">COUNTA(AH196:BL196)</f>
        <v>0</v>
      </c>
      <c r="N195" s="1090"/>
      <c r="O195" s="1159">
        <f t="shared" ref="O195" si="2064">COUNTIF(AH196:BL196,"非")</f>
        <v>0</v>
      </c>
      <c r="P195" s="1073"/>
      <c r="Q195" s="1073">
        <f t="shared" ref="Q195" si="2065">COUNTIF(AH196:BL196,"緊")</f>
        <v>0</v>
      </c>
      <c r="R195" s="1073"/>
      <c r="S195" s="1073">
        <f t="shared" ref="S195" si="2066">COUNTIF(AH196:BL196,"リ")</f>
        <v>0</v>
      </c>
      <c r="T195" s="1074"/>
      <c r="U195" s="1133">
        <f t="shared" ref="U195" si="2067">COUNTIF(AH195:BL195,"○")</f>
        <v>0</v>
      </c>
      <c r="V195" s="1134"/>
      <c r="W195" s="1137">
        <f t="shared" ref="W195" si="2068">SUM(Y195:AD196)</f>
        <v>0</v>
      </c>
      <c r="X195" s="1138"/>
      <c r="Y195" s="1141">
        <f t="shared" ref="Y195" si="2069">SUMIFS($AH195:$BL195,$AH196:$BL196,"非")</f>
        <v>0</v>
      </c>
      <c r="Z195" s="1114"/>
      <c r="AA195" s="1114">
        <f t="shared" ref="AA195" si="2070">SUMIFS($AH195:$BL195,$AH196:$BL196,"緊")</f>
        <v>0</v>
      </c>
      <c r="AB195" s="1114"/>
      <c r="AC195" s="1114">
        <f t="shared" ref="AC195" si="2071">SUMIFS($AH195:$BL195,$AH196:$BL196,"リ")</f>
        <v>0</v>
      </c>
      <c r="AD195" s="1115"/>
      <c r="AE195" s="1118" t="s">
        <v>451</v>
      </c>
      <c r="AF195" s="1119"/>
      <c r="AG195" s="1120"/>
      <c r="AH195" s="359"/>
      <c r="AI195" s="286"/>
      <c r="AJ195" s="286"/>
      <c r="AK195" s="286"/>
      <c r="AL195" s="286"/>
      <c r="AM195" s="286"/>
      <c r="AN195" s="286"/>
      <c r="AO195" s="360"/>
      <c r="AP195" s="360"/>
      <c r="AQ195" s="286"/>
      <c r="AR195" s="286"/>
      <c r="AS195" s="286"/>
      <c r="AT195" s="286"/>
      <c r="AU195" s="286"/>
      <c r="AV195" s="286"/>
      <c r="AW195" s="286"/>
      <c r="AX195" s="286"/>
      <c r="AY195" s="286"/>
      <c r="AZ195" s="286"/>
      <c r="BA195" s="286"/>
      <c r="BB195" s="286"/>
      <c r="BC195" s="286"/>
      <c r="BD195" s="286"/>
      <c r="BE195" s="286"/>
      <c r="BF195" s="286"/>
      <c r="BG195" s="286"/>
      <c r="BH195" s="286"/>
      <c r="BI195" s="286"/>
      <c r="BJ195" s="286"/>
      <c r="BK195" s="286"/>
      <c r="BL195" s="361"/>
      <c r="BM195" s="1105"/>
      <c r="BN195" s="1106"/>
      <c r="BO195" s="1121"/>
      <c r="BP195" s="1122"/>
      <c r="BQ195" s="1125"/>
      <c r="BR195" s="1126"/>
      <c r="BS195" s="1129" t="str">
        <f t="shared" ref="BS195" si="2072">IF(BM195&gt;2,CR195,"")</f>
        <v/>
      </c>
      <c r="BT195" s="1130"/>
      <c r="BU195" s="1105"/>
      <c r="BV195" s="1106"/>
      <c r="BW195" s="1107"/>
      <c r="BX195" s="1108"/>
      <c r="BY195" s="1111"/>
      <c r="BZ195" s="1112">
        <f t="shared" ref="BZ195" si="2073">SUMPRODUCT((AH195:BL195&gt;8)*(BM195=""),AH195:BL195)-IF(BM195="",COUNTIF(AH195:BL195,"&gt;8")*8,0)</f>
        <v>0</v>
      </c>
      <c r="CA195" s="1112">
        <f t="shared" ref="CA195" si="2074">SUMPRODUCT((AH195:BL195&gt;8)*(BM195=8),AH195:BL195)-IF(BM195=8,COUNTIF(AH195:BL195,"&gt;8")*8,0)</f>
        <v>0</v>
      </c>
      <c r="CB195" s="1098">
        <f t="shared" ref="CB195" si="2075">COUNTIFS($AH196:$BL196,"緊",$AH195:$BL195,"○")+COUNTIFS($AH196:$BL196,"リ",$AH195:$BL195,"○")</f>
        <v>0</v>
      </c>
      <c r="CC195" s="1098">
        <f t="shared" ref="CC195" si="2076">SUMIFS($AH195:$BL195,$AH196:$BL196,"緊")+SUMIFS($AH195:$BL195,$AH196:$BL196,"リ")</f>
        <v>0</v>
      </c>
      <c r="CD195" s="1100" t="str">
        <f>IF(K195="","",IFERROR(VALUE(DATEDIF(H195,[3]設定!$D$13,"Y")+DATEDIF(H195,[3]設定!$D$13,"YM")/100),0))</f>
        <v/>
      </c>
      <c r="CE195" s="1100" t="str">
        <f>IF(H195="","",IF(CD195&lt;0.06,"6か月未満",IF(AND(0.06&lt;=CD195,CD195&lt;1),"6か月以上",IF(AND(1&lt;=CD195,CD195&lt;3),"3歳児未満",IF(3&lt;=CD195,"3歳児以上","")))))</f>
        <v/>
      </c>
      <c r="CF195" s="1102"/>
      <c r="CG195" s="1094"/>
      <c r="CH195" s="1103"/>
      <c r="CI195" s="1094"/>
      <c r="CJ195" s="1094"/>
      <c r="CK195" s="1094"/>
      <c r="CL195" s="1094"/>
      <c r="CM195" s="1095"/>
      <c r="CN195" s="1096"/>
      <c r="CO195" s="1092"/>
      <c r="CP195" s="1092"/>
      <c r="CQ195" s="1092"/>
      <c r="CR195" s="1092"/>
      <c r="CS195" s="1092"/>
      <c r="CT195" s="1084">
        <f t="shared" ref="CT195" si="2077">SUM(CV195:DA196)</f>
        <v>0</v>
      </c>
      <c r="CU195" s="1090"/>
      <c r="CV195" s="1084">
        <f t="shared" ref="CV195" si="2078">IF(AND(BM195&lt;&gt;1,K195&gt;=3),COUNTIFS(AH196:BL196,"非",AH195:BL195,"&gt;=2"),"")</f>
        <v>0</v>
      </c>
      <c r="CW195" s="1085"/>
      <c r="CX195" s="1088">
        <f t="shared" ref="CX195" si="2079">IF(AND(BM195&lt;&gt;1,K195&gt;=3),COUNTIFS(AH196:BL196,"緊",AH195:BL195,"&gt;=2"),"")</f>
        <v>0</v>
      </c>
      <c r="CY195" s="1085"/>
      <c r="CZ195" s="1073">
        <f t="shared" ref="CZ195" si="2080">IF(AND(BM195&lt;&gt;1,K195&gt;=3),COUNTIFS(AH196:BL196,"リ",AH195:BL195,"&gt;=2"),"")</f>
        <v>0</v>
      </c>
      <c r="DA195" s="1074"/>
      <c r="DB195" s="1084">
        <f t="shared" ref="DB195" si="2081">SUM(DD195:DI196)</f>
        <v>0</v>
      </c>
      <c r="DC195" s="1090"/>
      <c r="DD195" s="1084" t="str">
        <f t="shared" ref="DD195" si="2082">IF(AND(BM195&lt;&gt;1,K195&lt;3),COUNTIFS(AH196:BL196,"非"),"")</f>
        <v/>
      </c>
      <c r="DE195" s="1085"/>
      <c r="DF195" s="1088" t="str">
        <f t="shared" ref="DF195" si="2083">IF(AND(BM195&lt;&gt;1,K195&lt;3),COUNTIFS(AH196:BL196,"緊"),"")</f>
        <v/>
      </c>
      <c r="DG195" s="1085"/>
      <c r="DH195" s="1073" t="str">
        <f t="shared" ref="DH195" si="2084">IF(AND(BM195&lt;&gt;1,K195&lt;3),COUNTIFS(AH196:BL196,"リ"),"")</f>
        <v/>
      </c>
      <c r="DI195" s="1074"/>
    </row>
    <row r="196" spans="1:113" ht="17.25" customHeight="1" x14ac:dyDescent="0.15">
      <c r="A196" s="1145"/>
      <c r="B196" s="1146"/>
      <c r="C196" s="1150"/>
      <c r="D196" s="1151"/>
      <c r="E196" s="1151"/>
      <c r="F196" s="1151"/>
      <c r="G196" s="1152"/>
      <c r="H196" s="1156"/>
      <c r="I196" s="1157"/>
      <c r="J196" s="1158"/>
      <c r="K196" s="1145"/>
      <c r="L196" s="1146"/>
      <c r="M196" s="1086"/>
      <c r="N196" s="1091"/>
      <c r="O196" s="1160"/>
      <c r="P196" s="1075"/>
      <c r="Q196" s="1075"/>
      <c r="R196" s="1075"/>
      <c r="S196" s="1075"/>
      <c r="T196" s="1076"/>
      <c r="U196" s="1135"/>
      <c r="V196" s="1136"/>
      <c r="W196" s="1139"/>
      <c r="X196" s="1140"/>
      <c r="Y196" s="1142"/>
      <c r="Z196" s="1116"/>
      <c r="AA196" s="1116"/>
      <c r="AB196" s="1116"/>
      <c r="AC196" s="1116"/>
      <c r="AD196" s="1117"/>
      <c r="AE196" s="1077" t="s">
        <v>450</v>
      </c>
      <c r="AF196" s="1078"/>
      <c r="AG196" s="1079"/>
      <c r="AH196" s="362"/>
      <c r="AI196" s="362"/>
      <c r="AJ196" s="362"/>
      <c r="AK196" s="362"/>
      <c r="AL196" s="362"/>
      <c r="AM196" s="362"/>
      <c r="AN196" s="362"/>
      <c r="AO196" s="363"/>
      <c r="AP196" s="363"/>
      <c r="AQ196" s="362"/>
      <c r="AR196" s="362"/>
      <c r="AS196" s="362"/>
      <c r="AT196" s="362"/>
      <c r="AU196" s="362"/>
      <c r="AV196" s="362"/>
      <c r="AW196" s="362"/>
      <c r="AX196" s="362"/>
      <c r="AY196" s="362"/>
      <c r="AZ196" s="362"/>
      <c r="BA196" s="362"/>
      <c r="BB196" s="362"/>
      <c r="BC196" s="362"/>
      <c r="BD196" s="362"/>
      <c r="BE196" s="362"/>
      <c r="BF196" s="362"/>
      <c r="BG196" s="362"/>
      <c r="BH196" s="362"/>
      <c r="BI196" s="362"/>
      <c r="BJ196" s="362"/>
      <c r="BK196" s="362"/>
      <c r="BL196" s="362"/>
      <c r="BM196" s="1080"/>
      <c r="BN196" s="1081"/>
      <c r="BO196" s="1123"/>
      <c r="BP196" s="1124"/>
      <c r="BQ196" s="1127"/>
      <c r="BR196" s="1128"/>
      <c r="BS196" s="1131"/>
      <c r="BT196" s="1132"/>
      <c r="BU196" s="1080"/>
      <c r="BV196" s="1081"/>
      <c r="BW196" s="1109"/>
      <c r="BX196" s="1110"/>
      <c r="BY196" s="1111"/>
      <c r="BZ196" s="1113"/>
      <c r="CA196" s="1113"/>
      <c r="CB196" s="1099"/>
      <c r="CC196" s="1099"/>
      <c r="CD196" s="1101"/>
      <c r="CE196" s="1101"/>
      <c r="CF196" s="1102"/>
      <c r="CG196" s="1094"/>
      <c r="CH196" s="1104"/>
      <c r="CI196" s="1094"/>
      <c r="CJ196" s="1094"/>
      <c r="CK196" s="1094"/>
      <c r="CL196" s="1094"/>
      <c r="CM196" s="1095"/>
      <c r="CN196" s="1097"/>
      <c r="CO196" s="1093"/>
      <c r="CP196" s="1093"/>
      <c r="CQ196" s="1093"/>
      <c r="CR196" s="1093"/>
      <c r="CS196" s="1093"/>
      <c r="CT196" s="1086"/>
      <c r="CU196" s="1091"/>
      <c r="CV196" s="1086"/>
      <c r="CW196" s="1087"/>
      <c r="CX196" s="1089"/>
      <c r="CY196" s="1087"/>
      <c r="CZ196" s="1075"/>
      <c r="DA196" s="1076"/>
      <c r="DB196" s="1086"/>
      <c r="DC196" s="1091"/>
      <c r="DD196" s="1086"/>
      <c r="DE196" s="1087"/>
      <c r="DF196" s="1089"/>
      <c r="DG196" s="1087"/>
      <c r="DH196" s="1075"/>
      <c r="DI196" s="1076"/>
    </row>
    <row r="197" spans="1:113" ht="17.25" customHeight="1" x14ac:dyDescent="0.15">
      <c r="A197" s="1143">
        <f t="shared" ref="A197" si="2085">A195+1</f>
        <v>94</v>
      </c>
      <c r="B197" s="1144"/>
      <c r="C197" s="1147"/>
      <c r="D197" s="1148"/>
      <c r="E197" s="1148"/>
      <c r="F197" s="1148"/>
      <c r="G197" s="1149"/>
      <c r="H197" s="1153"/>
      <c r="I197" s="1154"/>
      <c r="J197" s="1155"/>
      <c r="K197" s="1143" t="str">
        <f>IF(ISERROR(VLOOKUP($H197,[3]設定!$D$2:$E$7,2)), "", VLOOKUP($H197,[3]設定!$D$2:$E$7,2))</f>
        <v/>
      </c>
      <c r="L197" s="1144"/>
      <c r="M197" s="1084">
        <f t="shared" ref="M197" si="2086">COUNTA(AH198:BL198)</f>
        <v>0</v>
      </c>
      <c r="N197" s="1090"/>
      <c r="O197" s="1159">
        <f t="shared" ref="O197" si="2087">COUNTIF(AH198:BL198,"非")</f>
        <v>0</v>
      </c>
      <c r="P197" s="1073"/>
      <c r="Q197" s="1073">
        <f t="shared" ref="Q197" si="2088">COUNTIF(AH198:BL198,"緊")</f>
        <v>0</v>
      </c>
      <c r="R197" s="1073"/>
      <c r="S197" s="1073">
        <f t="shared" ref="S197" si="2089">COUNTIF(AH198:BL198,"リ")</f>
        <v>0</v>
      </c>
      <c r="T197" s="1074"/>
      <c r="U197" s="1133">
        <f t="shared" ref="U197" si="2090">COUNTIF(AH197:BL197,"○")</f>
        <v>0</v>
      </c>
      <c r="V197" s="1134"/>
      <c r="W197" s="1137">
        <f t="shared" ref="W197" si="2091">SUM(Y197:AD198)</f>
        <v>0</v>
      </c>
      <c r="X197" s="1138"/>
      <c r="Y197" s="1141">
        <f t="shared" ref="Y197" si="2092">SUMIFS($AH197:$BL197,$AH198:$BL198,"非")</f>
        <v>0</v>
      </c>
      <c r="Z197" s="1114"/>
      <c r="AA197" s="1114">
        <f t="shared" ref="AA197" si="2093">SUMIFS($AH197:$BL197,$AH198:$BL198,"緊")</f>
        <v>0</v>
      </c>
      <c r="AB197" s="1114"/>
      <c r="AC197" s="1114">
        <f t="shared" ref="AC197" si="2094">SUMIFS($AH197:$BL197,$AH198:$BL198,"リ")</f>
        <v>0</v>
      </c>
      <c r="AD197" s="1115"/>
      <c r="AE197" s="1118" t="s">
        <v>451</v>
      </c>
      <c r="AF197" s="1119"/>
      <c r="AG197" s="1120"/>
      <c r="AH197" s="359"/>
      <c r="AI197" s="286"/>
      <c r="AJ197" s="286"/>
      <c r="AK197" s="286"/>
      <c r="AL197" s="286"/>
      <c r="AM197" s="286"/>
      <c r="AN197" s="286"/>
      <c r="AO197" s="360"/>
      <c r="AP197" s="360"/>
      <c r="AQ197" s="286"/>
      <c r="AR197" s="286"/>
      <c r="AS197" s="286"/>
      <c r="AT197" s="286"/>
      <c r="AU197" s="286"/>
      <c r="AV197" s="286"/>
      <c r="AW197" s="286"/>
      <c r="AX197" s="286"/>
      <c r="AY197" s="286"/>
      <c r="AZ197" s="286"/>
      <c r="BA197" s="286"/>
      <c r="BB197" s="286"/>
      <c r="BC197" s="286"/>
      <c r="BD197" s="286"/>
      <c r="BE197" s="286"/>
      <c r="BF197" s="286"/>
      <c r="BG197" s="286"/>
      <c r="BH197" s="286"/>
      <c r="BI197" s="286"/>
      <c r="BJ197" s="286"/>
      <c r="BK197" s="286"/>
      <c r="BL197" s="361"/>
      <c r="BM197" s="1105"/>
      <c r="BN197" s="1106"/>
      <c r="BO197" s="1121"/>
      <c r="BP197" s="1122"/>
      <c r="BQ197" s="1125"/>
      <c r="BR197" s="1126"/>
      <c r="BS197" s="1129" t="str">
        <f t="shared" ref="BS197" si="2095">IF(BM197&gt;2,CR197,"")</f>
        <v/>
      </c>
      <c r="BT197" s="1130"/>
      <c r="BU197" s="1105"/>
      <c r="BV197" s="1106"/>
      <c r="BW197" s="1107"/>
      <c r="BX197" s="1108"/>
      <c r="BY197" s="1111"/>
      <c r="BZ197" s="1112">
        <f t="shared" ref="BZ197" si="2096">SUMPRODUCT((AH197:BL197&gt;8)*(BM197=""),AH197:BL197)-IF(BM197="",COUNTIF(AH197:BL197,"&gt;8")*8,0)</f>
        <v>0</v>
      </c>
      <c r="CA197" s="1112">
        <f t="shared" ref="CA197" si="2097">SUMPRODUCT((AH197:BL197&gt;8)*(BM197=8),AH197:BL197)-IF(BM197=8,COUNTIF(AH197:BL197,"&gt;8")*8,0)</f>
        <v>0</v>
      </c>
      <c r="CB197" s="1098">
        <f t="shared" ref="CB197" si="2098">COUNTIFS($AH198:$BL198,"緊",$AH197:$BL197,"○")+COUNTIFS($AH198:$BL198,"リ",$AH197:$BL197,"○")</f>
        <v>0</v>
      </c>
      <c r="CC197" s="1098">
        <f t="shared" ref="CC197" si="2099">SUMIFS($AH197:$BL197,$AH198:$BL198,"緊")+SUMIFS($AH197:$BL197,$AH198:$BL198,"リ")</f>
        <v>0</v>
      </c>
      <c r="CD197" s="1100" t="str">
        <f>IF(K197="","",IFERROR(VALUE(DATEDIF(H197,[3]設定!$D$13,"Y")+DATEDIF(H197,[3]設定!$D$13,"YM")/100),0))</f>
        <v/>
      </c>
      <c r="CE197" s="1100" t="str">
        <f>IF(H197="","",IF(CD197&lt;0.06,"6か月未満",IF(AND(0.06&lt;=CD197,CD197&lt;1),"6か月以上",IF(AND(1&lt;=CD197,CD197&lt;3),"3歳児未満",IF(3&lt;=CD197,"3歳児以上","")))))</f>
        <v/>
      </c>
      <c r="CF197" s="1102"/>
      <c r="CG197" s="1094"/>
      <c r="CH197" s="1103"/>
      <c r="CI197" s="1094"/>
      <c r="CJ197" s="1094"/>
      <c r="CK197" s="1094"/>
      <c r="CL197" s="1094"/>
      <c r="CM197" s="1095"/>
      <c r="CN197" s="1096"/>
      <c r="CO197" s="1092"/>
      <c r="CP197" s="1092"/>
      <c r="CQ197" s="1092"/>
      <c r="CR197" s="1092"/>
      <c r="CS197" s="1092"/>
      <c r="CT197" s="1084">
        <f t="shared" ref="CT197" si="2100">SUM(CV197:DA198)</f>
        <v>0</v>
      </c>
      <c r="CU197" s="1090"/>
      <c r="CV197" s="1084">
        <f t="shared" ref="CV197" si="2101">IF(AND(BM197&lt;&gt;1,K197&gt;=3),COUNTIFS(AH198:BL198,"非",AH197:BL197,"&gt;=2"),"")</f>
        <v>0</v>
      </c>
      <c r="CW197" s="1085"/>
      <c r="CX197" s="1088">
        <f t="shared" ref="CX197" si="2102">IF(AND(BM197&lt;&gt;1,K197&gt;=3),COUNTIFS(AH198:BL198,"緊",AH197:BL197,"&gt;=2"),"")</f>
        <v>0</v>
      </c>
      <c r="CY197" s="1085"/>
      <c r="CZ197" s="1073">
        <f t="shared" ref="CZ197" si="2103">IF(AND(BM197&lt;&gt;1,K197&gt;=3),COUNTIFS(AH198:BL198,"リ",AH197:BL197,"&gt;=2"),"")</f>
        <v>0</v>
      </c>
      <c r="DA197" s="1074"/>
      <c r="DB197" s="1084">
        <f t="shared" ref="DB197" si="2104">SUM(DD197:DI198)</f>
        <v>0</v>
      </c>
      <c r="DC197" s="1090"/>
      <c r="DD197" s="1084" t="str">
        <f t="shared" ref="DD197" si="2105">IF(AND(BM197&lt;&gt;1,K197&lt;3),COUNTIFS(AH198:BL198,"非"),"")</f>
        <v/>
      </c>
      <c r="DE197" s="1085"/>
      <c r="DF197" s="1088" t="str">
        <f t="shared" ref="DF197" si="2106">IF(AND(BM197&lt;&gt;1,K197&lt;3),COUNTIFS(AH198:BL198,"緊"),"")</f>
        <v/>
      </c>
      <c r="DG197" s="1085"/>
      <c r="DH197" s="1073" t="str">
        <f t="shared" ref="DH197" si="2107">IF(AND(BM197&lt;&gt;1,K197&lt;3),COUNTIFS(AH198:BL198,"リ"),"")</f>
        <v/>
      </c>
      <c r="DI197" s="1074"/>
    </row>
    <row r="198" spans="1:113" ht="17.25" customHeight="1" x14ac:dyDescent="0.15">
      <c r="A198" s="1145"/>
      <c r="B198" s="1146"/>
      <c r="C198" s="1150"/>
      <c r="D198" s="1151"/>
      <c r="E198" s="1151"/>
      <c r="F198" s="1151"/>
      <c r="G198" s="1152"/>
      <c r="H198" s="1156"/>
      <c r="I198" s="1157"/>
      <c r="J198" s="1158"/>
      <c r="K198" s="1145"/>
      <c r="L198" s="1146"/>
      <c r="M198" s="1086"/>
      <c r="N198" s="1091"/>
      <c r="O198" s="1160"/>
      <c r="P198" s="1075"/>
      <c r="Q198" s="1075"/>
      <c r="R198" s="1075"/>
      <c r="S198" s="1075"/>
      <c r="T198" s="1076"/>
      <c r="U198" s="1135"/>
      <c r="V198" s="1136"/>
      <c r="W198" s="1139"/>
      <c r="X198" s="1140"/>
      <c r="Y198" s="1142"/>
      <c r="Z198" s="1116"/>
      <c r="AA198" s="1116"/>
      <c r="AB198" s="1116"/>
      <c r="AC198" s="1116"/>
      <c r="AD198" s="1117"/>
      <c r="AE198" s="1077" t="s">
        <v>450</v>
      </c>
      <c r="AF198" s="1078"/>
      <c r="AG198" s="1079"/>
      <c r="AH198" s="362"/>
      <c r="AI198" s="362"/>
      <c r="AJ198" s="362"/>
      <c r="AK198" s="362"/>
      <c r="AL198" s="362"/>
      <c r="AM198" s="362"/>
      <c r="AN198" s="362"/>
      <c r="AO198" s="363"/>
      <c r="AP198" s="363"/>
      <c r="AQ198" s="362"/>
      <c r="AR198" s="362"/>
      <c r="AS198" s="362"/>
      <c r="AT198" s="362"/>
      <c r="AU198" s="362"/>
      <c r="AV198" s="362"/>
      <c r="AW198" s="362"/>
      <c r="AX198" s="362"/>
      <c r="AY198" s="362"/>
      <c r="AZ198" s="362"/>
      <c r="BA198" s="362"/>
      <c r="BB198" s="362"/>
      <c r="BC198" s="362"/>
      <c r="BD198" s="362"/>
      <c r="BE198" s="362"/>
      <c r="BF198" s="362"/>
      <c r="BG198" s="362"/>
      <c r="BH198" s="362"/>
      <c r="BI198" s="362"/>
      <c r="BJ198" s="362"/>
      <c r="BK198" s="362"/>
      <c r="BL198" s="362"/>
      <c r="BM198" s="1080"/>
      <c r="BN198" s="1081"/>
      <c r="BO198" s="1123"/>
      <c r="BP198" s="1124"/>
      <c r="BQ198" s="1127"/>
      <c r="BR198" s="1128"/>
      <c r="BS198" s="1131"/>
      <c r="BT198" s="1132"/>
      <c r="BU198" s="1080"/>
      <c r="BV198" s="1081"/>
      <c r="BW198" s="1109"/>
      <c r="BX198" s="1110"/>
      <c r="BY198" s="1111"/>
      <c r="BZ198" s="1113"/>
      <c r="CA198" s="1113"/>
      <c r="CB198" s="1099"/>
      <c r="CC198" s="1099"/>
      <c r="CD198" s="1101"/>
      <c r="CE198" s="1101"/>
      <c r="CF198" s="1102"/>
      <c r="CG198" s="1094"/>
      <c r="CH198" s="1104"/>
      <c r="CI198" s="1094"/>
      <c r="CJ198" s="1094"/>
      <c r="CK198" s="1094"/>
      <c r="CL198" s="1094"/>
      <c r="CM198" s="1095"/>
      <c r="CN198" s="1097"/>
      <c r="CO198" s="1093"/>
      <c r="CP198" s="1093"/>
      <c r="CQ198" s="1093"/>
      <c r="CR198" s="1093"/>
      <c r="CS198" s="1093"/>
      <c r="CT198" s="1086"/>
      <c r="CU198" s="1091"/>
      <c r="CV198" s="1086"/>
      <c r="CW198" s="1087"/>
      <c r="CX198" s="1089"/>
      <c r="CY198" s="1087"/>
      <c r="CZ198" s="1075"/>
      <c r="DA198" s="1076"/>
      <c r="DB198" s="1086"/>
      <c r="DC198" s="1091"/>
      <c r="DD198" s="1086"/>
      <c r="DE198" s="1087"/>
      <c r="DF198" s="1089"/>
      <c r="DG198" s="1087"/>
      <c r="DH198" s="1075"/>
      <c r="DI198" s="1076"/>
    </row>
    <row r="199" spans="1:113" ht="17.25" customHeight="1" x14ac:dyDescent="0.15">
      <c r="A199" s="1143">
        <f t="shared" ref="A199" si="2108">A197+1</f>
        <v>95</v>
      </c>
      <c r="B199" s="1144"/>
      <c r="C199" s="1147"/>
      <c r="D199" s="1148"/>
      <c r="E199" s="1148"/>
      <c r="F199" s="1148"/>
      <c r="G199" s="1149"/>
      <c r="H199" s="1153"/>
      <c r="I199" s="1154"/>
      <c r="J199" s="1155"/>
      <c r="K199" s="1143" t="str">
        <f>IF(ISERROR(VLOOKUP($H199,[3]設定!$D$2:$E$7,2)), "", VLOOKUP($H199,[3]設定!$D$2:$E$7,2))</f>
        <v/>
      </c>
      <c r="L199" s="1144"/>
      <c r="M199" s="1084">
        <f t="shared" ref="M199" si="2109">COUNTA(AH200:BL200)</f>
        <v>0</v>
      </c>
      <c r="N199" s="1090"/>
      <c r="O199" s="1159">
        <f t="shared" ref="O199" si="2110">COUNTIF(AH200:BL200,"非")</f>
        <v>0</v>
      </c>
      <c r="P199" s="1073"/>
      <c r="Q199" s="1073">
        <f t="shared" ref="Q199" si="2111">COUNTIF(AH200:BL200,"緊")</f>
        <v>0</v>
      </c>
      <c r="R199" s="1073"/>
      <c r="S199" s="1073">
        <f t="shared" ref="S199" si="2112">COUNTIF(AH200:BL200,"リ")</f>
        <v>0</v>
      </c>
      <c r="T199" s="1074"/>
      <c r="U199" s="1133">
        <f t="shared" ref="U199" si="2113">COUNTIF(AH199:BL199,"○")</f>
        <v>0</v>
      </c>
      <c r="V199" s="1134"/>
      <c r="W199" s="1137">
        <f t="shared" ref="W199" si="2114">SUM(Y199:AD200)</f>
        <v>0</v>
      </c>
      <c r="X199" s="1138"/>
      <c r="Y199" s="1141">
        <f t="shared" ref="Y199" si="2115">SUMIFS($AH199:$BL199,$AH200:$BL200,"非")</f>
        <v>0</v>
      </c>
      <c r="Z199" s="1114"/>
      <c r="AA199" s="1114">
        <f t="shared" ref="AA199" si="2116">SUMIFS($AH199:$BL199,$AH200:$BL200,"緊")</f>
        <v>0</v>
      </c>
      <c r="AB199" s="1114"/>
      <c r="AC199" s="1114">
        <f t="shared" ref="AC199" si="2117">SUMIFS($AH199:$BL199,$AH200:$BL200,"リ")</f>
        <v>0</v>
      </c>
      <c r="AD199" s="1115"/>
      <c r="AE199" s="1118" t="s">
        <v>451</v>
      </c>
      <c r="AF199" s="1119"/>
      <c r="AG199" s="1120"/>
      <c r="AH199" s="359"/>
      <c r="AI199" s="286"/>
      <c r="AJ199" s="286"/>
      <c r="AK199" s="286"/>
      <c r="AL199" s="286"/>
      <c r="AM199" s="286"/>
      <c r="AN199" s="286"/>
      <c r="AO199" s="360"/>
      <c r="AP199" s="360"/>
      <c r="AQ199" s="286"/>
      <c r="AR199" s="286"/>
      <c r="AS199" s="286"/>
      <c r="AT199" s="286"/>
      <c r="AU199" s="286"/>
      <c r="AV199" s="286"/>
      <c r="AW199" s="286"/>
      <c r="AX199" s="286"/>
      <c r="AY199" s="286"/>
      <c r="AZ199" s="286"/>
      <c r="BA199" s="286"/>
      <c r="BB199" s="286"/>
      <c r="BC199" s="286"/>
      <c r="BD199" s="286"/>
      <c r="BE199" s="286"/>
      <c r="BF199" s="286"/>
      <c r="BG199" s="286"/>
      <c r="BH199" s="286"/>
      <c r="BI199" s="286"/>
      <c r="BJ199" s="286"/>
      <c r="BK199" s="286"/>
      <c r="BL199" s="361"/>
      <c r="BM199" s="1105"/>
      <c r="BN199" s="1106"/>
      <c r="BO199" s="1121"/>
      <c r="BP199" s="1122"/>
      <c r="BQ199" s="1125"/>
      <c r="BR199" s="1126"/>
      <c r="BS199" s="1129" t="str">
        <f t="shared" ref="BS199" si="2118">IF(BM199&gt;2,CR199,"")</f>
        <v/>
      </c>
      <c r="BT199" s="1130"/>
      <c r="BU199" s="1105"/>
      <c r="BV199" s="1106"/>
      <c r="BW199" s="1107"/>
      <c r="BX199" s="1108"/>
      <c r="BY199" s="1111"/>
      <c r="BZ199" s="1112">
        <f t="shared" ref="BZ199" si="2119">SUMPRODUCT((AH199:BL199&gt;8)*(BM199=""),AH199:BL199)-IF(BM199="",COUNTIF(AH199:BL199,"&gt;8")*8,0)</f>
        <v>0</v>
      </c>
      <c r="CA199" s="1112">
        <f t="shared" ref="CA199" si="2120">SUMPRODUCT((AH199:BL199&gt;8)*(BM199=8),AH199:BL199)-IF(BM199=8,COUNTIF(AH199:BL199,"&gt;8")*8,0)</f>
        <v>0</v>
      </c>
      <c r="CB199" s="1098">
        <f t="shared" ref="CB199" si="2121">COUNTIFS($AH200:$BL200,"緊",$AH199:$BL199,"○")+COUNTIFS($AH200:$BL200,"リ",$AH199:$BL199,"○")</f>
        <v>0</v>
      </c>
      <c r="CC199" s="1098">
        <f t="shared" ref="CC199" si="2122">SUMIFS($AH199:$BL199,$AH200:$BL200,"緊")+SUMIFS($AH199:$BL199,$AH200:$BL200,"リ")</f>
        <v>0</v>
      </c>
      <c r="CD199" s="1100" t="str">
        <f>IF(K199="","",IFERROR(VALUE(DATEDIF(H199,[3]設定!$D$13,"Y")+DATEDIF(H199,[3]設定!$D$13,"YM")/100),0))</f>
        <v/>
      </c>
      <c r="CE199" s="1100" t="str">
        <f>IF(H199="","",IF(CD199&lt;0.06,"6か月未満",IF(AND(0.06&lt;=CD199,CD199&lt;1),"6か月以上",IF(AND(1&lt;=CD199,CD199&lt;3),"3歳児未満",IF(3&lt;=CD199,"3歳児以上","")))))</f>
        <v/>
      </c>
      <c r="CF199" s="1102"/>
      <c r="CG199" s="1094"/>
      <c r="CH199" s="1103"/>
      <c r="CI199" s="1094"/>
      <c r="CJ199" s="1094"/>
      <c r="CK199" s="1094"/>
      <c r="CL199" s="1094"/>
      <c r="CM199" s="1095"/>
      <c r="CN199" s="1096"/>
      <c r="CO199" s="1092"/>
      <c r="CP199" s="1092"/>
      <c r="CQ199" s="1092"/>
      <c r="CR199" s="1092"/>
      <c r="CS199" s="1092"/>
      <c r="CT199" s="1084">
        <f t="shared" ref="CT199" si="2123">SUM(CV199:DA200)</f>
        <v>0</v>
      </c>
      <c r="CU199" s="1090"/>
      <c r="CV199" s="1084">
        <f t="shared" ref="CV199" si="2124">IF(AND(BM199&lt;&gt;1,K199&gt;=3),COUNTIFS(AH200:BL200,"非",AH199:BL199,"&gt;=2"),"")</f>
        <v>0</v>
      </c>
      <c r="CW199" s="1085"/>
      <c r="CX199" s="1088">
        <f t="shared" ref="CX199" si="2125">IF(AND(BM199&lt;&gt;1,K199&gt;=3),COUNTIFS(AH200:BL200,"緊",AH199:BL199,"&gt;=2"),"")</f>
        <v>0</v>
      </c>
      <c r="CY199" s="1085"/>
      <c r="CZ199" s="1073">
        <f t="shared" ref="CZ199" si="2126">IF(AND(BM199&lt;&gt;1,K199&gt;=3),COUNTIFS(AH200:BL200,"リ",AH199:BL199,"&gt;=2"),"")</f>
        <v>0</v>
      </c>
      <c r="DA199" s="1074"/>
      <c r="DB199" s="1084">
        <f t="shared" ref="DB199" si="2127">SUM(DD199:DI200)</f>
        <v>0</v>
      </c>
      <c r="DC199" s="1090"/>
      <c r="DD199" s="1084" t="str">
        <f t="shared" ref="DD199" si="2128">IF(AND(BM199&lt;&gt;1,K199&lt;3),COUNTIFS(AH200:BL200,"非"),"")</f>
        <v/>
      </c>
      <c r="DE199" s="1085"/>
      <c r="DF199" s="1088" t="str">
        <f t="shared" ref="DF199" si="2129">IF(AND(BM199&lt;&gt;1,K199&lt;3),COUNTIFS(AH200:BL200,"緊"),"")</f>
        <v/>
      </c>
      <c r="DG199" s="1085"/>
      <c r="DH199" s="1073" t="str">
        <f t="shared" ref="DH199" si="2130">IF(AND(BM199&lt;&gt;1,K199&lt;3),COUNTIFS(AH200:BL200,"リ"),"")</f>
        <v/>
      </c>
      <c r="DI199" s="1074"/>
    </row>
    <row r="200" spans="1:113" ht="17.25" customHeight="1" x14ac:dyDescent="0.15">
      <c r="A200" s="1145"/>
      <c r="B200" s="1146"/>
      <c r="C200" s="1150"/>
      <c r="D200" s="1151"/>
      <c r="E200" s="1151"/>
      <c r="F200" s="1151"/>
      <c r="G200" s="1152"/>
      <c r="H200" s="1156"/>
      <c r="I200" s="1157"/>
      <c r="J200" s="1158"/>
      <c r="K200" s="1145"/>
      <c r="L200" s="1146"/>
      <c r="M200" s="1086"/>
      <c r="N200" s="1091"/>
      <c r="O200" s="1160"/>
      <c r="P200" s="1075"/>
      <c r="Q200" s="1075"/>
      <c r="R200" s="1075"/>
      <c r="S200" s="1075"/>
      <c r="T200" s="1076"/>
      <c r="U200" s="1135"/>
      <c r="V200" s="1136"/>
      <c r="W200" s="1139"/>
      <c r="X200" s="1140"/>
      <c r="Y200" s="1142"/>
      <c r="Z200" s="1116"/>
      <c r="AA200" s="1116"/>
      <c r="AB200" s="1116"/>
      <c r="AC200" s="1116"/>
      <c r="AD200" s="1117"/>
      <c r="AE200" s="1077" t="s">
        <v>450</v>
      </c>
      <c r="AF200" s="1078"/>
      <c r="AG200" s="1079"/>
      <c r="AH200" s="362"/>
      <c r="AI200" s="362"/>
      <c r="AJ200" s="362"/>
      <c r="AK200" s="362"/>
      <c r="AL200" s="362"/>
      <c r="AM200" s="362"/>
      <c r="AN200" s="362"/>
      <c r="AO200" s="363"/>
      <c r="AP200" s="363"/>
      <c r="AQ200" s="362"/>
      <c r="AR200" s="362"/>
      <c r="AS200" s="362"/>
      <c r="AT200" s="362"/>
      <c r="AU200" s="362"/>
      <c r="AV200" s="362"/>
      <c r="AW200" s="362"/>
      <c r="AX200" s="362"/>
      <c r="AY200" s="362"/>
      <c r="AZ200" s="362"/>
      <c r="BA200" s="362"/>
      <c r="BB200" s="362"/>
      <c r="BC200" s="362"/>
      <c r="BD200" s="362"/>
      <c r="BE200" s="362"/>
      <c r="BF200" s="362"/>
      <c r="BG200" s="362"/>
      <c r="BH200" s="362"/>
      <c r="BI200" s="362"/>
      <c r="BJ200" s="362"/>
      <c r="BK200" s="362"/>
      <c r="BL200" s="362"/>
      <c r="BM200" s="1080"/>
      <c r="BN200" s="1081"/>
      <c r="BO200" s="1123"/>
      <c r="BP200" s="1124"/>
      <c r="BQ200" s="1127"/>
      <c r="BR200" s="1128"/>
      <c r="BS200" s="1131"/>
      <c r="BT200" s="1132"/>
      <c r="BU200" s="1080"/>
      <c r="BV200" s="1081"/>
      <c r="BW200" s="1109"/>
      <c r="BX200" s="1110"/>
      <c r="BY200" s="1111"/>
      <c r="BZ200" s="1113"/>
      <c r="CA200" s="1113"/>
      <c r="CB200" s="1099"/>
      <c r="CC200" s="1099"/>
      <c r="CD200" s="1101"/>
      <c r="CE200" s="1101"/>
      <c r="CF200" s="1102"/>
      <c r="CG200" s="1094"/>
      <c r="CH200" s="1104"/>
      <c r="CI200" s="1094"/>
      <c r="CJ200" s="1094"/>
      <c r="CK200" s="1094"/>
      <c r="CL200" s="1094"/>
      <c r="CM200" s="1095"/>
      <c r="CN200" s="1097"/>
      <c r="CO200" s="1093"/>
      <c r="CP200" s="1093"/>
      <c r="CQ200" s="1093"/>
      <c r="CR200" s="1093"/>
      <c r="CS200" s="1093"/>
      <c r="CT200" s="1086"/>
      <c r="CU200" s="1091"/>
      <c r="CV200" s="1086"/>
      <c r="CW200" s="1087"/>
      <c r="CX200" s="1089"/>
      <c r="CY200" s="1087"/>
      <c r="CZ200" s="1075"/>
      <c r="DA200" s="1076"/>
      <c r="DB200" s="1086"/>
      <c r="DC200" s="1091"/>
      <c r="DD200" s="1086"/>
      <c r="DE200" s="1087"/>
      <c r="DF200" s="1089"/>
      <c r="DG200" s="1087"/>
      <c r="DH200" s="1075"/>
      <c r="DI200" s="1076"/>
    </row>
    <row r="201" spans="1:113" ht="17.25" customHeight="1" x14ac:dyDescent="0.15">
      <c r="A201" s="1143">
        <f t="shared" ref="A201" si="2131">A199+1</f>
        <v>96</v>
      </c>
      <c r="B201" s="1144"/>
      <c r="C201" s="1147"/>
      <c r="D201" s="1148"/>
      <c r="E201" s="1148"/>
      <c r="F201" s="1148"/>
      <c r="G201" s="1149"/>
      <c r="H201" s="1153"/>
      <c r="I201" s="1154"/>
      <c r="J201" s="1155"/>
      <c r="K201" s="1143" t="str">
        <f>IF(ISERROR(VLOOKUP($H201,[3]設定!$D$2:$E$7,2)), "", VLOOKUP($H201,[3]設定!$D$2:$E$7,2))</f>
        <v/>
      </c>
      <c r="L201" s="1144"/>
      <c r="M201" s="1084">
        <f t="shared" ref="M201" si="2132">COUNTA(AH202:BL202)</f>
        <v>0</v>
      </c>
      <c r="N201" s="1090"/>
      <c r="O201" s="1159">
        <f t="shared" ref="O201" si="2133">COUNTIF(AH202:BL202,"非")</f>
        <v>0</v>
      </c>
      <c r="P201" s="1073"/>
      <c r="Q201" s="1073">
        <f t="shared" ref="Q201" si="2134">COUNTIF(AH202:BL202,"緊")</f>
        <v>0</v>
      </c>
      <c r="R201" s="1073"/>
      <c r="S201" s="1073">
        <f t="shared" ref="S201" si="2135">COUNTIF(AH202:BL202,"リ")</f>
        <v>0</v>
      </c>
      <c r="T201" s="1074"/>
      <c r="U201" s="1133">
        <f t="shared" ref="U201" si="2136">COUNTIF(AH201:BL201,"○")</f>
        <v>0</v>
      </c>
      <c r="V201" s="1134"/>
      <c r="W201" s="1137">
        <f t="shared" ref="W201" si="2137">SUM(Y201:AD202)</f>
        <v>0</v>
      </c>
      <c r="X201" s="1138"/>
      <c r="Y201" s="1141">
        <f t="shared" ref="Y201" si="2138">SUMIFS($AH201:$BL201,$AH202:$BL202,"非")</f>
        <v>0</v>
      </c>
      <c r="Z201" s="1114"/>
      <c r="AA201" s="1114">
        <f t="shared" ref="AA201" si="2139">SUMIFS($AH201:$BL201,$AH202:$BL202,"緊")</f>
        <v>0</v>
      </c>
      <c r="AB201" s="1114"/>
      <c r="AC201" s="1114">
        <f t="shared" ref="AC201" si="2140">SUMIFS($AH201:$BL201,$AH202:$BL202,"リ")</f>
        <v>0</v>
      </c>
      <c r="AD201" s="1115"/>
      <c r="AE201" s="1118" t="s">
        <v>451</v>
      </c>
      <c r="AF201" s="1119"/>
      <c r="AG201" s="1120"/>
      <c r="AH201" s="359"/>
      <c r="AI201" s="286"/>
      <c r="AJ201" s="286"/>
      <c r="AK201" s="286"/>
      <c r="AL201" s="286"/>
      <c r="AM201" s="286"/>
      <c r="AN201" s="286"/>
      <c r="AO201" s="360"/>
      <c r="AP201" s="360"/>
      <c r="AQ201" s="286"/>
      <c r="AR201" s="286"/>
      <c r="AS201" s="286"/>
      <c r="AT201" s="286"/>
      <c r="AU201" s="286"/>
      <c r="AV201" s="286"/>
      <c r="AW201" s="286"/>
      <c r="AX201" s="286"/>
      <c r="AY201" s="286"/>
      <c r="AZ201" s="286"/>
      <c r="BA201" s="286"/>
      <c r="BB201" s="286"/>
      <c r="BC201" s="286"/>
      <c r="BD201" s="286"/>
      <c r="BE201" s="286"/>
      <c r="BF201" s="286"/>
      <c r="BG201" s="286"/>
      <c r="BH201" s="286"/>
      <c r="BI201" s="286"/>
      <c r="BJ201" s="286"/>
      <c r="BK201" s="286"/>
      <c r="BL201" s="361"/>
      <c r="BM201" s="1105"/>
      <c r="BN201" s="1106"/>
      <c r="BO201" s="1121"/>
      <c r="BP201" s="1122"/>
      <c r="BQ201" s="1125"/>
      <c r="BR201" s="1126"/>
      <c r="BS201" s="1129" t="str">
        <f t="shared" ref="BS201" si="2141">IF(BM201&gt;2,CR201,"")</f>
        <v/>
      </c>
      <c r="BT201" s="1130"/>
      <c r="BU201" s="1105"/>
      <c r="BV201" s="1106"/>
      <c r="BW201" s="1107"/>
      <c r="BX201" s="1108"/>
      <c r="BY201" s="1111"/>
      <c r="BZ201" s="1112">
        <f t="shared" ref="BZ201" si="2142">SUMPRODUCT((AH201:BL201&gt;8)*(BM201=""),AH201:BL201)-IF(BM201="",COUNTIF(AH201:BL201,"&gt;8")*8,0)</f>
        <v>0</v>
      </c>
      <c r="CA201" s="1112">
        <f t="shared" ref="CA201" si="2143">SUMPRODUCT((AH201:BL201&gt;8)*(BM201=8),AH201:BL201)-IF(BM201=8,COUNTIF(AH201:BL201,"&gt;8")*8,0)</f>
        <v>0</v>
      </c>
      <c r="CB201" s="1098">
        <f t="shared" ref="CB201" si="2144">COUNTIFS($AH202:$BL202,"緊",$AH201:$BL201,"○")+COUNTIFS($AH202:$BL202,"リ",$AH201:$BL201,"○")</f>
        <v>0</v>
      </c>
      <c r="CC201" s="1098">
        <f t="shared" ref="CC201" si="2145">SUMIFS($AH201:$BL201,$AH202:$BL202,"緊")+SUMIFS($AH201:$BL201,$AH202:$BL202,"リ")</f>
        <v>0</v>
      </c>
      <c r="CD201" s="1100" t="str">
        <f>IF(K201="","",IFERROR(VALUE(DATEDIF(H201,[3]設定!$D$13,"Y")+DATEDIF(H201,[3]設定!$D$13,"YM")/100),0))</f>
        <v/>
      </c>
      <c r="CE201" s="1100" t="str">
        <f>IF(H201="","",IF(CD201&lt;0.06,"6か月未満",IF(AND(0.06&lt;=CD201,CD201&lt;1),"6か月以上",IF(AND(1&lt;=CD201,CD201&lt;3),"3歳児未満",IF(3&lt;=CD201,"3歳児以上","")))))</f>
        <v/>
      </c>
      <c r="CF201" s="1102"/>
      <c r="CG201" s="1094"/>
      <c r="CH201" s="1103"/>
      <c r="CI201" s="1094"/>
      <c r="CJ201" s="1094"/>
      <c r="CK201" s="1094"/>
      <c r="CL201" s="1094"/>
      <c r="CM201" s="1095"/>
      <c r="CN201" s="1096"/>
      <c r="CO201" s="1092"/>
      <c r="CP201" s="1092"/>
      <c r="CQ201" s="1092"/>
      <c r="CR201" s="1092"/>
      <c r="CS201" s="1092"/>
      <c r="CT201" s="1084">
        <f t="shared" ref="CT201" si="2146">SUM(CV201:DA202)</f>
        <v>0</v>
      </c>
      <c r="CU201" s="1090"/>
      <c r="CV201" s="1084">
        <f t="shared" ref="CV201" si="2147">IF(AND(BM201&lt;&gt;1,K201&gt;=3),COUNTIFS(AH202:BL202,"非",AH201:BL201,"&gt;=2"),"")</f>
        <v>0</v>
      </c>
      <c r="CW201" s="1085"/>
      <c r="CX201" s="1088">
        <f t="shared" ref="CX201" si="2148">IF(AND(BM201&lt;&gt;1,K201&gt;=3),COUNTIFS(AH202:BL202,"緊",AH201:BL201,"&gt;=2"),"")</f>
        <v>0</v>
      </c>
      <c r="CY201" s="1085"/>
      <c r="CZ201" s="1073">
        <f t="shared" ref="CZ201" si="2149">IF(AND(BM201&lt;&gt;1,K201&gt;=3),COUNTIFS(AH202:BL202,"リ",AH201:BL201,"&gt;=2"),"")</f>
        <v>0</v>
      </c>
      <c r="DA201" s="1074"/>
      <c r="DB201" s="1084">
        <f t="shared" ref="DB201" si="2150">SUM(DD201:DI202)</f>
        <v>0</v>
      </c>
      <c r="DC201" s="1090"/>
      <c r="DD201" s="1084" t="str">
        <f t="shared" ref="DD201" si="2151">IF(AND(BM201&lt;&gt;1,K201&lt;3),COUNTIFS(AH202:BL202,"非"),"")</f>
        <v/>
      </c>
      <c r="DE201" s="1085"/>
      <c r="DF201" s="1088" t="str">
        <f t="shared" ref="DF201" si="2152">IF(AND(BM201&lt;&gt;1,K201&lt;3),COUNTIFS(AH202:BL202,"緊"),"")</f>
        <v/>
      </c>
      <c r="DG201" s="1085"/>
      <c r="DH201" s="1073" t="str">
        <f t="shared" ref="DH201" si="2153">IF(AND(BM201&lt;&gt;1,K201&lt;3),COUNTIFS(AH202:BL202,"リ"),"")</f>
        <v/>
      </c>
      <c r="DI201" s="1074"/>
    </row>
    <row r="202" spans="1:113" ht="17.25" customHeight="1" x14ac:dyDescent="0.15">
      <c r="A202" s="1145"/>
      <c r="B202" s="1146"/>
      <c r="C202" s="1150"/>
      <c r="D202" s="1151"/>
      <c r="E202" s="1151"/>
      <c r="F202" s="1151"/>
      <c r="G202" s="1152"/>
      <c r="H202" s="1156"/>
      <c r="I202" s="1157"/>
      <c r="J202" s="1158"/>
      <c r="K202" s="1145"/>
      <c r="L202" s="1146"/>
      <c r="M202" s="1086"/>
      <c r="N202" s="1091"/>
      <c r="O202" s="1160"/>
      <c r="P202" s="1075"/>
      <c r="Q202" s="1075"/>
      <c r="R202" s="1075"/>
      <c r="S202" s="1075"/>
      <c r="T202" s="1076"/>
      <c r="U202" s="1135"/>
      <c r="V202" s="1136"/>
      <c r="W202" s="1139"/>
      <c r="X202" s="1140"/>
      <c r="Y202" s="1142"/>
      <c r="Z202" s="1116"/>
      <c r="AA202" s="1116"/>
      <c r="AB202" s="1116"/>
      <c r="AC202" s="1116"/>
      <c r="AD202" s="1117"/>
      <c r="AE202" s="1077" t="s">
        <v>450</v>
      </c>
      <c r="AF202" s="1078"/>
      <c r="AG202" s="1079"/>
      <c r="AH202" s="362"/>
      <c r="AI202" s="362"/>
      <c r="AJ202" s="362"/>
      <c r="AK202" s="362"/>
      <c r="AL202" s="362"/>
      <c r="AM202" s="362"/>
      <c r="AN202" s="362"/>
      <c r="AO202" s="363"/>
      <c r="AP202" s="363"/>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2"/>
      <c r="BL202" s="362"/>
      <c r="BM202" s="1080"/>
      <c r="BN202" s="1081"/>
      <c r="BO202" s="1123"/>
      <c r="BP202" s="1124"/>
      <c r="BQ202" s="1127"/>
      <c r="BR202" s="1128"/>
      <c r="BS202" s="1131"/>
      <c r="BT202" s="1132"/>
      <c r="BU202" s="1080"/>
      <c r="BV202" s="1081"/>
      <c r="BW202" s="1109"/>
      <c r="BX202" s="1110"/>
      <c r="BY202" s="1111"/>
      <c r="BZ202" s="1113"/>
      <c r="CA202" s="1113"/>
      <c r="CB202" s="1099"/>
      <c r="CC202" s="1099"/>
      <c r="CD202" s="1101"/>
      <c r="CE202" s="1101"/>
      <c r="CF202" s="1102"/>
      <c r="CG202" s="1094"/>
      <c r="CH202" s="1104"/>
      <c r="CI202" s="1094"/>
      <c r="CJ202" s="1094"/>
      <c r="CK202" s="1094"/>
      <c r="CL202" s="1094"/>
      <c r="CM202" s="1095"/>
      <c r="CN202" s="1097"/>
      <c r="CO202" s="1093"/>
      <c r="CP202" s="1093"/>
      <c r="CQ202" s="1093"/>
      <c r="CR202" s="1093"/>
      <c r="CS202" s="1093"/>
      <c r="CT202" s="1086"/>
      <c r="CU202" s="1091"/>
      <c r="CV202" s="1086"/>
      <c r="CW202" s="1087"/>
      <c r="CX202" s="1089"/>
      <c r="CY202" s="1087"/>
      <c r="CZ202" s="1075"/>
      <c r="DA202" s="1076"/>
      <c r="DB202" s="1086"/>
      <c r="DC202" s="1091"/>
      <c r="DD202" s="1086"/>
      <c r="DE202" s="1087"/>
      <c r="DF202" s="1089"/>
      <c r="DG202" s="1087"/>
      <c r="DH202" s="1075"/>
      <c r="DI202" s="1076"/>
    </row>
    <row r="203" spans="1:113" ht="17.25" customHeight="1" x14ac:dyDescent="0.15">
      <c r="A203" s="1143">
        <f t="shared" ref="A203" si="2154">A201+1</f>
        <v>97</v>
      </c>
      <c r="B203" s="1144"/>
      <c r="C203" s="1147"/>
      <c r="D203" s="1148"/>
      <c r="E203" s="1148"/>
      <c r="F203" s="1148"/>
      <c r="G203" s="1149"/>
      <c r="H203" s="1153"/>
      <c r="I203" s="1154"/>
      <c r="J203" s="1155"/>
      <c r="K203" s="1143" t="str">
        <f>IF(ISERROR(VLOOKUP($H203,[3]設定!$D$2:$E$7,2)), "", VLOOKUP($H203,[3]設定!$D$2:$E$7,2))</f>
        <v/>
      </c>
      <c r="L203" s="1144"/>
      <c r="M203" s="1084">
        <f t="shared" ref="M203" si="2155">COUNTA(AH204:BL204)</f>
        <v>0</v>
      </c>
      <c r="N203" s="1090"/>
      <c r="O203" s="1159">
        <f t="shared" ref="O203" si="2156">COUNTIF(AH204:BL204,"非")</f>
        <v>0</v>
      </c>
      <c r="P203" s="1073"/>
      <c r="Q203" s="1073">
        <f t="shared" ref="Q203" si="2157">COUNTIF(AH204:BL204,"緊")</f>
        <v>0</v>
      </c>
      <c r="R203" s="1073"/>
      <c r="S203" s="1073">
        <f t="shared" ref="S203" si="2158">COUNTIF(AH204:BL204,"リ")</f>
        <v>0</v>
      </c>
      <c r="T203" s="1074"/>
      <c r="U203" s="1133">
        <f t="shared" ref="U203" si="2159">COUNTIF(AH203:BL203,"○")</f>
        <v>0</v>
      </c>
      <c r="V203" s="1134"/>
      <c r="W203" s="1137">
        <f t="shared" ref="W203" si="2160">SUM(Y203:AD204)</f>
        <v>0</v>
      </c>
      <c r="X203" s="1138"/>
      <c r="Y203" s="1141">
        <f t="shared" ref="Y203" si="2161">SUMIFS($AH203:$BL203,$AH204:$BL204,"非")</f>
        <v>0</v>
      </c>
      <c r="Z203" s="1114"/>
      <c r="AA203" s="1114">
        <f t="shared" ref="AA203" si="2162">SUMIFS($AH203:$BL203,$AH204:$BL204,"緊")</f>
        <v>0</v>
      </c>
      <c r="AB203" s="1114"/>
      <c r="AC203" s="1114">
        <f t="shared" ref="AC203" si="2163">SUMIFS($AH203:$BL203,$AH204:$BL204,"リ")</f>
        <v>0</v>
      </c>
      <c r="AD203" s="1115"/>
      <c r="AE203" s="1118" t="s">
        <v>451</v>
      </c>
      <c r="AF203" s="1119"/>
      <c r="AG203" s="1120"/>
      <c r="AH203" s="359"/>
      <c r="AI203" s="286"/>
      <c r="AJ203" s="286"/>
      <c r="AK203" s="286"/>
      <c r="AL203" s="286"/>
      <c r="AM203" s="286"/>
      <c r="AN203" s="286"/>
      <c r="AO203" s="360"/>
      <c r="AP203" s="360"/>
      <c r="AQ203" s="286"/>
      <c r="AR203" s="286"/>
      <c r="AS203" s="286"/>
      <c r="AT203" s="286"/>
      <c r="AU203" s="286"/>
      <c r="AV203" s="286"/>
      <c r="AW203" s="286"/>
      <c r="AX203" s="286"/>
      <c r="AY203" s="286"/>
      <c r="AZ203" s="286"/>
      <c r="BA203" s="286"/>
      <c r="BB203" s="286"/>
      <c r="BC203" s="286"/>
      <c r="BD203" s="286"/>
      <c r="BE203" s="286"/>
      <c r="BF203" s="286"/>
      <c r="BG203" s="286"/>
      <c r="BH203" s="286"/>
      <c r="BI203" s="286"/>
      <c r="BJ203" s="286"/>
      <c r="BK203" s="286"/>
      <c r="BL203" s="361"/>
      <c r="BM203" s="1105"/>
      <c r="BN203" s="1106"/>
      <c r="BO203" s="1121"/>
      <c r="BP203" s="1122"/>
      <c r="BQ203" s="1125"/>
      <c r="BR203" s="1126"/>
      <c r="BS203" s="1129" t="str">
        <f t="shared" ref="BS203" si="2164">IF(BM203&gt;2,CR203,"")</f>
        <v/>
      </c>
      <c r="BT203" s="1130"/>
      <c r="BU203" s="1105"/>
      <c r="BV203" s="1106"/>
      <c r="BW203" s="1107"/>
      <c r="BX203" s="1108"/>
      <c r="BY203" s="1111"/>
      <c r="BZ203" s="1112">
        <f t="shared" ref="BZ203" si="2165">SUMPRODUCT((AH203:BL203&gt;8)*(BM203=""),AH203:BL203)-IF(BM203="",COUNTIF(AH203:BL203,"&gt;8")*8,0)</f>
        <v>0</v>
      </c>
      <c r="CA203" s="1112">
        <f t="shared" ref="CA203" si="2166">SUMPRODUCT((AH203:BL203&gt;8)*(BM203=8),AH203:BL203)-IF(BM203=8,COUNTIF(AH203:BL203,"&gt;8")*8,0)</f>
        <v>0</v>
      </c>
      <c r="CB203" s="1098">
        <f t="shared" ref="CB203" si="2167">COUNTIFS($AH204:$BL204,"緊",$AH203:$BL203,"○")+COUNTIFS($AH204:$BL204,"リ",$AH203:$BL203,"○")</f>
        <v>0</v>
      </c>
      <c r="CC203" s="1098">
        <f t="shared" ref="CC203" si="2168">SUMIFS($AH203:$BL203,$AH204:$BL204,"緊")+SUMIFS($AH203:$BL203,$AH204:$BL204,"リ")</f>
        <v>0</v>
      </c>
      <c r="CD203" s="1100" t="str">
        <f>IF(K203="","",IFERROR(VALUE(DATEDIF(H203,[3]設定!$D$13,"Y")+DATEDIF(H203,[3]設定!$D$13,"YM")/100),0))</f>
        <v/>
      </c>
      <c r="CE203" s="1100" t="str">
        <f>IF(H203="","",IF(CD203&lt;0.06,"6か月未満",IF(AND(0.06&lt;=CD203,CD203&lt;1),"6か月以上",IF(AND(1&lt;=CD203,CD203&lt;3),"3歳児未満",IF(3&lt;=CD203,"3歳児以上","")))))</f>
        <v/>
      </c>
      <c r="CF203" s="1102"/>
      <c r="CG203" s="1094"/>
      <c r="CH203" s="1103"/>
      <c r="CI203" s="1094"/>
      <c r="CJ203" s="1094"/>
      <c r="CK203" s="1094"/>
      <c r="CL203" s="1094"/>
      <c r="CM203" s="1095"/>
      <c r="CN203" s="1096"/>
      <c r="CO203" s="1092"/>
      <c r="CP203" s="1092"/>
      <c r="CQ203" s="1092"/>
      <c r="CR203" s="1092"/>
      <c r="CS203" s="1092"/>
      <c r="CT203" s="1084">
        <f t="shared" ref="CT203" si="2169">SUM(CV203:DA204)</f>
        <v>0</v>
      </c>
      <c r="CU203" s="1090"/>
      <c r="CV203" s="1084">
        <f t="shared" ref="CV203" si="2170">IF(AND(BM203&lt;&gt;1,K203&gt;=3),COUNTIFS(AH204:BL204,"非",AH203:BL203,"&gt;=2"),"")</f>
        <v>0</v>
      </c>
      <c r="CW203" s="1085"/>
      <c r="CX203" s="1088">
        <f t="shared" ref="CX203" si="2171">IF(AND(BM203&lt;&gt;1,K203&gt;=3),COUNTIFS(AH204:BL204,"緊",AH203:BL203,"&gt;=2"),"")</f>
        <v>0</v>
      </c>
      <c r="CY203" s="1085"/>
      <c r="CZ203" s="1073">
        <f t="shared" ref="CZ203" si="2172">IF(AND(BM203&lt;&gt;1,K203&gt;=3),COUNTIFS(AH204:BL204,"リ",AH203:BL203,"&gt;=2"),"")</f>
        <v>0</v>
      </c>
      <c r="DA203" s="1074"/>
      <c r="DB203" s="1084">
        <f t="shared" ref="DB203" si="2173">SUM(DD203:DI204)</f>
        <v>0</v>
      </c>
      <c r="DC203" s="1090"/>
      <c r="DD203" s="1084" t="str">
        <f t="shared" ref="DD203" si="2174">IF(AND(BM203&lt;&gt;1,K203&lt;3),COUNTIFS(AH204:BL204,"非"),"")</f>
        <v/>
      </c>
      <c r="DE203" s="1085"/>
      <c r="DF203" s="1088" t="str">
        <f t="shared" ref="DF203" si="2175">IF(AND(BM203&lt;&gt;1,K203&lt;3),COUNTIFS(AH204:BL204,"緊"),"")</f>
        <v/>
      </c>
      <c r="DG203" s="1085"/>
      <c r="DH203" s="1073" t="str">
        <f t="shared" ref="DH203" si="2176">IF(AND(BM203&lt;&gt;1,K203&lt;3),COUNTIFS(AH204:BL204,"リ"),"")</f>
        <v/>
      </c>
      <c r="DI203" s="1074"/>
    </row>
    <row r="204" spans="1:113" ht="17.25" customHeight="1" x14ac:dyDescent="0.15">
      <c r="A204" s="1145"/>
      <c r="B204" s="1146"/>
      <c r="C204" s="1150"/>
      <c r="D204" s="1151"/>
      <c r="E204" s="1151"/>
      <c r="F204" s="1151"/>
      <c r="G204" s="1152"/>
      <c r="H204" s="1156"/>
      <c r="I204" s="1157"/>
      <c r="J204" s="1158"/>
      <c r="K204" s="1145"/>
      <c r="L204" s="1146"/>
      <c r="M204" s="1086"/>
      <c r="N204" s="1091"/>
      <c r="O204" s="1160"/>
      <c r="P204" s="1075"/>
      <c r="Q204" s="1075"/>
      <c r="R204" s="1075"/>
      <c r="S204" s="1075"/>
      <c r="T204" s="1076"/>
      <c r="U204" s="1135"/>
      <c r="V204" s="1136"/>
      <c r="W204" s="1139"/>
      <c r="X204" s="1140"/>
      <c r="Y204" s="1142"/>
      <c r="Z204" s="1116"/>
      <c r="AA204" s="1116"/>
      <c r="AB204" s="1116"/>
      <c r="AC204" s="1116"/>
      <c r="AD204" s="1117"/>
      <c r="AE204" s="1077" t="s">
        <v>450</v>
      </c>
      <c r="AF204" s="1078"/>
      <c r="AG204" s="1079"/>
      <c r="AH204" s="362"/>
      <c r="AI204" s="362"/>
      <c r="AJ204" s="362"/>
      <c r="AK204" s="362"/>
      <c r="AL204" s="362"/>
      <c r="AM204" s="362"/>
      <c r="AN204" s="362"/>
      <c r="AO204" s="363"/>
      <c r="AP204" s="363"/>
      <c r="AQ204" s="362"/>
      <c r="AR204" s="362"/>
      <c r="AS204" s="362"/>
      <c r="AT204" s="362"/>
      <c r="AU204" s="362"/>
      <c r="AV204" s="362"/>
      <c r="AW204" s="362"/>
      <c r="AX204" s="362"/>
      <c r="AY204" s="362"/>
      <c r="AZ204" s="362"/>
      <c r="BA204" s="362"/>
      <c r="BB204" s="362"/>
      <c r="BC204" s="362"/>
      <c r="BD204" s="362"/>
      <c r="BE204" s="362"/>
      <c r="BF204" s="362"/>
      <c r="BG204" s="362"/>
      <c r="BH204" s="362"/>
      <c r="BI204" s="362"/>
      <c r="BJ204" s="362"/>
      <c r="BK204" s="362"/>
      <c r="BL204" s="362"/>
      <c r="BM204" s="1080"/>
      <c r="BN204" s="1081"/>
      <c r="BO204" s="1123"/>
      <c r="BP204" s="1124"/>
      <c r="BQ204" s="1127"/>
      <c r="BR204" s="1128"/>
      <c r="BS204" s="1131"/>
      <c r="BT204" s="1132"/>
      <c r="BU204" s="1080"/>
      <c r="BV204" s="1081"/>
      <c r="BW204" s="1109"/>
      <c r="BX204" s="1110"/>
      <c r="BY204" s="1111"/>
      <c r="BZ204" s="1113"/>
      <c r="CA204" s="1113"/>
      <c r="CB204" s="1099"/>
      <c r="CC204" s="1099"/>
      <c r="CD204" s="1101"/>
      <c r="CE204" s="1101"/>
      <c r="CF204" s="1102"/>
      <c r="CG204" s="1094"/>
      <c r="CH204" s="1104"/>
      <c r="CI204" s="1094"/>
      <c r="CJ204" s="1094"/>
      <c r="CK204" s="1094"/>
      <c r="CL204" s="1094"/>
      <c r="CM204" s="1095"/>
      <c r="CN204" s="1097"/>
      <c r="CO204" s="1093"/>
      <c r="CP204" s="1093"/>
      <c r="CQ204" s="1093"/>
      <c r="CR204" s="1093"/>
      <c r="CS204" s="1093"/>
      <c r="CT204" s="1086"/>
      <c r="CU204" s="1091"/>
      <c r="CV204" s="1086"/>
      <c r="CW204" s="1087"/>
      <c r="CX204" s="1089"/>
      <c r="CY204" s="1087"/>
      <c r="CZ204" s="1075"/>
      <c r="DA204" s="1076"/>
      <c r="DB204" s="1086"/>
      <c r="DC204" s="1091"/>
      <c r="DD204" s="1086"/>
      <c r="DE204" s="1087"/>
      <c r="DF204" s="1089"/>
      <c r="DG204" s="1087"/>
      <c r="DH204" s="1075"/>
      <c r="DI204" s="1076"/>
    </row>
    <row r="205" spans="1:113" ht="17.25" customHeight="1" x14ac:dyDescent="0.15">
      <c r="A205" s="1143">
        <f t="shared" ref="A205" si="2177">A203+1</f>
        <v>98</v>
      </c>
      <c r="B205" s="1144"/>
      <c r="C205" s="1147"/>
      <c r="D205" s="1148"/>
      <c r="E205" s="1148"/>
      <c r="F205" s="1148"/>
      <c r="G205" s="1149"/>
      <c r="H205" s="1153"/>
      <c r="I205" s="1154"/>
      <c r="J205" s="1155"/>
      <c r="K205" s="1143" t="str">
        <f>IF(ISERROR(VLOOKUP($H205,[3]設定!$D$2:$E$7,2)), "", VLOOKUP($H205,[3]設定!$D$2:$E$7,2))</f>
        <v/>
      </c>
      <c r="L205" s="1144"/>
      <c r="M205" s="1084">
        <f t="shared" ref="M205" si="2178">COUNTA(AH206:BL206)</f>
        <v>0</v>
      </c>
      <c r="N205" s="1090"/>
      <c r="O205" s="1159">
        <f t="shared" ref="O205" si="2179">COUNTIF(AH206:BL206,"非")</f>
        <v>0</v>
      </c>
      <c r="P205" s="1073"/>
      <c r="Q205" s="1073">
        <f t="shared" ref="Q205" si="2180">COUNTIF(AH206:BL206,"緊")</f>
        <v>0</v>
      </c>
      <c r="R205" s="1073"/>
      <c r="S205" s="1073">
        <f t="shared" ref="S205" si="2181">COUNTIF(AH206:BL206,"リ")</f>
        <v>0</v>
      </c>
      <c r="T205" s="1074"/>
      <c r="U205" s="1133">
        <f t="shared" ref="U205" si="2182">COUNTIF(AH205:BL205,"○")</f>
        <v>0</v>
      </c>
      <c r="V205" s="1134"/>
      <c r="W205" s="1137">
        <f t="shared" ref="W205" si="2183">SUM(Y205:AD206)</f>
        <v>0</v>
      </c>
      <c r="X205" s="1138"/>
      <c r="Y205" s="1141">
        <f t="shared" ref="Y205" si="2184">SUMIFS($AH205:$BL205,$AH206:$BL206,"非")</f>
        <v>0</v>
      </c>
      <c r="Z205" s="1114"/>
      <c r="AA205" s="1114">
        <f t="shared" ref="AA205" si="2185">SUMIFS($AH205:$BL205,$AH206:$BL206,"緊")</f>
        <v>0</v>
      </c>
      <c r="AB205" s="1114"/>
      <c r="AC205" s="1114">
        <f t="shared" ref="AC205" si="2186">SUMIFS($AH205:$BL205,$AH206:$BL206,"リ")</f>
        <v>0</v>
      </c>
      <c r="AD205" s="1115"/>
      <c r="AE205" s="1118" t="s">
        <v>451</v>
      </c>
      <c r="AF205" s="1119"/>
      <c r="AG205" s="1120"/>
      <c r="AH205" s="359"/>
      <c r="AI205" s="286"/>
      <c r="AJ205" s="286"/>
      <c r="AK205" s="286"/>
      <c r="AL205" s="286"/>
      <c r="AM205" s="286"/>
      <c r="AN205" s="286"/>
      <c r="AO205" s="360"/>
      <c r="AP205" s="360"/>
      <c r="AQ205" s="286"/>
      <c r="AR205" s="286"/>
      <c r="AS205" s="286"/>
      <c r="AT205" s="286"/>
      <c r="AU205" s="286"/>
      <c r="AV205" s="286"/>
      <c r="AW205" s="286"/>
      <c r="AX205" s="286"/>
      <c r="AY205" s="286"/>
      <c r="AZ205" s="286"/>
      <c r="BA205" s="286"/>
      <c r="BB205" s="286"/>
      <c r="BC205" s="286"/>
      <c r="BD205" s="286"/>
      <c r="BE205" s="286"/>
      <c r="BF205" s="286"/>
      <c r="BG205" s="286"/>
      <c r="BH205" s="286"/>
      <c r="BI205" s="286"/>
      <c r="BJ205" s="286"/>
      <c r="BK205" s="286"/>
      <c r="BL205" s="361"/>
      <c r="BM205" s="1105"/>
      <c r="BN205" s="1106"/>
      <c r="BO205" s="1121"/>
      <c r="BP205" s="1122"/>
      <c r="BQ205" s="1125"/>
      <c r="BR205" s="1126"/>
      <c r="BS205" s="1129" t="str">
        <f t="shared" ref="BS205" si="2187">IF(BM205&gt;2,CR205,"")</f>
        <v/>
      </c>
      <c r="BT205" s="1130"/>
      <c r="BU205" s="1105"/>
      <c r="BV205" s="1106"/>
      <c r="BW205" s="1107"/>
      <c r="BX205" s="1108"/>
      <c r="BY205" s="1111"/>
      <c r="BZ205" s="1112">
        <f t="shared" ref="BZ205" si="2188">SUMPRODUCT((AH205:BL205&gt;8)*(BM205=""),AH205:BL205)-IF(BM205="",COUNTIF(AH205:BL205,"&gt;8")*8,0)</f>
        <v>0</v>
      </c>
      <c r="CA205" s="1112">
        <f t="shared" ref="CA205" si="2189">SUMPRODUCT((AH205:BL205&gt;8)*(BM205=8),AH205:BL205)-IF(BM205=8,COUNTIF(AH205:BL205,"&gt;8")*8,0)</f>
        <v>0</v>
      </c>
      <c r="CB205" s="1098">
        <f t="shared" ref="CB205" si="2190">COUNTIFS($AH206:$BL206,"緊",$AH205:$BL205,"○")+COUNTIFS($AH206:$BL206,"リ",$AH205:$BL205,"○")</f>
        <v>0</v>
      </c>
      <c r="CC205" s="1098">
        <f t="shared" ref="CC205" si="2191">SUMIFS($AH205:$BL205,$AH206:$BL206,"緊")+SUMIFS($AH205:$BL205,$AH206:$BL206,"リ")</f>
        <v>0</v>
      </c>
      <c r="CD205" s="1100" t="str">
        <f>IF(K205="","",IFERROR(VALUE(DATEDIF(H205,[3]設定!$D$13,"Y")+DATEDIF(H205,[3]設定!$D$13,"YM")/100),0))</f>
        <v/>
      </c>
      <c r="CE205" s="1100" t="str">
        <f>IF(H205="","",IF(CD205&lt;0.06,"6か月未満",IF(AND(0.06&lt;=CD205,CD205&lt;1),"6か月以上",IF(AND(1&lt;=CD205,CD205&lt;3),"3歳児未満",IF(3&lt;=CD205,"3歳児以上","")))))</f>
        <v/>
      </c>
      <c r="CF205" s="1102"/>
      <c r="CG205" s="1094"/>
      <c r="CH205" s="1103"/>
      <c r="CI205" s="1094"/>
      <c r="CJ205" s="1094"/>
      <c r="CK205" s="1094"/>
      <c r="CL205" s="1094"/>
      <c r="CM205" s="1095"/>
      <c r="CN205" s="1096"/>
      <c r="CO205" s="1092"/>
      <c r="CP205" s="1092"/>
      <c r="CQ205" s="1092"/>
      <c r="CR205" s="1092"/>
      <c r="CS205" s="1092"/>
      <c r="CT205" s="1084">
        <f t="shared" ref="CT205" si="2192">SUM(CV205:DA206)</f>
        <v>0</v>
      </c>
      <c r="CU205" s="1090"/>
      <c r="CV205" s="1084">
        <f t="shared" ref="CV205" si="2193">IF(AND(BM205&lt;&gt;1,K205&gt;=3),COUNTIFS(AH206:BL206,"非",AH205:BL205,"&gt;=2"),"")</f>
        <v>0</v>
      </c>
      <c r="CW205" s="1085"/>
      <c r="CX205" s="1088">
        <f t="shared" ref="CX205" si="2194">IF(AND(BM205&lt;&gt;1,K205&gt;=3),COUNTIFS(AH206:BL206,"緊",AH205:BL205,"&gt;=2"),"")</f>
        <v>0</v>
      </c>
      <c r="CY205" s="1085"/>
      <c r="CZ205" s="1073">
        <f t="shared" ref="CZ205" si="2195">IF(AND(BM205&lt;&gt;1,K205&gt;=3),COUNTIFS(AH206:BL206,"リ",AH205:BL205,"&gt;=2"),"")</f>
        <v>0</v>
      </c>
      <c r="DA205" s="1074"/>
      <c r="DB205" s="1084">
        <f t="shared" ref="DB205" si="2196">SUM(DD205:DI206)</f>
        <v>0</v>
      </c>
      <c r="DC205" s="1090"/>
      <c r="DD205" s="1084" t="str">
        <f t="shared" ref="DD205" si="2197">IF(AND(BM205&lt;&gt;1,K205&lt;3),COUNTIFS(AH206:BL206,"非"),"")</f>
        <v/>
      </c>
      <c r="DE205" s="1085"/>
      <c r="DF205" s="1088" t="str">
        <f t="shared" ref="DF205" si="2198">IF(AND(BM205&lt;&gt;1,K205&lt;3),COUNTIFS(AH206:BL206,"緊"),"")</f>
        <v/>
      </c>
      <c r="DG205" s="1085"/>
      <c r="DH205" s="1073" t="str">
        <f t="shared" ref="DH205" si="2199">IF(AND(BM205&lt;&gt;1,K205&lt;3),COUNTIFS(AH206:BL206,"リ"),"")</f>
        <v/>
      </c>
      <c r="DI205" s="1074"/>
    </row>
    <row r="206" spans="1:113" ht="17.25" customHeight="1" x14ac:dyDescent="0.15">
      <c r="A206" s="1145"/>
      <c r="B206" s="1146"/>
      <c r="C206" s="1150"/>
      <c r="D206" s="1151"/>
      <c r="E206" s="1151"/>
      <c r="F206" s="1151"/>
      <c r="G206" s="1152"/>
      <c r="H206" s="1156"/>
      <c r="I206" s="1157"/>
      <c r="J206" s="1158"/>
      <c r="K206" s="1145"/>
      <c r="L206" s="1146"/>
      <c r="M206" s="1086"/>
      <c r="N206" s="1091"/>
      <c r="O206" s="1160"/>
      <c r="P206" s="1075"/>
      <c r="Q206" s="1075"/>
      <c r="R206" s="1075"/>
      <c r="S206" s="1075"/>
      <c r="T206" s="1076"/>
      <c r="U206" s="1135"/>
      <c r="V206" s="1136"/>
      <c r="W206" s="1139"/>
      <c r="X206" s="1140"/>
      <c r="Y206" s="1142"/>
      <c r="Z206" s="1116"/>
      <c r="AA206" s="1116"/>
      <c r="AB206" s="1116"/>
      <c r="AC206" s="1116"/>
      <c r="AD206" s="1117"/>
      <c r="AE206" s="1077" t="s">
        <v>450</v>
      </c>
      <c r="AF206" s="1078"/>
      <c r="AG206" s="1079"/>
      <c r="AH206" s="362"/>
      <c r="AI206" s="362"/>
      <c r="AJ206" s="362"/>
      <c r="AK206" s="362"/>
      <c r="AL206" s="362"/>
      <c r="AM206" s="362"/>
      <c r="AN206" s="362"/>
      <c r="AO206" s="363"/>
      <c r="AP206" s="363"/>
      <c r="AQ206" s="362"/>
      <c r="AR206" s="362"/>
      <c r="AS206" s="362"/>
      <c r="AT206" s="362"/>
      <c r="AU206" s="362"/>
      <c r="AV206" s="362"/>
      <c r="AW206" s="362"/>
      <c r="AX206" s="362"/>
      <c r="AY206" s="362"/>
      <c r="AZ206" s="362"/>
      <c r="BA206" s="362"/>
      <c r="BB206" s="362"/>
      <c r="BC206" s="362"/>
      <c r="BD206" s="362"/>
      <c r="BE206" s="362"/>
      <c r="BF206" s="362"/>
      <c r="BG206" s="362"/>
      <c r="BH206" s="362"/>
      <c r="BI206" s="362"/>
      <c r="BJ206" s="362"/>
      <c r="BK206" s="362"/>
      <c r="BL206" s="362"/>
      <c r="BM206" s="1080"/>
      <c r="BN206" s="1081"/>
      <c r="BO206" s="1123"/>
      <c r="BP206" s="1124"/>
      <c r="BQ206" s="1127"/>
      <c r="BR206" s="1128"/>
      <c r="BS206" s="1131"/>
      <c r="BT206" s="1132"/>
      <c r="BU206" s="1080"/>
      <c r="BV206" s="1081"/>
      <c r="BW206" s="1109"/>
      <c r="BX206" s="1110"/>
      <c r="BY206" s="1111"/>
      <c r="BZ206" s="1113"/>
      <c r="CA206" s="1113"/>
      <c r="CB206" s="1099"/>
      <c r="CC206" s="1099"/>
      <c r="CD206" s="1101"/>
      <c r="CE206" s="1101"/>
      <c r="CF206" s="1102"/>
      <c r="CG206" s="1094"/>
      <c r="CH206" s="1104"/>
      <c r="CI206" s="1094"/>
      <c r="CJ206" s="1094"/>
      <c r="CK206" s="1094"/>
      <c r="CL206" s="1094"/>
      <c r="CM206" s="1095"/>
      <c r="CN206" s="1097"/>
      <c r="CO206" s="1093"/>
      <c r="CP206" s="1093"/>
      <c r="CQ206" s="1093"/>
      <c r="CR206" s="1093"/>
      <c r="CS206" s="1093"/>
      <c r="CT206" s="1086"/>
      <c r="CU206" s="1091"/>
      <c r="CV206" s="1086"/>
      <c r="CW206" s="1087"/>
      <c r="CX206" s="1089"/>
      <c r="CY206" s="1087"/>
      <c r="CZ206" s="1075"/>
      <c r="DA206" s="1076"/>
      <c r="DB206" s="1086"/>
      <c r="DC206" s="1091"/>
      <c r="DD206" s="1086"/>
      <c r="DE206" s="1087"/>
      <c r="DF206" s="1089"/>
      <c r="DG206" s="1087"/>
      <c r="DH206" s="1075"/>
      <c r="DI206" s="1076"/>
    </row>
    <row r="207" spans="1:113" ht="17.25" customHeight="1" x14ac:dyDescent="0.15">
      <c r="A207" s="1143">
        <f t="shared" ref="A207" si="2200">A205+1</f>
        <v>99</v>
      </c>
      <c r="B207" s="1144"/>
      <c r="C207" s="1147"/>
      <c r="D207" s="1148"/>
      <c r="E207" s="1148"/>
      <c r="F207" s="1148"/>
      <c r="G207" s="1149"/>
      <c r="H207" s="1153"/>
      <c r="I207" s="1154"/>
      <c r="J207" s="1155"/>
      <c r="K207" s="1143" t="str">
        <f>IF(ISERROR(VLOOKUP($H207,[3]設定!$D$2:$E$7,2)), "", VLOOKUP($H207,[3]設定!$D$2:$E$7,2))</f>
        <v/>
      </c>
      <c r="L207" s="1144"/>
      <c r="M207" s="1084">
        <f t="shared" ref="M207" si="2201">COUNTA(AH208:BL208)</f>
        <v>0</v>
      </c>
      <c r="N207" s="1090"/>
      <c r="O207" s="1159">
        <f t="shared" ref="O207" si="2202">COUNTIF(AH208:BL208,"非")</f>
        <v>0</v>
      </c>
      <c r="P207" s="1073"/>
      <c r="Q207" s="1073">
        <f t="shared" ref="Q207" si="2203">COUNTIF(AH208:BL208,"緊")</f>
        <v>0</v>
      </c>
      <c r="R207" s="1073"/>
      <c r="S207" s="1073">
        <f t="shared" ref="S207" si="2204">COUNTIF(AH208:BL208,"リ")</f>
        <v>0</v>
      </c>
      <c r="T207" s="1074"/>
      <c r="U207" s="1133">
        <f t="shared" ref="U207" si="2205">COUNTIF(AH207:BL207,"○")</f>
        <v>0</v>
      </c>
      <c r="V207" s="1134"/>
      <c r="W207" s="1137">
        <f t="shared" ref="W207" si="2206">SUM(Y207:AD208)</f>
        <v>0</v>
      </c>
      <c r="X207" s="1138"/>
      <c r="Y207" s="1141">
        <f t="shared" ref="Y207" si="2207">SUMIFS($AH207:$BL207,$AH208:$BL208,"非")</f>
        <v>0</v>
      </c>
      <c r="Z207" s="1114"/>
      <c r="AA207" s="1114">
        <f t="shared" ref="AA207" si="2208">SUMIFS($AH207:$BL207,$AH208:$BL208,"緊")</f>
        <v>0</v>
      </c>
      <c r="AB207" s="1114"/>
      <c r="AC207" s="1114">
        <f t="shared" ref="AC207" si="2209">SUMIFS($AH207:$BL207,$AH208:$BL208,"リ")</f>
        <v>0</v>
      </c>
      <c r="AD207" s="1115"/>
      <c r="AE207" s="1118" t="s">
        <v>451</v>
      </c>
      <c r="AF207" s="1119"/>
      <c r="AG207" s="1120"/>
      <c r="AH207" s="359"/>
      <c r="AI207" s="286"/>
      <c r="AJ207" s="286"/>
      <c r="AK207" s="286"/>
      <c r="AL207" s="286"/>
      <c r="AM207" s="286"/>
      <c r="AN207" s="286"/>
      <c r="AO207" s="360"/>
      <c r="AP207" s="360"/>
      <c r="AQ207" s="286"/>
      <c r="AR207" s="286"/>
      <c r="AS207" s="286"/>
      <c r="AT207" s="286"/>
      <c r="AU207" s="286"/>
      <c r="AV207" s="286"/>
      <c r="AW207" s="286"/>
      <c r="AX207" s="286"/>
      <c r="AY207" s="286"/>
      <c r="AZ207" s="286"/>
      <c r="BA207" s="286"/>
      <c r="BB207" s="286"/>
      <c r="BC207" s="286"/>
      <c r="BD207" s="286"/>
      <c r="BE207" s="286"/>
      <c r="BF207" s="286"/>
      <c r="BG207" s="286"/>
      <c r="BH207" s="286"/>
      <c r="BI207" s="286"/>
      <c r="BJ207" s="286"/>
      <c r="BK207" s="286"/>
      <c r="BL207" s="361"/>
      <c r="BM207" s="1105"/>
      <c r="BN207" s="1106"/>
      <c r="BO207" s="1121"/>
      <c r="BP207" s="1122"/>
      <c r="BQ207" s="1125"/>
      <c r="BR207" s="1126"/>
      <c r="BS207" s="1129" t="str">
        <f t="shared" ref="BS207" si="2210">IF(BM207&gt;2,CR207,"")</f>
        <v/>
      </c>
      <c r="BT207" s="1130"/>
      <c r="BU207" s="1105"/>
      <c r="BV207" s="1106"/>
      <c r="BW207" s="1107"/>
      <c r="BX207" s="1108"/>
      <c r="BY207" s="1111"/>
      <c r="BZ207" s="1112">
        <f t="shared" ref="BZ207" si="2211">SUMPRODUCT((AH207:BL207&gt;8)*(BM207=""),AH207:BL207)-IF(BM207="",COUNTIF(AH207:BL207,"&gt;8")*8,0)</f>
        <v>0</v>
      </c>
      <c r="CA207" s="1112">
        <f t="shared" ref="CA207" si="2212">SUMPRODUCT((AH207:BL207&gt;8)*(BM207=8),AH207:BL207)-IF(BM207=8,COUNTIF(AH207:BL207,"&gt;8")*8,0)</f>
        <v>0</v>
      </c>
      <c r="CB207" s="1098">
        <f t="shared" ref="CB207" si="2213">COUNTIFS($AH208:$BL208,"緊",$AH207:$BL207,"○")+COUNTIFS($AH208:$BL208,"リ",$AH207:$BL207,"○")</f>
        <v>0</v>
      </c>
      <c r="CC207" s="1098">
        <f t="shared" ref="CC207" si="2214">SUMIFS($AH207:$BL207,$AH208:$BL208,"緊")+SUMIFS($AH207:$BL207,$AH208:$BL208,"リ")</f>
        <v>0</v>
      </c>
      <c r="CD207" s="1100" t="str">
        <f>IF(K207="","",IFERROR(VALUE(DATEDIF(H207,[3]設定!$D$13,"Y")+DATEDIF(H207,[3]設定!$D$13,"YM")/100),0))</f>
        <v/>
      </c>
      <c r="CE207" s="1100" t="str">
        <f>IF(H207="","",IF(CD207&lt;0.06,"6か月未満",IF(AND(0.06&lt;=CD207,CD207&lt;1),"6か月以上",IF(AND(1&lt;=CD207,CD207&lt;3),"3歳児未満",IF(3&lt;=CD207,"3歳児以上","")))))</f>
        <v/>
      </c>
      <c r="CF207" s="1102"/>
      <c r="CG207" s="1094"/>
      <c r="CH207" s="1103"/>
      <c r="CI207" s="1094"/>
      <c r="CJ207" s="1094"/>
      <c r="CK207" s="1094"/>
      <c r="CL207" s="1094"/>
      <c r="CM207" s="1095"/>
      <c r="CN207" s="1096"/>
      <c r="CO207" s="1092"/>
      <c r="CP207" s="1092"/>
      <c r="CQ207" s="1092"/>
      <c r="CR207" s="1092"/>
      <c r="CS207" s="1092"/>
      <c r="CT207" s="1084">
        <f t="shared" ref="CT207" si="2215">SUM(CV207:DA208)</f>
        <v>0</v>
      </c>
      <c r="CU207" s="1090"/>
      <c r="CV207" s="1084">
        <f t="shared" ref="CV207" si="2216">IF(AND(BM207&lt;&gt;1,K207&gt;=3),COUNTIFS(AH208:BL208,"非",AH207:BL207,"&gt;=2"),"")</f>
        <v>0</v>
      </c>
      <c r="CW207" s="1085"/>
      <c r="CX207" s="1088">
        <f t="shared" ref="CX207" si="2217">IF(AND(BM207&lt;&gt;1,K207&gt;=3),COUNTIFS(AH208:BL208,"緊",AH207:BL207,"&gt;=2"),"")</f>
        <v>0</v>
      </c>
      <c r="CY207" s="1085"/>
      <c r="CZ207" s="1073">
        <f t="shared" ref="CZ207" si="2218">IF(AND(BM207&lt;&gt;1,K207&gt;=3),COUNTIFS(AH208:BL208,"リ",AH207:BL207,"&gt;=2"),"")</f>
        <v>0</v>
      </c>
      <c r="DA207" s="1074"/>
      <c r="DB207" s="1084">
        <f t="shared" ref="DB207" si="2219">SUM(DD207:DI208)</f>
        <v>0</v>
      </c>
      <c r="DC207" s="1090"/>
      <c r="DD207" s="1084" t="str">
        <f t="shared" ref="DD207" si="2220">IF(AND(BM207&lt;&gt;1,K207&lt;3),COUNTIFS(AH208:BL208,"非"),"")</f>
        <v/>
      </c>
      <c r="DE207" s="1085"/>
      <c r="DF207" s="1088" t="str">
        <f t="shared" ref="DF207" si="2221">IF(AND(BM207&lt;&gt;1,K207&lt;3),COUNTIFS(AH208:BL208,"緊"),"")</f>
        <v/>
      </c>
      <c r="DG207" s="1085"/>
      <c r="DH207" s="1073" t="str">
        <f t="shared" ref="DH207" si="2222">IF(AND(BM207&lt;&gt;1,K207&lt;3),COUNTIFS(AH208:BL208,"リ"),"")</f>
        <v/>
      </c>
      <c r="DI207" s="1074"/>
    </row>
    <row r="208" spans="1:113" ht="17.25" customHeight="1" x14ac:dyDescent="0.15">
      <c r="A208" s="1145"/>
      <c r="B208" s="1146"/>
      <c r="C208" s="1150"/>
      <c r="D208" s="1151"/>
      <c r="E208" s="1151"/>
      <c r="F208" s="1151"/>
      <c r="G208" s="1152"/>
      <c r="H208" s="1156"/>
      <c r="I208" s="1157"/>
      <c r="J208" s="1158"/>
      <c r="K208" s="1145"/>
      <c r="L208" s="1146"/>
      <c r="M208" s="1086"/>
      <c r="N208" s="1091"/>
      <c r="O208" s="1160"/>
      <c r="P208" s="1075"/>
      <c r="Q208" s="1075"/>
      <c r="R208" s="1075"/>
      <c r="S208" s="1075"/>
      <c r="T208" s="1076"/>
      <c r="U208" s="1135"/>
      <c r="V208" s="1136"/>
      <c r="W208" s="1139"/>
      <c r="X208" s="1140"/>
      <c r="Y208" s="1142"/>
      <c r="Z208" s="1116"/>
      <c r="AA208" s="1116"/>
      <c r="AB208" s="1116"/>
      <c r="AC208" s="1116"/>
      <c r="AD208" s="1117"/>
      <c r="AE208" s="1077" t="s">
        <v>450</v>
      </c>
      <c r="AF208" s="1078"/>
      <c r="AG208" s="1079"/>
      <c r="AH208" s="362"/>
      <c r="AI208" s="362"/>
      <c r="AJ208" s="362"/>
      <c r="AK208" s="362"/>
      <c r="AL208" s="362"/>
      <c r="AM208" s="362"/>
      <c r="AN208" s="362"/>
      <c r="AO208" s="363"/>
      <c r="AP208" s="363"/>
      <c r="AQ208" s="362"/>
      <c r="AR208" s="362"/>
      <c r="AS208" s="362"/>
      <c r="AT208" s="362"/>
      <c r="AU208" s="362"/>
      <c r="AV208" s="362"/>
      <c r="AW208" s="362"/>
      <c r="AX208" s="362"/>
      <c r="AY208" s="362"/>
      <c r="AZ208" s="362"/>
      <c r="BA208" s="362"/>
      <c r="BB208" s="362"/>
      <c r="BC208" s="362"/>
      <c r="BD208" s="362"/>
      <c r="BE208" s="362"/>
      <c r="BF208" s="362"/>
      <c r="BG208" s="362"/>
      <c r="BH208" s="362"/>
      <c r="BI208" s="362"/>
      <c r="BJ208" s="362"/>
      <c r="BK208" s="362"/>
      <c r="BL208" s="362"/>
      <c r="BM208" s="1080"/>
      <c r="BN208" s="1081"/>
      <c r="BO208" s="1123"/>
      <c r="BP208" s="1124"/>
      <c r="BQ208" s="1127"/>
      <c r="BR208" s="1128"/>
      <c r="BS208" s="1131"/>
      <c r="BT208" s="1132"/>
      <c r="BU208" s="1080"/>
      <c r="BV208" s="1081"/>
      <c r="BW208" s="1109"/>
      <c r="BX208" s="1110"/>
      <c r="BY208" s="1111"/>
      <c r="BZ208" s="1113"/>
      <c r="CA208" s="1113"/>
      <c r="CB208" s="1099"/>
      <c r="CC208" s="1099"/>
      <c r="CD208" s="1101"/>
      <c r="CE208" s="1101"/>
      <c r="CF208" s="1102"/>
      <c r="CG208" s="1094"/>
      <c r="CH208" s="1104"/>
      <c r="CI208" s="1094"/>
      <c r="CJ208" s="1094"/>
      <c r="CK208" s="1094"/>
      <c r="CL208" s="1094"/>
      <c r="CM208" s="1095"/>
      <c r="CN208" s="1097"/>
      <c r="CO208" s="1093"/>
      <c r="CP208" s="1093"/>
      <c r="CQ208" s="1093"/>
      <c r="CR208" s="1093"/>
      <c r="CS208" s="1093"/>
      <c r="CT208" s="1086"/>
      <c r="CU208" s="1091"/>
      <c r="CV208" s="1086"/>
      <c r="CW208" s="1087"/>
      <c r="CX208" s="1089"/>
      <c r="CY208" s="1087"/>
      <c r="CZ208" s="1075"/>
      <c r="DA208" s="1076"/>
      <c r="DB208" s="1086"/>
      <c r="DC208" s="1091"/>
      <c r="DD208" s="1086"/>
      <c r="DE208" s="1087"/>
      <c r="DF208" s="1089"/>
      <c r="DG208" s="1087"/>
      <c r="DH208" s="1075"/>
      <c r="DI208" s="1076"/>
    </row>
    <row r="209" spans="1:113" ht="17.25" customHeight="1" x14ac:dyDescent="0.15">
      <c r="A209" s="1143">
        <f t="shared" ref="A209" si="2223">A207+1</f>
        <v>100</v>
      </c>
      <c r="B209" s="1144"/>
      <c r="C209" s="1147"/>
      <c r="D209" s="1148"/>
      <c r="E209" s="1148"/>
      <c r="F209" s="1148"/>
      <c r="G209" s="1149"/>
      <c r="H209" s="1153"/>
      <c r="I209" s="1154"/>
      <c r="J209" s="1155"/>
      <c r="K209" s="1143" t="str">
        <f>IF(ISERROR(VLOOKUP($H209,[3]設定!$D$2:$E$7,2)), "", VLOOKUP($H209,[3]設定!$D$2:$E$7,2))</f>
        <v/>
      </c>
      <c r="L209" s="1144"/>
      <c r="M209" s="1084">
        <f t="shared" ref="M209" si="2224">COUNTA(AH210:BL210)</f>
        <v>0</v>
      </c>
      <c r="N209" s="1090"/>
      <c r="O209" s="1159">
        <f t="shared" ref="O209" si="2225">COUNTIF(AH210:BL210,"非")</f>
        <v>0</v>
      </c>
      <c r="P209" s="1073"/>
      <c r="Q209" s="1073">
        <f t="shared" ref="Q209" si="2226">COUNTIF(AH210:BL210,"緊")</f>
        <v>0</v>
      </c>
      <c r="R209" s="1073"/>
      <c r="S209" s="1073">
        <f t="shared" ref="S209" si="2227">COUNTIF(AH210:BL210,"リ")</f>
        <v>0</v>
      </c>
      <c r="T209" s="1074"/>
      <c r="U209" s="1133">
        <f t="shared" ref="U209" si="2228">COUNTIF(AH209:BL209,"○")</f>
        <v>0</v>
      </c>
      <c r="V209" s="1134"/>
      <c r="W209" s="1137">
        <f t="shared" ref="W209" si="2229">SUM(Y209:AD210)</f>
        <v>0</v>
      </c>
      <c r="X209" s="1138"/>
      <c r="Y209" s="1141">
        <f t="shared" ref="Y209" si="2230">SUMIFS($AH209:$BL209,$AH210:$BL210,"非")</f>
        <v>0</v>
      </c>
      <c r="Z209" s="1114"/>
      <c r="AA209" s="1114">
        <f t="shared" ref="AA209" si="2231">SUMIFS($AH209:$BL209,$AH210:$BL210,"緊")</f>
        <v>0</v>
      </c>
      <c r="AB209" s="1114"/>
      <c r="AC209" s="1114">
        <f t="shared" ref="AC209" si="2232">SUMIFS($AH209:$BL209,$AH210:$BL210,"リ")</f>
        <v>0</v>
      </c>
      <c r="AD209" s="1115"/>
      <c r="AE209" s="1118" t="s">
        <v>451</v>
      </c>
      <c r="AF209" s="1119"/>
      <c r="AG209" s="1120"/>
      <c r="AH209" s="359"/>
      <c r="AI209" s="286"/>
      <c r="AJ209" s="286"/>
      <c r="AK209" s="286"/>
      <c r="AL209" s="286"/>
      <c r="AM209" s="286"/>
      <c r="AN209" s="286"/>
      <c r="AO209" s="360"/>
      <c r="AP209" s="360"/>
      <c r="AQ209" s="286"/>
      <c r="AR209" s="286"/>
      <c r="AS209" s="286"/>
      <c r="AT209" s="286"/>
      <c r="AU209" s="286"/>
      <c r="AV209" s="286"/>
      <c r="AW209" s="286"/>
      <c r="AX209" s="286"/>
      <c r="AY209" s="286"/>
      <c r="AZ209" s="286"/>
      <c r="BA209" s="286"/>
      <c r="BB209" s="286"/>
      <c r="BC209" s="286"/>
      <c r="BD209" s="286"/>
      <c r="BE209" s="286"/>
      <c r="BF209" s="286"/>
      <c r="BG209" s="286"/>
      <c r="BH209" s="286"/>
      <c r="BI209" s="286"/>
      <c r="BJ209" s="286"/>
      <c r="BK209" s="286"/>
      <c r="BL209" s="361"/>
      <c r="BM209" s="1105"/>
      <c r="BN209" s="1106"/>
      <c r="BO209" s="1121"/>
      <c r="BP209" s="1122"/>
      <c r="BQ209" s="1125"/>
      <c r="BR209" s="1126"/>
      <c r="BS209" s="1129" t="str">
        <f t="shared" ref="BS209" si="2233">IF(BM209&gt;2,CR209,"")</f>
        <v/>
      </c>
      <c r="BT209" s="1130"/>
      <c r="BU209" s="1105"/>
      <c r="BV209" s="1106"/>
      <c r="BW209" s="1107"/>
      <c r="BX209" s="1108"/>
      <c r="BY209" s="1111"/>
      <c r="BZ209" s="1112">
        <f t="shared" ref="BZ209" si="2234">SUMPRODUCT((AH209:BL209&gt;8)*(BM209=""),AH209:BL209)-IF(BM209="",COUNTIF(AH209:BL209,"&gt;8")*8,0)</f>
        <v>0</v>
      </c>
      <c r="CA209" s="1112">
        <f t="shared" ref="CA209" si="2235">SUMPRODUCT((AH209:BL209&gt;8)*(BM209=8),AH209:BL209)-IF(BM209=8,COUNTIF(AH209:BL209,"&gt;8")*8,0)</f>
        <v>0</v>
      </c>
      <c r="CB209" s="1098">
        <f t="shared" ref="CB209" si="2236">COUNTIFS($AH210:$BL210,"緊",$AH209:$BL209,"○")+COUNTIFS($AH210:$BL210,"リ",$AH209:$BL209,"○")</f>
        <v>0</v>
      </c>
      <c r="CC209" s="1098">
        <f t="shared" ref="CC209" si="2237">SUMIFS($AH209:$BL209,$AH210:$BL210,"緊")+SUMIFS($AH209:$BL209,$AH210:$BL210,"リ")</f>
        <v>0</v>
      </c>
      <c r="CD209" s="1100" t="str">
        <f>IF(K209="","",IFERROR(VALUE(DATEDIF(H209,[3]設定!$D$13,"Y")+DATEDIF(H209,[3]設定!$D$13,"YM")/100),0))</f>
        <v/>
      </c>
      <c r="CE209" s="1100" t="str">
        <f>IF(H209="","",IF(CD209&lt;0.06,"6か月未満",IF(AND(0.06&lt;=CD209,CD209&lt;1),"6か月以上",IF(AND(1&lt;=CD209,CD209&lt;3),"3歳児未満",IF(3&lt;=CD209,"3歳児以上","")))))</f>
        <v/>
      </c>
      <c r="CF209" s="1102"/>
      <c r="CG209" s="1094"/>
      <c r="CH209" s="1103"/>
      <c r="CI209" s="1094"/>
      <c r="CJ209" s="1094"/>
      <c r="CK209" s="1094"/>
      <c r="CL209" s="1094"/>
      <c r="CM209" s="1095"/>
      <c r="CN209" s="1096"/>
      <c r="CO209" s="1092"/>
      <c r="CP209" s="1092"/>
      <c r="CQ209" s="1092"/>
      <c r="CR209" s="1092"/>
      <c r="CS209" s="1092"/>
      <c r="CT209" s="1084">
        <f t="shared" ref="CT209" si="2238">SUM(CV209:DA210)</f>
        <v>0</v>
      </c>
      <c r="CU209" s="1090"/>
      <c r="CV209" s="1084">
        <f t="shared" ref="CV209" si="2239">IF(AND(BM209&lt;&gt;1,K209&gt;=3),COUNTIFS(AH210:BL210,"非",AH209:BL209,"&gt;=2"),"")</f>
        <v>0</v>
      </c>
      <c r="CW209" s="1085"/>
      <c r="CX209" s="1088">
        <f t="shared" ref="CX209" si="2240">IF(AND(BM209&lt;&gt;1,K209&gt;=3),COUNTIFS(AH210:BL210,"緊",AH209:BL209,"&gt;=2"),"")</f>
        <v>0</v>
      </c>
      <c r="CY209" s="1085"/>
      <c r="CZ209" s="1073">
        <f t="shared" ref="CZ209" si="2241">IF(AND(BM209&lt;&gt;1,K209&gt;=3),COUNTIFS(AH210:BL210,"リ",AH209:BL209,"&gt;=2"),"")</f>
        <v>0</v>
      </c>
      <c r="DA209" s="1074"/>
      <c r="DB209" s="1084">
        <f t="shared" ref="DB209" si="2242">SUM(DD209:DI210)</f>
        <v>0</v>
      </c>
      <c r="DC209" s="1090"/>
      <c r="DD209" s="1084" t="str">
        <f t="shared" ref="DD209" si="2243">IF(AND(BM209&lt;&gt;1,K209&lt;3),COUNTIFS(AH210:BL210,"非"),"")</f>
        <v/>
      </c>
      <c r="DE209" s="1085"/>
      <c r="DF209" s="1088" t="str">
        <f t="shared" ref="DF209" si="2244">IF(AND(BM209&lt;&gt;1,K209&lt;3),COUNTIFS(AH210:BL210,"緊"),"")</f>
        <v/>
      </c>
      <c r="DG209" s="1085"/>
      <c r="DH209" s="1073" t="str">
        <f t="shared" ref="DH209" si="2245">IF(AND(BM209&lt;&gt;1,K209&lt;3),COUNTIFS(AH210:BL210,"リ"),"")</f>
        <v/>
      </c>
      <c r="DI209" s="1074"/>
    </row>
    <row r="210" spans="1:113" ht="17.25" customHeight="1" x14ac:dyDescent="0.15">
      <c r="A210" s="1145"/>
      <c r="B210" s="1146"/>
      <c r="C210" s="1150"/>
      <c r="D210" s="1151"/>
      <c r="E210" s="1151"/>
      <c r="F210" s="1151"/>
      <c r="G210" s="1152"/>
      <c r="H210" s="1156"/>
      <c r="I210" s="1157"/>
      <c r="J210" s="1158"/>
      <c r="K210" s="1145"/>
      <c r="L210" s="1146"/>
      <c r="M210" s="1086"/>
      <c r="N210" s="1091"/>
      <c r="O210" s="1160"/>
      <c r="P210" s="1075"/>
      <c r="Q210" s="1075"/>
      <c r="R210" s="1075"/>
      <c r="S210" s="1075"/>
      <c r="T210" s="1076"/>
      <c r="U210" s="1135"/>
      <c r="V210" s="1136"/>
      <c r="W210" s="1139"/>
      <c r="X210" s="1140"/>
      <c r="Y210" s="1142"/>
      <c r="Z210" s="1116"/>
      <c r="AA210" s="1116"/>
      <c r="AB210" s="1116"/>
      <c r="AC210" s="1116"/>
      <c r="AD210" s="1117"/>
      <c r="AE210" s="1077" t="s">
        <v>450</v>
      </c>
      <c r="AF210" s="1078"/>
      <c r="AG210" s="1079"/>
      <c r="AH210" s="362"/>
      <c r="AI210" s="362"/>
      <c r="AJ210" s="362"/>
      <c r="AK210" s="362"/>
      <c r="AL210" s="362"/>
      <c r="AM210" s="362"/>
      <c r="AN210" s="362"/>
      <c r="AO210" s="363"/>
      <c r="AP210" s="363"/>
      <c r="AQ210" s="362"/>
      <c r="AR210" s="362"/>
      <c r="AS210" s="362"/>
      <c r="AT210" s="362"/>
      <c r="AU210" s="362"/>
      <c r="AV210" s="362"/>
      <c r="AW210" s="362"/>
      <c r="AX210" s="362"/>
      <c r="AY210" s="362"/>
      <c r="AZ210" s="362"/>
      <c r="BA210" s="362"/>
      <c r="BB210" s="362"/>
      <c r="BC210" s="362"/>
      <c r="BD210" s="362"/>
      <c r="BE210" s="362"/>
      <c r="BF210" s="362"/>
      <c r="BG210" s="362"/>
      <c r="BH210" s="362"/>
      <c r="BI210" s="362"/>
      <c r="BJ210" s="362"/>
      <c r="BK210" s="362"/>
      <c r="BL210" s="362"/>
      <c r="BM210" s="1080"/>
      <c r="BN210" s="1081"/>
      <c r="BO210" s="1123"/>
      <c r="BP210" s="1124"/>
      <c r="BQ210" s="1127"/>
      <c r="BR210" s="1128"/>
      <c r="BS210" s="1131"/>
      <c r="BT210" s="1132"/>
      <c r="BU210" s="1080"/>
      <c r="BV210" s="1081"/>
      <c r="BW210" s="1109"/>
      <c r="BX210" s="1110"/>
      <c r="BY210" s="1111"/>
      <c r="BZ210" s="1113"/>
      <c r="CA210" s="1113"/>
      <c r="CB210" s="1099"/>
      <c r="CC210" s="1099"/>
      <c r="CD210" s="1101"/>
      <c r="CE210" s="1101"/>
      <c r="CF210" s="1102"/>
      <c r="CG210" s="1094"/>
      <c r="CH210" s="1104"/>
      <c r="CI210" s="1094"/>
      <c r="CJ210" s="1094"/>
      <c r="CK210" s="1094"/>
      <c r="CL210" s="1094"/>
      <c r="CM210" s="1095"/>
      <c r="CN210" s="1097"/>
      <c r="CO210" s="1093"/>
      <c r="CP210" s="1093"/>
      <c r="CQ210" s="1093"/>
      <c r="CR210" s="1093"/>
      <c r="CS210" s="1093"/>
      <c r="CT210" s="1086"/>
      <c r="CU210" s="1091"/>
      <c r="CV210" s="1086"/>
      <c r="CW210" s="1087"/>
      <c r="CX210" s="1089"/>
      <c r="CY210" s="1087"/>
      <c r="CZ210" s="1075"/>
      <c r="DA210" s="1076"/>
      <c r="DB210" s="1086"/>
      <c r="DC210" s="1091"/>
      <c r="DD210" s="1086"/>
      <c r="DE210" s="1087"/>
      <c r="DF210" s="1089"/>
      <c r="DG210" s="1087"/>
      <c r="DH210" s="1075"/>
      <c r="DI210" s="1076"/>
    </row>
    <row r="211" spans="1:113" ht="17.25" customHeight="1" x14ac:dyDescent="0.15">
      <c r="A211" s="1143">
        <f t="shared" ref="A211" si="2246">A209+1</f>
        <v>101</v>
      </c>
      <c r="B211" s="1144"/>
      <c r="C211" s="1147"/>
      <c r="D211" s="1148"/>
      <c r="E211" s="1148"/>
      <c r="F211" s="1148"/>
      <c r="G211" s="1149"/>
      <c r="H211" s="1153"/>
      <c r="I211" s="1154"/>
      <c r="J211" s="1155"/>
      <c r="K211" s="1143" t="str">
        <f>IF(ISERROR(VLOOKUP($H211,[3]設定!$D$2:$E$7,2)), "", VLOOKUP($H211,[3]設定!$D$2:$E$7,2))</f>
        <v/>
      </c>
      <c r="L211" s="1144"/>
      <c r="M211" s="1084">
        <f t="shared" ref="M211" si="2247">COUNTA(AH212:BL212)</f>
        <v>0</v>
      </c>
      <c r="N211" s="1090"/>
      <c r="O211" s="1159">
        <f t="shared" ref="O211" si="2248">COUNTIF(AH212:BL212,"非")</f>
        <v>0</v>
      </c>
      <c r="P211" s="1073"/>
      <c r="Q211" s="1073">
        <f t="shared" ref="Q211" si="2249">COUNTIF(AH212:BL212,"緊")</f>
        <v>0</v>
      </c>
      <c r="R211" s="1073"/>
      <c r="S211" s="1073">
        <f t="shared" ref="S211" si="2250">COUNTIF(AH212:BL212,"リ")</f>
        <v>0</v>
      </c>
      <c r="T211" s="1074"/>
      <c r="U211" s="1133">
        <f t="shared" ref="U211" si="2251">COUNTIF(AH211:BL211,"○")</f>
        <v>0</v>
      </c>
      <c r="V211" s="1134"/>
      <c r="W211" s="1137">
        <f t="shared" ref="W211" si="2252">SUM(Y211:AD212)</f>
        <v>0</v>
      </c>
      <c r="X211" s="1138"/>
      <c r="Y211" s="1141">
        <f t="shared" ref="Y211" si="2253">SUMIFS($AH211:$BL211,$AH212:$BL212,"非")</f>
        <v>0</v>
      </c>
      <c r="Z211" s="1114"/>
      <c r="AA211" s="1114">
        <f t="shared" ref="AA211" si="2254">SUMIFS($AH211:$BL211,$AH212:$BL212,"緊")</f>
        <v>0</v>
      </c>
      <c r="AB211" s="1114"/>
      <c r="AC211" s="1114">
        <f t="shared" ref="AC211" si="2255">SUMIFS($AH211:$BL211,$AH212:$BL212,"リ")</f>
        <v>0</v>
      </c>
      <c r="AD211" s="1115"/>
      <c r="AE211" s="1118" t="s">
        <v>451</v>
      </c>
      <c r="AF211" s="1119"/>
      <c r="AG211" s="1120"/>
      <c r="AH211" s="359"/>
      <c r="AI211" s="286"/>
      <c r="AJ211" s="286"/>
      <c r="AK211" s="286"/>
      <c r="AL211" s="286"/>
      <c r="AM211" s="286"/>
      <c r="AN211" s="286"/>
      <c r="AO211" s="360"/>
      <c r="AP211" s="360"/>
      <c r="AQ211" s="286"/>
      <c r="AR211" s="286"/>
      <c r="AS211" s="286"/>
      <c r="AT211" s="286"/>
      <c r="AU211" s="286"/>
      <c r="AV211" s="286"/>
      <c r="AW211" s="286"/>
      <c r="AX211" s="286"/>
      <c r="AY211" s="286"/>
      <c r="AZ211" s="286"/>
      <c r="BA211" s="286"/>
      <c r="BB211" s="286"/>
      <c r="BC211" s="286"/>
      <c r="BD211" s="286"/>
      <c r="BE211" s="286"/>
      <c r="BF211" s="286"/>
      <c r="BG211" s="286"/>
      <c r="BH211" s="286"/>
      <c r="BI211" s="286"/>
      <c r="BJ211" s="286"/>
      <c r="BK211" s="286"/>
      <c r="BL211" s="361"/>
      <c r="BM211" s="1105"/>
      <c r="BN211" s="1106"/>
      <c r="BO211" s="1121"/>
      <c r="BP211" s="1122"/>
      <c r="BQ211" s="1125"/>
      <c r="BR211" s="1126"/>
      <c r="BS211" s="1129" t="str">
        <f t="shared" ref="BS211" si="2256">IF(BM211&gt;2,CR211,"")</f>
        <v/>
      </c>
      <c r="BT211" s="1130"/>
      <c r="BU211" s="1105"/>
      <c r="BV211" s="1106"/>
      <c r="BW211" s="1107"/>
      <c r="BX211" s="1108"/>
      <c r="BY211" s="1111"/>
      <c r="BZ211" s="1112">
        <f t="shared" ref="BZ211" si="2257">SUMPRODUCT((AH211:BL211&gt;8)*(BM211=""),AH211:BL211)-IF(BM211="",COUNTIF(AH211:BL211,"&gt;8")*8,0)</f>
        <v>0</v>
      </c>
      <c r="CA211" s="1112">
        <f t="shared" ref="CA211" si="2258">SUMPRODUCT((AH211:BL211&gt;8)*(BM211=8),AH211:BL211)-IF(BM211=8,COUNTIF(AH211:BL211,"&gt;8")*8,0)</f>
        <v>0</v>
      </c>
      <c r="CB211" s="1098">
        <f t="shared" ref="CB211" si="2259">COUNTIFS($AH212:$BL212,"緊",$AH211:$BL211,"○")+COUNTIFS($AH212:$BL212,"リ",$AH211:$BL211,"○")</f>
        <v>0</v>
      </c>
      <c r="CC211" s="1098">
        <f t="shared" ref="CC211" si="2260">SUMIFS($AH211:$BL211,$AH212:$BL212,"緊")+SUMIFS($AH211:$BL211,$AH212:$BL212,"リ")</f>
        <v>0</v>
      </c>
      <c r="CD211" s="1100" t="str">
        <f>IF(K211="","",IFERROR(VALUE(DATEDIF(H211,[3]設定!$D$13,"Y")+DATEDIF(H211,[3]設定!$D$13,"YM")/100),0))</f>
        <v/>
      </c>
      <c r="CE211" s="1100" t="str">
        <f>IF(H211="","",IF(CD211&lt;0.06,"6か月未満",IF(AND(0.06&lt;=CD211,CD211&lt;1),"6か月以上",IF(AND(1&lt;=CD211,CD211&lt;3),"3歳児未満",IF(3&lt;=CD211,"3歳児以上","")))))</f>
        <v/>
      </c>
      <c r="CF211" s="1102"/>
      <c r="CG211" s="1094"/>
      <c r="CH211" s="1103"/>
      <c r="CI211" s="1094"/>
      <c r="CJ211" s="1094"/>
      <c r="CK211" s="1094"/>
      <c r="CL211" s="1094"/>
      <c r="CM211" s="1095"/>
      <c r="CN211" s="1096"/>
      <c r="CO211" s="1092"/>
      <c r="CP211" s="1092"/>
      <c r="CQ211" s="1092"/>
      <c r="CR211" s="1092"/>
      <c r="CS211" s="1092"/>
      <c r="CT211" s="1084">
        <f t="shared" ref="CT211" si="2261">SUM(CV211:DA212)</f>
        <v>0</v>
      </c>
      <c r="CU211" s="1090"/>
      <c r="CV211" s="1084">
        <f t="shared" ref="CV211" si="2262">IF(AND(BM211&lt;&gt;1,K211&gt;=3),COUNTIFS(AH212:BL212,"非",AH211:BL211,"&gt;=2"),"")</f>
        <v>0</v>
      </c>
      <c r="CW211" s="1085"/>
      <c r="CX211" s="1088">
        <f t="shared" ref="CX211" si="2263">IF(AND(BM211&lt;&gt;1,K211&gt;=3),COUNTIFS(AH212:BL212,"緊",AH211:BL211,"&gt;=2"),"")</f>
        <v>0</v>
      </c>
      <c r="CY211" s="1085"/>
      <c r="CZ211" s="1073">
        <f t="shared" ref="CZ211" si="2264">IF(AND(BM211&lt;&gt;1,K211&gt;=3),COUNTIFS(AH212:BL212,"リ",AH211:BL211,"&gt;=2"),"")</f>
        <v>0</v>
      </c>
      <c r="DA211" s="1074"/>
      <c r="DB211" s="1084">
        <f t="shared" ref="DB211" si="2265">SUM(DD211:DI212)</f>
        <v>0</v>
      </c>
      <c r="DC211" s="1090"/>
      <c r="DD211" s="1084" t="str">
        <f t="shared" ref="DD211" si="2266">IF(AND(BM211&lt;&gt;1,K211&lt;3),COUNTIFS(AH212:BL212,"非"),"")</f>
        <v/>
      </c>
      <c r="DE211" s="1085"/>
      <c r="DF211" s="1088" t="str">
        <f t="shared" ref="DF211" si="2267">IF(AND(BM211&lt;&gt;1,K211&lt;3),COUNTIFS(AH212:BL212,"緊"),"")</f>
        <v/>
      </c>
      <c r="DG211" s="1085"/>
      <c r="DH211" s="1073" t="str">
        <f t="shared" ref="DH211" si="2268">IF(AND(BM211&lt;&gt;1,K211&lt;3),COUNTIFS(AH212:BL212,"リ"),"")</f>
        <v/>
      </c>
      <c r="DI211" s="1074"/>
    </row>
    <row r="212" spans="1:113" ht="17.25" customHeight="1" x14ac:dyDescent="0.15">
      <c r="A212" s="1145"/>
      <c r="B212" s="1146"/>
      <c r="C212" s="1150"/>
      <c r="D212" s="1151"/>
      <c r="E212" s="1151"/>
      <c r="F212" s="1151"/>
      <c r="G212" s="1152"/>
      <c r="H212" s="1156"/>
      <c r="I212" s="1157"/>
      <c r="J212" s="1158"/>
      <c r="K212" s="1145"/>
      <c r="L212" s="1146"/>
      <c r="M212" s="1086"/>
      <c r="N212" s="1091"/>
      <c r="O212" s="1160"/>
      <c r="P212" s="1075"/>
      <c r="Q212" s="1075"/>
      <c r="R212" s="1075"/>
      <c r="S212" s="1075"/>
      <c r="T212" s="1076"/>
      <c r="U212" s="1135"/>
      <c r="V212" s="1136"/>
      <c r="W212" s="1139"/>
      <c r="X212" s="1140"/>
      <c r="Y212" s="1142"/>
      <c r="Z212" s="1116"/>
      <c r="AA212" s="1116"/>
      <c r="AB212" s="1116"/>
      <c r="AC212" s="1116"/>
      <c r="AD212" s="1117"/>
      <c r="AE212" s="1077" t="s">
        <v>450</v>
      </c>
      <c r="AF212" s="1078"/>
      <c r="AG212" s="1079"/>
      <c r="AH212" s="362"/>
      <c r="AI212" s="362"/>
      <c r="AJ212" s="362"/>
      <c r="AK212" s="362"/>
      <c r="AL212" s="362"/>
      <c r="AM212" s="362"/>
      <c r="AN212" s="362"/>
      <c r="AO212" s="363"/>
      <c r="AP212" s="363"/>
      <c r="AQ212" s="362"/>
      <c r="AR212" s="362"/>
      <c r="AS212" s="362"/>
      <c r="AT212" s="362"/>
      <c r="AU212" s="362"/>
      <c r="AV212" s="362"/>
      <c r="AW212" s="362"/>
      <c r="AX212" s="362"/>
      <c r="AY212" s="362"/>
      <c r="AZ212" s="362"/>
      <c r="BA212" s="362"/>
      <c r="BB212" s="362"/>
      <c r="BC212" s="362"/>
      <c r="BD212" s="362"/>
      <c r="BE212" s="362"/>
      <c r="BF212" s="362"/>
      <c r="BG212" s="362"/>
      <c r="BH212" s="362"/>
      <c r="BI212" s="362"/>
      <c r="BJ212" s="362"/>
      <c r="BK212" s="362"/>
      <c r="BL212" s="362"/>
      <c r="BM212" s="1080"/>
      <c r="BN212" s="1081"/>
      <c r="BO212" s="1123"/>
      <c r="BP212" s="1124"/>
      <c r="BQ212" s="1127"/>
      <c r="BR212" s="1128"/>
      <c r="BS212" s="1131"/>
      <c r="BT212" s="1132"/>
      <c r="BU212" s="1080"/>
      <c r="BV212" s="1081"/>
      <c r="BW212" s="1109"/>
      <c r="BX212" s="1110"/>
      <c r="BY212" s="1111"/>
      <c r="BZ212" s="1113"/>
      <c r="CA212" s="1113"/>
      <c r="CB212" s="1099"/>
      <c r="CC212" s="1099"/>
      <c r="CD212" s="1101"/>
      <c r="CE212" s="1101"/>
      <c r="CF212" s="1102"/>
      <c r="CG212" s="1094"/>
      <c r="CH212" s="1104"/>
      <c r="CI212" s="1094"/>
      <c r="CJ212" s="1094"/>
      <c r="CK212" s="1094"/>
      <c r="CL212" s="1094"/>
      <c r="CM212" s="1095"/>
      <c r="CN212" s="1097"/>
      <c r="CO212" s="1093"/>
      <c r="CP212" s="1093"/>
      <c r="CQ212" s="1093"/>
      <c r="CR212" s="1093"/>
      <c r="CS212" s="1093"/>
      <c r="CT212" s="1086"/>
      <c r="CU212" s="1091"/>
      <c r="CV212" s="1086"/>
      <c r="CW212" s="1087"/>
      <c r="CX212" s="1089"/>
      <c r="CY212" s="1087"/>
      <c r="CZ212" s="1075"/>
      <c r="DA212" s="1076"/>
      <c r="DB212" s="1086"/>
      <c r="DC212" s="1091"/>
      <c r="DD212" s="1086"/>
      <c r="DE212" s="1087"/>
      <c r="DF212" s="1089"/>
      <c r="DG212" s="1087"/>
      <c r="DH212" s="1075"/>
      <c r="DI212" s="1076"/>
    </row>
    <row r="213" spans="1:113" ht="17.25" customHeight="1" x14ac:dyDescent="0.15">
      <c r="A213" s="1143">
        <f t="shared" ref="A213" si="2269">A211+1</f>
        <v>102</v>
      </c>
      <c r="B213" s="1144"/>
      <c r="C213" s="1147"/>
      <c r="D213" s="1148"/>
      <c r="E213" s="1148"/>
      <c r="F213" s="1148"/>
      <c r="G213" s="1149"/>
      <c r="H213" s="1153"/>
      <c r="I213" s="1154"/>
      <c r="J213" s="1155"/>
      <c r="K213" s="1143" t="str">
        <f>IF(ISERROR(VLOOKUP($H213,[3]設定!$D$2:$E$7,2)), "", VLOOKUP($H213,[3]設定!$D$2:$E$7,2))</f>
        <v/>
      </c>
      <c r="L213" s="1144"/>
      <c r="M213" s="1084">
        <f t="shared" ref="M213" si="2270">COUNTA(AH214:BL214)</f>
        <v>0</v>
      </c>
      <c r="N213" s="1090"/>
      <c r="O213" s="1159">
        <f t="shared" ref="O213" si="2271">COUNTIF(AH214:BL214,"非")</f>
        <v>0</v>
      </c>
      <c r="P213" s="1073"/>
      <c r="Q213" s="1073">
        <f t="shared" ref="Q213" si="2272">COUNTIF(AH214:BL214,"緊")</f>
        <v>0</v>
      </c>
      <c r="R213" s="1073"/>
      <c r="S213" s="1073">
        <f t="shared" ref="S213" si="2273">COUNTIF(AH214:BL214,"リ")</f>
        <v>0</v>
      </c>
      <c r="T213" s="1074"/>
      <c r="U213" s="1133">
        <f t="shared" ref="U213" si="2274">COUNTIF(AH213:BL213,"○")</f>
        <v>0</v>
      </c>
      <c r="V213" s="1134"/>
      <c r="W213" s="1137">
        <f t="shared" ref="W213" si="2275">SUM(Y213:AD214)</f>
        <v>0</v>
      </c>
      <c r="X213" s="1138"/>
      <c r="Y213" s="1141">
        <f t="shared" ref="Y213" si="2276">SUMIFS($AH213:$BL213,$AH214:$BL214,"非")</f>
        <v>0</v>
      </c>
      <c r="Z213" s="1114"/>
      <c r="AA213" s="1114">
        <f t="shared" ref="AA213" si="2277">SUMIFS($AH213:$BL213,$AH214:$BL214,"緊")</f>
        <v>0</v>
      </c>
      <c r="AB213" s="1114"/>
      <c r="AC213" s="1114">
        <f t="shared" ref="AC213" si="2278">SUMIFS($AH213:$BL213,$AH214:$BL214,"リ")</f>
        <v>0</v>
      </c>
      <c r="AD213" s="1115"/>
      <c r="AE213" s="1118" t="s">
        <v>451</v>
      </c>
      <c r="AF213" s="1119"/>
      <c r="AG213" s="1120"/>
      <c r="AH213" s="359"/>
      <c r="AI213" s="286"/>
      <c r="AJ213" s="286"/>
      <c r="AK213" s="286"/>
      <c r="AL213" s="286"/>
      <c r="AM213" s="286"/>
      <c r="AN213" s="286"/>
      <c r="AO213" s="360"/>
      <c r="AP213" s="360"/>
      <c r="AQ213" s="286"/>
      <c r="AR213" s="286"/>
      <c r="AS213" s="286"/>
      <c r="AT213" s="286"/>
      <c r="AU213" s="286"/>
      <c r="AV213" s="286"/>
      <c r="AW213" s="286"/>
      <c r="AX213" s="286"/>
      <c r="AY213" s="286"/>
      <c r="AZ213" s="286"/>
      <c r="BA213" s="286"/>
      <c r="BB213" s="286"/>
      <c r="BC213" s="286"/>
      <c r="BD213" s="286"/>
      <c r="BE213" s="286"/>
      <c r="BF213" s="286"/>
      <c r="BG213" s="286"/>
      <c r="BH213" s="286"/>
      <c r="BI213" s="286"/>
      <c r="BJ213" s="286"/>
      <c r="BK213" s="286"/>
      <c r="BL213" s="361"/>
      <c r="BM213" s="1105"/>
      <c r="BN213" s="1106"/>
      <c r="BO213" s="1121"/>
      <c r="BP213" s="1122"/>
      <c r="BQ213" s="1125"/>
      <c r="BR213" s="1126"/>
      <c r="BS213" s="1129" t="str">
        <f t="shared" ref="BS213" si="2279">IF(BM213&gt;2,CR213,"")</f>
        <v/>
      </c>
      <c r="BT213" s="1130"/>
      <c r="BU213" s="1105"/>
      <c r="BV213" s="1106"/>
      <c r="BW213" s="1107"/>
      <c r="BX213" s="1108"/>
      <c r="BY213" s="1111"/>
      <c r="BZ213" s="1112">
        <f t="shared" ref="BZ213" si="2280">SUMPRODUCT((AH213:BL213&gt;8)*(BM213=""),AH213:BL213)-IF(BM213="",COUNTIF(AH213:BL213,"&gt;8")*8,0)</f>
        <v>0</v>
      </c>
      <c r="CA213" s="1112">
        <f t="shared" ref="CA213" si="2281">SUMPRODUCT((AH213:BL213&gt;8)*(BM213=8),AH213:BL213)-IF(BM213=8,COUNTIF(AH213:BL213,"&gt;8")*8,0)</f>
        <v>0</v>
      </c>
      <c r="CB213" s="1098">
        <f t="shared" ref="CB213" si="2282">COUNTIFS($AH214:$BL214,"緊",$AH213:$BL213,"○")+COUNTIFS($AH214:$BL214,"リ",$AH213:$BL213,"○")</f>
        <v>0</v>
      </c>
      <c r="CC213" s="1098">
        <f t="shared" ref="CC213" si="2283">SUMIFS($AH213:$BL213,$AH214:$BL214,"緊")+SUMIFS($AH213:$BL213,$AH214:$BL214,"リ")</f>
        <v>0</v>
      </c>
      <c r="CD213" s="1100" t="str">
        <f>IF(K213="","",IFERROR(VALUE(DATEDIF(H213,[3]設定!$D$13,"Y")+DATEDIF(H213,[3]設定!$D$13,"YM")/100),0))</f>
        <v/>
      </c>
      <c r="CE213" s="1100" t="str">
        <f>IF(H213="","",IF(CD213&lt;0.06,"6か月未満",IF(AND(0.06&lt;=CD213,CD213&lt;1),"6か月以上",IF(AND(1&lt;=CD213,CD213&lt;3),"3歳児未満",IF(3&lt;=CD213,"3歳児以上","")))))</f>
        <v/>
      </c>
      <c r="CF213" s="1102"/>
      <c r="CG213" s="1094"/>
      <c r="CH213" s="1103"/>
      <c r="CI213" s="1094"/>
      <c r="CJ213" s="1094"/>
      <c r="CK213" s="1094"/>
      <c r="CL213" s="1094"/>
      <c r="CM213" s="1095"/>
      <c r="CN213" s="1096"/>
      <c r="CO213" s="1092"/>
      <c r="CP213" s="1092"/>
      <c r="CQ213" s="1092"/>
      <c r="CR213" s="1092"/>
      <c r="CS213" s="1092"/>
      <c r="CT213" s="1084">
        <f t="shared" ref="CT213" si="2284">SUM(CV213:DA214)</f>
        <v>0</v>
      </c>
      <c r="CU213" s="1090"/>
      <c r="CV213" s="1084">
        <f t="shared" ref="CV213" si="2285">IF(AND(BM213&lt;&gt;1,K213&gt;=3),COUNTIFS(AH214:BL214,"非",AH213:BL213,"&gt;=2"),"")</f>
        <v>0</v>
      </c>
      <c r="CW213" s="1085"/>
      <c r="CX213" s="1088">
        <f t="shared" ref="CX213" si="2286">IF(AND(BM213&lt;&gt;1,K213&gt;=3),COUNTIFS(AH214:BL214,"緊",AH213:BL213,"&gt;=2"),"")</f>
        <v>0</v>
      </c>
      <c r="CY213" s="1085"/>
      <c r="CZ213" s="1073">
        <f t="shared" ref="CZ213" si="2287">IF(AND(BM213&lt;&gt;1,K213&gt;=3),COUNTIFS(AH214:BL214,"リ",AH213:BL213,"&gt;=2"),"")</f>
        <v>0</v>
      </c>
      <c r="DA213" s="1074"/>
      <c r="DB213" s="1084">
        <f t="shared" ref="DB213" si="2288">SUM(DD213:DI214)</f>
        <v>0</v>
      </c>
      <c r="DC213" s="1090"/>
      <c r="DD213" s="1084" t="str">
        <f t="shared" ref="DD213" si="2289">IF(AND(BM213&lt;&gt;1,K213&lt;3),COUNTIFS(AH214:BL214,"非"),"")</f>
        <v/>
      </c>
      <c r="DE213" s="1085"/>
      <c r="DF213" s="1088" t="str">
        <f t="shared" ref="DF213" si="2290">IF(AND(BM213&lt;&gt;1,K213&lt;3),COUNTIFS(AH214:BL214,"緊"),"")</f>
        <v/>
      </c>
      <c r="DG213" s="1085"/>
      <c r="DH213" s="1073" t="str">
        <f t="shared" ref="DH213" si="2291">IF(AND(BM213&lt;&gt;1,K213&lt;3),COUNTIFS(AH214:BL214,"リ"),"")</f>
        <v/>
      </c>
      <c r="DI213" s="1074"/>
    </row>
    <row r="214" spans="1:113" ht="17.25" customHeight="1" x14ac:dyDescent="0.15">
      <c r="A214" s="1145"/>
      <c r="B214" s="1146"/>
      <c r="C214" s="1150"/>
      <c r="D214" s="1151"/>
      <c r="E214" s="1151"/>
      <c r="F214" s="1151"/>
      <c r="G214" s="1152"/>
      <c r="H214" s="1156"/>
      <c r="I214" s="1157"/>
      <c r="J214" s="1158"/>
      <c r="K214" s="1145"/>
      <c r="L214" s="1146"/>
      <c r="M214" s="1086"/>
      <c r="N214" s="1091"/>
      <c r="O214" s="1160"/>
      <c r="P214" s="1075"/>
      <c r="Q214" s="1075"/>
      <c r="R214" s="1075"/>
      <c r="S214" s="1075"/>
      <c r="T214" s="1076"/>
      <c r="U214" s="1135"/>
      <c r="V214" s="1136"/>
      <c r="W214" s="1139"/>
      <c r="X214" s="1140"/>
      <c r="Y214" s="1142"/>
      <c r="Z214" s="1116"/>
      <c r="AA214" s="1116"/>
      <c r="AB214" s="1116"/>
      <c r="AC214" s="1116"/>
      <c r="AD214" s="1117"/>
      <c r="AE214" s="1077" t="s">
        <v>450</v>
      </c>
      <c r="AF214" s="1078"/>
      <c r="AG214" s="1079"/>
      <c r="AH214" s="362"/>
      <c r="AI214" s="362"/>
      <c r="AJ214" s="362"/>
      <c r="AK214" s="362"/>
      <c r="AL214" s="362"/>
      <c r="AM214" s="362"/>
      <c r="AN214" s="362"/>
      <c r="AO214" s="363"/>
      <c r="AP214" s="363"/>
      <c r="AQ214" s="362"/>
      <c r="AR214" s="362"/>
      <c r="AS214" s="362"/>
      <c r="AT214" s="362"/>
      <c r="AU214" s="362"/>
      <c r="AV214" s="362"/>
      <c r="AW214" s="362"/>
      <c r="AX214" s="362"/>
      <c r="AY214" s="362"/>
      <c r="AZ214" s="362"/>
      <c r="BA214" s="362"/>
      <c r="BB214" s="362"/>
      <c r="BC214" s="362"/>
      <c r="BD214" s="362"/>
      <c r="BE214" s="362"/>
      <c r="BF214" s="362"/>
      <c r="BG214" s="362"/>
      <c r="BH214" s="362"/>
      <c r="BI214" s="362"/>
      <c r="BJ214" s="362"/>
      <c r="BK214" s="362"/>
      <c r="BL214" s="362"/>
      <c r="BM214" s="1080"/>
      <c r="BN214" s="1081"/>
      <c r="BO214" s="1123"/>
      <c r="BP214" s="1124"/>
      <c r="BQ214" s="1127"/>
      <c r="BR214" s="1128"/>
      <c r="BS214" s="1131"/>
      <c r="BT214" s="1132"/>
      <c r="BU214" s="1080"/>
      <c r="BV214" s="1081"/>
      <c r="BW214" s="1109"/>
      <c r="BX214" s="1110"/>
      <c r="BY214" s="1111"/>
      <c r="BZ214" s="1113"/>
      <c r="CA214" s="1113"/>
      <c r="CB214" s="1099"/>
      <c r="CC214" s="1099"/>
      <c r="CD214" s="1101"/>
      <c r="CE214" s="1101"/>
      <c r="CF214" s="1102"/>
      <c r="CG214" s="1094"/>
      <c r="CH214" s="1104"/>
      <c r="CI214" s="1094"/>
      <c r="CJ214" s="1094"/>
      <c r="CK214" s="1094"/>
      <c r="CL214" s="1094"/>
      <c r="CM214" s="1095"/>
      <c r="CN214" s="1097"/>
      <c r="CO214" s="1093"/>
      <c r="CP214" s="1093"/>
      <c r="CQ214" s="1093"/>
      <c r="CR214" s="1093"/>
      <c r="CS214" s="1093"/>
      <c r="CT214" s="1086"/>
      <c r="CU214" s="1091"/>
      <c r="CV214" s="1086"/>
      <c r="CW214" s="1087"/>
      <c r="CX214" s="1089"/>
      <c r="CY214" s="1087"/>
      <c r="CZ214" s="1075"/>
      <c r="DA214" s="1076"/>
      <c r="DB214" s="1086"/>
      <c r="DC214" s="1091"/>
      <c r="DD214" s="1086"/>
      <c r="DE214" s="1087"/>
      <c r="DF214" s="1089"/>
      <c r="DG214" s="1087"/>
      <c r="DH214" s="1075"/>
      <c r="DI214" s="1076"/>
    </row>
    <row r="215" spans="1:113" ht="17.25" customHeight="1" x14ac:dyDescent="0.15">
      <c r="A215" s="1143">
        <f t="shared" ref="A215" si="2292">A213+1</f>
        <v>103</v>
      </c>
      <c r="B215" s="1144"/>
      <c r="C215" s="1147"/>
      <c r="D215" s="1148"/>
      <c r="E215" s="1148"/>
      <c r="F215" s="1148"/>
      <c r="G215" s="1149"/>
      <c r="H215" s="1153"/>
      <c r="I215" s="1154"/>
      <c r="J215" s="1155"/>
      <c r="K215" s="1143" t="str">
        <f>IF(ISERROR(VLOOKUP($H215,[3]設定!$D$2:$E$7,2)), "", VLOOKUP($H215,[3]設定!$D$2:$E$7,2))</f>
        <v/>
      </c>
      <c r="L215" s="1144"/>
      <c r="M215" s="1084">
        <f t="shared" ref="M215" si="2293">COUNTA(AH216:BL216)</f>
        <v>0</v>
      </c>
      <c r="N215" s="1090"/>
      <c r="O215" s="1159">
        <f t="shared" ref="O215" si="2294">COUNTIF(AH216:BL216,"非")</f>
        <v>0</v>
      </c>
      <c r="P215" s="1073"/>
      <c r="Q215" s="1073">
        <f t="shared" ref="Q215" si="2295">COUNTIF(AH216:BL216,"緊")</f>
        <v>0</v>
      </c>
      <c r="R215" s="1073"/>
      <c r="S215" s="1073">
        <f t="shared" ref="S215" si="2296">COUNTIF(AH216:BL216,"リ")</f>
        <v>0</v>
      </c>
      <c r="T215" s="1074"/>
      <c r="U215" s="1133">
        <f t="shared" ref="U215" si="2297">COUNTIF(AH215:BL215,"○")</f>
        <v>0</v>
      </c>
      <c r="V215" s="1134"/>
      <c r="W215" s="1137">
        <f t="shared" ref="W215" si="2298">SUM(Y215:AD216)</f>
        <v>0</v>
      </c>
      <c r="X215" s="1138"/>
      <c r="Y215" s="1141">
        <f t="shared" ref="Y215" si="2299">SUMIFS($AH215:$BL215,$AH216:$BL216,"非")</f>
        <v>0</v>
      </c>
      <c r="Z215" s="1114"/>
      <c r="AA215" s="1114">
        <f t="shared" ref="AA215" si="2300">SUMIFS($AH215:$BL215,$AH216:$BL216,"緊")</f>
        <v>0</v>
      </c>
      <c r="AB215" s="1114"/>
      <c r="AC215" s="1114">
        <f t="shared" ref="AC215" si="2301">SUMIFS($AH215:$BL215,$AH216:$BL216,"リ")</f>
        <v>0</v>
      </c>
      <c r="AD215" s="1115"/>
      <c r="AE215" s="1118" t="s">
        <v>451</v>
      </c>
      <c r="AF215" s="1119"/>
      <c r="AG215" s="1120"/>
      <c r="AH215" s="359"/>
      <c r="AI215" s="286"/>
      <c r="AJ215" s="286"/>
      <c r="AK215" s="286"/>
      <c r="AL215" s="286"/>
      <c r="AM215" s="286"/>
      <c r="AN215" s="286"/>
      <c r="AO215" s="360"/>
      <c r="AP215" s="360"/>
      <c r="AQ215" s="286"/>
      <c r="AR215" s="286"/>
      <c r="AS215" s="286"/>
      <c r="AT215" s="286"/>
      <c r="AU215" s="286"/>
      <c r="AV215" s="286"/>
      <c r="AW215" s="286"/>
      <c r="AX215" s="286"/>
      <c r="AY215" s="286"/>
      <c r="AZ215" s="286"/>
      <c r="BA215" s="286"/>
      <c r="BB215" s="286"/>
      <c r="BC215" s="286"/>
      <c r="BD215" s="286"/>
      <c r="BE215" s="286"/>
      <c r="BF215" s="286"/>
      <c r="BG215" s="286"/>
      <c r="BH215" s="286"/>
      <c r="BI215" s="286"/>
      <c r="BJ215" s="286"/>
      <c r="BK215" s="286"/>
      <c r="BL215" s="361"/>
      <c r="BM215" s="1105"/>
      <c r="BN215" s="1106"/>
      <c r="BO215" s="1121"/>
      <c r="BP215" s="1122"/>
      <c r="BQ215" s="1125"/>
      <c r="BR215" s="1126"/>
      <c r="BS215" s="1129" t="str">
        <f t="shared" ref="BS215" si="2302">IF(BM215&gt;2,CR215,"")</f>
        <v/>
      </c>
      <c r="BT215" s="1130"/>
      <c r="BU215" s="1105"/>
      <c r="BV215" s="1106"/>
      <c r="BW215" s="1107"/>
      <c r="BX215" s="1108"/>
      <c r="BY215" s="1111"/>
      <c r="BZ215" s="1112">
        <f t="shared" ref="BZ215" si="2303">SUMPRODUCT((AH215:BL215&gt;8)*(BM215=""),AH215:BL215)-IF(BM215="",COUNTIF(AH215:BL215,"&gt;8")*8,0)</f>
        <v>0</v>
      </c>
      <c r="CA215" s="1112">
        <f t="shared" ref="CA215" si="2304">SUMPRODUCT((AH215:BL215&gt;8)*(BM215=8),AH215:BL215)-IF(BM215=8,COUNTIF(AH215:BL215,"&gt;8")*8,0)</f>
        <v>0</v>
      </c>
      <c r="CB215" s="1098">
        <f t="shared" ref="CB215" si="2305">COUNTIFS($AH216:$BL216,"緊",$AH215:$BL215,"○")+COUNTIFS($AH216:$BL216,"リ",$AH215:$BL215,"○")</f>
        <v>0</v>
      </c>
      <c r="CC215" s="1098">
        <f t="shared" ref="CC215" si="2306">SUMIFS($AH215:$BL215,$AH216:$BL216,"緊")+SUMIFS($AH215:$BL215,$AH216:$BL216,"リ")</f>
        <v>0</v>
      </c>
      <c r="CD215" s="1100" t="str">
        <f>IF(K215="","",IFERROR(VALUE(DATEDIF(H215,[3]設定!$D$13,"Y")+DATEDIF(H215,[3]設定!$D$13,"YM")/100),0))</f>
        <v/>
      </c>
      <c r="CE215" s="1100" t="str">
        <f>IF(H215="","",IF(CD215&lt;0.06,"6か月未満",IF(AND(0.06&lt;=CD215,CD215&lt;1),"6か月以上",IF(AND(1&lt;=CD215,CD215&lt;3),"3歳児未満",IF(3&lt;=CD215,"3歳児以上","")))))</f>
        <v/>
      </c>
      <c r="CF215" s="1102"/>
      <c r="CG215" s="1094"/>
      <c r="CH215" s="1103"/>
      <c r="CI215" s="1094"/>
      <c r="CJ215" s="1094"/>
      <c r="CK215" s="1094"/>
      <c r="CL215" s="1094"/>
      <c r="CM215" s="1095"/>
      <c r="CN215" s="1096"/>
      <c r="CO215" s="1092"/>
      <c r="CP215" s="1092"/>
      <c r="CQ215" s="1092"/>
      <c r="CR215" s="1092"/>
      <c r="CS215" s="1092"/>
      <c r="CT215" s="1084">
        <f t="shared" ref="CT215" si="2307">SUM(CV215:DA216)</f>
        <v>0</v>
      </c>
      <c r="CU215" s="1090"/>
      <c r="CV215" s="1084">
        <f t="shared" ref="CV215" si="2308">IF(AND(BM215&lt;&gt;1,K215&gt;=3),COUNTIFS(AH216:BL216,"非",AH215:BL215,"&gt;=2"),"")</f>
        <v>0</v>
      </c>
      <c r="CW215" s="1085"/>
      <c r="CX215" s="1088">
        <f t="shared" ref="CX215" si="2309">IF(AND(BM215&lt;&gt;1,K215&gt;=3),COUNTIFS(AH216:BL216,"緊",AH215:BL215,"&gt;=2"),"")</f>
        <v>0</v>
      </c>
      <c r="CY215" s="1085"/>
      <c r="CZ215" s="1073">
        <f t="shared" ref="CZ215" si="2310">IF(AND(BM215&lt;&gt;1,K215&gt;=3),COUNTIFS(AH216:BL216,"リ",AH215:BL215,"&gt;=2"),"")</f>
        <v>0</v>
      </c>
      <c r="DA215" s="1074"/>
      <c r="DB215" s="1084">
        <f t="shared" ref="DB215" si="2311">SUM(DD215:DI216)</f>
        <v>0</v>
      </c>
      <c r="DC215" s="1090"/>
      <c r="DD215" s="1084" t="str">
        <f t="shared" ref="DD215" si="2312">IF(AND(BM215&lt;&gt;1,K215&lt;3),COUNTIFS(AH216:BL216,"非"),"")</f>
        <v/>
      </c>
      <c r="DE215" s="1085"/>
      <c r="DF215" s="1088" t="str">
        <f t="shared" ref="DF215" si="2313">IF(AND(BM215&lt;&gt;1,K215&lt;3),COUNTIFS(AH216:BL216,"緊"),"")</f>
        <v/>
      </c>
      <c r="DG215" s="1085"/>
      <c r="DH215" s="1073" t="str">
        <f t="shared" ref="DH215" si="2314">IF(AND(BM215&lt;&gt;1,K215&lt;3),COUNTIFS(AH216:BL216,"リ"),"")</f>
        <v/>
      </c>
      <c r="DI215" s="1074"/>
    </row>
    <row r="216" spans="1:113" ht="17.25" customHeight="1" x14ac:dyDescent="0.15">
      <c r="A216" s="1145"/>
      <c r="B216" s="1146"/>
      <c r="C216" s="1150"/>
      <c r="D216" s="1151"/>
      <c r="E216" s="1151"/>
      <c r="F216" s="1151"/>
      <c r="G216" s="1152"/>
      <c r="H216" s="1156"/>
      <c r="I216" s="1157"/>
      <c r="J216" s="1158"/>
      <c r="K216" s="1145"/>
      <c r="L216" s="1146"/>
      <c r="M216" s="1086"/>
      <c r="N216" s="1091"/>
      <c r="O216" s="1160"/>
      <c r="P216" s="1075"/>
      <c r="Q216" s="1075"/>
      <c r="R216" s="1075"/>
      <c r="S216" s="1075"/>
      <c r="T216" s="1076"/>
      <c r="U216" s="1135"/>
      <c r="V216" s="1136"/>
      <c r="W216" s="1139"/>
      <c r="X216" s="1140"/>
      <c r="Y216" s="1142"/>
      <c r="Z216" s="1116"/>
      <c r="AA216" s="1116"/>
      <c r="AB216" s="1116"/>
      <c r="AC216" s="1116"/>
      <c r="AD216" s="1117"/>
      <c r="AE216" s="1077" t="s">
        <v>450</v>
      </c>
      <c r="AF216" s="1078"/>
      <c r="AG216" s="1079"/>
      <c r="AH216" s="362"/>
      <c r="AI216" s="362"/>
      <c r="AJ216" s="362"/>
      <c r="AK216" s="362"/>
      <c r="AL216" s="362"/>
      <c r="AM216" s="362"/>
      <c r="AN216" s="362"/>
      <c r="AO216" s="363"/>
      <c r="AP216" s="363"/>
      <c r="AQ216" s="362"/>
      <c r="AR216" s="362"/>
      <c r="AS216" s="362"/>
      <c r="AT216" s="362"/>
      <c r="AU216" s="362"/>
      <c r="AV216" s="362"/>
      <c r="AW216" s="362"/>
      <c r="AX216" s="362"/>
      <c r="AY216" s="362"/>
      <c r="AZ216" s="362"/>
      <c r="BA216" s="362"/>
      <c r="BB216" s="362"/>
      <c r="BC216" s="362"/>
      <c r="BD216" s="362"/>
      <c r="BE216" s="362"/>
      <c r="BF216" s="362"/>
      <c r="BG216" s="362"/>
      <c r="BH216" s="362"/>
      <c r="BI216" s="362"/>
      <c r="BJ216" s="362"/>
      <c r="BK216" s="362"/>
      <c r="BL216" s="362"/>
      <c r="BM216" s="1080"/>
      <c r="BN216" s="1081"/>
      <c r="BO216" s="1123"/>
      <c r="BP216" s="1124"/>
      <c r="BQ216" s="1127"/>
      <c r="BR216" s="1128"/>
      <c r="BS216" s="1131"/>
      <c r="BT216" s="1132"/>
      <c r="BU216" s="1080"/>
      <c r="BV216" s="1081"/>
      <c r="BW216" s="1109"/>
      <c r="BX216" s="1110"/>
      <c r="BY216" s="1111"/>
      <c r="BZ216" s="1113"/>
      <c r="CA216" s="1113"/>
      <c r="CB216" s="1099"/>
      <c r="CC216" s="1099"/>
      <c r="CD216" s="1101"/>
      <c r="CE216" s="1101"/>
      <c r="CF216" s="1102"/>
      <c r="CG216" s="1094"/>
      <c r="CH216" s="1104"/>
      <c r="CI216" s="1094"/>
      <c r="CJ216" s="1094"/>
      <c r="CK216" s="1094"/>
      <c r="CL216" s="1094"/>
      <c r="CM216" s="1095"/>
      <c r="CN216" s="1097"/>
      <c r="CO216" s="1093"/>
      <c r="CP216" s="1093"/>
      <c r="CQ216" s="1093"/>
      <c r="CR216" s="1093"/>
      <c r="CS216" s="1093"/>
      <c r="CT216" s="1086"/>
      <c r="CU216" s="1091"/>
      <c r="CV216" s="1086"/>
      <c r="CW216" s="1087"/>
      <c r="CX216" s="1089"/>
      <c r="CY216" s="1087"/>
      <c r="CZ216" s="1075"/>
      <c r="DA216" s="1076"/>
      <c r="DB216" s="1086"/>
      <c r="DC216" s="1091"/>
      <c r="DD216" s="1086"/>
      <c r="DE216" s="1087"/>
      <c r="DF216" s="1089"/>
      <c r="DG216" s="1087"/>
      <c r="DH216" s="1075"/>
      <c r="DI216" s="1076"/>
    </row>
    <row r="217" spans="1:113" ht="17.25" customHeight="1" x14ac:dyDescent="0.15">
      <c r="A217" s="1143">
        <f t="shared" ref="A217" si="2315">A215+1</f>
        <v>104</v>
      </c>
      <c r="B217" s="1144"/>
      <c r="C217" s="1147"/>
      <c r="D217" s="1148"/>
      <c r="E217" s="1148"/>
      <c r="F217" s="1148"/>
      <c r="G217" s="1149"/>
      <c r="H217" s="1153"/>
      <c r="I217" s="1154"/>
      <c r="J217" s="1155"/>
      <c r="K217" s="1143" t="str">
        <f>IF(ISERROR(VLOOKUP($H217,[3]設定!$D$2:$E$7,2)), "", VLOOKUP($H217,[3]設定!$D$2:$E$7,2))</f>
        <v/>
      </c>
      <c r="L217" s="1144"/>
      <c r="M217" s="1084">
        <f t="shared" ref="M217" si="2316">COUNTA(AH218:BL218)</f>
        <v>0</v>
      </c>
      <c r="N217" s="1090"/>
      <c r="O217" s="1159">
        <f t="shared" ref="O217" si="2317">COUNTIF(AH218:BL218,"非")</f>
        <v>0</v>
      </c>
      <c r="P217" s="1073"/>
      <c r="Q217" s="1073">
        <f t="shared" ref="Q217" si="2318">COUNTIF(AH218:BL218,"緊")</f>
        <v>0</v>
      </c>
      <c r="R217" s="1073"/>
      <c r="S217" s="1073">
        <f t="shared" ref="S217" si="2319">COUNTIF(AH218:BL218,"リ")</f>
        <v>0</v>
      </c>
      <c r="T217" s="1074"/>
      <c r="U217" s="1133">
        <f t="shared" ref="U217" si="2320">COUNTIF(AH217:BL217,"○")</f>
        <v>0</v>
      </c>
      <c r="V217" s="1134"/>
      <c r="W217" s="1137">
        <f t="shared" ref="W217" si="2321">SUM(Y217:AD218)</f>
        <v>0</v>
      </c>
      <c r="X217" s="1138"/>
      <c r="Y217" s="1141">
        <f t="shared" ref="Y217" si="2322">SUMIFS($AH217:$BL217,$AH218:$BL218,"非")</f>
        <v>0</v>
      </c>
      <c r="Z217" s="1114"/>
      <c r="AA217" s="1114">
        <f t="shared" ref="AA217" si="2323">SUMIFS($AH217:$BL217,$AH218:$BL218,"緊")</f>
        <v>0</v>
      </c>
      <c r="AB217" s="1114"/>
      <c r="AC217" s="1114">
        <f t="shared" ref="AC217" si="2324">SUMIFS($AH217:$BL217,$AH218:$BL218,"リ")</f>
        <v>0</v>
      </c>
      <c r="AD217" s="1115"/>
      <c r="AE217" s="1118" t="s">
        <v>451</v>
      </c>
      <c r="AF217" s="1119"/>
      <c r="AG217" s="1120"/>
      <c r="AH217" s="359"/>
      <c r="AI217" s="286"/>
      <c r="AJ217" s="286"/>
      <c r="AK217" s="286"/>
      <c r="AL217" s="286"/>
      <c r="AM217" s="286"/>
      <c r="AN217" s="286"/>
      <c r="AO217" s="360"/>
      <c r="AP217" s="360"/>
      <c r="AQ217" s="286"/>
      <c r="AR217" s="286"/>
      <c r="AS217" s="286"/>
      <c r="AT217" s="286"/>
      <c r="AU217" s="286"/>
      <c r="AV217" s="286"/>
      <c r="AW217" s="286"/>
      <c r="AX217" s="286"/>
      <c r="AY217" s="286"/>
      <c r="AZ217" s="286"/>
      <c r="BA217" s="286"/>
      <c r="BB217" s="286"/>
      <c r="BC217" s="286"/>
      <c r="BD217" s="286"/>
      <c r="BE217" s="286"/>
      <c r="BF217" s="286"/>
      <c r="BG217" s="286"/>
      <c r="BH217" s="286"/>
      <c r="BI217" s="286"/>
      <c r="BJ217" s="286"/>
      <c r="BK217" s="286"/>
      <c r="BL217" s="361"/>
      <c r="BM217" s="1105"/>
      <c r="BN217" s="1106"/>
      <c r="BO217" s="1121"/>
      <c r="BP217" s="1122"/>
      <c r="BQ217" s="1125"/>
      <c r="BR217" s="1126"/>
      <c r="BS217" s="1129" t="str">
        <f t="shared" ref="BS217" si="2325">IF(BM217&gt;2,CR217,"")</f>
        <v/>
      </c>
      <c r="BT217" s="1130"/>
      <c r="BU217" s="1105"/>
      <c r="BV217" s="1106"/>
      <c r="BW217" s="1107"/>
      <c r="BX217" s="1108"/>
      <c r="BY217" s="1111"/>
      <c r="BZ217" s="1112">
        <f t="shared" ref="BZ217" si="2326">SUMPRODUCT((AH217:BL217&gt;8)*(BM217=""),AH217:BL217)-IF(BM217="",COUNTIF(AH217:BL217,"&gt;8")*8,0)</f>
        <v>0</v>
      </c>
      <c r="CA217" s="1112">
        <f t="shared" ref="CA217" si="2327">SUMPRODUCT((AH217:BL217&gt;8)*(BM217=8),AH217:BL217)-IF(BM217=8,COUNTIF(AH217:BL217,"&gt;8")*8,0)</f>
        <v>0</v>
      </c>
      <c r="CB217" s="1098">
        <f t="shared" ref="CB217" si="2328">COUNTIFS($AH218:$BL218,"緊",$AH217:$BL217,"○")+COUNTIFS($AH218:$BL218,"リ",$AH217:$BL217,"○")</f>
        <v>0</v>
      </c>
      <c r="CC217" s="1098">
        <f t="shared" ref="CC217" si="2329">SUMIFS($AH217:$BL217,$AH218:$BL218,"緊")+SUMIFS($AH217:$BL217,$AH218:$BL218,"リ")</f>
        <v>0</v>
      </c>
      <c r="CD217" s="1100" t="str">
        <f>IF(K217="","",IFERROR(VALUE(DATEDIF(H217,[3]設定!$D$13,"Y")+DATEDIF(H217,[3]設定!$D$13,"YM")/100),0))</f>
        <v/>
      </c>
      <c r="CE217" s="1100" t="str">
        <f>IF(H217="","",IF(CD217&lt;0.06,"6か月未満",IF(AND(0.06&lt;=CD217,CD217&lt;1),"6か月以上",IF(AND(1&lt;=CD217,CD217&lt;3),"3歳児未満",IF(3&lt;=CD217,"3歳児以上","")))))</f>
        <v/>
      </c>
      <c r="CF217" s="1102"/>
      <c r="CG217" s="1094"/>
      <c r="CH217" s="1103"/>
      <c r="CI217" s="1094"/>
      <c r="CJ217" s="1094"/>
      <c r="CK217" s="1094"/>
      <c r="CL217" s="1094"/>
      <c r="CM217" s="1095"/>
      <c r="CN217" s="1096"/>
      <c r="CO217" s="1092"/>
      <c r="CP217" s="1092"/>
      <c r="CQ217" s="1092"/>
      <c r="CR217" s="1092"/>
      <c r="CS217" s="1092"/>
      <c r="CT217" s="1084">
        <f t="shared" ref="CT217" si="2330">SUM(CV217:DA218)</f>
        <v>0</v>
      </c>
      <c r="CU217" s="1090"/>
      <c r="CV217" s="1084">
        <f t="shared" ref="CV217" si="2331">IF(AND(BM217&lt;&gt;1,K217&gt;=3),COUNTIFS(AH218:BL218,"非",AH217:BL217,"&gt;=2"),"")</f>
        <v>0</v>
      </c>
      <c r="CW217" s="1085"/>
      <c r="CX217" s="1088">
        <f t="shared" ref="CX217" si="2332">IF(AND(BM217&lt;&gt;1,K217&gt;=3),COUNTIFS(AH218:BL218,"緊",AH217:BL217,"&gt;=2"),"")</f>
        <v>0</v>
      </c>
      <c r="CY217" s="1085"/>
      <c r="CZ217" s="1073">
        <f t="shared" ref="CZ217" si="2333">IF(AND(BM217&lt;&gt;1,K217&gt;=3),COUNTIFS(AH218:BL218,"リ",AH217:BL217,"&gt;=2"),"")</f>
        <v>0</v>
      </c>
      <c r="DA217" s="1074"/>
      <c r="DB217" s="1084">
        <f t="shared" ref="DB217" si="2334">SUM(DD217:DI218)</f>
        <v>0</v>
      </c>
      <c r="DC217" s="1090"/>
      <c r="DD217" s="1084" t="str">
        <f t="shared" ref="DD217" si="2335">IF(AND(BM217&lt;&gt;1,K217&lt;3),COUNTIFS(AH218:BL218,"非"),"")</f>
        <v/>
      </c>
      <c r="DE217" s="1085"/>
      <c r="DF217" s="1088" t="str">
        <f t="shared" ref="DF217" si="2336">IF(AND(BM217&lt;&gt;1,K217&lt;3),COUNTIFS(AH218:BL218,"緊"),"")</f>
        <v/>
      </c>
      <c r="DG217" s="1085"/>
      <c r="DH217" s="1073" t="str">
        <f t="shared" ref="DH217" si="2337">IF(AND(BM217&lt;&gt;1,K217&lt;3),COUNTIFS(AH218:BL218,"リ"),"")</f>
        <v/>
      </c>
      <c r="DI217" s="1074"/>
    </row>
    <row r="218" spans="1:113" ht="17.25" customHeight="1" x14ac:dyDescent="0.15">
      <c r="A218" s="1145"/>
      <c r="B218" s="1146"/>
      <c r="C218" s="1150"/>
      <c r="D218" s="1151"/>
      <c r="E218" s="1151"/>
      <c r="F218" s="1151"/>
      <c r="G218" s="1152"/>
      <c r="H218" s="1156"/>
      <c r="I218" s="1157"/>
      <c r="J218" s="1158"/>
      <c r="K218" s="1145"/>
      <c r="L218" s="1146"/>
      <c r="M218" s="1086"/>
      <c r="N218" s="1091"/>
      <c r="O218" s="1160"/>
      <c r="P218" s="1075"/>
      <c r="Q218" s="1075"/>
      <c r="R218" s="1075"/>
      <c r="S218" s="1075"/>
      <c r="T218" s="1076"/>
      <c r="U218" s="1135"/>
      <c r="V218" s="1136"/>
      <c r="W218" s="1139"/>
      <c r="X218" s="1140"/>
      <c r="Y218" s="1142"/>
      <c r="Z218" s="1116"/>
      <c r="AA218" s="1116"/>
      <c r="AB218" s="1116"/>
      <c r="AC218" s="1116"/>
      <c r="AD218" s="1117"/>
      <c r="AE218" s="1077" t="s">
        <v>450</v>
      </c>
      <c r="AF218" s="1078"/>
      <c r="AG218" s="1079"/>
      <c r="AH218" s="362"/>
      <c r="AI218" s="362"/>
      <c r="AJ218" s="362"/>
      <c r="AK218" s="362"/>
      <c r="AL218" s="362"/>
      <c r="AM218" s="362"/>
      <c r="AN218" s="362"/>
      <c r="AO218" s="363"/>
      <c r="AP218" s="363"/>
      <c r="AQ218" s="362"/>
      <c r="AR218" s="362"/>
      <c r="AS218" s="362"/>
      <c r="AT218" s="362"/>
      <c r="AU218" s="362"/>
      <c r="AV218" s="362"/>
      <c r="AW218" s="362"/>
      <c r="AX218" s="362"/>
      <c r="AY218" s="362"/>
      <c r="AZ218" s="362"/>
      <c r="BA218" s="362"/>
      <c r="BB218" s="362"/>
      <c r="BC218" s="362"/>
      <c r="BD218" s="362"/>
      <c r="BE218" s="362"/>
      <c r="BF218" s="362"/>
      <c r="BG218" s="362"/>
      <c r="BH218" s="362"/>
      <c r="BI218" s="362"/>
      <c r="BJ218" s="362"/>
      <c r="BK218" s="362"/>
      <c r="BL218" s="362"/>
      <c r="BM218" s="1080"/>
      <c r="BN218" s="1081"/>
      <c r="BO218" s="1123"/>
      <c r="BP218" s="1124"/>
      <c r="BQ218" s="1127"/>
      <c r="BR218" s="1128"/>
      <c r="BS218" s="1131"/>
      <c r="BT218" s="1132"/>
      <c r="BU218" s="1080"/>
      <c r="BV218" s="1081"/>
      <c r="BW218" s="1109"/>
      <c r="BX218" s="1110"/>
      <c r="BY218" s="1111"/>
      <c r="BZ218" s="1113"/>
      <c r="CA218" s="1113"/>
      <c r="CB218" s="1099"/>
      <c r="CC218" s="1099"/>
      <c r="CD218" s="1101"/>
      <c r="CE218" s="1101"/>
      <c r="CF218" s="1102"/>
      <c r="CG218" s="1094"/>
      <c r="CH218" s="1104"/>
      <c r="CI218" s="1094"/>
      <c r="CJ218" s="1094"/>
      <c r="CK218" s="1094"/>
      <c r="CL218" s="1094"/>
      <c r="CM218" s="1095"/>
      <c r="CN218" s="1097"/>
      <c r="CO218" s="1093"/>
      <c r="CP218" s="1093"/>
      <c r="CQ218" s="1093"/>
      <c r="CR218" s="1093"/>
      <c r="CS218" s="1093"/>
      <c r="CT218" s="1086"/>
      <c r="CU218" s="1091"/>
      <c r="CV218" s="1086"/>
      <c r="CW218" s="1087"/>
      <c r="CX218" s="1089"/>
      <c r="CY218" s="1087"/>
      <c r="CZ218" s="1075"/>
      <c r="DA218" s="1076"/>
      <c r="DB218" s="1086"/>
      <c r="DC218" s="1091"/>
      <c r="DD218" s="1086"/>
      <c r="DE218" s="1087"/>
      <c r="DF218" s="1089"/>
      <c r="DG218" s="1087"/>
      <c r="DH218" s="1075"/>
      <c r="DI218" s="1076"/>
    </row>
    <row r="219" spans="1:113" ht="17.25" customHeight="1" x14ac:dyDescent="0.15">
      <c r="A219" s="1143">
        <f t="shared" ref="A219" si="2338">A217+1</f>
        <v>105</v>
      </c>
      <c r="B219" s="1144"/>
      <c r="C219" s="1147"/>
      <c r="D219" s="1148"/>
      <c r="E219" s="1148"/>
      <c r="F219" s="1148"/>
      <c r="G219" s="1149"/>
      <c r="H219" s="1153"/>
      <c r="I219" s="1154"/>
      <c r="J219" s="1155"/>
      <c r="K219" s="1143" t="str">
        <f>IF(ISERROR(VLOOKUP($H219,[3]設定!$D$2:$E$7,2)), "", VLOOKUP($H219,[3]設定!$D$2:$E$7,2))</f>
        <v/>
      </c>
      <c r="L219" s="1144"/>
      <c r="M219" s="1084">
        <f t="shared" ref="M219" si="2339">COUNTA(AH220:BL220)</f>
        <v>0</v>
      </c>
      <c r="N219" s="1090"/>
      <c r="O219" s="1159">
        <f t="shared" ref="O219" si="2340">COUNTIF(AH220:BL220,"非")</f>
        <v>0</v>
      </c>
      <c r="P219" s="1073"/>
      <c r="Q219" s="1073">
        <f t="shared" ref="Q219" si="2341">COUNTIF(AH220:BL220,"緊")</f>
        <v>0</v>
      </c>
      <c r="R219" s="1073"/>
      <c r="S219" s="1073">
        <f t="shared" ref="S219" si="2342">COUNTIF(AH220:BL220,"リ")</f>
        <v>0</v>
      </c>
      <c r="T219" s="1074"/>
      <c r="U219" s="1133">
        <f t="shared" ref="U219" si="2343">COUNTIF(AH219:BL219,"○")</f>
        <v>0</v>
      </c>
      <c r="V219" s="1134"/>
      <c r="W219" s="1137">
        <f t="shared" ref="W219" si="2344">SUM(Y219:AD220)</f>
        <v>0</v>
      </c>
      <c r="X219" s="1138"/>
      <c r="Y219" s="1141">
        <f t="shared" ref="Y219" si="2345">SUMIFS($AH219:$BL219,$AH220:$BL220,"非")</f>
        <v>0</v>
      </c>
      <c r="Z219" s="1114"/>
      <c r="AA219" s="1114">
        <f t="shared" ref="AA219" si="2346">SUMIFS($AH219:$BL219,$AH220:$BL220,"緊")</f>
        <v>0</v>
      </c>
      <c r="AB219" s="1114"/>
      <c r="AC219" s="1114">
        <f t="shared" ref="AC219" si="2347">SUMIFS($AH219:$BL219,$AH220:$BL220,"リ")</f>
        <v>0</v>
      </c>
      <c r="AD219" s="1115"/>
      <c r="AE219" s="1118" t="s">
        <v>451</v>
      </c>
      <c r="AF219" s="1119"/>
      <c r="AG219" s="1120"/>
      <c r="AH219" s="359"/>
      <c r="AI219" s="286"/>
      <c r="AJ219" s="286"/>
      <c r="AK219" s="286"/>
      <c r="AL219" s="286"/>
      <c r="AM219" s="286"/>
      <c r="AN219" s="286"/>
      <c r="AO219" s="360"/>
      <c r="AP219" s="360"/>
      <c r="AQ219" s="286"/>
      <c r="AR219" s="286"/>
      <c r="AS219" s="286"/>
      <c r="AT219" s="286"/>
      <c r="AU219" s="286"/>
      <c r="AV219" s="286"/>
      <c r="AW219" s="286"/>
      <c r="AX219" s="286"/>
      <c r="AY219" s="286"/>
      <c r="AZ219" s="286"/>
      <c r="BA219" s="286"/>
      <c r="BB219" s="286"/>
      <c r="BC219" s="286"/>
      <c r="BD219" s="286"/>
      <c r="BE219" s="286"/>
      <c r="BF219" s="286"/>
      <c r="BG219" s="286"/>
      <c r="BH219" s="286"/>
      <c r="BI219" s="286"/>
      <c r="BJ219" s="286"/>
      <c r="BK219" s="286"/>
      <c r="BL219" s="361"/>
      <c r="BM219" s="1105"/>
      <c r="BN219" s="1106"/>
      <c r="BO219" s="1121"/>
      <c r="BP219" s="1122"/>
      <c r="BQ219" s="1125"/>
      <c r="BR219" s="1126"/>
      <c r="BS219" s="1129" t="str">
        <f t="shared" ref="BS219" si="2348">IF(BM219&gt;2,CR219,"")</f>
        <v/>
      </c>
      <c r="BT219" s="1130"/>
      <c r="BU219" s="1105"/>
      <c r="BV219" s="1106"/>
      <c r="BW219" s="1107"/>
      <c r="BX219" s="1108"/>
      <c r="BY219" s="1111"/>
      <c r="BZ219" s="1112">
        <f t="shared" ref="BZ219" si="2349">SUMPRODUCT((AH219:BL219&gt;8)*(BM219=""),AH219:BL219)-IF(BM219="",COUNTIF(AH219:BL219,"&gt;8")*8,0)</f>
        <v>0</v>
      </c>
      <c r="CA219" s="1112">
        <f t="shared" ref="CA219" si="2350">SUMPRODUCT((AH219:BL219&gt;8)*(BM219=8),AH219:BL219)-IF(BM219=8,COUNTIF(AH219:BL219,"&gt;8")*8,0)</f>
        <v>0</v>
      </c>
      <c r="CB219" s="1098">
        <f t="shared" ref="CB219" si="2351">COUNTIFS($AH220:$BL220,"緊",$AH219:$BL219,"○")+COUNTIFS($AH220:$BL220,"リ",$AH219:$BL219,"○")</f>
        <v>0</v>
      </c>
      <c r="CC219" s="1098">
        <f t="shared" ref="CC219" si="2352">SUMIFS($AH219:$BL219,$AH220:$BL220,"緊")+SUMIFS($AH219:$BL219,$AH220:$BL220,"リ")</f>
        <v>0</v>
      </c>
      <c r="CD219" s="1100" t="str">
        <f>IF(K219="","",IFERROR(VALUE(DATEDIF(H219,[3]設定!$D$13,"Y")+DATEDIF(H219,[3]設定!$D$13,"YM")/100),0))</f>
        <v/>
      </c>
      <c r="CE219" s="1100" t="str">
        <f>IF(H219="","",IF(CD219&lt;0.06,"6か月未満",IF(AND(0.06&lt;=CD219,CD219&lt;1),"6か月以上",IF(AND(1&lt;=CD219,CD219&lt;3),"3歳児未満",IF(3&lt;=CD219,"3歳児以上","")))))</f>
        <v/>
      </c>
      <c r="CF219" s="1102"/>
      <c r="CG219" s="1094"/>
      <c r="CH219" s="1103"/>
      <c r="CI219" s="1094"/>
      <c r="CJ219" s="1094"/>
      <c r="CK219" s="1094"/>
      <c r="CL219" s="1094"/>
      <c r="CM219" s="1095"/>
      <c r="CN219" s="1096"/>
      <c r="CO219" s="1092"/>
      <c r="CP219" s="1092"/>
      <c r="CQ219" s="1092"/>
      <c r="CR219" s="1092"/>
      <c r="CS219" s="1092"/>
      <c r="CT219" s="1084">
        <f t="shared" ref="CT219" si="2353">SUM(CV219:DA220)</f>
        <v>0</v>
      </c>
      <c r="CU219" s="1090"/>
      <c r="CV219" s="1084">
        <f t="shared" ref="CV219" si="2354">IF(AND(BM219&lt;&gt;1,K219&gt;=3),COUNTIFS(AH220:BL220,"非",AH219:BL219,"&gt;=2"),"")</f>
        <v>0</v>
      </c>
      <c r="CW219" s="1085"/>
      <c r="CX219" s="1088">
        <f t="shared" ref="CX219" si="2355">IF(AND(BM219&lt;&gt;1,K219&gt;=3),COUNTIFS(AH220:BL220,"緊",AH219:BL219,"&gt;=2"),"")</f>
        <v>0</v>
      </c>
      <c r="CY219" s="1085"/>
      <c r="CZ219" s="1073">
        <f t="shared" ref="CZ219" si="2356">IF(AND(BM219&lt;&gt;1,K219&gt;=3),COUNTIFS(AH220:BL220,"リ",AH219:BL219,"&gt;=2"),"")</f>
        <v>0</v>
      </c>
      <c r="DA219" s="1074"/>
      <c r="DB219" s="1084">
        <f t="shared" ref="DB219" si="2357">SUM(DD219:DI220)</f>
        <v>0</v>
      </c>
      <c r="DC219" s="1090"/>
      <c r="DD219" s="1084" t="str">
        <f t="shared" ref="DD219" si="2358">IF(AND(BM219&lt;&gt;1,K219&lt;3),COUNTIFS(AH220:BL220,"非"),"")</f>
        <v/>
      </c>
      <c r="DE219" s="1085"/>
      <c r="DF219" s="1088" t="str">
        <f t="shared" ref="DF219" si="2359">IF(AND(BM219&lt;&gt;1,K219&lt;3),COUNTIFS(AH220:BL220,"緊"),"")</f>
        <v/>
      </c>
      <c r="DG219" s="1085"/>
      <c r="DH219" s="1073" t="str">
        <f t="shared" ref="DH219" si="2360">IF(AND(BM219&lt;&gt;1,K219&lt;3),COUNTIFS(AH220:BL220,"リ"),"")</f>
        <v/>
      </c>
      <c r="DI219" s="1074"/>
    </row>
    <row r="220" spans="1:113" ht="17.25" customHeight="1" x14ac:dyDescent="0.15">
      <c r="A220" s="1145"/>
      <c r="B220" s="1146"/>
      <c r="C220" s="1150"/>
      <c r="D220" s="1151"/>
      <c r="E220" s="1151"/>
      <c r="F220" s="1151"/>
      <c r="G220" s="1152"/>
      <c r="H220" s="1156"/>
      <c r="I220" s="1157"/>
      <c r="J220" s="1158"/>
      <c r="K220" s="1145"/>
      <c r="L220" s="1146"/>
      <c r="M220" s="1086"/>
      <c r="N220" s="1091"/>
      <c r="O220" s="1160"/>
      <c r="P220" s="1075"/>
      <c r="Q220" s="1075"/>
      <c r="R220" s="1075"/>
      <c r="S220" s="1075"/>
      <c r="T220" s="1076"/>
      <c r="U220" s="1135"/>
      <c r="V220" s="1136"/>
      <c r="W220" s="1139"/>
      <c r="X220" s="1140"/>
      <c r="Y220" s="1142"/>
      <c r="Z220" s="1116"/>
      <c r="AA220" s="1116"/>
      <c r="AB220" s="1116"/>
      <c r="AC220" s="1116"/>
      <c r="AD220" s="1117"/>
      <c r="AE220" s="1077" t="s">
        <v>450</v>
      </c>
      <c r="AF220" s="1078"/>
      <c r="AG220" s="1079"/>
      <c r="AH220" s="362"/>
      <c r="AI220" s="362"/>
      <c r="AJ220" s="362"/>
      <c r="AK220" s="362"/>
      <c r="AL220" s="362"/>
      <c r="AM220" s="362"/>
      <c r="AN220" s="362"/>
      <c r="AO220" s="363"/>
      <c r="AP220" s="363"/>
      <c r="AQ220" s="362"/>
      <c r="AR220" s="362"/>
      <c r="AS220" s="362"/>
      <c r="AT220" s="362"/>
      <c r="AU220" s="362"/>
      <c r="AV220" s="362"/>
      <c r="AW220" s="362"/>
      <c r="AX220" s="362"/>
      <c r="AY220" s="362"/>
      <c r="AZ220" s="362"/>
      <c r="BA220" s="362"/>
      <c r="BB220" s="362"/>
      <c r="BC220" s="362"/>
      <c r="BD220" s="362"/>
      <c r="BE220" s="362"/>
      <c r="BF220" s="362"/>
      <c r="BG220" s="362"/>
      <c r="BH220" s="362"/>
      <c r="BI220" s="362"/>
      <c r="BJ220" s="362"/>
      <c r="BK220" s="362"/>
      <c r="BL220" s="362"/>
      <c r="BM220" s="1080"/>
      <c r="BN220" s="1081"/>
      <c r="BO220" s="1123"/>
      <c r="BP220" s="1124"/>
      <c r="BQ220" s="1127"/>
      <c r="BR220" s="1128"/>
      <c r="BS220" s="1131"/>
      <c r="BT220" s="1132"/>
      <c r="BU220" s="1080"/>
      <c r="BV220" s="1081"/>
      <c r="BW220" s="1109"/>
      <c r="BX220" s="1110"/>
      <c r="BY220" s="1111"/>
      <c r="BZ220" s="1113"/>
      <c r="CA220" s="1113"/>
      <c r="CB220" s="1099"/>
      <c r="CC220" s="1099"/>
      <c r="CD220" s="1101"/>
      <c r="CE220" s="1101"/>
      <c r="CF220" s="1102"/>
      <c r="CG220" s="1094"/>
      <c r="CH220" s="1104"/>
      <c r="CI220" s="1094"/>
      <c r="CJ220" s="1094"/>
      <c r="CK220" s="1094"/>
      <c r="CL220" s="1094"/>
      <c r="CM220" s="1095"/>
      <c r="CN220" s="1097"/>
      <c r="CO220" s="1093"/>
      <c r="CP220" s="1093"/>
      <c r="CQ220" s="1093"/>
      <c r="CR220" s="1093"/>
      <c r="CS220" s="1093"/>
      <c r="CT220" s="1086"/>
      <c r="CU220" s="1091"/>
      <c r="CV220" s="1086"/>
      <c r="CW220" s="1087"/>
      <c r="CX220" s="1089"/>
      <c r="CY220" s="1087"/>
      <c r="CZ220" s="1075"/>
      <c r="DA220" s="1076"/>
      <c r="DB220" s="1086"/>
      <c r="DC220" s="1091"/>
      <c r="DD220" s="1086"/>
      <c r="DE220" s="1087"/>
      <c r="DF220" s="1089"/>
      <c r="DG220" s="1087"/>
      <c r="DH220" s="1075"/>
      <c r="DI220" s="1076"/>
    </row>
    <row r="221" spans="1:113" ht="17.25" customHeight="1" x14ac:dyDescent="0.15">
      <c r="A221" s="1143">
        <f t="shared" ref="A221" si="2361">A219+1</f>
        <v>106</v>
      </c>
      <c r="B221" s="1144"/>
      <c r="C221" s="1147"/>
      <c r="D221" s="1148"/>
      <c r="E221" s="1148"/>
      <c r="F221" s="1148"/>
      <c r="G221" s="1149"/>
      <c r="H221" s="1153"/>
      <c r="I221" s="1154"/>
      <c r="J221" s="1155"/>
      <c r="K221" s="1143" t="str">
        <f>IF(ISERROR(VLOOKUP($H221,[3]設定!$D$2:$E$7,2)), "", VLOOKUP($H221,[3]設定!$D$2:$E$7,2))</f>
        <v/>
      </c>
      <c r="L221" s="1144"/>
      <c r="M221" s="1084">
        <f t="shared" ref="M221" si="2362">COUNTA(AH222:BL222)</f>
        <v>0</v>
      </c>
      <c r="N221" s="1090"/>
      <c r="O221" s="1159">
        <f t="shared" ref="O221" si="2363">COUNTIF(AH222:BL222,"非")</f>
        <v>0</v>
      </c>
      <c r="P221" s="1073"/>
      <c r="Q221" s="1073">
        <f t="shared" ref="Q221" si="2364">COUNTIF(AH222:BL222,"緊")</f>
        <v>0</v>
      </c>
      <c r="R221" s="1073"/>
      <c r="S221" s="1073">
        <f t="shared" ref="S221" si="2365">COUNTIF(AH222:BL222,"リ")</f>
        <v>0</v>
      </c>
      <c r="T221" s="1074"/>
      <c r="U221" s="1133">
        <f t="shared" ref="U221" si="2366">COUNTIF(AH221:BL221,"○")</f>
        <v>0</v>
      </c>
      <c r="V221" s="1134"/>
      <c r="W221" s="1137">
        <f t="shared" ref="W221" si="2367">SUM(Y221:AD222)</f>
        <v>0</v>
      </c>
      <c r="X221" s="1138"/>
      <c r="Y221" s="1141">
        <f t="shared" ref="Y221" si="2368">SUMIFS($AH221:$BL221,$AH222:$BL222,"非")</f>
        <v>0</v>
      </c>
      <c r="Z221" s="1114"/>
      <c r="AA221" s="1114">
        <f t="shared" ref="AA221" si="2369">SUMIFS($AH221:$BL221,$AH222:$BL222,"緊")</f>
        <v>0</v>
      </c>
      <c r="AB221" s="1114"/>
      <c r="AC221" s="1114">
        <f t="shared" ref="AC221" si="2370">SUMIFS($AH221:$BL221,$AH222:$BL222,"リ")</f>
        <v>0</v>
      </c>
      <c r="AD221" s="1115"/>
      <c r="AE221" s="1118" t="s">
        <v>451</v>
      </c>
      <c r="AF221" s="1119"/>
      <c r="AG221" s="1120"/>
      <c r="AH221" s="359"/>
      <c r="AI221" s="286"/>
      <c r="AJ221" s="286"/>
      <c r="AK221" s="286"/>
      <c r="AL221" s="286"/>
      <c r="AM221" s="286"/>
      <c r="AN221" s="286"/>
      <c r="AO221" s="360"/>
      <c r="AP221" s="360"/>
      <c r="AQ221" s="286"/>
      <c r="AR221" s="286"/>
      <c r="AS221" s="286"/>
      <c r="AT221" s="286"/>
      <c r="AU221" s="286"/>
      <c r="AV221" s="286"/>
      <c r="AW221" s="286"/>
      <c r="AX221" s="286"/>
      <c r="AY221" s="286"/>
      <c r="AZ221" s="286"/>
      <c r="BA221" s="286"/>
      <c r="BB221" s="286"/>
      <c r="BC221" s="286"/>
      <c r="BD221" s="286"/>
      <c r="BE221" s="286"/>
      <c r="BF221" s="286"/>
      <c r="BG221" s="286"/>
      <c r="BH221" s="286"/>
      <c r="BI221" s="286"/>
      <c r="BJ221" s="286"/>
      <c r="BK221" s="286"/>
      <c r="BL221" s="361"/>
      <c r="BM221" s="1105"/>
      <c r="BN221" s="1106"/>
      <c r="BO221" s="1121"/>
      <c r="BP221" s="1122"/>
      <c r="BQ221" s="1125"/>
      <c r="BR221" s="1126"/>
      <c r="BS221" s="1129" t="str">
        <f t="shared" ref="BS221" si="2371">IF(BM221&gt;2,CR221,"")</f>
        <v/>
      </c>
      <c r="BT221" s="1130"/>
      <c r="BU221" s="1105"/>
      <c r="BV221" s="1106"/>
      <c r="BW221" s="1107"/>
      <c r="BX221" s="1108"/>
      <c r="BY221" s="1111"/>
      <c r="BZ221" s="1112">
        <f t="shared" ref="BZ221" si="2372">SUMPRODUCT((AH221:BL221&gt;8)*(BM221=""),AH221:BL221)-IF(BM221="",COUNTIF(AH221:BL221,"&gt;8")*8,0)</f>
        <v>0</v>
      </c>
      <c r="CA221" s="1112">
        <f t="shared" ref="CA221" si="2373">SUMPRODUCT((AH221:BL221&gt;8)*(BM221=8),AH221:BL221)-IF(BM221=8,COUNTIF(AH221:BL221,"&gt;8")*8,0)</f>
        <v>0</v>
      </c>
      <c r="CB221" s="1098">
        <f t="shared" ref="CB221" si="2374">COUNTIFS($AH222:$BL222,"緊",$AH221:$BL221,"○")+COUNTIFS($AH222:$BL222,"リ",$AH221:$BL221,"○")</f>
        <v>0</v>
      </c>
      <c r="CC221" s="1098">
        <f t="shared" ref="CC221" si="2375">SUMIFS($AH221:$BL221,$AH222:$BL222,"緊")+SUMIFS($AH221:$BL221,$AH222:$BL222,"リ")</f>
        <v>0</v>
      </c>
      <c r="CD221" s="1100" t="str">
        <f>IF(K221="","",IFERROR(VALUE(DATEDIF(H221,[3]設定!$D$13,"Y")+DATEDIF(H221,[3]設定!$D$13,"YM")/100),0))</f>
        <v/>
      </c>
      <c r="CE221" s="1100" t="str">
        <f>IF(H221="","",IF(CD221&lt;0.06,"6か月未満",IF(AND(0.06&lt;=CD221,CD221&lt;1),"6か月以上",IF(AND(1&lt;=CD221,CD221&lt;3),"3歳児未満",IF(3&lt;=CD221,"3歳児以上","")))))</f>
        <v/>
      </c>
      <c r="CF221" s="1102"/>
      <c r="CG221" s="1094"/>
      <c r="CH221" s="1103"/>
      <c r="CI221" s="1094"/>
      <c r="CJ221" s="1094"/>
      <c r="CK221" s="1094"/>
      <c r="CL221" s="1094"/>
      <c r="CM221" s="1095"/>
      <c r="CN221" s="1096"/>
      <c r="CO221" s="1092"/>
      <c r="CP221" s="1092"/>
      <c r="CQ221" s="1092"/>
      <c r="CR221" s="1092"/>
      <c r="CS221" s="1092"/>
      <c r="CT221" s="1084">
        <f t="shared" ref="CT221" si="2376">SUM(CV221:DA222)</f>
        <v>0</v>
      </c>
      <c r="CU221" s="1090"/>
      <c r="CV221" s="1084">
        <f t="shared" ref="CV221" si="2377">IF(AND(BM221&lt;&gt;1,K221&gt;=3),COUNTIFS(AH222:BL222,"非",AH221:BL221,"&gt;=2"),"")</f>
        <v>0</v>
      </c>
      <c r="CW221" s="1085"/>
      <c r="CX221" s="1088">
        <f t="shared" ref="CX221" si="2378">IF(AND(BM221&lt;&gt;1,K221&gt;=3),COUNTIFS(AH222:BL222,"緊",AH221:BL221,"&gt;=2"),"")</f>
        <v>0</v>
      </c>
      <c r="CY221" s="1085"/>
      <c r="CZ221" s="1073">
        <f t="shared" ref="CZ221" si="2379">IF(AND(BM221&lt;&gt;1,K221&gt;=3),COUNTIFS(AH222:BL222,"リ",AH221:BL221,"&gt;=2"),"")</f>
        <v>0</v>
      </c>
      <c r="DA221" s="1074"/>
      <c r="DB221" s="1084">
        <f t="shared" ref="DB221" si="2380">SUM(DD221:DI222)</f>
        <v>0</v>
      </c>
      <c r="DC221" s="1090"/>
      <c r="DD221" s="1084" t="str">
        <f t="shared" ref="DD221" si="2381">IF(AND(BM221&lt;&gt;1,K221&lt;3),COUNTIFS(AH222:BL222,"非"),"")</f>
        <v/>
      </c>
      <c r="DE221" s="1085"/>
      <c r="DF221" s="1088" t="str">
        <f t="shared" ref="DF221" si="2382">IF(AND(BM221&lt;&gt;1,K221&lt;3),COUNTIFS(AH222:BL222,"緊"),"")</f>
        <v/>
      </c>
      <c r="DG221" s="1085"/>
      <c r="DH221" s="1073" t="str">
        <f t="shared" ref="DH221" si="2383">IF(AND(BM221&lt;&gt;1,K221&lt;3),COUNTIFS(AH222:BL222,"リ"),"")</f>
        <v/>
      </c>
      <c r="DI221" s="1074"/>
    </row>
    <row r="222" spans="1:113" ht="17.25" customHeight="1" x14ac:dyDescent="0.15">
      <c r="A222" s="1145"/>
      <c r="B222" s="1146"/>
      <c r="C222" s="1150"/>
      <c r="D222" s="1151"/>
      <c r="E222" s="1151"/>
      <c r="F222" s="1151"/>
      <c r="G222" s="1152"/>
      <c r="H222" s="1156"/>
      <c r="I222" s="1157"/>
      <c r="J222" s="1158"/>
      <c r="K222" s="1145"/>
      <c r="L222" s="1146"/>
      <c r="M222" s="1086"/>
      <c r="N222" s="1091"/>
      <c r="O222" s="1160"/>
      <c r="P222" s="1075"/>
      <c r="Q222" s="1075"/>
      <c r="R222" s="1075"/>
      <c r="S222" s="1075"/>
      <c r="T222" s="1076"/>
      <c r="U222" s="1135"/>
      <c r="V222" s="1136"/>
      <c r="W222" s="1139"/>
      <c r="X222" s="1140"/>
      <c r="Y222" s="1142"/>
      <c r="Z222" s="1116"/>
      <c r="AA222" s="1116"/>
      <c r="AB222" s="1116"/>
      <c r="AC222" s="1116"/>
      <c r="AD222" s="1117"/>
      <c r="AE222" s="1077" t="s">
        <v>450</v>
      </c>
      <c r="AF222" s="1078"/>
      <c r="AG222" s="1079"/>
      <c r="AH222" s="362"/>
      <c r="AI222" s="362"/>
      <c r="AJ222" s="362"/>
      <c r="AK222" s="362"/>
      <c r="AL222" s="362"/>
      <c r="AM222" s="362"/>
      <c r="AN222" s="362"/>
      <c r="AO222" s="363"/>
      <c r="AP222" s="363"/>
      <c r="AQ222" s="362"/>
      <c r="AR222" s="362"/>
      <c r="AS222" s="362"/>
      <c r="AT222" s="362"/>
      <c r="AU222" s="362"/>
      <c r="AV222" s="362"/>
      <c r="AW222" s="362"/>
      <c r="AX222" s="362"/>
      <c r="AY222" s="362"/>
      <c r="AZ222" s="362"/>
      <c r="BA222" s="362"/>
      <c r="BB222" s="362"/>
      <c r="BC222" s="362"/>
      <c r="BD222" s="362"/>
      <c r="BE222" s="362"/>
      <c r="BF222" s="362"/>
      <c r="BG222" s="362"/>
      <c r="BH222" s="362"/>
      <c r="BI222" s="362"/>
      <c r="BJ222" s="362"/>
      <c r="BK222" s="362"/>
      <c r="BL222" s="362"/>
      <c r="BM222" s="1080"/>
      <c r="BN222" s="1081"/>
      <c r="BO222" s="1123"/>
      <c r="BP222" s="1124"/>
      <c r="BQ222" s="1127"/>
      <c r="BR222" s="1128"/>
      <c r="BS222" s="1131"/>
      <c r="BT222" s="1132"/>
      <c r="BU222" s="1080"/>
      <c r="BV222" s="1081"/>
      <c r="BW222" s="1109"/>
      <c r="BX222" s="1110"/>
      <c r="BY222" s="1111"/>
      <c r="BZ222" s="1113"/>
      <c r="CA222" s="1113"/>
      <c r="CB222" s="1099"/>
      <c r="CC222" s="1099"/>
      <c r="CD222" s="1101"/>
      <c r="CE222" s="1101"/>
      <c r="CF222" s="1102"/>
      <c r="CG222" s="1094"/>
      <c r="CH222" s="1104"/>
      <c r="CI222" s="1094"/>
      <c r="CJ222" s="1094"/>
      <c r="CK222" s="1094"/>
      <c r="CL222" s="1094"/>
      <c r="CM222" s="1095"/>
      <c r="CN222" s="1097"/>
      <c r="CO222" s="1093"/>
      <c r="CP222" s="1093"/>
      <c r="CQ222" s="1093"/>
      <c r="CR222" s="1093"/>
      <c r="CS222" s="1093"/>
      <c r="CT222" s="1086"/>
      <c r="CU222" s="1091"/>
      <c r="CV222" s="1086"/>
      <c r="CW222" s="1087"/>
      <c r="CX222" s="1089"/>
      <c r="CY222" s="1087"/>
      <c r="CZ222" s="1075"/>
      <c r="DA222" s="1076"/>
      <c r="DB222" s="1086"/>
      <c r="DC222" s="1091"/>
      <c r="DD222" s="1086"/>
      <c r="DE222" s="1087"/>
      <c r="DF222" s="1089"/>
      <c r="DG222" s="1087"/>
      <c r="DH222" s="1075"/>
      <c r="DI222" s="1076"/>
    </row>
    <row r="223" spans="1:113" ht="17.25" customHeight="1" x14ac:dyDescent="0.15">
      <c r="A223" s="1143">
        <f t="shared" ref="A223" si="2384">A221+1</f>
        <v>107</v>
      </c>
      <c r="B223" s="1144"/>
      <c r="C223" s="1147"/>
      <c r="D223" s="1148"/>
      <c r="E223" s="1148"/>
      <c r="F223" s="1148"/>
      <c r="G223" s="1149"/>
      <c r="H223" s="1153"/>
      <c r="I223" s="1154"/>
      <c r="J223" s="1155"/>
      <c r="K223" s="1143" t="str">
        <f>IF(ISERROR(VLOOKUP($H223,[3]設定!$D$2:$E$7,2)), "", VLOOKUP($H223,[3]設定!$D$2:$E$7,2))</f>
        <v/>
      </c>
      <c r="L223" s="1144"/>
      <c r="M223" s="1084">
        <f t="shared" ref="M223" si="2385">COUNTA(AH224:BL224)</f>
        <v>0</v>
      </c>
      <c r="N223" s="1090"/>
      <c r="O223" s="1159">
        <f t="shared" ref="O223" si="2386">COUNTIF(AH224:BL224,"非")</f>
        <v>0</v>
      </c>
      <c r="P223" s="1073"/>
      <c r="Q223" s="1073">
        <f t="shared" ref="Q223" si="2387">COUNTIF(AH224:BL224,"緊")</f>
        <v>0</v>
      </c>
      <c r="R223" s="1073"/>
      <c r="S223" s="1073">
        <f t="shared" ref="S223" si="2388">COUNTIF(AH224:BL224,"リ")</f>
        <v>0</v>
      </c>
      <c r="T223" s="1074"/>
      <c r="U223" s="1133">
        <f t="shared" ref="U223" si="2389">COUNTIF(AH223:BL223,"○")</f>
        <v>0</v>
      </c>
      <c r="V223" s="1134"/>
      <c r="W223" s="1137">
        <f t="shared" ref="W223" si="2390">SUM(Y223:AD224)</f>
        <v>0</v>
      </c>
      <c r="X223" s="1138"/>
      <c r="Y223" s="1141">
        <f t="shared" ref="Y223" si="2391">SUMIFS($AH223:$BL223,$AH224:$BL224,"非")</f>
        <v>0</v>
      </c>
      <c r="Z223" s="1114"/>
      <c r="AA223" s="1114">
        <f t="shared" ref="AA223" si="2392">SUMIFS($AH223:$BL223,$AH224:$BL224,"緊")</f>
        <v>0</v>
      </c>
      <c r="AB223" s="1114"/>
      <c r="AC223" s="1114">
        <f t="shared" ref="AC223" si="2393">SUMIFS($AH223:$BL223,$AH224:$BL224,"リ")</f>
        <v>0</v>
      </c>
      <c r="AD223" s="1115"/>
      <c r="AE223" s="1118" t="s">
        <v>451</v>
      </c>
      <c r="AF223" s="1119"/>
      <c r="AG223" s="1120"/>
      <c r="AH223" s="359"/>
      <c r="AI223" s="286"/>
      <c r="AJ223" s="286"/>
      <c r="AK223" s="286"/>
      <c r="AL223" s="286"/>
      <c r="AM223" s="286"/>
      <c r="AN223" s="286"/>
      <c r="AO223" s="360"/>
      <c r="AP223" s="360"/>
      <c r="AQ223" s="286"/>
      <c r="AR223" s="286"/>
      <c r="AS223" s="286"/>
      <c r="AT223" s="286"/>
      <c r="AU223" s="286"/>
      <c r="AV223" s="286"/>
      <c r="AW223" s="286"/>
      <c r="AX223" s="286"/>
      <c r="AY223" s="286"/>
      <c r="AZ223" s="286"/>
      <c r="BA223" s="286"/>
      <c r="BB223" s="286"/>
      <c r="BC223" s="286"/>
      <c r="BD223" s="286"/>
      <c r="BE223" s="286"/>
      <c r="BF223" s="286"/>
      <c r="BG223" s="286"/>
      <c r="BH223" s="286"/>
      <c r="BI223" s="286"/>
      <c r="BJ223" s="286"/>
      <c r="BK223" s="286"/>
      <c r="BL223" s="361"/>
      <c r="BM223" s="1105"/>
      <c r="BN223" s="1106"/>
      <c r="BO223" s="1121"/>
      <c r="BP223" s="1122"/>
      <c r="BQ223" s="1125"/>
      <c r="BR223" s="1126"/>
      <c r="BS223" s="1129" t="str">
        <f t="shared" ref="BS223" si="2394">IF(BM223&gt;2,CR223,"")</f>
        <v/>
      </c>
      <c r="BT223" s="1130"/>
      <c r="BU223" s="1105"/>
      <c r="BV223" s="1106"/>
      <c r="BW223" s="1107"/>
      <c r="BX223" s="1108"/>
      <c r="BY223" s="1111"/>
      <c r="BZ223" s="1112">
        <f t="shared" ref="BZ223" si="2395">SUMPRODUCT((AH223:BL223&gt;8)*(BM223=""),AH223:BL223)-IF(BM223="",COUNTIF(AH223:BL223,"&gt;8")*8,0)</f>
        <v>0</v>
      </c>
      <c r="CA223" s="1112">
        <f t="shared" ref="CA223" si="2396">SUMPRODUCT((AH223:BL223&gt;8)*(BM223=8),AH223:BL223)-IF(BM223=8,COUNTIF(AH223:BL223,"&gt;8")*8,0)</f>
        <v>0</v>
      </c>
      <c r="CB223" s="1098">
        <f t="shared" ref="CB223" si="2397">COUNTIFS($AH224:$BL224,"緊",$AH223:$BL223,"○")+COUNTIFS($AH224:$BL224,"リ",$AH223:$BL223,"○")</f>
        <v>0</v>
      </c>
      <c r="CC223" s="1098">
        <f t="shared" ref="CC223" si="2398">SUMIFS($AH223:$BL223,$AH224:$BL224,"緊")+SUMIFS($AH223:$BL223,$AH224:$BL224,"リ")</f>
        <v>0</v>
      </c>
      <c r="CD223" s="1100" t="str">
        <f>IF(K223="","",IFERROR(VALUE(DATEDIF(H223,[3]設定!$D$13,"Y")+DATEDIF(H223,[3]設定!$D$13,"YM")/100),0))</f>
        <v/>
      </c>
      <c r="CE223" s="1100" t="str">
        <f>IF(H223="","",IF(CD223&lt;0.06,"6か月未満",IF(AND(0.06&lt;=CD223,CD223&lt;1),"6か月以上",IF(AND(1&lt;=CD223,CD223&lt;3),"3歳児未満",IF(3&lt;=CD223,"3歳児以上","")))))</f>
        <v/>
      </c>
      <c r="CF223" s="1102"/>
      <c r="CG223" s="1094"/>
      <c r="CH223" s="1103"/>
      <c r="CI223" s="1094"/>
      <c r="CJ223" s="1094"/>
      <c r="CK223" s="1094"/>
      <c r="CL223" s="1094"/>
      <c r="CM223" s="1095"/>
      <c r="CN223" s="1096"/>
      <c r="CO223" s="1092"/>
      <c r="CP223" s="1092"/>
      <c r="CQ223" s="1092"/>
      <c r="CR223" s="1092"/>
      <c r="CS223" s="1092"/>
      <c r="CT223" s="1084">
        <f t="shared" ref="CT223" si="2399">SUM(CV223:DA224)</f>
        <v>0</v>
      </c>
      <c r="CU223" s="1090"/>
      <c r="CV223" s="1084">
        <f t="shared" ref="CV223" si="2400">IF(AND(BM223&lt;&gt;1,K223&gt;=3),COUNTIFS(AH224:BL224,"非",AH223:BL223,"&gt;=2"),"")</f>
        <v>0</v>
      </c>
      <c r="CW223" s="1085"/>
      <c r="CX223" s="1088">
        <f t="shared" ref="CX223" si="2401">IF(AND(BM223&lt;&gt;1,K223&gt;=3),COUNTIFS(AH224:BL224,"緊",AH223:BL223,"&gt;=2"),"")</f>
        <v>0</v>
      </c>
      <c r="CY223" s="1085"/>
      <c r="CZ223" s="1073">
        <f t="shared" ref="CZ223" si="2402">IF(AND(BM223&lt;&gt;1,K223&gt;=3),COUNTIFS(AH224:BL224,"リ",AH223:BL223,"&gt;=2"),"")</f>
        <v>0</v>
      </c>
      <c r="DA223" s="1074"/>
      <c r="DB223" s="1084">
        <f t="shared" ref="DB223" si="2403">SUM(DD223:DI224)</f>
        <v>0</v>
      </c>
      <c r="DC223" s="1090"/>
      <c r="DD223" s="1084" t="str">
        <f t="shared" ref="DD223" si="2404">IF(AND(BM223&lt;&gt;1,K223&lt;3),COUNTIFS(AH224:BL224,"非"),"")</f>
        <v/>
      </c>
      <c r="DE223" s="1085"/>
      <c r="DF223" s="1088" t="str">
        <f t="shared" ref="DF223" si="2405">IF(AND(BM223&lt;&gt;1,K223&lt;3),COUNTIFS(AH224:BL224,"緊"),"")</f>
        <v/>
      </c>
      <c r="DG223" s="1085"/>
      <c r="DH223" s="1073" t="str">
        <f t="shared" ref="DH223" si="2406">IF(AND(BM223&lt;&gt;1,K223&lt;3),COUNTIFS(AH224:BL224,"リ"),"")</f>
        <v/>
      </c>
      <c r="DI223" s="1074"/>
    </row>
    <row r="224" spans="1:113" ht="17.25" customHeight="1" x14ac:dyDescent="0.15">
      <c r="A224" s="1145"/>
      <c r="B224" s="1146"/>
      <c r="C224" s="1150"/>
      <c r="D224" s="1151"/>
      <c r="E224" s="1151"/>
      <c r="F224" s="1151"/>
      <c r="G224" s="1152"/>
      <c r="H224" s="1156"/>
      <c r="I224" s="1157"/>
      <c r="J224" s="1158"/>
      <c r="K224" s="1145"/>
      <c r="L224" s="1146"/>
      <c r="M224" s="1086"/>
      <c r="N224" s="1091"/>
      <c r="O224" s="1160"/>
      <c r="P224" s="1075"/>
      <c r="Q224" s="1075"/>
      <c r="R224" s="1075"/>
      <c r="S224" s="1075"/>
      <c r="T224" s="1076"/>
      <c r="U224" s="1135"/>
      <c r="V224" s="1136"/>
      <c r="W224" s="1139"/>
      <c r="X224" s="1140"/>
      <c r="Y224" s="1142"/>
      <c r="Z224" s="1116"/>
      <c r="AA224" s="1116"/>
      <c r="AB224" s="1116"/>
      <c r="AC224" s="1116"/>
      <c r="AD224" s="1117"/>
      <c r="AE224" s="1077" t="s">
        <v>450</v>
      </c>
      <c r="AF224" s="1078"/>
      <c r="AG224" s="1079"/>
      <c r="AH224" s="362"/>
      <c r="AI224" s="362"/>
      <c r="AJ224" s="362"/>
      <c r="AK224" s="362"/>
      <c r="AL224" s="362"/>
      <c r="AM224" s="362"/>
      <c r="AN224" s="362"/>
      <c r="AO224" s="363"/>
      <c r="AP224" s="363"/>
      <c r="AQ224" s="362"/>
      <c r="AR224" s="362"/>
      <c r="AS224" s="362"/>
      <c r="AT224" s="362"/>
      <c r="AU224" s="362"/>
      <c r="AV224" s="362"/>
      <c r="AW224" s="362"/>
      <c r="AX224" s="362"/>
      <c r="AY224" s="362"/>
      <c r="AZ224" s="362"/>
      <c r="BA224" s="362"/>
      <c r="BB224" s="362"/>
      <c r="BC224" s="362"/>
      <c r="BD224" s="362"/>
      <c r="BE224" s="362"/>
      <c r="BF224" s="362"/>
      <c r="BG224" s="362"/>
      <c r="BH224" s="362"/>
      <c r="BI224" s="362"/>
      <c r="BJ224" s="362"/>
      <c r="BK224" s="362"/>
      <c r="BL224" s="362"/>
      <c r="BM224" s="1080"/>
      <c r="BN224" s="1081"/>
      <c r="BO224" s="1123"/>
      <c r="BP224" s="1124"/>
      <c r="BQ224" s="1127"/>
      <c r="BR224" s="1128"/>
      <c r="BS224" s="1131"/>
      <c r="BT224" s="1132"/>
      <c r="BU224" s="1080"/>
      <c r="BV224" s="1081"/>
      <c r="BW224" s="1109"/>
      <c r="BX224" s="1110"/>
      <c r="BY224" s="1111"/>
      <c r="BZ224" s="1113"/>
      <c r="CA224" s="1113"/>
      <c r="CB224" s="1099"/>
      <c r="CC224" s="1099"/>
      <c r="CD224" s="1101"/>
      <c r="CE224" s="1101"/>
      <c r="CF224" s="1102"/>
      <c r="CG224" s="1094"/>
      <c r="CH224" s="1104"/>
      <c r="CI224" s="1094"/>
      <c r="CJ224" s="1094"/>
      <c r="CK224" s="1094"/>
      <c r="CL224" s="1094"/>
      <c r="CM224" s="1095"/>
      <c r="CN224" s="1097"/>
      <c r="CO224" s="1093"/>
      <c r="CP224" s="1093"/>
      <c r="CQ224" s="1093"/>
      <c r="CR224" s="1093"/>
      <c r="CS224" s="1093"/>
      <c r="CT224" s="1086"/>
      <c r="CU224" s="1091"/>
      <c r="CV224" s="1086"/>
      <c r="CW224" s="1087"/>
      <c r="CX224" s="1089"/>
      <c r="CY224" s="1087"/>
      <c r="CZ224" s="1075"/>
      <c r="DA224" s="1076"/>
      <c r="DB224" s="1086"/>
      <c r="DC224" s="1091"/>
      <c r="DD224" s="1086"/>
      <c r="DE224" s="1087"/>
      <c r="DF224" s="1089"/>
      <c r="DG224" s="1087"/>
      <c r="DH224" s="1075"/>
      <c r="DI224" s="1076"/>
    </row>
    <row r="225" spans="1:113" ht="17.25" customHeight="1" x14ac:dyDescent="0.15">
      <c r="A225" s="1143">
        <f t="shared" ref="A225" si="2407">A223+1</f>
        <v>108</v>
      </c>
      <c r="B225" s="1144"/>
      <c r="C225" s="1147"/>
      <c r="D225" s="1148"/>
      <c r="E225" s="1148"/>
      <c r="F225" s="1148"/>
      <c r="G225" s="1149"/>
      <c r="H225" s="1153"/>
      <c r="I225" s="1154"/>
      <c r="J225" s="1155"/>
      <c r="K225" s="1143" t="str">
        <f>IF(ISERROR(VLOOKUP($H225,[3]設定!$D$2:$E$7,2)), "", VLOOKUP($H225,[3]設定!$D$2:$E$7,2))</f>
        <v/>
      </c>
      <c r="L225" s="1144"/>
      <c r="M225" s="1084">
        <f t="shared" ref="M225" si="2408">COUNTA(AH226:BL226)</f>
        <v>0</v>
      </c>
      <c r="N225" s="1090"/>
      <c r="O225" s="1159">
        <f t="shared" ref="O225" si="2409">COUNTIF(AH226:BL226,"非")</f>
        <v>0</v>
      </c>
      <c r="P225" s="1073"/>
      <c r="Q225" s="1073">
        <f t="shared" ref="Q225" si="2410">COUNTIF(AH226:BL226,"緊")</f>
        <v>0</v>
      </c>
      <c r="R225" s="1073"/>
      <c r="S225" s="1073">
        <f t="shared" ref="S225" si="2411">COUNTIF(AH226:BL226,"リ")</f>
        <v>0</v>
      </c>
      <c r="T225" s="1074"/>
      <c r="U225" s="1133">
        <f t="shared" ref="U225" si="2412">COUNTIF(AH225:BL225,"○")</f>
        <v>0</v>
      </c>
      <c r="V225" s="1134"/>
      <c r="W225" s="1137">
        <f t="shared" ref="W225" si="2413">SUM(Y225:AD226)</f>
        <v>0</v>
      </c>
      <c r="X225" s="1138"/>
      <c r="Y225" s="1141">
        <f t="shared" ref="Y225" si="2414">SUMIFS($AH225:$BL225,$AH226:$BL226,"非")</f>
        <v>0</v>
      </c>
      <c r="Z225" s="1114"/>
      <c r="AA225" s="1114">
        <f t="shared" ref="AA225" si="2415">SUMIFS($AH225:$BL225,$AH226:$BL226,"緊")</f>
        <v>0</v>
      </c>
      <c r="AB225" s="1114"/>
      <c r="AC225" s="1114">
        <f t="shared" ref="AC225" si="2416">SUMIFS($AH225:$BL225,$AH226:$BL226,"リ")</f>
        <v>0</v>
      </c>
      <c r="AD225" s="1115"/>
      <c r="AE225" s="1118" t="s">
        <v>451</v>
      </c>
      <c r="AF225" s="1119"/>
      <c r="AG225" s="1120"/>
      <c r="AH225" s="359"/>
      <c r="AI225" s="286"/>
      <c r="AJ225" s="286"/>
      <c r="AK225" s="286"/>
      <c r="AL225" s="286"/>
      <c r="AM225" s="286"/>
      <c r="AN225" s="286"/>
      <c r="AO225" s="360"/>
      <c r="AP225" s="360"/>
      <c r="AQ225" s="286"/>
      <c r="AR225" s="286"/>
      <c r="AS225" s="286"/>
      <c r="AT225" s="286"/>
      <c r="AU225" s="286"/>
      <c r="AV225" s="286"/>
      <c r="AW225" s="286"/>
      <c r="AX225" s="286"/>
      <c r="AY225" s="286"/>
      <c r="AZ225" s="286"/>
      <c r="BA225" s="286"/>
      <c r="BB225" s="286"/>
      <c r="BC225" s="286"/>
      <c r="BD225" s="286"/>
      <c r="BE225" s="286"/>
      <c r="BF225" s="286"/>
      <c r="BG225" s="286"/>
      <c r="BH225" s="286"/>
      <c r="BI225" s="286"/>
      <c r="BJ225" s="286"/>
      <c r="BK225" s="286"/>
      <c r="BL225" s="361"/>
      <c r="BM225" s="1105"/>
      <c r="BN225" s="1106"/>
      <c r="BO225" s="1121"/>
      <c r="BP225" s="1122"/>
      <c r="BQ225" s="1125"/>
      <c r="BR225" s="1126"/>
      <c r="BS225" s="1129" t="str">
        <f t="shared" ref="BS225" si="2417">IF(BM225&gt;2,CR225,"")</f>
        <v/>
      </c>
      <c r="BT225" s="1130"/>
      <c r="BU225" s="1105"/>
      <c r="BV225" s="1106"/>
      <c r="BW225" s="1107"/>
      <c r="BX225" s="1108"/>
      <c r="BY225" s="1111"/>
      <c r="BZ225" s="1112">
        <f t="shared" ref="BZ225" si="2418">SUMPRODUCT((AH225:BL225&gt;8)*(BM225=""),AH225:BL225)-IF(BM225="",COUNTIF(AH225:BL225,"&gt;8")*8,0)</f>
        <v>0</v>
      </c>
      <c r="CA225" s="1112">
        <f t="shared" ref="CA225" si="2419">SUMPRODUCT((AH225:BL225&gt;8)*(BM225=8),AH225:BL225)-IF(BM225=8,COUNTIF(AH225:BL225,"&gt;8")*8,0)</f>
        <v>0</v>
      </c>
      <c r="CB225" s="1098">
        <f t="shared" ref="CB225" si="2420">COUNTIFS($AH226:$BL226,"緊",$AH225:$BL225,"○")+COUNTIFS($AH226:$BL226,"リ",$AH225:$BL225,"○")</f>
        <v>0</v>
      </c>
      <c r="CC225" s="1098">
        <f t="shared" ref="CC225" si="2421">SUMIFS($AH225:$BL225,$AH226:$BL226,"緊")+SUMIFS($AH225:$BL225,$AH226:$BL226,"リ")</f>
        <v>0</v>
      </c>
      <c r="CD225" s="1100" t="str">
        <f>IF(K225="","",IFERROR(VALUE(DATEDIF(H225,[3]設定!$D$13,"Y")+DATEDIF(H225,[3]設定!$D$13,"YM")/100),0))</f>
        <v/>
      </c>
      <c r="CE225" s="1100" t="str">
        <f>IF(H225="","",IF(CD225&lt;0.06,"6か月未満",IF(AND(0.06&lt;=CD225,CD225&lt;1),"6か月以上",IF(AND(1&lt;=CD225,CD225&lt;3),"3歳児未満",IF(3&lt;=CD225,"3歳児以上","")))))</f>
        <v/>
      </c>
      <c r="CF225" s="1102"/>
      <c r="CG225" s="1094"/>
      <c r="CH225" s="1103"/>
      <c r="CI225" s="1094"/>
      <c r="CJ225" s="1094"/>
      <c r="CK225" s="1094"/>
      <c r="CL225" s="1094"/>
      <c r="CM225" s="1095"/>
      <c r="CN225" s="1096"/>
      <c r="CO225" s="1092"/>
      <c r="CP225" s="1092"/>
      <c r="CQ225" s="1092"/>
      <c r="CR225" s="1092"/>
      <c r="CS225" s="1092"/>
      <c r="CT225" s="1084">
        <f t="shared" ref="CT225" si="2422">SUM(CV225:DA226)</f>
        <v>0</v>
      </c>
      <c r="CU225" s="1090"/>
      <c r="CV225" s="1084">
        <f t="shared" ref="CV225" si="2423">IF(AND(BM225&lt;&gt;1,K225&gt;=3),COUNTIFS(AH226:BL226,"非",AH225:BL225,"&gt;=2"),"")</f>
        <v>0</v>
      </c>
      <c r="CW225" s="1085"/>
      <c r="CX225" s="1088">
        <f t="shared" ref="CX225" si="2424">IF(AND(BM225&lt;&gt;1,K225&gt;=3),COUNTIFS(AH226:BL226,"緊",AH225:BL225,"&gt;=2"),"")</f>
        <v>0</v>
      </c>
      <c r="CY225" s="1085"/>
      <c r="CZ225" s="1073">
        <f t="shared" ref="CZ225" si="2425">IF(AND(BM225&lt;&gt;1,K225&gt;=3),COUNTIFS(AH226:BL226,"リ",AH225:BL225,"&gt;=2"),"")</f>
        <v>0</v>
      </c>
      <c r="DA225" s="1074"/>
      <c r="DB225" s="1084">
        <f t="shared" ref="DB225" si="2426">SUM(DD225:DI226)</f>
        <v>0</v>
      </c>
      <c r="DC225" s="1090"/>
      <c r="DD225" s="1084" t="str">
        <f t="shared" ref="DD225" si="2427">IF(AND(BM225&lt;&gt;1,K225&lt;3),COUNTIFS(AH226:BL226,"非"),"")</f>
        <v/>
      </c>
      <c r="DE225" s="1085"/>
      <c r="DF225" s="1088" t="str">
        <f t="shared" ref="DF225" si="2428">IF(AND(BM225&lt;&gt;1,K225&lt;3),COUNTIFS(AH226:BL226,"緊"),"")</f>
        <v/>
      </c>
      <c r="DG225" s="1085"/>
      <c r="DH225" s="1073" t="str">
        <f t="shared" ref="DH225" si="2429">IF(AND(BM225&lt;&gt;1,K225&lt;3),COUNTIFS(AH226:BL226,"リ"),"")</f>
        <v/>
      </c>
      <c r="DI225" s="1074"/>
    </row>
    <row r="226" spans="1:113" ht="17.25" customHeight="1" x14ac:dyDescent="0.15">
      <c r="A226" s="1145"/>
      <c r="B226" s="1146"/>
      <c r="C226" s="1150"/>
      <c r="D226" s="1151"/>
      <c r="E226" s="1151"/>
      <c r="F226" s="1151"/>
      <c r="G226" s="1152"/>
      <c r="H226" s="1156"/>
      <c r="I226" s="1157"/>
      <c r="J226" s="1158"/>
      <c r="K226" s="1145"/>
      <c r="L226" s="1146"/>
      <c r="M226" s="1086"/>
      <c r="N226" s="1091"/>
      <c r="O226" s="1160"/>
      <c r="P226" s="1075"/>
      <c r="Q226" s="1075"/>
      <c r="R226" s="1075"/>
      <c r="S226" s="1075"/>
      <c r="T226" s="1076"/>
      <c r="U226" s="1135"/>
      <c r="V226" s="1136"/>
      <c r="W226" s="1139"/>
      <c r="X226" s="1140"/>
      <c r="Y226" s="1142"/>
      <c r="Z226" s="1116"/>
      <c r="AA226" s="1116"/>
      <c r="AB226" s="1116"/>
      <c r="AC226" s="1116"/>
      <c r="AD226" s="1117"/>
      <c r="AE226" s="1077" t="s">
        <v>450</v>
      </c>
      <c r="AF226" s="1078"/>
      <c r="AG226" s="1079"/>
      <c r="AH226" s="362"/>
      <c r="AI226" s="362"/>
      <c r="AJ226" s="362"/>
      <c r="AK226" s="362"/>
      <c r="AL226" s="362"/>
      <c r="AM226" s="362"/>
      <c r="AN226" s="362"/>
      <c r="AO226" s="363"/>
      <c r="AP226" s="363"/>
      <c r="AQ226" s="362"/>
      <c r="AR226" s="362"/>
      <c r="AS226" s="362"/>
      <c r="AT226" s="362"/>
      <c r="AU226" s="362"/>
      <c r="AV226" s="362"/>
      <c r="AW226" s="362"/>
      <c r="AX226" s="362"/>
      <c r="AY226" s="362"/>
      <c r="AZ226" s="362"/>
      <c r="BA226" s="362"/>
      <c r="BB226" s="362"/>
      <c r="BC226" s="362"/>
      <c r="BD226" s="362"/>
      <c r="BE226" s="362"/>
      <c r="BF226" s="362"/>
      <c r="BG226" s="362"/>
      <c r="BH226" s="362"/>
      <c r="BI226" s="362"/>
      <c r="BJ226" s="362"/>
      <c r="BK226" s="362"/>
      <c r="BL226" s="362"/>
      <c r="BM226" s="1080"/>
      <c r="BN226" s="1081"/>
      <c r="BO226" s="1123"/>
      <c r="BP226" s="1124"/>
      <c r="BQ226" s="1127"/>
      <c r="BR226" s="1128"/>
      <c r="BS226" s="1131"/>
      <c r="BT226" s="1132"/>
      <c r="BU226" s="1080"/>
      <c r="BV226" s="1081"/>
      <c r="BW226" s="1109"/>
      <c r="BX226" s="1110"/>
      <c r="BY226" s="1111"/>
      <c r="BZ226" s="1113"/>
      <c r="CA226" s="1113"/>
      <c r="CB226" s="1099"/>
      <c r="CC226" s="1099"/>
      <c r="CD226" s="1101"/>
      <c r="CE226" s="1101"/>
      <c r="CF226" s="1102"/>
      <c r="CG226" s="1094"/>
      <c r="CH226" s="1104"/>
      <c r="CI226" s="1094"/>
      <c r="CJ226" s="1094"/>
      <c r="CK226" s="1094"/>
      <c r="CL226" s="1094"/>
      <c r="CM226" s="1095"/>
      <c r="CN226" s="1097"/>
      <c r="CO226" s="1093"/>
      <c r="CP226" s="1093"/>
      <c r="CQ226" s="1093"/>
      <c r="CR226" s="1093"/>
      <c r="CS226" s="1093"/>
      <c r="CT226" s="1086"/>
      <c r="CU226" s="1091"/>
      <c r="CV226" s="1086"/>
      <c r="CW226" s="1087"/>
      <c r="CX226" s="1089"/>
      <c r="CY226" s="1087"/>
      <c r="CZ226" s="1075"/>
      <c r="DA226" s="1076"/>
      <c r="DB226" s="1086"/>
      <c r="DC226" s="1091"/>
      <c r="DD226" s="1086"/>
      <c r="DE226" s="1087"/>
      <c r="DF226" s="1089"/>
      <c r="DG226" s="1087"/>
      <c r="DH226" s="1075"/>
      <c r="DI226" s="1076"/>
    </row>
    <row r="227" spans="1:113" ht="17.25" customHeight="1" x14ac:dyDescent="0.15">
      <c r="A227" s="1143">
        <f t="shared" ref="A227" si="2430">A225+1</f>
        <v>109</v>
      </c>
      <c r="B227" s="1144"/>
      <c r="C227" s="1147"/>
      <c r="D227" s="1148"/>
      <c r="E227" s="1148"/>
      <c r="F227" s="1148"/>
      <c r="G227" s="1149"/>
      <c r="H227" s="1153"/>
      <c r="I227" s="1154"/>
      <c r="J227" s="1155"/>
      <c r="K227" s="1143" t="str">
        <f>IF(ISERROR(VLOOKUP($H227,[3]設定!$D$2:$E$7,2)), "", VLOOKUP($H227,[3]設定!$D$2:$E$7,2))</f>
        <v/>
      </c>
      <c r="L227" s="1144"/>
      <c r="M227" s="1084">
        <f t="shared" ref="M227" si="2431">COUNTA(AH228:BL228)</f>
        <v>0</v>
      </c>
      <c r="N227" s="1090"/>
      <c r="O227" s="1159">
        <f t="shared" ref="O227" si="2432">COUNTIF(AH228:BL228,"非")</f>
        <v>0</v>
      </c>
      <c r="P227" s="1073"/>
      <c r="Q227" s="1073">
        <f t="shared" ref="Q227" si="2433">COUNTIF(AH228:BL228,"緊")</f>
        <v>0</v>
      </c>
      <c r="R227" s="1073"/>
      <c r="S227" s="1073">
        <f t="shared" ref="S227" si="2434">COUNTIF(AH228:BL228,"リ")</f>
        <v>0</v>
      </c>
      <c r="T227" s="1074"/>
      <c r="U227" s="1133">
        <f t="shared" ref="U227" si="2435">COUNTIF(AH227:BL227,"○")</f>
        <v>0</v>
      </c>
      <c r="V227" s="1134"/>
      <c r="W227" s="1137">
        <f t="shared" ref="W227" si="2436">SUM(Y227:AD228)</f>
        <v>0</v>
      </c>
      <c r="X227" s="1138"/>
      <c r="Y227" s="1141">
        <f t="shared" ref="Y227" si="2437">SUMIFS($AH227:$BL227,$AH228:$BL228,"非")</f>
        <v>0</v>
      </c>
      <c r="Z227" s="1114"/>
      <c r="AA227" s="1114">
        <f t="shared" ref="AA227" si="2438">SUMIFS($AH227:$BL227,$AH228:$BL228,"緊")</f>
        <v>0</v>
      </c>
      <c r="AB227" s="1114"/>
      <c r="AC227" s="1114">
        <f t="shared" ref="AC227" si="2439">SUMIFS($AH227:$BL227,$AH228:$BL228,"リ")</f>
        <v>0</v>
      </c>
      <c r="AD227" s="1115"/>
      <c r="AE227" s="1118" t="s">
        <v>451</v>
      </c>
      <c r="AF227" s="1119"/>
      <c r="AG227" s="1120"/>
      <c r="AH227" s="359"/>
      <c r="AI227" s="286"/>
      <c r="AJ227" s="286"/>
      <c r="AK227" s="286"/>
      <c r="AL227" s="286"/>
      <c r="AM227" s="286"/>
      <c r="AN227" s="286"/>
      <c r="AO227" s="360"/>
      <c r="AP227" s="360"/>
      <c r="AQ227" s="286"/>
      <c r="AR227" s="286"/>
      <c r="AS227" s="286"/>
      <c r="AT227" s="286"/>
      <c r="AU227" s="286"/>
      <c r="AV227" s="286"/>
      <c r="AW227" s="286"/>
      <c r="AX227" s="286"/>
      <c r="AY227" s="286"/>
      <c r="AZ227" s="286"/>
      <c r="BA227" s="286"/>
      <c r="BB227" s="286"/>
      <c r="BC227" s="286"/>
      <c r="BD227" s="286"/>
      <c r="BE227" s="286"/>
      <c r="BF227" s="286"/>
      <c r="BG227" s="286"/>
      <c r="BH227" s="286"/>
      <c r="BI227" s="286"/>
      <c r="BJ227" s="286"/>
      <c r="BK227" s="286"/>
      <c r="BL227" s="361"/>
      <c r="BM227" s="1105"/>
      <c r="BN227" s="1106"/>
      <c r="BO227" s="1121"/>
      <c r="BP227" s="1122"/>
      <c r="BQ227" s="1125"/>
      <c r="BR227" s="1126"/>
      <c r="BS227" s="1129" t="str">
        <f t="shared" ref="BS227" si="2440">IF(BM227&gt;2,CR227,"")</f>
        <v/>
      </c>
      <c r="BT227" s="1130"/>
      <c r="BU227" s="1105"/>
      <c r="BV227" s="1106"/>
      <c r="BW227" s="1107"/>
      <c r="BX227" s="1108"/>
      <c r="BY227" s="1111"/>
      <c r="BZ227" s="1112">
        <f t="shared" ref="BZ227" si="2441">SUMPRODUCT((AH227:BL227&gt;8)*(BM227=""),AH227:BL227)-IF(BM227="",COUNTIF(AH227:BL227,"&gt;8")*8,0)</f>
        <v>0</v>
      </c>
      <c r="CA227" s="1112">
        <f t="shared" ref="CA227" si="2442">SUMPRODUCT((AH227:BL227&gt;8)*(BM227=8),AH227:BL227)-IF(BM227=8,COUNTIF(AH227:BL227,"&gt;8")*8,0)</f>
        <v>0</v>
      </c>
      <c r="CB227" s="1098">
        <f t="shared" ref="CB227" si="2443">COUNTIFS($AH228:$BL228,"緊",$AH227:$BL227,"○")+COUNTIFS($AH228:$BL228,"リ",$AH227:$BL227,"○")</f>
        <v>0</v>
      </c>
      <c r="CC227" s="1098">
        <f t="shared" ref="CC227" si="2444">SUMIFS($AH227:$BL227,$AH228:$BL228,"緊")+SUMIFS($AH227:$BL227,$AH228:$BL228,"リ")</f>
        <v>0</v>
      </c>
      <c r="CD227" s="1100" t="str">
        <f>IF(K227="","",IFERROR(VALUE(DATEDIF(H227,[3]設定!$D$13,"Y")+DATEDIF(H227,[3]設定!$D$13,"YM")/100),0))</f>
        <v/>
      </c>
      <c r="CE227" s="1100" t="str">
        <f>IF(H227="","",IF(CD227&lt;0.06,"6か月未満",IF(AND(0.06&lt;=CD227,CD227&lt;1),"6か月以上",IF(AND(1&lt;=CD227,CD227&lt;3),"3歳児未満",IF(3&lt;=CD227,"3歳児以上","")))))</f>
        <v/>
      </c>
      <c r="CF227" s="1102"/>
      <c r="CG227" s="1094"/>
      <c r="CH227" s="1103"/>
      <c r="CI227" s="1094"/>
      <c r="CJ227" s="1094"/>
      <c r="CK227" s="1094"/>
      <c r="CL227" s="1094"/>
      <c r="CM227" s="1095"/>
      <c r="CN227" s="1096"/>
      <c r="CO227" s="1092"/>
      <c r="CP227" s="1092"/>
      <c r="CQ227" s="1092"/>
      <c r="CR227" s="1092"/>
      <c r="CS227" s="1092"/>
      <c r="CT227" s="1084">
        <f t="shared" ref="CT227" si="2445">SUM(CV227:DA228)</f>
        <v>0</v>
      </c>
      <c r="CU227" s="1090"/>
      <c r="CV227" s="1084">
        <f t="shared" ref="CV227" si="2446">IF(AND(BM227&lt;&gt;1,K227&gt;=3),COUNTIFS(AH228:BL228,"非",AH227:BL227,"&gt;=2"),"")</f>
        <v>0</v>
      </c>
      <c r="CW227" s="1085"/>
      <c r="CX227" s="1088">
        <f t="shared" ref="CX227" si="2447">IF(AND(BM227&lt;&gt;1,K227&gt;=3),COUNTIFS(AH228:BL228,"緊",AH227:BL227,"&gt;=2"),"")</f>
        <v>0</v>
      </c>
      <c r="CY227" s="1085"/>
      <c r="CZ227" s="1073">
        <f t="shared" ref="CZ227" si="2448">IF(AND(BM227&lt;&gt;1,K227&gt;=3),COUNTIFS(AH228:BL228,"リ",AH227:BL227,"&gt;=2"),"")</f>
        <v>0</v>
      </c>
      <c r="DA227" s="1074"/>
      <c r="DB227" s="1084">
        <f t="shared" ref="DB227" si="2449">SUM(DD227:DI228)</f>
        <v>0</v>
      </c>
      <c r="DC227" s="1090"/>
      <c r="DD227" s="1084" t="str">
        <f t="shared" ref="DD227" si="2450">IF(AND(BM227&lt;&gt;1,K227&lt;3),COUNTIFS(AH228:BL228,"非"),"")</f>
        <v/>
      </c>
      <c r="DE227" s="1085"/>
      <c r="DF227" s="1088" t="str">
        <f t="shared" ref="DF227" si="2451">IF(AND(BM227&lt;&gt;1,K227&lt;3),COUNTIFS(AH228:BL228,"緊"),"")</f>
        <v/>
      </c>
      <c r="DG227" s="1085"/>
      <c r="DH227" s="1073" t="str">
        <f t="shared" ref="DH227" si="2452">IF(AND(BM227&lt;&gt;1,K227&lt;3),COUNTIFS(AH228:BL228,"リ"),"")</f>
        <v/>
      </c>
      <c r="DI227" s="1074"/>
    </row>
    <row r="228" spans="1:113" ht="17.25" customHeight="1" x14ac:dyDescent="0.15">
      <c r="A228" s="1145"/>
      <c r="B228" s="1146"/>
      <c r="C228" s="1150"/>
      <c r="D228" s="1151"/>
      <c r="E228" s="1151"/>
      <c r="F228" s="1151"/>
      <c r="G228" s="1152"/>
      <c r="H228" s="1156"/>
      <c r="I228" s="1157"/>
      <c r="J228" s="1158"/>
      <c r="K228" s="1145"/>
      <c r="L228" s="1146"/>
      <c r="M228" s="1086"/>
      <c r="N228" s="1091"/>
      <c r="O228" s="1160"/>
      <c r="P228" s="1075"/>
      <c r="Q228" s="1075"/>
      <c r="R228" s="1075"/>
      <c r="S228" s="1075"/>
      <c r="T228" s="1076"/>
      <c r="U228" s="1135"/>
      <c r="V228" s="1136"/>
      <c r="W228" s="1139"/>
      <c r="X228" s="1140"/>
      <c r="Y228" s="1142"/>
      <c r="Z228" s="1116"/>
      <c r="AA228" s="1116"/>
      <c r="AB228" s="1116"/>
      <c r="AC228" s="1116"/>
      <c r="AD228" s="1117"/>
      <c r="AE228" s="1077" t="s">
        <v>450</v>
      </c>
      <c r="AF228" s="1078"/>
      <c r="AG228" s="1079"/>
      <c r="AH228" s="362"/>
      <c r="AI228" s="362"/>
      <c r="AJ228" s="362"/>
      <c r="AK228" s="362"/>
      <c r="AL228" s="362"/>
      <c r="AM228" s="362"/>
      <c r="AN228" s="362"/>
      <c r="AO228" s="363"/>
      <c r="AP228" s="363"/>
      <c r="AQ228" s="362"/>
      <c r="AR228" s="362"/>
      <c r="AS228" s="362"/>
      <c r="AT228" s="362"/>
      <c r="AU228" s="362"/>
      <c r="AV228" s="362"/>
      <c r="AW228" s="362"/>
      <c r="AX228" s="362"/>
      <c r="AY228" s="362"/>
      <c r="AZ228" s="362"/>
      <c r="BA228" s="362"/>
      <c r="BB228" s="362"/>
      <c r="BC228" s="362"/>
      <c r="BD228" s="362"/>
      <c r="BE228" s="362"/>
      <c r="BF228" s="362"/>
      <c r="BG228" s="362"/>
      <c r="BH228" s="362"/>
      <c r="BI228" s="362"/>
      <c r="BJ228" s="362"/>
      <c r="BK228" s="362"/>
      <c r="BL228" s="362"/>
      <c r="BM228" s="1080"/>
      <c r="BN228" s="1081"/>
      <c r="BO228" s="1123"/>
      <c r="BP228" s="1124"/>
      <c r="BQ228" s="1127"/>
      <c r="BR228" s="1128"/>
      <c r="BS228" s="1131"/>
      <c r="BT228" s="1132"/>
      <c r="BU228" s="1080"/>
      <c r="BV228" s="1081"/>
      <c r="BW228" s="1109"/>
      <c r="BX228" s="1110"/>
      <c r="BY228" s="1111"/>
      <c r="BZ228" s="1113"/>
      <c r="CA228" s="1113"/>
      <c r="CB228" s="1099"/>
      <c r="CC228" s="1099"/>
      <c r="CD228" s="1101"/>
      <c r="CE228" s="1101"/>
      <c r="CF228" s="1102"/>
      <c r="CG228" s="1094"/>
      <c r="CH228" s="1104"/>
      <c r="CI228" s="1094"/>
      <c r="CJ228" s="1094"/>
      <c r="CK228" s="1094"/>
      <c r="CL228" s="1094"/>
      <c r="CM228" s="1095"/>
      <c r="CN228" s="1097"/>
      <c r="CO228" s="1093"/>
      <c r="CP228" s="1093"/>
      <c r="CQ228" s="1093"/>
      <c r="CR228" s="1093"/>
      <c r="CS228" s="1093"/>
      <c r="CT228" s="1086"/>
      <c r="CU228" s="1091"/>
      <c r="CV228" s="1086"/>
      <c r="CW228" s="1087"/>
      <c r="CX228" s="1089"/>
      <c r="CY228" s="1087"/>
      <c r="CZ228" s="1075"/>
      <c r="DA228" s="1076"/>
      <c r="DB228" s="1086"/>
      <c r="DC228" s="1091"/>
      <c r="DD228" s="1086"/>
      <c r="DE228" s="1087"/>
      <c r="DF228" s="1089"/>
      <c r="DG228" s="1087"/>
      <c r="DH228" s="1075"/>
      <c r="DI228" s="1076"/>
    </row>
    <row r="229" spans="1:113" ht="17.25" customHeight="1" x14ac:dyDescent="0.15">
      <c r="A229" s="1143">
        <f t="shared" ref="A229" si="2453">A227+1</f>
        <v>110</v>
      </c>
      <c r="B229" s="1144"/>
      <c r="C229" s="1147"/>
      <c r="D229" s="1148"/>
      <c r="E229" s="1148"/>
      <c r="F229" s="1148"/>
      <c r="G229" s="1149"/>
      <c r="H229" s="1153"/>
      <c r="I229" s="1154"/>
      <c r="J229" s="1155"/>
      <c r="K229" s="1143" t="str">
        <f>IF(ISERROR(VLOOKUP($H229,[3]設定!$D$2:$E$7,2)), "", VLOOKUP($H229,[3]設定!$D$2:$E$7,2))</f>
        <v/>
      </c>
      <c r="L229" s="1144"/>
      <c r="M229" s="1084">
        <f t="shared" ref="M229" si="2454">COUNTA(AH230:BL230)</f>
        <v>0</v>
      </c>
      <c r="N229" s="1090"/>
      <c r="O229" s="1159">
        <f t="shared" ref="O229" si="2455">COUNTIF(AH230:BL230,"非")</f>
        <v>0</v>
      </c>
      <c r="P229" s="1073"/>
      <c r="Q229" s="1073">
        <f t="shared" ref="Q229" si="2456">COUNTIF(AH230:BL230,"緊")</f>
        <v>0</v>
      </c>
      <c r="R229" s="1073"/>
      <c r="S229" s="1073">
        <f t="shared" ref="S229" si="2457">COUNTIF(AH230:BL230,"リ")</f>
        <v>0</v>
      </c>
      <c r="T229" s="1074"/>
      <c r="U229" s="1133">
        <f t="shared" ref="U229" si="2458">COUNTIF(AH229:BL229,"○")</f>
        <v>0</v>
      </c>
      <c r="V229" s="1134"/>
      <c r="W229" s="1137">
        <f t="shared" ref="W229" si="2459">SUM(Y229:AD230)</f>
        <v>0</v>
      </c>
      <c r="X229" s="1138"/>
      <c r="Y229" s="1141">
        <f t="shared" ref="Y229" si="2460">SUMIFS($AH229:$BL229,$AH230:$BL230,"非")</f>
        <v>0</v>
      </c>
      <c r="Z229" s="1114"/>
      <c r="AA229" s="1114">
        <f t="shared" ref="AA229" si="2461">SUMIFS($AH229:$BL229,$AH230:$BL230,"緊")</f>
        <v>0</v>
      </c>
      <c r="AB229" s="1114"/>
      <c r="AC229" s="1114">
        <f t="shared" ref="AC229" si="2462">SUMIFS($AH229:$BL229,$AH230:$BL230,"リ")</f>
        <v>0</v>
      </c>
      <c r="AD229" s="1115"/>
      <c r="AE229" s="1118" t="s">
        <v>451</v>
      </c>
      <c r="AF229" s="1119"/>
      <c r="AG229" s="1120"/>
      <c r="AH229" s="359"/>
      <c r="AI229" s="286"/>
      <c r="AJ229" s="286"/>
      <c r="AK229" s="286"/>
      <c r="AL229" s="286"/>
      <c r="AM229" s="286"/>
      <c r="AN229" s="286"/>
      <c r="AO229" s="360"/>
      <c r="AP229" s="360"/>
      <c r="AQ229" s="286"/>
      <c r="AR229" s="286"/>
      <c r="AS229" s="286"/>
      <c r="AT229" s="286"/>
      <c r="AU229" s="286"/>
      <c r="AV229" s="286"/>
      <c r="AW229" s="286"/>
      <c r="AX229" s="286"/>
      <c r="AY229" s="286"/>
      <c r="AZ229" s="286"/>
      <c r="BA229" s="286"/>
      <c r="BB229" s="286"/>
      <c r="BC229" s="286"/>
      <c r="BD229" s="286"/>
      <c r="BE229" s="286"/>
      <c r="BF229" s="286"/>
      <c r="BG229" s="286"/>
      <c r="BH229" s="286"/>
      <c r="BI229" s="286"/>
      <c r="BJ229" s="286"/>
      <c r="BK229" s="286"/>
      <c r="BL229" s="361"/>
      <c r="BM229" s="1105"/>
      <c r="BN229" s="1106"/>
      <c r="BO229" s="1121"/>
      <c r="BP229" s="1122"/>
      <c r="BQ229" s="1125"/>
      <c r="BR229" s="1126"/>
      <c r="BS229" s="1129" t="str">
        <f t="shared" ref="BS229" si="2463">IF(BM229&gt;2,CR229,"")</f>
        <v/>
      </c>
      <c r="BT229" s="1130"/>
      <c r="BU229" s="1105"/>
      <c r="BV229" s="1106"/>
      <c r="BW229" s="1107"/>
      <c r="BX229" s="1108"/>
      <c r="BY229" s="1111"/>
      <c r="BZ229" s="1112">
        <f t="shared" ref="BZ229" si="2464">SUMPRODUCT((AH229:BL229&gt;8)*(BM229=""),AH229:BL229)-IF(BM229="",COUNTIF(AH229:BL229,"&gt;8")*8,0)</f>
        <v>0</v>
      </c>
      <c r="CA229" s="1112">
        <f t="shared" ref="CA229" si="2465">SUMPRODUCT((AH229:BL229&gt;8)*(BM229=8),AH229:BL229)-IF(BM229=8,COUNTIF(AH229:BL229,"&gt;8")*8,0)</f>
        <v>0</v>
      </c>
      <c r="CB229" s="1098">
        <f t="shared" ref="CB229" si="2466">COUNTIFS($AH230:$BL230,"緊",$AH229:$BL229,"○")+COUNTIFS($AH230:$BL230,"リ",$AH229:$BL229,"○")</f>
        <v>0</v>
      </c>
      <c r="CC229" s="1098">
        <f t="shared" ref="CC229" si="2467">SUMIFS($AH229:$BL229,$AH230:$BL230,"緊")+SUMIFS($AH229:$BL229,$AH230:$BL230,"リ")</f>
        <v>0</v>
      </c>
      <c r="CD229" s="1100" t="str">
        <f>IF(K229="","",IFERROR(VALUE(DATEDIF(H229,[3]設定!$D$13,"Y")+DATEDIF(H229,[3]設定!$D$13,"YM")/100),0))</f>
        <v/>
      </c>
      <c r="CE229" s="1100" t="str">
        <f>IF(H229="","",IF(CD229&lt;0.06,"6か月未満",IF(AND(0.06&lt;=CD229,CD229&lt;1),"6か月以上",IF(AND(1&lt;=CD229,CD229&lt;3),"3歳児未満",IF(3&lt;=CD229,"3歳児以上","")))))</f>
        <v/>
      </c>
      <c r="CF229" s="1102"/>
      <c r="CG229" s="1094"/>
      <c r="CH229" s="1103"/>
      <c r="CI229" s="1094"/>
      <c r="CJ229" s="1094"/>
      <c r="CK229" s="1094"/>
      <c r="CL229" s="1094"/>
      <c r="CM229" s="1095"/>
      <c r="CN229" s="1096"/>
      <c r="CO229" s="1092"/>
      <c r="CP229" s="1092"/>
      <c r="CQ229" s="1092"/>
      <c r="CR229" s="1092"/>
      <c r="CS229" s="1092"/>
      <c r="CT229" s="1084">
        <f t="shared" ref="CT229" si="2468">SUM(CV229:DA230)</f>
        <v>0</v>
      </c>
      <c r="CU229" s="1090"/>
      <c r="CV229" s="1084">
        <f t="shared" ref="CV229" si="2469">IF(AND(BM229&lt;&gt;1,K229&gt;=3),COUNTIFS(AH230:BL230,"非",AH229:BL229,"&gt;=2"),"")</f>
        <v>0</v>
      </c>
      <c r="CW229" s="1085"/>
      <c r="CX229" s="1088">
        <f t="shared" ref="CX229" si="2470">IF(AND(BM229&lt;&gt;1,K229&gt;=3),COUNTIFS(AH230:BL230,"緊",AH229:BL229,"&gt;=2"),"")</f>
        <v>0</v>
      </c>
      <c r="CY229" s="1085"/>
      <c r="CZ229" s="1073">
        <f t="shared" ref="CZ229" si="2471">IF(AND(BM229&lt;&gt;1,K229&gt;=3),COUNTIFS(AH230:BL230,"リ",AH229:BL229,"&gt;=2"),"")</f>
        <v>0</v>
      </c>
      <c r="DA229" s="1074"/>
      <c r="DB229" s="1084">
        <f t="shared" ref="DB229" si="2472">SUM(DD229:DI230)</f>
        <v>0</v>
      </c>
      <c r="DC229" s="1090"/>
      <c r="DD229" s="1084" t="str">
        <f t="shared" ref="DD229" si="2473">IF(AND(BM229&lt;&gt;1,K229&lt;3),COUNTIFS(AH230:BL230,"非"),"")</f>
        <v/>
      </c>
      <c r="DE229" s="1085"/>
      <c r="DF229" s="1088" t="str">
        <f t="shared" ref="DF229" si="2474">IF(AND(BM229&lt;&gt;1,K229&lt;3),COUNTIFS(AH230:BL230,"緊"),"")</f>
        <v/>
      </c>
      <c r="DG229" s="1085"/>
      <c r="DH229" s="1073" t="str">
        <f t="shared" ref="DH229" si="2475">IF(AND(BM229&lt;&gt;1,K229&lt;3),COUNTIFS(AH230:BL230,"リ"),"")</f>
        <v/>
      </c>
      <c r="DI229" s="1074"/>
    </row>
    <row r="230" spans="1:113" ht="17.25" customHeight="1" x14ac:dyDescent="0.15">
      <c r="A230" s="1145"/>
      <c r="B230" s="1146"/>
      <c r="C230" s="1150"/>
      <c r="D230" s="1151"/>
      <c r="E230" s="1151"/>
      <c r="F230" s="1151"/>
      <c r="G230" s="1152"/>
      <c r="H230" s="1156"/>
      <c r="I230" s="1157"/>
      <c r="J230" s="1158"/>
      <c r="K230" s="1145"/>
      <c r="L230" s="1146"/>
      <c r="M230" s="1086"/>
      <c r="N230" s="1091"/>
      <c r="O230" s="1160"/>
      <c r="P230" s="1075"/>
      <c r="Q230" s="1075"/>
      <c r="R230" s="1075"/>
      <c r="S230" s="1075"/>
      <c r="T230" s="1076"/>
      <c r="U230" s="1135"/>
      <c r="V230" s="1136"/>
      <c r="W230" s="1139"/>
      <c r="X230" s="1140"/>
      <c r="Y230" s="1142"/>
      <c r="Z230" s="1116"/>
      <c r="AA230" s="1116"/>
      <c r="AB230" s="1116"/>
      <c r="AC230" s="1116"/>
      <c r="AD230" s="1117"/>
      <c r="AE230" s="1077" t="s">
        <v>450</v>
      </c>
      <c r="AF230" s="1078"/>
      <c r="AG230" s="1079"/>
      <c r="AH230" s="362"/>
      <c r="AI230" s="362"/>
      <c r="AJ230" s="362"/>
      <c r="AK230" s="362"/>
      <c r="AL230" s="362"/>
      <c r="AM230" s="362"/>
      <c r="AN230" s="362"/>
      <c r="AO230" s="363"/>
      <c r="AP230" s="363"/>
      <c r="AQ230" s="362"/>
      <c r="AR230" s="362"/>
      <c r="AS230" s="362"/>
      <c r="AT230" s="362"/>
      <c r="AU230" s="362"/>
      <c r="AV230" s="362"/>
      <c r="AW230" s="362"/>
      <c r="AX230" s="362"/>
      <c r="AY230" s="362"/>
      <c r="AZ230" s="362"/>
      <c r="BA230" s="362"/>
      <c r="BB230" s="362"/>
      <c r="BC230" s="362"/>
      <c r="BD230" s="362"/>
      <c r="BE230" s="362"/>
      <c r="BF230" s="362"/>
      <c r="BG230" s="362"/>
      <c r="BH230" s="362"/>
      <c r="BI230" s="362"/>
      <c r="BJ230" s="362"/>
      <c r="BK230" s="362"/>
      <c r="BL230" s="362"/>
      <c r="BM230" s="1080"/>
      <c r="BN230" s="1081"/>
      <c r="BO230" s="1123"/>
      <c r="BP230" s="1124"/>
      <c r="BQ230" s="1127"/>
      <c r="BR230" s="1128"/>
      <c r="BS230" s="1131"/>
      <c r="BT230" s="1132"/>
      <c r="BU230" s="1080"/>
      <c r="BV230" s="1081"/>
      <c r="BW230" s="1109"/>
      <c r="BX230" s="1110"/>
      <c r="BY230" s="1111"/>
      <c r="BZ230" s="1113"/>
      <c r="CA230" s="1113"/>
      <c r="CB230" s="1099"/>
      <c r="CC230" s="1099"/>
      <c r="CD230" s="1101"/>
      <c r="CE230" s="1101"/>
      <c r="CF230" s="1102"/>
      <c r="CG230" s="1094"/>
      <c r="CH230" s="1104"/>
      <c r="CI230" s="1094"/>
      <c r="CJ230" s="1094"/>
      <c r="CK230" s="1094"/>
      <c r="CL230" s="1094"/>
      <c r="CM230" s="1095"/>
      <c r="CN230" s="1097"/>
      <c r="CO230" s="1093"/>
      <c r="CP230" s="1093"/>
      <c r="CQ230" s="1093"/>
      <c r="CR230" s="1093"/>
      <c r="CS230" s="1093"/>
      <c r="CT230" s="1086"/>
      <c r="CU230" s="1091"/>
      <c r="CV230" s="1086"/>
      <c r="CW230" s="1087"/>
      <c r="CX230" s="1089"/>
      <c r="CY230" s="1087"/>
      <c r="CZ230" s="1075"/>
      <c r="DA230" s="1076"/>
      <c r="DB230" s="1086"/>
      <c r="DC230" s="1091"/>
      <c r="DD230" s="1086"/>
      <c r="DE230" s="1087"/>
      <c r="DF230" s="1089"/>
      <c r="DG230" s="1087"/>
      <c r="DH230" s="1075"/>
      <c r="DI230" s="1076"/>
    </row>
    <row r="231" spans="1:113" ht="17.25" customHeight="1" x14ac:dyDescent="0.15">
      <c r="A231" s="1143">
        <f t="shared" ref="A231" si="2476">A229+1</f>
        <v>111</v>
      </c>
      <c r="B231" s="1144"/>
      <c r="C231" s="1147"/>
      <c r="D231" s="1148"/>
      <c r="E231" s="1148"/>
      <c r="F231" s="1148"/>
      <c r="G231" s="1149"/>
      <c r="H231" s="1153"/>
      <c r="I231" s="1154"/>
      <c r="J231" s="1155"/>
      <c r="K231" s="1143" t="str">
        <f>IF(ISERROR(VLOOKUP($H231,[3]設定!$D$2:$E$7,2)), "", VLOOKUP($H231,[3]設定!$D$2:$E$7,2))</f>
        <v/>
      </c>
      <c r="L231" s="1144"/>
      <c r="M231" s="1084">
        <f t="shared" ref="M231" si="2477">COUNTA(AH232:BL232)</f>
        <v>0</v>
      </c>
      <c r="N231" s="1090"/>
      <c r="O231" s="1159">
        <f t="shared" ref="O231" si="2478">COUNTIF(AH232:BL232,"非")</f>
        <v>0</v>
      </c>
      <c r="P231" s="1073"/>
      <c r="Q231" s="1073">
        <f t="shared" ref="Q231" si="2479">COUNTIF(AH232:BL232,"緊")</f>
        <v>0</v>
      </c>
      <c r="R231" s="1073"/>
      <c r="S231" s="1073">
        <f t="shared" ref="S231" si="2480">COUNTIF(AH232:BL232,"リ")</f>
        <v>0</v>
      </c>
      <c r="T231" s="1074"/>
      <c r="U231" s="1133">
        <f t="shared" ref="U231" si="2481">COUNTIF(AH231:BL231,"○")</f>
        <v>0</v>
      </c>
      <c r="V231" s="1134"/>
      <c r="W231" s="1137">
        <f t="shared" ref="W231" si="2482">SUM(Y231:AD232)</f>
        <v>0</v>
      </c>
      <c r="X231" s="1138"/>
      <c r="Y231" s="1141">
        <f t="shared" ref="Y231" si="2483">SUMIFS($AH231:$BL231,$AH232:$BL232,"非")</f>
        <v>0</v>
      </c>
      <c r="Z231" s="1114"/>
      <c r="AA231" s="1114">
        <f t="shared" ref="AA231" si="2484">SUMIFS($AH231:$BL231,$AH232:$BL232,"緊")</f>
        <v>0</v>
      </c>
      <c r="AB231" s="1114"/>
      <c r="AC231" s="1114">
        <f t="shared" ref="AC231" si="2485">SUMIFS($AH231:$BL231,$AH232:$BL232,"リ")</f>
        <v>0</v>
      </c>
      <c r="AD231" s="1115"/>
      <c r="AE231" s="1118" t="s">
        <v>451</v>
      </c>
      <c r="AF231" s="1119"/>
      <c r="AG231" s="1120"/>
      <c r="AH231" s="359"/>
      <c r="AI231" s="286"/>
      <c r="AJ231" s="286"/>
      <c r="AK231" s="286"/>
      <c r="AL231" s="286"/>
      <c r="AM231" s="286"/>
      <c r="AN231" s="286"/>
      <c r="AO231" s="360"/>
      <c r="AP231" s="360"/>
      <c r="AQ231" s="286"/>
      <c r="AR231" s="286"/>
      <c r="AS231" s="286"/>
      <c r="AT231" s="286"/>
      <c r="AU231" s="286"/>
      <c r="AV231" s="286"/>
      <c r="AW231" s="286"/>
      <c r="AX231" s="286"/>
      <c r="AY231" s="286"/>
      <c r="AZ231" s="286"/>
      <c r="BA231" s="286"/>
      <c r="BB231" s="286"/>
      <c r="BC231" s="286"/>
      <c r="BD231" s="286"/>
      <c r="BE231" s="286"/>
      <c r="BF231" s="286"/>
      <c r="BG231" s="286"/>
      <c r="BH231" s="286"/>
      <c r="BI231" s="286"/>
      <c r="BJ231" s="286"/>
      <c r="BK231" s="286"/>
      <c r="BL231" s="361"/>
      <c r="BM231" s="1105"/>
      <c r="BN231" s="1106"/>
      <c r="BO231" s="1121"/>
      <c r="BP231" s="1122"/>
      <c r="BQ231" s="1125"/>
      <c r="BR231" s="1126"/>
      <c r="BS231" s="1129" t="str">
        <f t="shared" ref="BS231" si="2486">IF(BM231&gt;2,CR231,"")</f>
        <v/>
      </c>
      <c r="BT231" s="1130"/>
      <c r="BU231" s="1105"/>
      <c r="BV231" s="1106"/>
      <c r="BW231" s="1107"/>
      <c r="BX231" s="1108"/>
      <c r="BY231" s="1111"/>
      <c r="BZ231" s="1112">
        <f t="shared" ref="BZ231" si="2487">SUMPRODUCT((AH231:BL231&gt;8)*(BM231=""),AH231:BL231)-IF(BM231="",COUNTIF(AH231:BL231,"&gt;8")*8,0)</f>
        <v>0</v>
      </c>
      <c r="CA231" s="1112">
        <f t="shared" ref="CA231" si="2488">SUMPRODUCT((AH231:BL231&gt;8)*(BM231=8),AH231:BL231)-IF(BM231=8,COUNTIF(AH231:BL231,"&gt;8")*8,0)</f>
        <v>0</v>
      </c>
      <c r="CB231" s="1098">
        <f t="shared" ref="CB231" si="2489">COUNTIFS($AH232:$BL232,"緊",$AH231:$BL231,"○")+COUNTIFS($AH232:$BL232,"リ",$AH231:$BL231,"○")</f>
        <v>0</v>
      </c>
      <c r="CC231" s="1098">
        <f t="shared" ref="CC231" si="2490">SUMIFS($AH231:$BL231,$AH232:$BL232,"緊")+SUMIFS($AH231:$BL231,$AH232:$BL232,"リ")</f>
        <v>0</v>
      </c>
      <c r="CD231" s="1100" t="str">
        <f>IF(K231="","",IFERROR(VALUE(DATEDIF(H231,[3]設定!$D$13,"Y")+DATEDIF(H231,[3]設定!$D$13,"YM")/100),0))</f>
        <v/>
      </c>
      <c r="CE231" s="1100" t="str">
        <f>IF(H231="","",IF(CD231&lt;0.06,"6か月未満",IF(AND(0.06&lt;=CD231,CD231&lt;1),"6か月以上",IF(AND(1&lt;=CD231,CD231&lt;3),"3歳児未満",IF(3&lt;=CD231,"3歳児以上","")))))</f>
        <v/>
      </c>
      <c r="CF231" s="1102"/>
      <c r="CG231" s="1094"/>
      <c r="CH231" s="1103"/>
      <c r="CI231" s="1094"/>
      <c r="CJ231" s="1094"/>
      <c r="CK231" s="1094"/>
      <c r="CL231" s="1094"/>
      <c r="CM231" s="1095"/>
      <c r="CN231" s="1096"/>
      <c r="CO231" s="1092"/>
      <c r="CP231" s="1092"/>
      <c r="CQ231" s="1092"/>
      <c r="CR231" s="1092"/>
      <c r="CS231" s="1092"/>
      <c r="CT231" s="1084">
        <f t="shared" ref="CT231" si="2491">SUM(CV231:DA232)</f>
        <v>0</v>
      </c>
      <c r="CU231" s="1090"/>
      <c r="CV231" s="1084">
        <f t="shared" ref="CV231" si="2492">IF(AND(BM231&lt;&gt;1,K231&gt;=3),COUNTIFS(AH232:BL232,"非",AH231:BL231,"&gt;=2"),"")</f>
        <v>0</v>
      </c>
      <c r="CW231" s="1085"/>
      <c r="CX231" s="1088">
        <f t="shared" ref="CX231" si="2493">IF(AND(BM231&lt;&gt;1,K231&gt;=3),COUNTIFS(AH232:BL232,"緊",AH231:BL231,"&gt;=2"),"")</f>
        <v>0</v>
      </c>
      <c r="CY231" s="1085"/>
      <c r="CZ231" s="1073">
        <f t="shared" ref="CZ231" si="2494">IF(AND(BM231&lt;&gt;1,K231&gt;=3),COUNTIFS(AH232:BL232,"リ",AH231:BL231,"&gt;=2"),"")</f>
        <v>0</v>
      </c>
      <c r="DA231" s="1074"/>
      <c r="DB231" s="1084">
        <f t="shared" ref="DB231" si="2495">SUM(DD231:DI232)</f>
        <v>0</v>
      </c>
      <c r="DC231" s="1090"/>
      <c r="DD231" s="1084" t="str">
        <f t="shared" ref="DD231" si="2496">IF(AND(BM231&lt;&gt;1,K231&lt;3),COUNTIFS(AH232:BL232,"非"),"")</f>
        <v/>
      </c>
      <c r="DE231" s="1085"/>
      <c r="DF231" s="1088" t="str">
        <f t="shared" ref="DF231" si="2497">IF(AND(BM231&lt;&gt;1,K231&lt;3),COUNTIFS(AH232:BL232,"緊"),"")</f>
        <v/>
      </c>
      <c r="DG231" s="1085"/>
      <c r="DH231" s="1073" t="str">
        <f t="shared" ref="DH231" si="2498">IF(AND(BM231&lt;&gt;1,K231&lt;3),COUNTIFS(AH232:BL232,"リ"),"")</f>
        <v/>
      </c>
      <c r="DI231" s="1074"/>
    </row>
    <row r="232" spans="1:113" ht="17.25" customHeight="1" x14ac:dyDescent="0.15">
      <c r="A232" s="1145"/>
      <c r="B232" s="1146"/>
      <c r="C232" s="1150"/>
      <c r="D232" s="1151"/>
      <c r="E232" s="1151"/>
      <c r="F232" s="1151"/>
      <c r="G232" s="1152"/>
      <c r="H232" s="1156"/>
      <c r="I232" s="1157"/>
      <c r="J232" s="1158"/>
      <c r="K232" s="1145"/>
      <c r="L232" s="1146"/>
      <c r="M232" s="1086"/>
      <c r="N232" s="1091"/>
      <c r="O232" s="1160"/>
      <c r="P232" s="1075"/>
      <c r="Q232" s="1075"/>
      <c r="R232" s="1075"/>
      <c r="S232" s="1075"/>
      <c r="T232" s="1076"/>
      <c r="U232" s="1135"/>
      <c r="V232" s="1136"/>
      <c r="W232" s="1139"/>
      <c r="X232" s="1140"/>
      <c r="Y232" s="1142"/>
      <c r="Z232" s="1116"/>
      <c r="AA232" s="1116"/>
      <c r="AB232" s="1116"/>
      <c r="AC232" s="1116"/>
      <c r="AD232" s="1117"/>
      <c r="AE232" s="1077" t="s">
        <v>450</v>
      </c>
      <c r="AF232" s="1078"/>
      <c r="AG232" s="1079"/>
      <c r="AH232" s="362"/>
      <c r="AI232" s="362"/>
      <c r="AJ232" s="362"/>
      <c r="AK232" s="362"/>
      <c r="AL232" s="362"/>
      <c r="AM232" s="362"/>
      <c r="AN232" s="362"/>
      <c r="AO232" s="363"/>
      <c r="AP232" s="363"/>
      <c r="AQ232" s="362"/>
      <c r="AR232" s="362"/>
      <c r="AS232" s="362"/>
      <c r="AT232" s="362"/>
      <c r="AU232" s="362"/>
      <c r="AV232" s="362"/>
      <c r="AW232" s="362"/>
      <c r="AX232" s="362"/>
      <c r="AY232" s="362"/>
      <c r="AZ232" s="362"/>
      <c r="BA232" s="362"/>
      <c r="BB232" s="362"/>
      <c r="BC232" s="362"/>
      <c r="BD232" s="362"/>
      <c r="BE232" s="362"/>
      <c r="BF232" s="362"/>
      <c r="BG232" s="362"/>
      <c r="BH232" s="362"/>
      <c r="BI232" s="362"/>
      <c r="BJ232" s="362"/>
      <c r="BK232" s="362"/>
      <c r="BL232" s="362"/>
      <c r="BM232" s="1080"/>
      <c r="BN232" s="1081"/>
      <c r="BO232" s="1123"/>
      <c r="BP232" s="1124"/>
      <c r="BQ232" s="1127"/>
      <c r="BR232" s="1128"/>
      <c r="BS232" s="1131"/>
      <c r="BT232" s="1132"/>
      <c r="BU232" s="1080"/>
      <c r="BV232" s="1081"/>
      <c r="BW232" s="1109"/>
      <c r="BX232" s="1110"/>
      <c r="BY232" s="1111"/>
      <c r="BZ232" s="1113"/>
      <c r="CA232" s="1113"/>
      <c r="CB232" s="1099"/>
      <c r="CC232" s="1099"/>
      <c r="CD232" s="1101"/>
      <c r="CE232" s="1101"/>
      <c r="CF232" s="1102"/>
      <c r="CG232" s="1094"/>
      <c r="CH232" s="1104"/>
      <c r="CI232" s="1094"/>
      <c r="CJ232" s="1094"/>
      <c r="CK232" s="1094"/>
      <c r="CL232" s="1094"/>
      <c r="CM232" s="1095"/>
      <c r="CN232" s="1097"/>
      <c r="CO232" s="1093"/>
      <c r="CP232" s="1093"/>
      <c r="CQ232" s="1093"/>
      <c r="CR232" s="1093"/>
      <c r="CS232" s="1093"/>
      <c r="CT232" s="1086"/>
      <c r="CU232" s="1091"/>
      <c r="CV232" s="1086"/>
      <c r="CW232" s="1087"/>
      <c r="CX232" s="1089"/>
      <c r="CY232" s="1087"/>
      <c r="CZ232" s="1075"/>
      <c r="DA232" s="1076"/>
      <c r="DB232" s="1086"/>
      <c r="DC232" s="1091"/>
      <c r="DD232" s="1086"/>
      <c r="DE232" s="1087"/>
      <c r="DF232" s="1089"/>
      <c r="DG232" s="1087"/>
      <c r="DH232" s="1075"/>
      <c r="DI232" s="1076"/>
    </row>
    <row r="233" spans="1:113" ht="17.25" customHeight="1" x14ac:dyDescent="0.15">
      <c r="A233" s="1143">
        <f t="shared" ref="A233" si="2499">A231+1</f>
        <v>112</v>
      </c>
      <c r="B233" s="1144"/>
      <c r="C233" s="1147"/>
      <c r="D233" s="1148"/>
      <c r="E233" s="1148"/>
      <c r="F233" s="1148"/>
      <c r="G233" s="1149"/>
      <c r="H233" s="1153"/>
      <c r="I233" s="1154"/>
      <c r="J233" s="1155"/>
      <c r="K233" s="1143" t="str">
        <f>IF(ISERROR(VLOOKUP($H233,[3]設定!$D$2:$E$7,2)), "", VLOOKUP($H233,[3]設定!$D$2:$E$7,2))</f>
        <v/>
      </c>
      <c r="L233" s="1144"/>
      <c r="M233" s="1084">
        <f t="shared" ref="M233" si="2500">COUNTA(AH234:BL234)</f>
        <v>0</v>
      </c>
      <c r="N233" s="1090"/>
      <c r="O233" s="1159">
        <f t="shared" ref="O233" si="2501">COUNTIF(AH234:BL234,"非")</f>
        <v>0</v>
      </c>
      <c r="P233" s="1073"/>
      <c r="Q233" s="1073">
        <f t="shared" ref="Q233" si="2502">COUNTIF(AH234:BL234,"緊")</f>
        <v>0</v>
      </c>
      <c r="R233" s="1073"/>
      <c r="S233" s="1073">
        <f t="shared" ref="S233" si="2503">COUNTIF(AH234:BL234,"リ")</f>
        <v>0</v>
      </c>
      <c r="T233" s="1074"/>
      <c r="U233" s="1133">
        <f t="shared" ref="U233" si="2504">COUNTIF(AH233:BL233,"○")</f>
        <v>0</v>
      </c>
      <c r="V233" s="1134"/>
      <c r="W233" s="1137">
        <f t="shared" ref="W233" si="2505">SUM(Y233:AD234)</f>
        <v>0</v>
      </c>
      <c r="X233" s="1138"/>
      <c r="Y233" s="1141">
        <f t="shared" ref="Y233" si="2506">SUMIFS($AH233:$BL233,$AH234:$BL234,"非")</f>
        <v>0</v>
      </c>
      <c r="Z233" s="1114"/>
      <c r="AA233" s="1114">
        <f t="shared" ref="AA233" si="2507">SUMIFS($AH233:$BL233,$AH234:$BL234,"緊")</f>
        <v>0</v>
      </c>
      <c r="AB233" s="1114"/>
      <c r="AC233" s="1114">
        <f t="shared" ref="AC233" si="2508">SUMIFS($AH233:$BL233,$AH234:$BL234,"リ")</f>
        <v>0</v>
      </c>
      <c r="AD233" s="1115"/>
      <c r="AE233" s="1118" t="s">
        <v>451</v>
      </c>
      <c r="AF233" s="1119"/>
      <c r="AG233" s="1120"/>
      <c r="AH233" s="359"/>
      <c r="AI233" s="286"/>
      <c r="AJ233" s="286"/>
      <c r="AK233" s="286"/>
      <c r="AL233" s="286"/>
      <c r="AM233" s="286"/>
      <c r="AN233" s="286"/>
      <c r="AO233" s="360"/>
      <c r="AP233" s="360"/>
      <c r="AQ233" s="286"/>
      <c r="AR233" s="286"/>
      <c r="AS233" s="286"/>
      <c r="AT233" s="286"/>
      <c r="AU233" s="286"/>
      <c r="AV233" s="286"/>
      <c r="AW233" s="286"/>
      <c r="AX233" s="286"/>
      <c r="AY233" s="286"/>
      <c r="AZ233" s="286"/>
      <c r="BA233" s="286"/>
      <c r="BB233" s="286"/>
      <c r="BC233" s="286"/>
      <c r="BD233" s="286"/>
      <c r="BE233" s="286"/>
      <c r="BF233" s="286"/>
      <c r="BG233" s="286"/>
      <c r="BH233" s="286"/>
      <c r="BI233" s="286"/>
      <c r="BJ233" s="286"/>
      <c r="BK233" s="286"/>
      <c r="BL233" s="361"/>
      <c r="BM233" s="1105"/>
      <c r="BN233" s="1106"/>
      <c r="BO233" s="1121"/>
      <c r="BP233" s="1122"/>
      <c r="BQ233" s="1125"/>
      <c r="BR233" s="1126"/>
      <c r="BS233" s="1129" t="str">
        <f t="shared" ref="BS233" si="2509">IF(BM233&gt;2,CR233,"")</f>
        <v/>
      </c>
      <c r="BT233" s="1130"/>
      <c r="BU233" s="1105"/>
      <c r="BV233" s="1106"/>
      <c r="BW233" s="1107"/>
      <c r="BX233" s="1108"/>
      <c r="BY233" s="1111"/>
      <c r="BZ233" s="1112">
        <f t="shared" ref="BZ233" si="2510">SUMPRODUCT((AH233:BL233&gt;8)*(BM233=""),AH233:BL233)-IF(BM233="",COUNTIF(AH233:BL233,"&gt;8")*8,0)</f>
        <v>0</v>
      </c>
      <c r="CA233" s="1112">
        <f t="shared" ref="CA233" si="2511">SUMPRODUCT((AH233:BL233&gt;8)*(BM233=8),AH233:BL233)-IF(BM233=8,COUNTIF(AH233:BL233,"&gt;8")*8,0)</f>
        <v>0</v>
      </c>
      <c r="CB233" s="1098">
        <f t="shared" ref="CB233" si="2512">COUNTIFS($AH234:$BL234,"緊",$AH233:$BL233,"○")+COUNTIFS($AH234:$BL234,"リ",$AH233:$BL233,"○")</f>
        <v>0</v>
      </c>
      <c r="CC233" s="1098">
        <f t="shared" ref="CC233" si="2513">SUMIFS($AH233:$BL233,$AH234:$BL234,"緊")+SUMIFS($AH233:$BL233,$AH234:$BL234,"リ")</f>
        <v>0</v>
      </c>
      <c r="CD233" s="1100" t="str">
        <f>IF(K233="","",IFERROR(VALUE(DATEDIF(H233,[3]設定!$D$13,"Y")+DATEDIF(H233,[3]設定!$D$13,"YM")/100),0))</f>
        <v/>
      </c>
      <c r="CE233" s="1100" t="str">
        <f>IF(H233="","",IF(CD233&lt;0.06,"6か月未満",IF(AND(0.06&lt;=CD233,CD233&lt;1),"6か月以上",IF(AND(1&lt;=CD233,CD233&lt;3),"3歳児未満",IF(3&lt;=CD233,"3歳児以上","")))))</f>
        <v/>
      </c>
      <c r="CF233" s="1102"/>
      <c r="CG233" s="1094"/>
      <c r="CH233" s="1103"/>
      <c r="CI233" s="1094"/>
      <c r="CJ233" s="1094"/>
      <c r="CK233" s="1094"/>
      <c r="CL233" s="1094"/>
      <c r="CM233" s="1095"/>
      <c r="CN233" s="1096"/>
      <c r="CO233" s="1092"/>
      <c r="CP233" s="1092"/>
      <c r="CQ233" s="1092"/>
      <c r="CR233" s="1092"/>
      <c r="CS233" s="1092"/>
      <c r="CT233" s="1084">
        <f t="shared" ref="CT233" si="2514">SUM(CV233:DA234)</f>
        <v>0</v>
      </c>
      <c r="CU233" s="1090"/>
      <c r="CV233" s="1084">
        <f t="shared" ref="CV233" si="2515">IF(AND(BM233&lt;&gt;1,K233&gt;=3),COUNTIFS(AH234:BL234,"非",AH233:BL233,"&gt;=2"),"")</f>
        <v>0</v>
      </c>
      <c r="CW233" s="1085"/>
      <c r="CX233" s="1088">
        <f t="shared" ref="CX233" si="2516">IF(AND(BM233&lt;&gt;1,K233&gt;=3),COUNTIFS(AH234:BL234,"緊",AH233:BL233,"&gt;=2"),"")</f>
        <v>0</v>
      </c>
      <c r="CY233" s="1085"/>
      <c r="CZ233" s="1073">
        <f t="shared" ref="CZ233" si="2517">IF(AND(BM233&lt;&gt;1,K233&gt;=3),COUNTIFS(AH234:BL234,"リ",AH233:BL233,"&gt;=2"),"")</f>
        <v>0</v>
      </c>
      <c r="DA233" s="1074"/>
      <c r="DB233" s="1084">
        <f t="shared" ref="DB233" si="2518">SUM(DD233:DI234)</f>
        <v>0</v>
      </c>
      <c r="DC233" s="1090"/>
      <c r="DD233" s="1084" t="str">
        <f t="shared" ref="DD233" si="2519">IF(AND(BM233&lt;&gt;1,K233&lt;3),COUNTIFS(AH234:BL234,"非"),"")</f>
        <v/>
      </c>
      <c r="DE233" s="1085"/>
      <c r="DF233" s="1088" t="str">
        <f t="shared" ref="DF233" si="2520">IF(AND(BM233&lt;&gt;1,K233&lt;3),COUNTIFS(AH234:BL234,"緊"),"")</f>
        <v/>
      </c>
      <c r="DG233" s="1085"/>
      <c r="DH233" s="1073" t="str">
        <f t="shared" ref="DH233" si="2521">IF(AND(BM233&lt;&gt;1,K233&lt;3),COUNTIFS(AH234:BL234,"リ"),"")</f>
        <v/>
      </c>
      <c r="DI233" s="1074"/>
    </row>
    <row r="234" spans="1:113" ht="17.25" customHeight="1" x14ac:dyDescent="0.15">
      <c r="A234" s="1145"/>
      <c r="B234" s="1146"/>
      <c r="C234" s="1150"/>
      <c r="D234" s="1151"/>
      <c r="E234" s="1151"/>
      <c r="F234" s="1151"/>
      <c r="G234" s="1152"/>
      <c r="H234" s="1156"/>
      <c r="I234" s="1157"/>
      <c r="J234" s="1158"/>
      <c r="K234" s="1145"/>
      <c r="L234" s="1146"/>
      <c r="M234" s="1086"/>
      <c r="N234" s="1091"/>
      <c r="O234" s="1160"/>
      <c r="P234" s="1075"/>
      <c r="Q234" s="1075"/>
      <c r="R234" s="1075"/>
      <c r="S234" s="1075"/>
      <c r="T234" s="1076"/>
      <c r="U234" s="1135"/>
      <c r="V234" s="1136"/>
      <c r="W234" s="1139"/>
      <c r="X234" s="1140"/>
      <c r="Y234" s="1142"/>
      <c r="Z234" s="1116"/>
      <c r="AA234" s="1116"/>
      <c r="AB234" s="1116"/>
      <c r="AC234" s="1116"/>
      <c r="AD234" s="1117"/>
      <c r="AE234" s="1077" t="s">
        <v>450</v>
      </c>
      <c r="AF234" s="1078"/>
      <c r="AG234" s="1079"/>
      <c r="AH234" s="362"/>
      <c r="AI234" s="362"/>
      <c r="AJ234" s="362"/>
      <c r="AK234" s="362"/>
      <c r="AL234" s="362"/>
      <c r="AM234" s="362"/>
      <c r="AN234" s="362"/>
      <c r="AO234" s="363"/>
      <c r="AP234" s="363"/>
      <c r="AQ234" s="362"/>
      <c r="AR234" s="362"/>
      <c r="AS234" s="362"/>
      <c r="AT234" s="362"/>
      <c r="AU234" s="362"/>
      <c r="AV234" s="362"/>
      <c r="AW234" s="362"/>
      <c r="AX234" s="362"/>
      <c r="AY234" s="362"/>
      <c r="AZ234" s="362"/>
      <c r="BA234" s="362"/>
      <c r="BB234" s="362"/>
      <c r="BC234" s="362"/>
      <c r="BD234" s="362"/>
      <c r="BE234" s="362"/>
      <c r="BF234" s="362"/>
      <c r="BG234" s="362"/>
      <c r="BH234" s="362"/>
      <c r="BI234" s="362"/>
      <c r="BJ234" s="362"/>
      <c r="BK234" s="362"/>
      <c r="BL234" s="362"/>
      <c r="BM234" s="1080"/>
      <c r="BN234" s="1081"/>
      <c r="BO234" s="1123"/>
      <c r="BP234" s="1124"/>
      <c r="BQ234" s="1127"/>
      <c r="BR234" s="1128"/>
      <c r="BS234" s="1131"/>
      <c r="BT234" s="1132"/>
      <c r="BU234" s="1080"/>
      <c r="BV234" s="1081"/>
      <c r="BW234" s="1109"/>
      <c r="BX234" s="1110"/>
      <c r="BY234" s="1111"/>
      <c r="BZ234" s="1113"/>
      <c r="CA234" s="1113"/>
      <c r="CB234" s="1099"/>
      <c r="CC234" s="1099"/>
      <c r="CD234" s="1101"/>
      <c r="CE234" s="1101"/>
      <c r="CF234" s="1102"/>
      <c r="CG234" s="1094"/>
      <c r="CH234" s="1104"/>
      <c r="CI234" s="1094"/>
      <c r="CJ234" s="1094"/>
      <c r="CK234" s="1094"/>
      <c r="CL234" s="1094"/>
      <c r="CM234" s="1095"/>
      <c r="CN234" s="1097"/>
      <c r="CO234" s="1093"/>
      <c r="CP234" s="1093"/>
      <c r="CQ234" s="1093"/>
      <c r="CR234" s="1093"/>
      <c r="CS234" s="1093"/>
      <c r="CT234" s="1086"/>
      <c r="CU234" s="1091"/>
      <c r="CV234" s="1086"/>
      <c r="CW234" s="1087"/>
      <c r="CX234" s="1089"/>
      <c r="CY234" s="1087"/>
      <c r="CZ234" s="1075"/>
      <c r="DA234" s="1076"/>
      <c r="DB234" s="1086"/>
      <c r="DC234" s="1091"/>
      <c r="DD234" s="1086"/>
      <c r="DE234" s="1087"/>
      <c r="DF234" s="1089"/>
      <c r="DG234" s="1087"/>
      <c r="DH234" s="1075"/>
      <c r="DI234" s="1076"/>
    </row>
    <row r="235" spans="1:113" ht="17.25" customHeight="1" x14ac:dyDescent="0.15">
      <c r="A235" s="1143">
        <f t="shared" ref="A235" si="2522">A233+1</f>
        <v>113</v>
      </c>
      <c r="B235" s="1144"/>
      <c r="C235" s="1147"/>
      <c r="D235" s="1148"/>
      <c r="E235" s="1148"/>
      <c r="F235" s="1148"/>
      <c r="G235" s="1149"/>
      <c r="H235" s="1153"/>
      <c r="I235" s="1154"/>
      <c r="J235" s="1155"/>
      <c r="K235" s="1143" t="str">
        <f>IF(ISERROR(VLOOKUP($H235,[3]設定!$D$2:$E$7,2)), "", VLOOKUP($H235,[3]設定!$D$2:$E$7,2))</f>
        <v/>
      </c>
      <c r="L235" s="1144"/>
      <c r="M235" s="1084">
        <f t="shared" ref="M235" si="2523">COUNTA(AH236:BL236)</f>
        <v>0</v>
      </c>
      <c r="N235" s="1090"/>
      <c r="O235" s="1159">
        <f t="shared" ref="O235" si="2524">COUNTIF(AH236:BL236,"非")</f>
        <v>0</v>
      </c>
      <c r="P235" s="1073"/>
      <c r="Q235" s="1073">
        <f t="shared" ref="Q235" si="2525">COUNTIF(AH236:BL236,"緊")</f>
        <v>0</v>
      </c>
      <c r="R235" s="1073"/>
      <c r="S235" s="1073">
        <f t="shared" ref="S235" si="2526">COUNTIF(AH236:BL236,"リ")</f>
        <v>0</v>
      </c>
      <c r="T235" s="1074"/>
      <c r="U235" s="1133">
        <f t="shared" ref="U235" si="2527">COUNTIF(AH235:BL235,"○")</f>
        <v>0</v>
      </c>
      <c r="V235" s="1134"/>
      <c r="W235" s="1137">
        <f t="shared" ref="W235" si="2528">SUM(Y235:AD236)</f>
        <v>0</v>
      </c>
      <c r="X235" s="1138"/>
      <c r="Y235" s="1141">
        <f t="shared" ref="Y235" si="2529">SUMIFS($AH235:$BL235,$AH236:$BL236,"非")</f>
        <v>0</v>
      </c>
      <c r="Z235" s="1114"/>
      <c r="AA235" s="1114">
        <f t="shared" ref="AA235" si="2530">SUMIFS($AH235:$BL235,$AH236:$BL236,"緊")</f>
        <v>0</v>
      </c>
      <c r="AB235" s="1114"/>
      <c r="AC235" s="1114">
        <f t="shared" ref="AC235" si="2531">SUMIFS($AH235:$BL235,$AH236:$BL236,"リ")</f>
        <v>0</v>
      </c>
      <c r="AD235" s="1115"/>
      <c r="AE235" s="1118" t="s">
        <v>451</v>
      </c>
      <c r="AF235" s="1119"/>
      <c r="AG235" s="1120"/>
      <c r="AH235" s="359"/>
      <c r="AI235" s="286"/>
      <c r="AJ235" s="286"/>
      <c r="AK235" s="286"/>
      <c r="AL235" s="286"/>
      <c r="AM235" s="286"/>
      <c r="AN235" s="286"/>
      <c r="AO235" s="360"/>
      <c r="AP235" s="360"/>
      <c r="AQ235" s="286"/>
      <c r="AR235" s="286"/>
      <c r="AS235" s="286"/>
      <c r="AT235" s="286"/>
      <c r="AU235" s="286"/>
      <c r="AV235" s="286"/>
      <c r="AW235" s="286"/>
      <c r="AX235" s="286"/>
      <c r="AY235" s="286"/>
      <c r="AZ235" s="286"/>
      <c r="BA235" s="286"/>
      <c r="BB235" s="286"/>
      <c r="BC235" s="286"/>
      <c r="BD235" s="286"/>
      <c r="BE235" s="286"/>
      <c r="BF235" s="286"/>
      <c r="BG235" s="286"/>
      <c r="BH235" s="286"/>
      <c r="BI235" s="286"/>
      <c r="BJ235" s="286"/>
      <c r="BK235" s="286"/>
      <c r="BL235" s="361"/>
      <c r="BM235" s="1105"/>
      <c r="BN235" s="1106"/>
      <c r="BO235" s="1121"/>
      <c r="BP235" s="1122"/>
      <c r="BQ235" s="1125"/>
      <c r="BR235" s="1126"/>
      <c r="BS235" s="1129" t="str">
        <f t="shared" ref="BS235" si="2532">IF(BM235&gt;2,CR235,"")</f>
        <v/>
      </c>
      <c r="BT235" s="1130"/>
      <c r="BU235" s="1105"/>
      <c r="BV235" s="1106"/>
      <c r="BW235" s="1107"/>
      <c r="BX235" s="1108"/>
      <c r="BY235" s="1111"/>
      <c r="BZ235" s="1112">
        <f t="shared" ref="BZ235" si="2533">SUMPRODUCT((AH235:BL235&gt;8)*(BM235=""),AH235:BL235)-IF(BM235="",COUNTIF(AH235:BL235,"&gt;8")*8,0)</f>
        <v>0</v>
      </c>
      <c r="CA235" s="1112">
        <f t="shared" ref="CA235" si="2534">SUMPRODUCT((AH235:BL235&gt;8)*(BM235=8),AH235:BL235)-IF(BM235=8,COUNTIF(AH235:BL235,"&gt;8")*8,0)</f>
        <v>0</v>
      </c>
      <c r="CB235" s="1098">
        <f t="shared" ref="CB235" si="2535">COUNTIFS($AH236:$BL236,"緊",$AH235:$BL235,"○")+COUNTIFS($AH236:$BL236,"リ",$AH235:$BL235,"○")</f>
        <v>0</v>
      </c>
      <c r="CC235" s="1098">
        <f t="shared" ref="CC235" si="2536">SUMIFS($AH235:$BL235,$AH236:$BL236,"緊")+SUMIFS($AH235:$BL235,$AH236:$BL236,"リ")</f>
        <v>0</v>
      </c>
      <c r="CD235" s="1100" t="str">
        <f>IF(K235="","",IFERROR(VALUE(DATEDIF(H235,[3]設定!$D$13,"Y")+DATEDIF(H235,[3]設定!$D$13,"YM")/100),0))</f>
        <v/>
      </c>
      <c r="CE235" s="1100" t="str">
        <f>IF(H235="","",IF(CD235&lt;0.06,"6か月未満",IF(AND(0.06&lt;=CD235,CD235&lt;1),"6か月以上",IF(AND(1&lt;=CD235,CD235&lt;3),"3歳児未満",IF(3&lt;=CD235,"3歳児以上","")))))</f>
        <v/>
      </c>
      <c r="CF235" s="1102"/>
      <c r="CG235" s="1094"/>
      <c r="CH235" s="1103"/>
      <c r="CI235" s="1094"/>
      <c r="CJ235" s="1094"/>
      <c r="CK235" s="1094"/>
      <c r="CL235" s="1094"/>
      <c r="CM235" s="1095"/>
      <c r="CN235" s="1096"/>
      <c r="CO235" s="1092"/>
      <c r="CP235" s="1092"/>
      <c r="CQ235" s="1092"/>
      <c r="CR235" s="1092"/>
      <c r="CS235" s="1092"/>
      <c r="CT235" s="1084">
        <f t="shared" ref="CT235" si="2537">SUM(CV235:DA236)</f>
        <v>0</v>
      </c>
      <c r="CU235" s="1090"/>
      <c r="CV235" s="1084">
        <f t="shared" ref="CV235" si="2538">IF(AND(BM235&lt;&gt;1,K235&gt;=3),COUNTIFS(AH236:BL236,"非",AH235:BL235,"&gt;=2"),"")</f>
        <v>0</v>
      </c>
      <c r="CW235" s="1085"/>
      <c r="CX235" s="1088">
        <f t="shared" ref="CX235" si="2539">IF(AND(BM235&lt;&gt;1,K235&gt;=3),COUNTIFS(AH236:BL236,"緊",AH235:BL235,"&gt;=2"),"")</f>
        <v>0</v>
      </c>
      <c r="CY235" s="1085"/>
      <c r="CZ235" s="1073">
        <f t="shared" ref="CZ235" si="2540">IF(AND(BM235&lt;&gt;1,K235&gt;=3),COUNTIFS(AH236:BL236,"リ",AH235:BL235,"&gt;=2"),"")</f>
        <v>0</v>
      </c>
      <c r="DA235" s="1074"/>
      <c r="DB235" s="1084">
        <f t="shared" ref="DB235" si="2541">SUM(DD235:DI236)</f>
        <v>0</v>
      </c>
      <c r="DC235" s="1090"/>
      <c r="DD235" s="1084" t="str">
        <f t="shared" ref="DD235" si="2542">IF(AND(BM235&lt;&gt;1,K235&lt;3),COUNTIFS(AH236:BL236,"非"),"")</f>
        <v/>
      </c>
      <c r="DE235" s="1085"/>
      <c r="DF235" s="1088" t="str">
        <f t="shared" ref="DF235" si="2543">IF(AND(BM235&lt;&gt;1,K235&lt;3),COUNTIFS(AH236:BL236,"緊"),"")</f>
        <v/>
      </c>
      <c r="DG235" s="1085"/>
      <c r="DH235" s="1073" t="str">
        <f t="shared" ref="DH235" si="2544">IF(AND(BM235&lt;&gt;1,K235&lt;3),COUNTIFS(AH236:BL236,"リ"),"")</f>
        <v/>
      </c>
      <c r="DI235" s="1074"/>
    </row>
    <row r="236" spans="1:113" ht="17.25" customHeight="1" x14ac:dyDescent="0.15">
      <c r="A236" s="1145"/>
      <c r="B236" s="1146"/>
      <c r="C236" s="1150"/>
      <c r="D236" s="1151"/>
      <c r="E236" s="1151"/>
      <c r="F236" s="1151"/>
      <c r="G236" s="1152"/>
      <c r="H236" s="1156"/>
      <c r="I236" s="1157"/>
      <c r="J236" s="1158"/>
      <c r="K236" s="1145"/>
      <c r="L236" s="1146"/>
      <c r="M236" s="1086"/>
      <c r="N236" s="1091"/>
      <c r="O236" s="1160"/>
      <c r="P236" s="1075"/>
      <c r="Q236" s="1075"/>
      <c r="R236" s="1075"/>
      <c r="S236" s="1075"/>
      <c r="T236" s="1076"/>
      <c r="U236" s="1135"/>
      <c r="V236" s="1136"/>
      <c r="W236" s="1139"/>
      <c r="X236" s="1140"/>
      <c r="Y236" s="1142"/>
      <c r="Z236" s="1116"/>
      <c r="AA236" s="1116"/>
      <c r="AB236" s="1116"/>
      <c r="AC236" s="1116"/>
      <c r="AD236" s="1117"/>
      <c r="AE236" s="1077" t="s">
        <v>450</v>
      </c>
      <c r="AF236" s="1078"/>
      <c r="AG236" s="1079"/>
      <c r="AH236" s="362"/>
      <c r="AI236" s="362"/>
      <c r="AJ236" s="362"/>
      <c r="AK236" s="362"/>
      <c r="AL236" s="362"/>
      <c r="AM236" s="362"/>
      <c r="AN236" s="362"/>
      <c r="AO236" s="363"/>
      <c r="AP236" s="363"/>
      <c r="AQ236" s="362"/>
      <c r="AR236" s="362"/>
      <c r="AS236" s="362"/>
      <c r="AT236" s="362"/>
      <c r="AU236" s="362"/>
      <c r="AV236" s="362"/>
      <c r="AW236" s="362"/>
      <c r="AX236" s="362"/>
      <c r="AY236" s="362"/>
      <c r="AZ236" s="362"/>
      <c r="BA236" s="362"/>
      <c r="BB236" s="362"/>
      <c r="BC236" s="362"/>
      <c r="BD236" s="362"/>
      <c r="BE236" s="362"/>
      <c r="BF236" s="362"/>
      <c r="BG236" s="362"/>
      <c r="BH236" s="362"/>
      <c r="BI236" s="362"/>
      <c r="BJ236" s="362"/>
      <c r="BK236" s="362"/>
      <c r="BL236" s="362"/>
      <c r="BM236" s="1080"/>
      <c r="BN236" s="1081"/>
      <c r="BO236" s="1123"/>
      <c r="BP236" s="1124"/>
      <c r="BQ236" s="1127"/>
      <c r="BR236" s="1128"/>
      <c r="BS236" s="1131"/>
      <c r="BT236" s="1132"/>
      <c r="BU236" s="1080"/>
      <c r="BV236" s="1081"/>
      <c r="BW236" s="1109"/>
      <c r="BX236" s="1110"/>
      <c r="BY236" s="1111"/>
      <c r="BZ236" s="1113"/>
      <c r="CA236" s="1113"/>
      <c r="CB236" s="1099"/>
      <c r="CC236" s="1099"/>
      <c r="CD236" s="1101"/>
      <c r="CE236" s="1101"/>
      <c r="CF236" s="1102"/>
      <c r="CG236" s="1094"/>
      <c r="CH236" s="1104"/>
      <c r="CI236" s="1094"/>
      <c r="CJ236" s="1094"/>
      <c r="CK236" s="1094"/>
      <c r="CL236" s="1094"/>
      <c r="CM236" s="1095"/>
      <c r="CN236" s="1097"/>
      <c r="CO236" s="1093"/>
      <c r="CP236" s="1093"/>
      <c r="CQ236" s="1093"/>
      <c r="CR236" s="1093"/>
      <c r="CS236" s="1093"/>
      <c r="CT236" s="1086"/>
      <c r="CU236" s="1091"/>
      <c r="CV236" s="1086"/>
      <c r="CW236" s="1087"/>
      <c r="CX236" s="1089"/>
      <c r="CY236" s="1087"/>
      <c r="CZ236" s="1075"/>
      <c r="DA236" s="1076"/>
      <c r="DB236" s="1086"/>
      <c r="DC236" s="1091"/>
      <c r="DD236" s="1086"/>
      <c r="DE236" s="1087"/>
      <c r="DF236" s="1089"/>
      <c r="DG236" s="1087"/>
      <c r="DH236" s="1075"/>
      <c r="DI236" s="1076"/>
    </row>
    <row r="237" spans="1:113" ht="17.25" customHeight="1" x14ac:dyDescent="0.15">
      <c r="A237" s="1143">
        <f t="shared" ref="A237" si="2545">A235+1</f>
        <v>114</v>
      </c>
      <c r="B237" s="1144"/>
      <c r="C237" s="1147"/>
      <c r="D237" s="1148"/>
      <c r="E237" s="1148"/>
      <c r="F237" s="1148"/>
      <c r="G237" s="1149"/>
      <c r="H237" s="1153"/>
      <c r="I237" s="1154"/>
      <c r="J237" s="1155"/>
      <c r="K237" s="1143" t="str">
        <f>IF(ISERROR(VLOOKUP($H237,[3]設定!$D$2:$E$7,2)), "", VLOOKUP($H237,[3]設定!$D$2:$E$7,2))</f>
        <v/>
      </c>
      <c r="L237" s="1144"/>
      <c r="M237" s="1084">
        <f t="shared" ref="M237" si="2546">COUNTA(AH238:BL238)</f>
        <v>0</v>
      </c>
      <c r="N237" s="1090"/>
      <c r="O237" s="1159">
        <f t="shared" ref="O237" si="2547">COUNTIF(AH238:BL238,"非")</f>
        <v>0</v>
      </c>
      <c r="P237" s="1073"/>
      <c r="Q237" s="1073">
        <f t="shared" ref="Q237" si="2548">COUNTIF(AH238:BL238,"緊")</f>
        <v>0</v>
      </c>
      <c r="R237" s="1073"/>
      <c r="S237" s="1073">
        <f t="shared" ref="S237" si="2549">COUNTIF(AH238:BL238,"リ")</f>
        <v>0</v>
      </c>
      <c r="T237" s="1074"/>
      <c r="U237" s="1133">
        <f t="shared" ref="U237" si="2550">COUNTIF(AH237:BL237,"○")</f>
        <v>0</v>
      </c>
      <c r="V237" s="1134"/>
      <c r="W237" s="1137">
        <f t="shared" ref="W237" si="2551">SUM(Y237:AD238)</f>
        <v>0</v>
      </c>
      <c r="X237" s="1138"/>
      <c r="Y237" s="1141">
        <f t="shared" ref="Y237" si="2552">SUMIFS($AH237:$BL237,$AH238:$BL238,"非")</f>
        <v>0</v>
      </c>
      <c r="Z237" s="1114"/>
      <c r="AA237" s="1114">
        <f t="shared" ref="AA237" si="2553">SUMIFS($AH237:$BL237,$AH238:$BL238,"緊")</f>
        <v>0</v>
      </c>
      <c r="AB237" s="1114"/>
      <c r="AC237" s="1114">
        <f t="shared" ref="AC237" si="2554">SUMIFS($AH237:$BL237,$AH238:$BL238,"リ")</f>
        <v>0</v>
      </c>
      <c r="AD237" s="1115"/>
      <c r="AE237" s="1118" t="s">
        <v>451</v>
      </c>
      <c r="AF237" s="1119"/>
      <c r="AG237" s="1120"/>
      <c r="AH237" s="359"/>
      <c r="AI237" s="286"/>
      <c r="AJ237" s="286"/>
      <c r="AK237" s="286"/>
      <c r="AL237" s="286"/>
      <c r="AM237" s="286"/>
      <c r="AN237" s="286"/>
      <c r="AO237" s="360"/>
      <c r="AP237" s="360"/>
      <c r="AQ237" s="286"/>
      <c r="AR237" s="286"/>
      <c r="AS237" s="286"/>
      <c r="AT237" s="286"/>
      <c r="AU237" s="286"/>
      <c r="AV237" s="286"/>
      <c r="AW237" s="286"/>
      <c r="AX237" s="286"/>
      <c r="AY237" s="286"/>
      <c r="AZ237" s="286"/>
      <c r="BA237" s="286"/>
      <c r="BB237" s="286"/>
      <c r="BC237" s="286"/>
      <c r="BD237" s="286"/>
      <c r="BE237" s="286"/>
      <c r="BF237" s="286"/>
      <c r="BG237" s="286"/>
      <c r="BH237" s="286"/>
      <c r="BI237" s="286"/>
      <c r="BJ237" s="286"/>
      <c r="BK237" s="286"/>
      <c r="BL237" s="361"/>
      <c r="BM237" s="1105"/>
      <c r="BN237" s="1106"/>
      <c r="BO237" s="1121"/>
      <c r="BP237" s="1122"/>
      <c r="BQ237" s="1125"/>
      <c r="BR237" s="1126"/>
      <c r="BS237" s="1129" t="str">
        <f t="shared" ref="BS237" si="2555">IF(BM237&gt;2,CR237,"")</f>
        <v/>
      </c>
      <c r="BT237" s="1130"/>
      <c r="BU237" s="1105"/>
      <c r="BV237" s="1106"/>
      <c r="BW237" s="1107"/>
      <c r="BX237" s="1108"/>
      <c r="BY237" s="1111"/>
      <c r="BZ237" s="1112">
        <f t="shared" ref="BZ237" si="2556">SUMPRODUCT((AH237:BL237&gt;8)*(BM237=""),AH237:BL237)-IF(BM237="",COUNTIF(AH237:BL237,"&gt;8")*8,0)</f>
        <v>0</v>
      </c>
      <c r="CA237" s="1112">
        <f t="shared" ref="CA237" si="2557">SUMPRODUCT((AH237:BL237&gt;8)*(BM237=8),AH237:BL237)-IF(BM237=8,COUNTIF(AH237:BL237,"&gt;8")*8,0)</f>
        <v>0</v>
      </c>
      <c r="CB237" s="1098">
        <f t="shared" ref="CB237" si="2558">COUNTIFS($AH238:$BL238,"緊",$AH237:$BL237,"○")+COUNTIFS($AH238:$BL238,"リ",$AH237:$BL237,"○")</f>
        <v>0</v>
      </c>
      <c r="CC237" s="1098">
        <f t="shared" ref="CC237" si="2559">SUMIFS($AH237:$BL237,$AH238:$BL238,"緊")+SUMIFS($AH237:$BL237,$AH238:$BL238,"リ")</f>
        <v>0</v>
      </c>
      <c r="CD237" s="1100" t="str">
        <f>IF(K237="","",IFERROR(VALUE(DATEDIF(H237,[3]設定!$D$13,"Y")+DATEDIF(H237,[3]設定!$D$13,"YM")/100),0))</f>
        <v/>
      </c>
      <c r="CE237" s="1100" t="str">
        <f>IF(H237="","",IF(CD237&lt;0.06,"6か月未満",IF(AND(0.06&lt;=CD237,CD237&lt;1),"6か月以上",IF(AND(1&lt;=CD237,CD237&lt;3),"3歳児未満",IF(3&lt;=CD237,"3歳児以上","")))))</f>
        <v/>
      </c>
      <c r="CF237" s="1102"/>
      <c r="CG237" s="1094"/>
      <c r="CH237" s="1103"/>
      <c r="CI237" s="1094"/>
      <c r="CJ237" s="1094"/>
      <c r="CK237" s="1094"/>
      <c r="CL237" s="1094"/>
      <c r="CM237" s="1095"/>
      <c r="CN237" s="1096"/>
      <c r="CO237" s="1092"/>
      <c r="CP237" s="1092"/>
      <c r="CQ237" s="1092"/>
      <c r="CR237" s="1092"/>
      <c r="CS237" s="1092"/>
      <c r="CT237" s="1084">
        <f t="shared" ref="CT237" si="2560">SUM(CV237:DA238)</f>
        <v>0</v>
      </c>
      <c r="CU237" s="1090"/>
      <c r="CV237" s="1084">
        <f t="shared" ref="CV237" si="2561">IF(AND(BM237&lt;&gt;1,K237&gt;=3),COUNTIFS(AH238:BL238,"非",AH237:BL237,"&gt;=2"),"")</f>
        <v>0</v>
      </c>
      <c r="CW237" s="1085"/>
      <c r="CX237" s="1088">
        <f t="shared" ref="CX237" si="2562">IF(AND(BM237&lt;&gt;1,K237&gt;=3),COUNTIFS(AH238:BL238,"緊",AH237:BL237,"&gt;=2"),"")</f>
        <v>0</v>
      </c>
      <c r="CY237" s="1085"/>
      <c r="CZ237" s="1073">
        <f t="shared" ref="CZ237" si="2563">IF(AND(BM237&lt;&gt;1,K237&gt;=3),COUNTIFS(AH238:BL238,"リ",AH237:BL237,"&gt;=2"),"")</f>
        <v>0</v>
      </c>
      <c r="DA237" s="1074"/>
      <c r="DB237" s="1084">
        <f t="shared" ref="DB237" si="2564">SUM(DD237:DI238)</f>
        <v>0</v>
      </c>
      <c r="DC237" s="1090"/>
      <c r="DD237" s="1084" t="str">
        <f t="shared" ref="DD237" si="2565">IF(AND(BM237&lt;&gt;1,K237&lt;3),COUNTIFS(AH238:BL238,"非"),"")</f>
        <v/>
      </c>
      <c r="DE237" s="1085"/>
      <c r="DF237" s="1088" t="str">
        <f t="shared" ref="DF237" si="2566">IF(AND(BM237&lt;&gt;1,K237&lt;3),COUNTIFS(AH238:BL238,"緊"),"")</f>
        <v/>
      </c>
      <c r="DG237" s="1085"/>
      <c r="DH237" s="1073" t="str">
        <f t="shared" ref="DH237" si="2567">IF(AND(BM237&lt;&gt;1,K237&lt;3),COUNTIFS(AH238:BL238,"リ"),"")</f>
        <v/>
      </c>
      <c r="DI237" s="1074"/>
    </row>
    <row r="238" spans="1:113" ht="17.25" customHeight="1" x14ac:dyDescent="0.15">
      <c r="A238" s="1145"/>
      <c r="B238" s="1146"/>
      <c r="C238" s="1150"/>
      <c r="D238" s="1151"/>
      <c r="E238" s="1151"/>
      <c r="F238" s="1151"/>
      <c r="G238" s="1152"/>
      <c r="H238" s="1156"/>
      <c r="I238" s="1157"/>
      <c r="J238" s="1158"/>
      <c r="K238" s="1145"/>
      <c r="L238" s="1146"/>
      <c r="M238" s="1086"/>
      <c r="N238" s="1091"/>
      <c r="O238" s="1160"/>
      <c r="P238" s="1075"/>
      <c r="Q238" s="1075"/>
      <c r="R238" s="1075"/>
      <c r="S238" s="1075"/>
      <c r="T238" s="1076"/>
      <c r="U238" s="1135"/>
      <c r="V238" s="1136"/>
      <c r="W238" s="1139"/>
      <c r="X238" s="1140"/>
      <c r="Y238" s="1142"/>
      <c r="Z238" s="1116"/>
      <c r="AA238" s="1116"/>
      <c r="AB238" s="1116"/>
      <c r="AC238" s="1116"/>
      <c r="AD238" s="1117"/>
      <c r="AE238" s="1077" t="s">
        <v>450</v>
      </c>
      <c r="AF238" s="1078"/>
      <c r="AG238" s="1079"/>
      <c r="AH238" s="362"/>
      <c r="AI238" s="362"/>
      <c r="AJ238" s="362"/>
      <c r="AK238" s="362"/>
      <c r="AL238" s="362"/>
      <c r="AM238" s="362"/>
      <c r="AN238" s="362"/>
      <c r="AO238" s="363"/>
      <c r="AP238" s="363"/>
      <c r="AQ238" s="362"/>
      <c r="AR238" s="362"/>
      <c r="AS238" s="362"/>
      <c r="AT238" s="362"/>
      <c r="AU238" s="362"/>
      <c r="AV238" s="362"/>
      <c r="AW238" s="362"/>
      <c r="AX238" s="362"/>
      <c r="AY238" s="362"/>
      <c r="AZ238" s="362"/>
      <c r="BA238" s="362"/>
      <c r="BB238" s="362"/>
      <c r="BC238" s="362"/>
      <c r="BD238" s="362"/>
      <c r="BE238" s="362"/>
      <c r="BF238" s="362"/>
      <c r="BG238" s="362"/>
      <c r="BH238" s="362"/>
      <c r="BI238" s="362"/>
      <c r="BJ238" s="362"/>
      <c r="BK238" s="362"/>
      <c r="BL238" s="362"/>
      <c r="BM238" s="1080"/>
      <c r="BN238" s="1081"/>
      <c r="BO238" s="1123"/>
      <c r="BP238" s="1124"/>
      <c r="BQ238" s="1127"/>
      <c r="BR238" s="1128"/>
      <c r="BS238" s="1131"/>
      <c r="BT238" s="1132"/>
      <c r="BU238" s="1080"/>
      <c r="BV238" s="1081"/>
      <c r="BW238" s="1109"/>
      <c r="BX238" s="1110"/>
      <c r="BY238" s="1111"/>
      <c r="BZ238" s="1113"/>
      <c r="CA238" s="1113"/>
      <c r="CB238" s="1099"/>
      <c r="CC238" s="1099"/>
      <c r="CD238" s="1101"/>
      <c r="CE238" s="1101"/>
      <c r="CF238" s="1102"/>
      <c r="CG238" s="1094"/>
      <c r="CH238" s="1104"/>
      <c r="CI238" s="1094"/>
      <c r="CJ238" s="1094"/>
      <c r="CK238" s="1094"/>
      <c r="CL238" s="1094"/>
      <c r="CM238" s="1095"/>
      <c r="CN238" s="1097"/>
      <c r="CO238" s="1093"/>
      <c r="CP238" s="1093"/>
      <c r="CQ238" s="1093"/>
      <c r="CR238" s="1093"/>
      <c r="CS238" s="1093"/>
      <c r="CT238" s="1086"/>
      <c r="CU238" s="1091"/>
      <c r="CV238" s="1086"/>
      <c r="CW238" s="1087"/>
      <c r="CX238" s="1089"/>
      <c r="CY238" s="1087"/>
      <c r="CZ238" s="1075"/>
      <c r="DA238" s="1076"/>
      <c r="DB238" s="1086"/>
      <c r="DC238" s="1091"/>
      <c r="DD238" s="1086"/>
      <c r="DE238" s="1087"/>
      <c r="DF238" s="1089"/>
      <c r="DG238" s="1087"/>
      <c r="DH238" s="1075"/>
      <c r="DI238" s="1076"/>
    </row>
    <row r="239" spans="1:113" ht="17.25" customHeight="1" x14ac:dyDescent="0.15">
      <c r="A239" s="1143">
        <f t="shared" ref="A239" si="2568">A237+1</f>
        <v>115</v>
      </c>
      <c r="B239" s="1144"/>
      <c r="C239" s="1147"/>
      <c r="D239" s="1148"/>
      <c r="E239" s="1148"/>
      <c r="F239" s="1148"/>
      <c r="G239" s="1149"/>
      <c r="H239" s="1153"/>
      <c r="I239" s="1154"/>
      <c r="J239" s="1155"/>
      <c r="K239" s="1143" t="str">
        <f>IF(ISERROR(VLOOKUP($H239,[3]設定!$D$2:$E$7,2)), "", VLOOKUP($H239,[3]設定!$D$2:$E$7,2))</f>
        <v/>
      </c>
      <c r="L239" s="1144"/>
      <c r="M239" s="1084">
        <f t="shared" ref="M239" si="2569">COUNTA(AH240:BL240)</f>
        <v>0</v>
      </c>
      <c r="N239" s="1090"/>
      <c r="O239" s="1159">
        <f t="shared" ref="O239" si="2570">COUNTIF(AH240:BL240,"非")</f>
        <v>0</v>
      </c>
      <c r="P239" s="1073"/>
      <c r="Q239" s="1073">
        <f t="shared" ref="Q239" si="2571">COUNTIF(AH240:BL240,"緊")</f>
        <v>0</v>
      </c>
      <c r="R239" s="1073"/>
      <c r="S239" s="1073">
        <f t="shared" ref="S239" si="2572">COUNTIF(AH240:BL240,"リ")</f>
        <v>0</v>
      </c>
      <c r="T239" s="1074"/>
      <c r="U239" s="1133">
        <f t="shared" ref="U239" si="2573">COUNTIF(AH239:BL239,"○")</f>
        <v>0</v>
      </c>
      <c r="V239" s="1134"/>
      <c r="W239" s="1137">
        <f t="shared" ref="W239" si="2574">SUM(Y239:AD240)</f>
        <v>0</v>
      </c>
      <c r="X239" s="1138"/>
      <c r="Y239" s="1141">
        <f t="shared" ref="Y239" si="2575">SUMIFS($AH239:$BL239,$AH240:$BL240,"非")</f>
        <v>0</v>
      </c>
      <c r="Z239" s="1114"/>
      <c r="AA239" s="1114">
        <f t="shared" ref="AA239" si="2576">SUMIFS($AH239:$BL239,$AH240:$BL240,"緊")</f>
        <v>0</v>
      </c>
      <c r="AB239" s="1114"/>
      <c r="AC239" s="1114">
        <f t="shared" ref="AC239" si="2577">SUMIFS($AH239:$BL239,$AH240:$BL240,"リ")</f>
        <v>0</v>
      </c>
      <c r="AD239" s="1115"/>
      <c r="AE239" s="1118" t="s">
        <v>451</v>
      </c>
      <c r="AF239" s="1119"/>
      <c r="AG239" s="1120"/>
      <c r="AH239" s="359"/>
      <c r="AI239" s="286"/>
      <c r="AJ239" s="286"/>
      <c r="AK239" s="286"/>
      <c r="AL239" s="286"/>
      <c r="AM239" s="286"/>
      <c r="AN239" s="286"/>
      <c r="AO239" s="360"/>
      <c r="AP239" s="360"/>
      <c r="AQ239" s="286"/>
      <c r="AR239" s="286"/>
      <c r="AS239" s="286"/>
      <c r="AT239" s="286"/>
      <c r="AU239" s="286"/>
      <c r="AV239" s="286"/>
      <c r="AW239" s="286"/>
      <c r="AX239" s="286"/>
      <c r="AY239" s="286"/>
      <c r="AZ239" s="286"/>
      <c r="BA239" s="286"/>
      <c r="BB239" s="286"/>
      <c r="BC239" s="286"/>
      <c r="BD239" s="286"/>
      <c r="BE239" s="286"/>
      <c r="BF239" s="286"/>
      <c r="BG239" s="286"/>
      <c r="BH239" s="286"/>
      <c r="BI239" s="286"/>
      <c r="BJ239" s="286"/>
      <c r="BK239" s="286"/>
      <c r="BL239" s="361"/>
      <c r="BM239" s="1105"/>
      <c r="BN239" s="1106"/>
      <c r="BO239" s="1121"/>
      <c r="BP239" s="1122"/>
      <c r="BQ239" s="1125"/>
      <c r="BR239" s="1126"/>
      <c r="BS239" s="1129" t="str">
        <f t="shared" ref="BS239" si="2578">IF(BM239&gt;2,CR239,"")</f>
        <v/>
      </c>
      <c r="BT239" s="1130"/>
      <c r="BU239" s="1105"/>
      <c r="BV239" s="1106"/>
      <c r="BW239" s="1107"/>
      <c r="BX239" s="1108"/>
      <c r="BY239" s="1111"/>
      <c r="BZ239" s="1112">
        <f t="shared" ref="BZ239" si="2579">SUMPRODUCT((AH239:BL239&gt;8)*(BM239=""),AH239:BL239)-IF(BM239="",COUNTIF(AH239:BL239,"&gt;8")*8,0)</f>
        <v>0</v>
      </c>
      <c r="CA239" s="1112">
        <f t="shared" ref="CA239" si="2580">SUMPRODUCT((AH239:BL239&gt;8)*(BM239=8),AH239:BL239)-IF(BM239=8,COUNTIF(AH239:BL239,"&gt;8")*8,0)</f>
        <v>0</v>
      </c>
      <c r="CB239" s="1098">
        <f t="shared" ref="CB239" si="2581">COUNTIFS($AH240:$BL240,"緊",$AH239:$BL239,"○")+COUNTIFS($AH240:$BL240,"リ",$AH239:$BL239,"○")</f>
        <v>0</v>
      </c>
      <c r="CC239" s="1098">
        <f t="shared" ref="CC239" si="2582">SUMIFS($AH239:$BL239,$AH240:$BL240,"緊")+SUMIFS($AH239:$BL239,$AH240:$BL240,"リ")</f>
        <v>0</v>
      </c>
      <c r="CD239" s="1100" t="str">
        <f>IF(K239="","",IFERROR(VALUE(DATEDIF(H239,[3]設定!$D$13,"Y")+DATEDIF(H239,[3]設定!$D$13,"YM")/100),0))</f>
        <v/>
      </c>
      <c r="CE239" s="1100" t="str">
        <f>IF(H239="","",IF(CD239&lt;0.06,"6か月未満",IF(AND(0.06&lt;=CD239,CD239&lt;1),"6か月以上",IF(AND(1&lt;=CD239,CD239&lt;3),"3歳児未満",IF(3&lt;=CD239,"3歳児以上","")))))</f>
        <v/>
      </c>
      <c r="CF239" s="1102"/>
      <c r="CG239" s="1094"/>
      <c r="CH239" s="1103"/>
      <c r="CI239" s="1094"/>
      <c r="CJ239" s="1094"/>
      <c r="CK239" s="1094"/>
      <c r="CL239" s="1094"/>
      <c r="CM239" s="1095"/>
      <c r="CN239" s="1096"/>
      <c r="CO239" s="1092"/>
      <c r="CP239" s="1092"/>
      <c r="CQ239" s="1092"/>
      <c r="CR239" s="1092"/>
      <c r="CS239" s="1092"/>
      <c r="CT239" s="1084">
        <f t="shared" ref="CT239" si="2583">SUM(CV239:DA240)</f>
        <v>0</v>
      </c>
      <c r="CU239" s="1090"/>
      <c r="CV239" s="1084">
        <f t="shared" ref="CV239" si="2584">IF(AND(BM239&lt;&gt;1,K239&gt;=3),COUNTIFS(AH240:BL240,"非",AH239:BL239,"&gt;=2"),"")</f>
        <v>0</v>
      </c>
      <c r="CW239" s="1085"/>
      <c r="CX239" s="1088">
        <f t="shared" ref="CX239" si="2585">IF(AND(BM239&lt;&gt;1,K239&gt;=3),COUNTIFS(AH240:BL240,"緊",AH239:BL239,"&gt;=2"),"")</f>
        <v>0</v>
      </c>
      <c r="CY239" s="1085"/>
      <c r="CZ239" s="1073">
        <f t="shared" ref="CZ239" si="2586">IF(AND(BM239&lt;&gt;1,K239&gt;=3),COUNTIFS(AH240:BL240,"リ",AH239:BL239,"&gt;=2"),"")</f>
        <v>0</v>
      </c>
      <c r="DA239" s="1074"/>
      <c r="DB239" s="1084">
        <f t="shared" ref="DB239" si="2587">SUM(DD239:DI240)</f>
        <v>0</v>
      </c>
      <c r="DC239" s="1090"/>
      <c r="DD239" s="1084" t="str">
        <f t="shared" ref="DD239" si="2588">IF(AND(BM239&lt;&gt;1,K239&lt;3),COUNTIFS(AH240:BL240,"非"),"")</f>
        <v/>
      </c>
      <c r="DE239" s="1085"/>
      <c r="DF239" s="1088" t="str">
        <f t="shared" ref="DF239" si="2589">IF(AND(BM239&lt;&gt;1,K239&lt;3),COUNTIFS(AH240:BL240,"緊"),"")</f>
        <v/>
      </c>
      <c r="DG239" s="1085"/>
      <c r="DH239" s="1073" t="str">
        <f t="shared" ref="DH239" si="2590">IF(AND(BM239&lt;&gt;1,K239&lt;3),COUNTIFS(AH240:BL240,"リ"),"")</f>
        <v/>
      </c>
      <c r="DI239" s="1074"/>
    </row>
    <row r="240" spans="1:113" ht="17.25" customHeight="1" x14ac:dyDescent="0.15">
      <c r="A240" s="1145"/>
      <c r="B240" s="1146"/>
      <c r="C240" s="1150"/>
      <c r="D240" s="1151"/>
      <c r="E240" s="1151"/>
      <c r="F240" s="1151"/>
      <c r="G240" s="1152"/>
      <c r="H240" s="1156"/>
      <c r="I240" s="1157"/>
      <c r="J240" s="1158"/>
      <c r="K240" s="1145"/>
      <c r="L240" s="1146"/>
      <c r="M240" s="1086"/>
      <c r="N240" s="1091"/>
      <c r="O240" s="1160"/>
      <c r="P240" s="1075"/>
      <c r="Q240" s="1075"/>
      <c r="R240" s="1075"/>
      <c r="S240" s="1075"/>
      <c r="T240" s="1076"/>
      <c r="U240" s="1135"/>
      <c r="V240" s="1136"/>
      <c r="W240" s="1139"/>
      <c r="X240" s="1140"/>
      <c r="Y240" s="1142"/>
      <c r="Z240" s="1116"/>
      <c r="AA240" s="1116"/>
      <c r="AB240" s="1116"/>
      <c r="AC240" s="1116"/>
      <c r="AD240" s="1117"/>
      <c r="AE240" s="1077" t="s">
        <v>450</v>
      </c>
      <c r="AF240" s="1078"/>
      <c r="AG240" s="1079"/>
      <c r="AH240" s="362"/>
      <c r="AI240" s="362"/>
      <c r="AJ240" s="362"/>
      <c r="AK240" s="362"/>
      <c r="AL240" s="362"/>
      <c r="AM240" s="362"/>
      <c r="AN240" s="362"/>
      <c r="AO240" s="363"/>
      <c r="AP240" s="363"/>
      <c r="AQ240" s="362"/>
      <c r="AR240" s="362"/>
      <c r="AS240" s="362"/>
      <c r="AT240" s="362"/>
      <c r="AU240" s="362"/>
      <c r="AV240" s="362"/>
      <c r="AW240" s="362"/>
      <c r="AX240" s="362"/>
      <c r="AY240" s="362"/>
      <c r="AZ240" s="362"/>
      <c r="BA240" s="362"/>
      <c r="BB240" s="362"/>
      <c r="BC240" s="362"/>
      <c r="BD240" s="362"/>
      <c r="BE240" s="362"/>
      <c r="BF240" s="362"/>
      <c r="BG240" s="362"/>
      <c r="BH240" s="362"/>
      <c r="BI240" s="362"/>
      <c r="BJ240" s="362"/>
      <c r="BK240" s="362"/>
      <c r="BL240" s="362"/>
      <c r="BM240" s="1080"/>
      <c r="BN240" s="1081"/>
      <c r="BO240" s="1123"/>
      <c r="BP240" s="1124"/>
      <c r="BQ240" s="1127"/>
      <c r="BR240" s="1128"/>
      <c r="BS240" s="1131"/>
      <c r="BT240" s="1132"/>
      <c r="BU240" s="1080"/>
      <c r="BV240" s="1081"/>
      <c r="BW240" s="1109"/>
      <c r="BX240" s="1110"/>
      <c r="BY240" s="1111"/>
      <c r="BZ240" s="1113"/>
      <c r="CA240" s="1113"/>
      <c r="CB240" s="1099"/>
      <c r="CC240" s="1099"/>
      <c r="CD240" s="1101"/>
      <c r="CE240" s="1101"/>
      <c r="CF240" s="1102"/>
      <c r="CG240" s="1094"/>
      <c r="CH240" s="1104"/>
      <c r="CI240" s="1094"/>
      <c r="CJ240" s="1094"/>
      <c r="CK240" s="1094"/>
      <c r="CL240" s="1094"/>
      <c r="CM240" s="1095"/>
      <c r="CN240" s="1097"/>
      <c r="CO240" s="1093"/>
      <c r="CP240" s="1093"/>
      <c r="CQ240" s="1093"/>
      <c r="CR240" s="1093"/>
      <c r="CS240" s="1093"/>
      <c r="CT240" s="1086"/>
      <c r="CU240" s="1091"/>
      <c r="CV240" s="1086"/>
      <c r="CW240" s="1087"/>
      <c r="CX240" s="1089"/>
      <c r="CY240" s="1087"/>
      <c r="CZ240" s="1075"/>
      <c r="DA240" s="1076"/>
      <c r="DB240" s="1086"/>
      <c r="DC240" s="1091"/>
      <c r="DD240" s="1086"/>
      <c r="DE240" s="1087"/>
      <c r="DF240" s="1089"/>
      <c r="DG240" s="1087"/>
      <c r="DH240" s="1075"/>
      <c r="DI240" s="1076"/>
    </row>
    <row r="241" spans="1:113" ht="17.25" customHeight="1" x14ac:dyDescent="0.15">
      <c r="A241" s="1143">
        <f t="shared" ref="A241" si="2591">A239+1</f>
        <v>116</v>
      </c>
      <c r="B241" s="1144"/>
      <c r="C241" s="1147"/>
      <c r="D241" s="1148"/>
      <c r="E241" s="1148"/>
      <c r="F241" s="1148"/>
      <c r="G241" s="1149"/>
      <c r="H241" s="1153"/>
      <c r="I241" s="1154"/>
      <c r="J241" s="1155"/>
      <c r="K241" s="1143" t="str">
        <f>IF(ISERROR(VLOOKUP($H241,[3]設定!$D$2:$E$7,2)), "", VLOOKUP($H241,[3]設定!$D$2:$E$7,2))</f>
        <v/>
      </c>
      <c r="L241" s="1144"/>
      <c r="M241" s="1084">
        <f t="shared" ref="M241" si="2592">COUNTA(AH242:BL242)</f>
        <v>0</v>
      </c>
      <c r="N241" s="1090"/>
      <c r="O241" s="1159">
        <f t="shared" ref="O241" si="2593">COUNTIF(AH242:BL242,"非")</f>
        <v>0</v>
      </c>
      <c r="P241" s="1073"/>
      <c r="Q241" s="1073">
        <f t="shared" ref="Q241" si="2594">COUNTIF(AH242:BL242,"緊")</f>
        <v>0</v>
      </c>
      <c r="R241" s="1073"/>
      <c r="S241" s="1073">
        <f t="shared" ref="S241" si="2595">COUNTIF(AH242:BL242,"リ")</f>
        <v>0</v>
      </c>
      <c r="T241" s="1074"/>
      <c r="U241" s="1133">
        <f t="shared" ref="U241" si="2596">COUNTIF(AH241:BL241,"○")</f>
        <v>0</v>
      </c>
      <c r="V241" s="1134"/>
      <c r="W241" s="1137">
        <f t="shared" ref="W241" si="2597">SUM(Y241:AD242)</f>
        <v>0</v>
      </c>
      <c r="X241" s="1138"/>
      <c r="Y241" s="1141">
        <f t="shared" ref="Y241" si="2598">SUMIFS($AH241:$BL241,$AH242:$BL242,"非")</f>
        <v>0</v>
      </c>
      <c r="Z241" s="1114"/>
      <c r="AA241" s="1114">
        <f t="shared" ref="AA241" si="2599">SUMIFS($AH241:$BL241,$AH242:$BL242,"緊")</f>
        <v>0</v>
      </c>
      <c r="AB241" s="1114"/>
      <c r="AC241" s="1114">
        <f t="shared" ref="AC241" si="2600">SUMIFS($AH241:$BL241,$AH242:$BL242,"リ")</f>
        <v>0</v>
      </c>
      <c r="AD241" s="1115"/>
      <c r="AE241" s="1118" t="s">
        <v>451</v>
      </c>
      <c r="AF241" s="1119"/>
      <c r="AG241" s="1120"/>
      <c r="AH241" s="359"/>
      <c r="AI241" s="286"/>
      <c r="AJ241" s="286"/>
      <c r="AK241" s="286"/>
      <c r="AL241" s="286"/>
      <c r="AM241" s="286"/>
      <c r="AN241" s="286"/>
      <c r="AO241" s="360"/>
      <c r="AP241" s="360"/>
      <c r="AQ241" s="286"/>
      <c r="AR241" s="286"/>
      <c r="AS241" s="286"/>
      <c r="AT241" s="286"/>
      <c r="AU241" s="286"/>
      <c r="AV241" s="286"/>
      <c r="AW241" s="286"/>
      <c r="AX241" s="286"/>
      <c r="AY241" s="286"/>
      <c r="AZ241" s="286"/>
      <c r="BA241" s="286"/>
      <c r="BB241" s="286"/>
      <c r="BC241" s="286"/>
      <c r="BD241" s="286"/>
      <c r="BE241" s="286"/>
      <c r="BF241" s="286"/>
      <c r="BG241" s="286"/>
      <c r="BH241" s="286"/>
      <c r="BI241" s="286"/>
      <c r="BJ241" s="286"/>
      <c r="BK241" s="286"/>
      <c r="BL241" s="361"/>
      <c r="BM241" s="1105"/>
      <c r="BN241" s="1106"/>
      <c r="BO241" s="1121"/>
      <c r="BP241" s="1122"/>
      <c r="BQ241" s="1125"/>
      <c r="BR241" s="1126"/>
      <c r="BS241" s="1129" t="str">
        <f t="shared" ref="BS241" si="2601">IF(BM241&gt;2,CR241,"")</f>
        <v/>
      </c>
      <c r="BT241" s="1130"/>
      <c r="BU241" s="1105"/>
      <c r="BV241" s="1106"/>
      <c r="BW241" s="1107"/>
      <c r="BX241" s="1108"/>
      <c r="BY241" s="1111"/>
      <c r="BZ241" s="1112">
        <f t="shared" ref="BZ241" si="2602">SUMPRODUCT((AH241:BL241&gt;8)*(BM241=""),AH241:BL241)-IF(BM241="",COUNTIF(AH241:BL241,"&gt;8")*8,0)</f>
        <v>0</v>
      </c>
      <c r="CA241" s="1112">
        <f t="shared" ref="CA241" si="2603">SUMPRODUCT((AH241:BL241&gt;8)*(BM241=8),AH241:BL241)-IF(BM241=8,COUNTIF(AH241:BL241,"&gt;8")*8,0)</f>
        <v>0</v>
      </c>
      <c r="CB241" s="1098">
        <f t="shared" ref="CB241" si="2604">COUNTIFS($AH242:$BL242,"緊",$AH241:$BL241,"○")+COUNTIFS($AH242:$BL242,"リ",$AH241:$BL241,"○")</f>
        <v>0</v>
      </c>
      <c r="CC241" s="1098">
        <f t="shared" ref="CC241" si="2605">SUMIFS($AH241:$BL241,$AH242:$BL242,"緊")+SUMIFS($AH241:$BL241,$AH242:$BL242,"リ")</f>
        <v>0</v>
      </c>
      <c r="CD241" s="1100" t="str">
        <f>IF(K241="","",IFERROR(VALUE(DATEDIF(H241,[3]設定!$D$13,"Y")+DATEDIF(H241,[3]設定!$D$13,"YM")/100),0))</f>
        <v/>
      </c>
      <c r="CE241" s="1100" t="str">
        <f>IF(H241="","",IF(CD241&lt;0.06,"6か月未満",IF(AND(0.06&lt;=CD241,CD241&lt;1),"6か月以上",IF(AND(1&lt;=CD241,CD241&lt;3),"3歳児未満",IF(3&lt;=CD241,"3歳児以上","")))))</f>
        <v/>
      </c>
      <c r="CF241" s="1102"/>
      <c r="CG241" s="1094"/>
      <c r="CH241" s="1103"/>
      <c r="CI241" s="1094"/>
      <c r="CJ241" s="1094"/>
      <c r="CK241" s="1094"/>
      <c r="CL241" s="1094"/>
      <c r="CM241" s="1095"/>
      <c r="CN241" s="1096"/>
      <c r="CO241" s="1092"/>
      <c r="CP241" s="1092"/>
      <c r="CQ241" s="1092"/>
      <c r="CR241" s="1092"/>
      <c r="CS241" s="1092"/>
      <c r="CT241" s="1084">
        <f t="shared" ref="CT241" si="2606">SUM(CV241:DA242)</f>
        <v>0</v>
      </c>
      <c r="CU241" s="1090"/>
      <c r="CV241" s="1084">
        <f t="shared" ref="CV241" si="2607">IF(AND(BM241&lt;&gt;1,K241&gt;=3),COUNTIFS(AH242:BL242,"非",AH241:BL241,"&gt;=2"),"")</f>
        <v>0</v>
      </c>
      <c r="CW241" s="1085"/>
      <c r="CX241" s="1088">
        <f t="shared" ref="CX241" si="2608">IF(AND(BM241&lt;&gt;1,K241&gt;=3),COUNTIFS(AH242:BL242,"緊",AH241:BL241,"&gt;=2"),"")</f>
        <v>0</v>
      </c>
      <c r="CY241" s="1085"/>
      <c r="CZ241" s="1073">
        <f t="shared" ref="CZ241" si="2609">IF(AND(BM241&lt;&gt;1,K241&gt;=3),COUNTIFS(AH242:BL242,"リ",AH241:BL241,"&gt;=2"),"")</f>
        <v>0</v>
      </c>
      <c r="DA241" s="1074"/>
      <c r="DB241" s="1084">
        <f t="shared" ref="DB241" si="2610">SUM(DD241:DI242)</f>
        <v>0</v>
      </c>
      <c r="DC241" s="1090"/>
      <c r="DD241" s="1084" t="str">
        <f t="shared" ref="DD241" si="2611">IF(AND(BM241&lt;&gt;1,K241&lt;3),COUNTIFS(AH242:BL242,"非"),"")</f>
        <v/>
      </c>
      <c r="DE241" s="1085"/>
      <c r="DF241" s="1088" t="str">
        <f t="shared" ref="DF241" si="2612">IF(AND(BM241&lt;&gt;1,K241&lt;3),COUNTIFS(AH242:BL242,"緊"),"")</f>
        <v/>
      </c>
      <c r="DG241" s="1085"/>
      <c r="DH241" s="1073" t="str">
        <f t="shared" ref="DH241" si="2613">IF(AND(BM241&lt;&gt;1,K241&lt;3),COUNTIFS(AH242:BL242,"リ"),"")</f>
        <v/>
      </c>
      <c r="DI241" s="1074"/>
    </row>
    <row r="242" spans="1:113" ht="17.25" customHeight="1" x14ac:dyDescent="0.15">
      <c r="A242" s="1145"/>
      <c r="B242" s="1146"/>
      <c r="C242" s="1150"/>
      <c r="D242" s="1151"/>
      <c r="E242" s="1151"/>
      <c r="F242" s="1151"/>
      <c r="G242" s="1152"/>
      <c r="H242" s="1156"/>
      <c r="I242" s="1157"/>
      <c r="J242" s="1158"/>
      <c r="K242" s="1145"/>
      <c r="L242" s="1146"/>
      <c r="M242" s="1086"/>
      <c r="N242" s="1091"/>
      <c r="O242" s="1160"/>
      <c r="P242" s="1075"/>
      <c r="Q242" s="1075"/>
      <c r="R242" s="1075"/>
      <c r="S242" s="1075"/>
      <c r="T242" s="1076"/>
      <c r="U242" s="1135"/>
      <c r="V242" s="1136"/>
      <c r="W242" s="1139"/>
      <c r="X242" s="1140"/>
      <c r="Y242" s="1142"/>
      <c r="Z242" s="1116"/>
      <c r="AA242" s="1116"/>
      <c r="AB242" s="1116"/>
      <c r="AC242" s="1116"/>
      <c r="AD242" s="1117"/>
      <c r="AE242" s="1077" t="s">
        <v>450</v>
      </c>
      <c r="AF242" s="1078"/>
      <c r="AG242" s="1079"/>
      <c r="AH242" s="362"/>
      <c r="AI242" s="362"/>
      <c r="AJ242" s="362"/>
      <c r="AK242" s="362"/>
      <c r="AL242" s="362"/>
      <c r="AM242" s="362"/>
      <c r="AN242" s="362"/>
      <c r="AO242" s="363"/>
      <c r="AP242" s="363"/>
      <c r="AQ242" s="362"/>
      <c r="AR242" s="362"/>
      <c r="AS242" s="362"/>
      <c r="AT242" s="362"/>
      <c r="AU242" s="362"/>
      <c r="AV242" s="362"/>
      <c r="AW242" s="362"/>
      <c r="AX242" s="362"/>
      <c r="AY242" s="362"/>
      <c r="AZ242" s="362"/>
      <c r="BA242" s="362"/>
      <c r="BB242" s="362"/>
      <c r="BC242" s="362"/>
      <c r="BD242" s="362"/>
      <c r="BE242" s="362"/>
      <c r="BF242" s="362"/>
      <c r="BG242" s="362"/>
      <c r="BH242" s="362"/>
      <c r="BI242" s="362"/>
      <c r="BJ242" s="362"/>
      <c r="BK242" s="362"/>
      <c r="BL242" s="362"/>
      <c r="BM242" s="1080"/>
      <c r="BN242" s="1081"/>
      <c r="BO242" s="1123"/>
      <c r="BP242" s="1124"/>
      <c r="BQ242" s="1127"/>
      <c r="BR242" s="1128"/>
      <c r="BS242" s="1131"/>
      <c r="BT242" s="1132"/>
      <c r="BU242" s="1080"/>
      <c r="BV242" s="1081"/>
      <c r="BW242" s="1109"/>
      <c r="BX242" s="1110"/>
      <c r="BY242" s="1111"/>
      <c r="BZ242" s="1113"/>
      <c r="CA242" s="1113"/>
      <c r="CB242" s="1099"/>
      <c r="CC242" s="1099"/>
      <c r="CD242" s="1101"/>
      <c r="CE242" s="1101"/>
      <c r="CF242" s="1102"/>
      <c r="CG242" s="1094"/>
      <c r="CH242" s="1104"/>
      <c r="CI242" s="1094"/>
      <c r="CJ242" s="1094"/>
      <c r="CK242" s="1094"/>
      <c r="CL242" s="1094"/>
      <c r="CM242" s="1095"/>
      <c r="CN242" s="1097"/>
      <c r="CO242" s="1093"/>
      <c r="CP242" s="1093"/>
      <c r="CQ242" s="1093"/>
      <c r="CR242" s="1093"/>
      <c r="CS242" s="1093"/>
      <c r="CT242" s="1086"/>
      <c r="CU242" s="1091"/>
      <c r="CV242" s="1086"/>
      <c r="CW242" s="1087"/>
      <c r="CX242" s="1089"/>
      <c r="CY242" s="1087"/>
      <c r="CZ242" s="1075"/>
      <c r="DA242" s="1076"/>
      <c r="DB242" s="1086"/>
      <c r="DC242" s="1091"/>
      <c r="DD242" s="1086"/>
      <c r="DE242" s="1087"/>
      <c r="DF242" s="1089"/>
      <c r="DG242" s="1087"/>
      <c r="DH242" s="1075"/>
      <c r="DI242" s="1076"/>
    </row>
    <row r="243" spans="1:113" ht="17.25" customHeight="1" x14ac:dyDescent="0.15">
      <c r="A243" s="1143">
        <f t="shared" ref="A243" si="2614">A241+1</f>
        <v>117</v>
      </c>
      <c r="B243" s="1144"/>
      <c r="C243" s="1147"/>
      <c r="D243" s="1148"/>
      <c r="E243" s="1148"/>
      <c r="F243" s="1148"/>
      <c r="G243" s="1149"/>
      <c r="H243" s="1153"/>
      <c r="I243" s="1154"/>
      <c r="J243" s="1155"/>
      <c r="K243" s="1143" t="str">
        <f>IF(ISERROR(VLOOKUP($H243,[3]設定!$D$2:$E$7,2)), "", VLOOKUP($H243,[3]設定!$D$2:$E$7,2))</f>
        <v/>
      </c>
      <c r="L243" s="1144"/>
      <c r="M243" s="1084">
        <f t="shared" ref="M243" si="2615">COUNTA(AH244:BL244)</f>
        <v>0</v>
      </c>
      <c r="N243" s="1090"/>
      <c r="O243" s="1159">
        <f t="shared" ref="O243" si="2616">COUNTIF(AH244:BL244,"非")</f>
        <v>0</v>
      </c>
      <c r="P243" s="1073"/>
      <c r="Q243" s="1073">
        <f t="shared" ref="Q243" si="2617">COUNTIF(AH244:BL244,"緊")</f>
        <v>0</v>
      </c>
      <c r="R243" s="1073"/>
      <c r="S243" s="1073">
        <f t="shared" ref="S243" si="2618">COUNTIF(AH244:BL244,"リ")</f>
        <v>0</v>
      </c>
      <c r="T243" s="1074"/>
      <c r="U243" s="1133">
        <f t="shared" ref="U243" si="2619">COUNTIF(AH243:BL243,"○")</f>
        <v>0</v>
      </c>
      <c r="V243" s="1134"/>
      <c r="W243" s="1137">
        <f t="shared" ref="W243" si="2620">SUM(Y243:AD244)</f>
        <v>0</v>
      </c>
      <c r="X243" s="1138"/>
      <c r="Y243" s="1141">
        <f t="shared" ref="Y243" si="2621">SUMIFS($AH243:$BL243,$AH244:$BL244,"非")</f>
        <v>0</v>
      </c>
      <c r="Z243" s="1114"/>
      <c r="AA243" s="1114">
        <f t="shared" ref="AA243" si="2622">SUMIFS($AH243:$BL243,$AH244:$BL244,"緊")</f>
        <v>0</v>
      </c>
      <c r="AB243" s="1114"/>
      <c r="AC243" s="1114">
        <f t="shared" ref="AC243" si="2623">SUMIFS($AH243:$BL243,$AH244:$BL244,"リ")</f>
        <v>0</v>
      </c>
      <c r="AD243" s="1115"/>
      <c r="AE243" s="1118" t="s">
        <v>451</v>
      </c>
      <c r="AF243" s="1119"/>
      <c r="AG243" s="1120"/>
      <c r="AH243" s="359"/>
      <c r="AI243" s="286"/>
      <c r="AJ243" s="286"/>
      <c r="AK243" s="286"/>
      <c r="AL243" s="286"/>
      <c r="AM243" s="286"/>
      <c r="AN243" s="286"/>
      <c r="AO243" s="360"/>
      <c r="AP243" s="360"/>
      <c r="AQ243" s="286"/>
      <c r="AR243" s="286"/>
      <c r="AS243" s="286"/>
      <c r="AT243" s="286"/>
      <c r="AU243" s="286"/>
      <c r="AV243" s="286"/>
      <c r="AW243" s="286"/>
      <c r="AX243" s="286"/>
      <c r="AY243" s="286"/>
      <c r="AZ243" s="286"/>
      <c r="BA243" s="286"/>
      <c r="BB243" s="286"/>
      <c r="BC243" s="286"/>
      <c r="BD243" s="286"/>
      <c r="BE243" s="286"/>
      <c r="BF243" s="286"/>
      <c r="BG243" s="286"/>
      <c r="BH243" s="286"/>
      <c r="BI243" s="286"/>
      <c r="BJ243" s="286"/>
      <c r="BK243" s="286"/>
      <c r="BL243" s="361"/>
      <c r="BM243" s="1105"/>
      <c r="BN243" s="1106"/>
      <c r="BO243" s="1121"/>
      <c r="BP243" s="1122"/>
      <c r="BQ243" s="1125"/>
      <c r="BR243" s="1126"/>
      <c r="BS243" s="1129" t="str">
        <f t="shared" ref="BS243" si="2624">IF(BM243&gt;2,CR243,"")</f>
        <v/>
      </c>
      <c r="BT243" s="1130"/>
      <c r="BU243" s="1105"/>
      <c r="BV243" s="1106"/>
      <c r="BW243" s="1107"/>
      <c r="BX243" s="1108"/>
      <c r="BY243" s="1111"/>
      <c r="BZ243" s="1112">
        <f t="shared" ref="BZ243" si="2625">SUMPRODUCT((AH243:BL243&gt;8)*(BM243=""),AH243:BL243)-IF(BM243="",COUNTIF(AH243:BL243,"&gt;8")*8,0)</f>
        <v>0</v>
      </c>
      <c r="CA243" s="1112">
        <f t="shared" ref="CA243" si="2626">SUMPRODUCT((AH243:BL243&gt;8)*(BM243=8),AH243:BL243)-IF(BM243=8,COUNTIF(AH243:BL243,"&gt;8")*8,0)</f>
        <v>0</v>
      </c>
      <c r="CB243" s="1098">
        <f t="shared" ref="CB243" si="2627">COUNTIFS($AH244:$BL244,"緊",$AH243:$BL243,"○")+COUNTIFS($AH244:$BL244,"リ",$AH243:$BL243,"○")</f>
        <v>0</v>
      </c>
      <c r="CC243" s="1098">
        <f t="shared" ref="CC243" si="2628">SUMIFS($AH243:$BL243,$AH244:$BL244,"緊")+SUMIFS($AH243:$BL243,$AH244:$BL244,"リ")</f>
        <v>0</v>
      </c>
      <c r="CD243" s="1100" t="str">
        <f>IF(K243="","",IFERROR(VALUE(DATEDIF(H243,[3]設定!$D$13,"Y")+DATEDIF(H243,[3]設定!$D$13,"YM")/100),0))</f>
        <v/>
      </c>
      <c r="CE243" s="1100" t="str">
        <f>IF(H243="","",IF(CD243&lt;0.06,"6か月未満",IF(AND(0.06&lt;=CD243,CD243&lt;1),"6か月以上",IF(AND(1&lt;=CD243,CD243&lt;3),"3歳児未満",IF(3&lt;=CD243,"3歳児以上","")))))</f>
        <v/>
      </c>
      <c r="CF243" s="1102"/>
      <c r="CG243" s="1094"/>
      <c r="CH243" s="1103"/>
      <c r="CI243" s="1094"/>
      <c r="CJ243" s="1094"/>
      <c r="CK243" s="1094"/>
      <c r="CL243" s="1094"/>
      <c r="CM243" s="1095"/>
      <c r="CN243" s="1096"/>
      <c r="CO243" s="1092"/>
      <c r="CP243" s="1092"/>
      <c r="CQ243" s="1092"/>
      <c r="CR243" s="1092"/>
      <c r="CS243" s="1092"/>
      <c r="CT243" s="1084">
        <f t="shared" ref="CT243" si="2629">SUM(CV243:DA244)</f>
        <v>0</v>
      </c>
      <c r="CU243" s="1090"/>
      <c r="CV243" s="1084">
        <f t="shared" ref="CV243" si="2630">IF(AND(BM243&lt;&gt;1,K243&gt;=3),COUNTIFS(AH244:BL244,"非",AH243:BL243,"&gt;=2"),"")</f>
        <v>0</v>
      </c>
      <c r="CW243" s="1085"/>
      <c r="CX243" s="1088">
        <f t="shared" ref="CX243" si="2631">IF(AND(BM243&lt;&gt;1,K243&gt;=3),COUNTIFS(AH244:BL244,"緊",AH243:BL243,"&gt;=2"),"")</f>
        <v>0</v>
      </c>
      <c r="CY243" s="1085"/>
      <c r="CZ243" s="1073">
        <f t="shared" ref="CZ243" si="2632">IF(AND(BM243&lt;&gt;1,K243&gt;=3),COUNTIFS(AH244:BL244,"リ",AH243:BL243,"&gt;=2"),"")</f>
        <v>0</v>
      </c>
      <c r="DA243" s="1074"/>
      <c r="DB243" s="1084">
        <f t="shared" ref="DB243" si="2633">SUM(DD243:DI244)</f>
        <v>0</v>
      </c>
      <c r="DC243" s="1090"/>
      <c r="DD243" s="1084" t="str">
        <f t="shared" ref="DD243" si="2634">IF(AND(BM243&lt;&gt;1,K243&lt;3),COUNTIFS(AH244:BL244,"非"),"")</f>
        <v/>
      </c>
      <c r="DE243" s="1085"/>
      <c r="DF243" s="1088" t="str">
        <f t="shared" ref="DF243" si="2635">IF(AND(BM243&lt;&gt;1,K243&lt;3),COUNTIFS(AH244:BL244,"緊"),"")</f>
        <v/>
      </c>
      <c r="DG243" s="1085"/>
      <c r="DH243" s="1073" t="str">
        <f t="shared" ref="DH243" si="2636">IF(AND(BM243&lt;&gt;1,K243&lt;3),COUNTIFS(AH244:BL244,"リ"),"")</f>
        <v/>
      </c>
      <c r="DI243" s="1074"/>
    </row>
    <row r="244" spans="1:113" ht="17.25" customHeight="1" x14ac:dyDescent="0.15">
      <c r="A244" s="1145"/>
      <c r="B244" s="1146"/>
      <c r="C244" s="1150"/>
      <c r="D244" s="1151"/>
      <c r="E244" s="1151"/>
      <c r="F244" s="1151"/>
      <c r="G244" s="1152"/>
      <c r="H244" s="1156"/>
      <c r="I244" s="1157"/>
      <c r="J244" s="1158"/>
      <c r="K244" s="1145"/>
      <c r="L244" s="1146"/>
      <c r="M244" s="1086"/>
      <c r="N244" s="1091"/>
      <c r="O244" s="1160"/>
      <c r="P244" s="1075"/>
      <c r="Q244" s="1075"/>
      <c r="R244" s="1075"/>
      <c r="S244" s="1075"/>
      <c r="T244" s="1076"/>
      <c r="U244" s="1135"/>
      <c r="V244" s="1136"/>
      <c r="W244" s="1139"/>
      <c r="X244" s="1140"/>
      <c r="Y244" s="1142"/>
      <c r="Z244" s="1116"/>
      <c r="AA244" s="1116"/>
      <c r="AB244" s="1116"/>
      <c r="AC244" s="1116"/>
      <c r="AD244" s="1117"/>
      <c r="AE244" s="1077" t="s">
        <v>450</v>
      </c>
      <c r="AF244" s="1078"/>
      <c r="AG244" s="1079"/>
      <c r="AH244" s="362"/>
      <c r="AI244" s="362"/>
      <c r="AJ244" s="362"/>
      <c r="AK244" s="362"/>
      <c r="AL244" s="362"/>
      <c r="AM244" s="362"/>
      <c r="AN244" s="362"/>
      <c r="AO244" s="363"/>
      <c r="AP244" s="363"/>
      <c r="AQ244" s="362"/>
      <c r="AR244" s="362"/>
      <c r="AS244" s="362"/>
      <c r="AT244" s="362"/>
      <c r="AU244" s="362"/>
      <c r="AV244" s="362"/>
      <c r="AW244" s="362"/>
      <c r="AX244" s="362"/>
      <c r="AY244" s="362"/>
      <c r="AZ244" s="362"/>
      <c r="BA244" s="362"/>
      <c r="BB244" s="362"/>
      <c r="BC244" s="362"/>
      <c r="BD244" s="362"/>
      <c r="BE244" s="362"/>
      <c r="BF244" s="362"/>
      <c r="BG244" s="362"/>
      <c r="BH244" s="362"/>
      <c r="BI244" s="362"/>
      <c r="BJ244" s="362"/>
      <c r="BK244" s="362"/>
      <c r="BL244" s="362"/>
      <c r="BM244" s="1080"/>
      <c r="BN244" s="1081"/>
      <c r="BO244" s="1123"/>
      <c r="BP244" s="1124"/>
      <c r="BQ244" s="1127"/>
      <c r="BR244" s="1128"/>
      <c r="BS244" s="1131"/>
      <c r="BT244" s="1132"/>
      <c r="BU244" s="1080"/>
      <c r="BV244" s="1081"/>
      <c r="BW244" s="1109"/>
      <c r="BX244" s="1110"/>
      <c r="BY244" s="1111"/>
      <c r="BZ244" s="1113"/>
      <c r="CA244" s="1113"/>
      <c r="CB244" s="1099"/>
      <c r="CC244" s="1099"/>
      <c r="CD244" s="1101"/>
      <c r="CE244" s="1101"/>
      <c r="CF244" s="1102"/>
      <c r="CG244" s="1094"/>
      <c r="CH244" s="1104"/>
      <c r="CI244" s="1094"/>
      <c r="CJ244" s="1094"/>
      <c r="CK244" s="1094"/>
      <c r="CL244" s="1094"/>
      <c r="CM244" s="1095"/>
      <c r="CN244" s="1097"/>
      <c r="CO244" s="1093"/>
      <c r="CP244" s="1093"/>
      <c r="CQ244" s="1093"/>
      <c r="CR244" s="1093"/>
      <c r="CS244" s="1093"/>
      <c r="CT244" s="1086"/>
      <c r="CU244" s="1091"/>
      <c r="CV244" s="1086"/>
      <c r="CW244" s="1087"/>
      <c r="CX244" s="1089"/>
      <c r="CY244" s="1087"/>
      <c r="CZ244" s="1075"/>
      <c r="DA244" s="1076"/>
      <c r="DB244" s="1086"/>
      <c r="DC244" s="1091"/>
      <c r="DD244" s="1086"/>
      <c r="DE244" s="1087"/>
      <c r="DF244" s="1089"/>
      <c r="DG244" s="1087"/>
      <c r="DH244" s="1075"/>
      <c r="DI244" s="1076"/>
    </row>
    <row r="245" spans="1:113" ht="17.25" customHeight="1" x14ac:dyDescent="0.15">
      <c r="A245" s="1143">
        <f t="shared" ref="A245" si="2637">A243+1</f>
        <v>118</v>
      </c>
      <c r="B245" s="1144"/>
      <c r="C245" s="1147"/>
      <c r="D245" s="1148"/>
      <c r="E245" s="1148"/>
      <c r="F245" s="1148"/>
      <c r="G245" s="1149"/>
      <c r="H245" s="1153"/>
      <c r="I245" s="1154"/>
      <c r="J245" s="1155"/>
      <c r="K245" s="1143" t="str">
        <f>IF(ISERROR(VLOOKUP($H245,[3]設定!$D$2:$E$7,2)), "", VLOOKUP($H245,[3]設定!$D$2:$E$7,2))</f>
        <v/>
      </c>
      <c r="L245" s="1144"/>
      <c r="M245" s="1084">
        <f t="shared" ref="M245" si="2638">COUNTA(AH246:BL246)</f>
        <v>0</v>
      </c>
      <c r="N245" s="1090"/>
      <c r="O245" s="1159">
        <f t="shared" ref="O245" si="2639">COUNTIF(AH246:BL246,"非")</f>
        <v>0</v>
      </c>
      <c r="P245" s="1073"/>
      <c r="Q245" s="1073">
        <f t="shared" ref="Q245" si="2640">COUNTIF(AH246:BL246,"緊")</f>
        <v>0</v>
      </c>
      <c r="R245" s="1073"/>
      <c r="S245" s="1073">
        <f t="shared" ref="S245" si="2641">COUNTIF(AH246:BL246,"リ")</f>
        <v>0</v>
      </c>
      <c r="T245" s="1074"/>
      <c r="U245" s="1133">
        <f t="shared" ref="U245" si="2642">COUNTIF(AH245:BL245,"○")</f>
        <v>0</v>
      </c>
      <c r="V245" s="1134"/>
      <c r="W245" s="1137">
        <f t="shared" ref="W245" si="2643">SUM(Y245:AD246)</f>
        <v>0</v>
      </c>
      <c r="X245" s="1138"/>
      <c r="Y245" s="1141">
        <f t="shared" ref="Y245" si="2644">SUMIFS($AH245:$BL245,$AH246:$BL246,"非")</f>
        <v>0</v>
      </c>
      <c r="Z245" s="1114"/>
      <c r="AA245" s="1114">
        <f t="shared" ref="AA245" si="2645">SUMIFS($AH245:$BL245,$AH246:$BL246,"緊")</f>
        <v>0</v>
      </c>
      <c r="AB245" s="1114"/>
      <c r="AC245" s="1114">
        <f t="shared" ref="AC245" si="2646">SUMIFS($AH245:$BL245,$AH246:$BL246,"リ")</f>
        <v>0</v>
      </c>
      <c r="AD245" s="1115"/>
      <c r="AE245" s="1118" t="s">
        <v>451</v>
      </c>
      <c r="AF245" s="1119"/>
      <c r="AG245" s="1120"/>
      <c r="AH245" s="359"/>
      <c r="AI245" s="286"/>
      <c r="AJ245" s="286"/>
      <c r="AK245" s="286"/>
      <c r="AL245" s="286"/>
      <c r="AM245" s="286"/>
      <c r="AN245" s="286"/>
      <c r="AO245" s="360"/>
      <c r="AP245" s="360"/>
      <c r="AQ245" s="286"/>
      <c r="AR245" s="286"/>
      <c r="AS245" s="286"/>
      <c r="AT245" s="286"/>
      <c r="AU245" s="286"/>
      <c r="AV245" s="286"/>
      <c r="AW245" s="286"/>
      <c r="AX245" s="286"/>
      <c r="AY245" s="286"/>
      <c r="AZ245" s="286"/>
      <c r="BA245" s="286"/>
      <c r="BB245" s="286"/>
      <c r="BC245" s="286"/>
      <c r="BD245" s="286"/>
      <c r="BE245" s="286"/>
      <c r="BF245" s="286"/>
      <c r="BG245" s="286"/>
      <c r="BH245" s="286"/>
      <c r="BI245" s="286"/>
      <c r="BJ245" s="286"/>
      <c r="BK245" s="286"/>
      <c r="BL245" s="361"/>
      <c r="BM245" s="1105"/>
      <c r="BN245" s="1106"/>
      <c r="BO245" s="1121"/>
      <c r="BP245" s="1122"/>
      <c r="BQ245" s="1125"/>
      <c r="BR245" s="1126"/>
      <c r="BS245" s="1129" t="str">
        <f t="shared" ref="BS245" si="2647">IF(BM245&gt;2,CR245,"")</f>
        <v/>
      </c>
      <c r="BT245" s="1130"/>
      <c r="BU245" s="1105"/>
      <c r="BV245" s="1106"/>
      <c r="BW245" s="1107"/>
      <c r="BX245" s="1108"/>
      <c r="BY245" s="1111"/>
      <c r="BZ245" s="1112">
        <f t="shared" ref="BZ245" si="2648">SUMPRODUCT((AH245:BL245&gt;8)*(BM245=""),AH245:BL245)-IF(BM245="",COUNTIF(AH245:BL245,"&gt;8")*8,0)</f>
        <v>0</v>
      </c>
      <c r="CA245" s="1112">
        <f t="shared" ref="CA245" si="2649">SUMPRODUCT((AH245:BL245&gt;8)*(BM245=8),AH245:BL245)-IF(BM245=8,COUNTIF(AH245:BL245,"&gt;8")*8,0)</f>
        <v>0</v>
      </c>
      <c r="CB245" s="1098">
        <f t="shared" ref="CB245" si="2650">COUNTIFS($AH246:$BL246,"緊",$AH245:$BL245,"○")+COUNTIFS($AH246:$BL246,"リ",$AH245:$BL245,"○")</f>
        <v>0</v>
      </c>
      <c r="CC245" s="1098">
        <f t="shared" ref="CC245" si="2651">SUMIFS($AH245:$BL245,$AH246:$BL246,"緊")+SUMIFS($AH245:$BL245,$AH246:$BL246,"リ")</f>
        <v>0</v>
      </c>
      <c r="CD245" s="1100" t="str">
        <f>IF(K245="","",IFERROR(VALUE(DATEDIF(H245,[3]設定!$D$13,"Y")+DATEDIF(H245,[3]設定!$D$13,"YM")/100),0))</f>
        <v/>
      </c>
      <c r="CE245" s="1100" t="str">
        <f>IF(H245="","",IF(CD245&lt;0.06,"6か月未満",IF(AND(0.06&lt;=CD245,CD245&lt;1),"6か月以上",IF(AND(1&lt;=CD245,CD245&lt;3),"3歳児未満",IF(3&lt;=CD245,"3歳児以上","")))))</f>
        <v/>
      </c>
      <c r="CF245" s="1102"/>
      <c r="CG245" s="1094"/>
      <c r="CH245" s="1103"/>
      <c r="CI245" s="1094"/>
      <c r="CJ245" s="1094"/>
      <c r="CK245" s="1094"/>
      <c r="CL245" s="1094"/>
      <c r="CM245" s="1095"/>
      <c r="CN245" s="1096"/>
      <c r="CO245" s="1092"/>
      <c r="CP245" s="1092"/>
      <c r="CQ245" s="1092"/>
      <c r="CR245" s="1092"/>
      <c r="CS245" s="1092"/>
      <c r="CT245" s="1084">
        <f t="shared" ref="CT245" si="2652">SUM(CV245:DA246)</f>
        <v>0</v>
      </c>
      <c r="CU245" s="1090"/>
      <c r="CV245" s="1084">
        <f t="shared" ref="CV245" si="2653">IF(AND(BM245&lt;&gt;1,K245&gt;=3),COUNTIFS(AH246:BL246,"非",AH245:BL245,"&gt;=2"),"")</f>
        <v>0</v>
      </c>
      <c r="CW245" s="1085"/>
      <c r="CX245" s="1088">
        <f t="shared" ref="CX245" si="2654">IF(AND(BM245&lt;&gt;1,K245&gt;=3),COUNTIFS(AH246:BL246,"緊",AH245:BL245,"&gt;=2"),"")</f>
        <v>0</v>
      </c>
      <c r="CY245" s="1085"/>
      <c r="CZ245" s="1073">
        <f t="shared" ref="CZ245" si="2655">IF(AND(BM245&lt;&gt;1,K245&gt;=3),COUNTIFS(AH246:BL246,"リ",AH245:BL245,"&gt;=2"),"")</f>
        <v>0</v>
      </c>
      <c r="DA245" s="1074"/>
      <c r="DB245" s="1084">
        <f t="shared" ref="DB245" si="2656">SUM(DD245:DI246)</f>
        <v>0</v>
      </c>
      <c r="DC245" s="1090"/>
      <c r="DD245" s="1084" t="str">
        <f t="shared" ref="DD245" si="2657">IF(AND(BM245&lt;&gt;1,K245&lt;3),COUNTIFS(AH246:BL246,"非"),"")</f>
        <v/>
      </c>
      <c r="DE245" s="1085"/>
      <c r="DF245" s="1088" t="str">
        <f t="shared" ref="DF245" si="2658">IF(AND(BM245&lt;&gt;1,K245&lt;3),COUNTIFS(AH246:BL246,"緊"),"")</f>
        <v/>
      </c>
      <c r="DG245" s="1085"/>
      <c r="DH245" s="1073" t="str">
        <f t="shared" ref="DH245" si="2659">IF(AND(BM245&lt;&gt;1,K245&lt;3),COUNTIFS(AH246:BL246,"リ"),"")</f>
        <v/>
      </c>
      <c r="DI245" s="1074"/>
    </row>
    <row r="246" spans="1:113" ht="17.25" customHeight="1" x14ac:dyDescent="0.15">
      <c r="A246" s="1145"/>
      <c r="B246" s="1146"/>
      <c r="C246" s="1150"/>
      <c r="D246" s="1151"/>
      <c r="E246" s="1151"/>
      <c r="F246" s="1151"/>
      <c r="G246" s="1152"/>
      <c r="H246" s="1156"/>
      <c r="I246" s="1157"/>
      <c r="J246" s="1158"/>
      <c r="K246" s="1145"/>
      <c r="L246" s="1146"/>
      <c r="M246" s="1086"/>
      <c r="N246" s="1091"/>
      <c r="O246" s="1160"/>
      <c r="P246" s="1075"/>
      <c r="Q246" s="1075"/>
      <c r="R246" s="1075"/>
      <c r="S246" s="1075"/>
      <c r="T246" s="1076"/>
      <c r="U246" s="1135"/>
      <c r="V246" s="1136"/>
      <c r="W246" s="1139"/>
      <c r="X246" s="1140"/>
      <c r="Y246" s="1142"/>
      <c r="Z246" s="1116"/>
      <c r="AA246" s="1116"/>
      <c r="AB246" s="1116"/>
      <c r="AC246" s="1116"/>
      <c r="AD246" s="1117"/>
      <c r="AE246" s="1077" t="s">
        <v>450</v>
      </c>
      <c r="AF246" s="1078"/>
      <c r="AG246" s="1079"/>
      <c r="AH246" s="362"/>
      <c r="AI246" s="362"/>
      <c r="AJ246" s="362"/>
      <c r="AK246" s="362"/>
      <c r="AL246" s="362"/>
      <c r="AM246" s="362"/>
      <c r="AN246" s="362"/>
      <c r="AO246" s="363"/>
      <c r="AP246" s="363"/>
      <c r="AQ246" s="362"/>
      <c r="AR246" s="362"/>
      <c r="AS246" s="362"/>
      <c r="AT246" s="362"/>
      <c r="AU246" s="362"/>
      <c r="AV246" s="362"/>
      <c r="AW246" s="362"/>
      <c r="AX246" s="362"/>
      <c r="AY246" s="362"/>
      <c r="AZ246" s="362"/>
      <c r="BA246" s="362"/>
      <c r="BB246" s="362"/>
      <c r="BC246" s="362"/>
      <c r="BD246" s="362"/>
      <c r="BE246" s="362"/>
      <c r="BF246" s="362"/>
      <c r="BG246" s="362"/>
      <c r="BH246" s="362"/>
      <c r="BI246" s="362"/>
      <c r="BJ246" s="362"/>
      <c r="BK246" s="362"/>
      <c r="BL246" s="362"/>
      <c r="BM246" s="1080"/>
      <c r="BN246" s="1081"/>
      <c r="BO246" s="1123"/>
      <c r="BP246" s="1124"/>
      <c r="BQ246" s="1127"/>
      <c r="BR246" s="1128"/>
      <c r="BS246" s="1131"/>
      <c r="BT246" s="1132"/>
      <c r="BU246" s="1080"/>
      <c r="BV246" s="1081"/>
      <c r="BW246" s="1109"/>
      <c r="BX246" s="1110"/>
      <c r="BY246" s="1111"/>
      <c r="BZ246" s="1113"/>
      <c r="CA246" s="1113"/>
      <c r="CB246" s="1099"/>
      <c r="CC246" s="1099"/>
      <c r="CD246" s="1101"/>
      <c r="CE246" s="1101"/>
      <c r="CF246" s="1102"/>
      <c r="CG246" s="1094"/>
      <c r="CH246" s="1104"/>
      <c r="CI246" s="1094"/>
      <c r="CJ246" s="1094"/>
      <c r="CK246" s="1094"/>
      <c r="CL246" s="1094"/>
      <c r="CM246" s="1095"/>
      <c r="CN246" s="1097"/>
      <c r="CO246" s="1093"/>
      <c r="CP246" s="1093"/>
      <c r="CQ246" s="1093"/>
      <c r="CR246" s="1093"/>
      <c r="CS246" s="1093"/>
      <c r="CT246" s="1086"/>
      <c r="CU246" s="1091"/>
      <c r="CV246" s="1086"/>
      <c r="CW246" s="1087"/>
      <c r="CX246" s="1089"/>
      <c r="CY246" s="1087"/>
      <c r="CZ246" s="1075"/>
      <c r="DA246" s="1076"/>
      <c r="DB246" s="1086"/>
      <c r="DC246" s="1091"/>
      <c r="DD246" s="1086"/>
      <c r="DE246" s="1087"/>
      <c r="DF246" s="1089"/>
      <c r="DG246" s="1087"/>
      <c r="DH246" s="1075"/>
      <c r="DI246" s="1076"/>
    </row>
    <row r="247" spans="1:113" ht="17.25" customHeight="1" x14ac:dyDescent="0.15">
      <c r="A247" s="1143">
        <f t="shared" ref="A247" si="2660">A245+1</f>
        <v>119</v>
      </c>
      <c r="B247" s="1144"/>
      <c r="C247" s="1147"/>
      <c r="D247" s="1148"/>
      <c r="E247" s="1148"/>
      <c r="F247" s="1148"/>
      <c r="G247" s="1149"/>
      <c r="H247" s="1153"/>
      <c r="I247" s="1154"/>
      <c r="J247" s="1155"/>
      <c r="K247" s="1143" t="str">
        <f>IF(ISERROR(VLOOKUP($H247,[3]設定!$D$2:$E$7,2)), "", VLOOKUP($H247,[3]設定!$D$2:$E$7,2))</f>
        <v/>
      </c>
      <c r="L247" s="1144"/>
      <c r="M247" s="1084">
        <f t="shared" ref="M247" si="2661">COUNTA(AH248:BL248)</f>
        <v>0</v>
      </c>
      <c r="N247" s="1090"/>
      <c r="O247" s="1159">
        <f t="shared" ref="O247" si="2662">COUNTIF(AH248:BL248,"非")</f>
        <v>0</v>
      </c>
      <c r="P247" s="1073"/>
      <c r="Q247" s="1073">
        <f t="shared" ref="Q247" si="2663">COUNTIF(AH248:BL248,"緊")</f>
        <v>0</v>
      </c>
      <c r="R247" s="1073"/>
      <c r="S247" s="1073">
        <f t="shared" ref="S247" si="2664">COUNTIF(AH248:BL248,"リ")</f>
        <v>0</v>
      </c>
      <c r="T247" s="1074"/>
      <c r="U247" s="1133">
        <f t="shared" ref="U247" si="2665">COUNTIF(AH247:BL247,"○")</f>
        <v>0</v>
      </c>
      <c r="V247" s="1134"/>
      <c r="W247" s="1137">
        <f t="shared" ref="W247" si="2666">SUM(Y247:AD248)</f>
        <v>0</v>
      </c>
      <c r="X247" s="1138"/>
      <c r="Y247" s="1141">
        <f t="shared" ref="Y247" si="2667">SUMIFS($AH247:$BL247,$AH248:$BL248,"非")</f>
        <v>0</v>
      </c>
      <c r="Z247" s="1114"/>
      <c r="AA247" s="1114">
        <f t="shared" ref="AA247" si="2668">SUMIFS($AH247:$BL247,$AH248:$BL248,"緊")</f>
        <v>0</v>
      </c>
      <c r="AB247" s="1114"/>
      <c r="AC247" s="1114">
        <f t="shared" ref="AC247" si="2669">SUMIFS($AH247:$BL247,$AH248:$BL248,"リ")</f>
        <v>0</v>
      </c>
      <c r="AD247" s="1115"/>
      <c r="AE247" s="1118" t="s">
        <v>451</v>
      </c>
      <c r="AF247" s="1119"/>
      <c r="AG247" s="1120"/>
      <c r="AH247" s="359"/>
      <c r="AI247" s="286"/>
      <c r="AJ247" s="286"/>
      <c r="AK247" s="286"/>
      <c r="AL247" s="286"/>
      <c r="AM247" s="286"/>
      <c r="AN247" s="286"/>
      <c r="AO247" s="360"/>
      <c r="AP247" s="360"/>
      <c r="AQ247" s="286"/>
      <c r="AR247" s="286"/>
      <c r="AS247" s="286"/>
      <c r="AT247" s="286"/>
      <c r="AU247" s="286"/>
      <c r="AV247" s="286"/>
      <c r="AW247" s="286"/>
      <c r="AX247" s="286"/>
      <c r="AY247" s="286"/>
      <c r="AZ247" s="286"/>
      <c r="BA247" s="286"/>
      <c r="BB247" s="286"/>
      <c r="BC247" s="286"/>
      <c r="BD247" s="286"/>
      <c r="BE247" s="286"/>
      <c r="BF247" s="286"/>
      <c r="BG247" s="286"/>
      <c r="BH247" s="286"/>
      <c r="BI247" s="286"/>
      <c r="BJ247" s="286"/>
      <c r="BK247" s="286"/>
      <c r="BL247" s="361"/>
      <c r="BM247" s="1105"/>
      <c r="BN247" s="1106"/>
      <c r="BO247" s="1121"/>
      <c r="BP247" s="1122"/>
      <c r="BQ247" s="1125"/>
      <c r="BR247" s="1126"/>
      <c r="BS247" s="1129" t="str">
        <f t="shared" ref="BS247" si="2670">IF(BM247&gt;2,CR247,"")</f>
        <v/>
      </c>
      <c r="BT247" s="1130"/>
      <c r="BU247" s="1105"/>
      <c r="BV247" s="1106"/>
      <c r="BW247" s="1107"/>
      <c r="BX247" s="1108"/>
      <c r="BY247" s="1111"/>
      <c r="BZ247" s="1112">
        <f t="shared" ref="BZ247" si="2671">SUMPRODUCT((AH247:BL247&gt;8)*(BM247=""),AH247:BL247)-IF(BM247="",COUNTIF(AH247:BL247,"&gt;8")*8,0)</f>
        <v>0</v>
      </c>
      <c r="CA247" s="1112">
        <f t="shared" ref="CA247" si="2672">SUMPRODUCT((AH247:BL247&gt;8)*(BM247=8),AH247:BL247)-IF(BM247=8,COUNTIF(AH247:BL247,"&gt;8")*8,0)</f>
        <v>0</v>
      </c>
      <c r="CB247" s="1098">
        <f t="shared" ref="CB247" si="2673">COUNTIFS($AH248:$BL248,"緊",$AH247:$BL247,"○")+COUNTIFS($AH248:$BL248,"リ",$AH247:$BL247,"○")</f>
        <v>0</v>
      </c>
      <c r="CC247" s="1098">
        <f t="shared" ref="CC247" si="2674">SUMIFS($AH247:$BL247,$AH248:$BL248,"緊")+SUMIFS($AH247:$BL247,$AH248:$BL248,"リ")</f>
        <v>0</v>
      </c>
      <c r="CD247" s="1100" t="str">
        <f>IF(K247="","",IFERROR(VALUE(DATEDIF(H247,[3]設定!$D$13,"Y")+DATEDIF(H247,[3]設定!$D$13,"YM")/100),0))</f>
        <v/>
      </c>
      <c r="CE247" s="1100" t="str">
        <f>IF(H247="","",IF(CD247&lt;0.06,"6か月未満",IF(AND(0.06&lt;=CD247,CD247&lt;1),"6か月以上",IF(AND(1&lt;=CD247,CD247&lt;3),"3歳児未満",IF(3&lt;=CD247,"3歳児以上","")))))</f>
        <v/>
      </c>
      <c r="CF247" s="1102"/>
      <c r="CG247" s="1094"/>
      <c r="CH247" s="1103"/>
      <c r="CI247" s="1094"/>
      <c r="CJ247" s="1094"/>
      <c r="CK247" s="1094"/>
      <c r="CL247" s="1094"/>
      <c r="CM247" s="1095"/>
      <c r="CN247" s="1096"/>
      <c r="CO247" s="1092"/>
      <c r="CP247" s="1092"/>
      <c r="CQ247" s="1092"/>
      <c r="CR247" s="1092"/>
      <c r="CS247" s="1092"/>
      <c r="CT247" s="1084">
        <f t="shared" ref="CT247" si="2675">SUM(CV247:DA248)</f>
        <v>0</v>
      </c>
      <c r="CU247" s="1090"/>
      <c r="CV247" s="1084">
        <f t="shared" ref="CV247" si="2676">IF(AND(BM247&lt;&gt;1,K247&gt;=3),COUNTIFS(AH248:BL248,"非",AH247:BL247,"&gt;=2"),"")</f>
        <v>0</v>
      </c>
      <c r="CW247" s="1085"/>
      <c r="CX247" s="1088">
        <f t="shared" ref="CX247" si="2677">IF(AND(BM247&lt;&gt;1,K247&gt;=3),COUNTIFS(AH248:BL248,"緊",AH247:BL247,"&gt;=2"),"")</f>
        <v>0</v>
      </c>
      <c r="CY247" s="1085"/>
      <c r="CZ247" s="1073">
        <f t="shared" ref="CZ247" si="2678">IF(AND(BM247&lt;&gt;1,K247&gt;=3),COUNTIFS(AH248:BL248,"リ",AH247:BL247,"&gt;=2"),"")</f>
        <v>0</v>
      </c>
      <c r="DA247" s="1074"/>
      <c r="DB247" s="1084">
        <f t="shared" ref="DB247" si="2679">SUM(DD247:DI248)</f>
        <v>0</v>
      </c>
      <c r="DC247" s="1090"/>
      <c r="DD247" s="1084" t="str">
        <f t="shared" ref="DD247" si="2680">IF(AND(BM247&lt;&gt;1,K247&lt;3),COUNTIFS(AH248:BL248,"非"),"")</f>
        <v/>
      </c>
      <c r="DE247" s="1085"/>
      <c r="DF247" s="1088" t="str">
        <f t="shared" ref="DF247" si="2681">IF(AND(BM247&lt;&gt;1,K247&lt;3),COUNTIFS(AH248:BL248,"緊"),"")</f>
        <v/>
      </c>
      <c r="DG247" s="1085"/>
      <c r="DH247" s="1073" t="str">
        <f t="shared" ref="DH247" si="2682">IF(AND(BM247&lt;&gt;1,K247&lt;3),COUNTIFS(AH248:BL248,"リ"),"")</f>
        <v/>
      </c>
      <c r="DI247" s="1074"/>
    </row>
    <row r="248" spans="1:113" ht="17.25" customHeight="1" x14ac:dyDescent="0.15">
      <c r="A248" s="1145"/>
      <c r="B248" s="1146"/>
      <c r="C248" s="1150"/>
      <c r="D248" s="1151"/>
      <c r="E248" s="1151"/>
      <c r="F248" s="1151"/>
      <c r="G248" s="1152"/>
      <c r="H248" s="1156"/>
      <c r="I248" s="1157"/>
      <c r="J248" s="1158"/>
      <c r="K248" s="1145"/>
      <c r="L248" s="1146"/>
      <c r="M248" s="1086"/>
      <c r="N248" s="1091"/>
      <c r="O248" s="1160"/>
      <c r="P248" s="1075"/>
      <c r="Q248" s="1075"/>
      <c r="R248" s="1075"/>
      <c r="S248" s="1075"/>
      <c r="T248" s="1076"/>
      <c r="U248" s="1135"/>
      <c r="V248" s="1136"/>
      <c r="W248" s="1139"/>
      <c r="X248" s="1140"/>
      <c r="Y248" s="1142"/>
      <c r="Z248" s="1116"/>
      <c r="AA248" s="1116"/>
      <c r="AB248" s="1116"/>
      <c r="AC248" s="1116"/>
      <c r="AD248" s="1117"/>
      <c r="AE248" s="1077" t="s">
        <v>450</v>
      </c>
      <c r="AF248" s="1078"/>
      <c r="AG248" s="1079"/>
      <c r="AH248" s="362"/>
      <c r="AI248" s="362"/>
      <c r="AJ248" s="362"/>
      <c r="AK248" s="362"/>
      <c r="AL248" s="362"/>
      <c r="AM248" s="362"/>
      <c r="AN248" s="362"/>
      <c r="AO248" s="363"/>
      <c r="AP248" s="363"/>
      <c r="AQ248" s="362"/>
      <c r="AR248" s="362"/>
      <c r="AS248" s="362"/>
      <c r="AT248" s="362"/>
      <c r="AU248" s="362"/>
      <c r="AV248" s="362"/>
      <c r="AW248" s="362"/>
      <c r="AX248" s="362"/>
      <c r="AY248" s="362"/>
      <c r="AZ248" s="362"/>
      <c r="BA248" s="362"/>
      <c r="BB248" s="362"/>
      <c r="BC248" s="362"/>
      <c r="BD248" s="362"/>
      <c r="BE248" s="362"/>
      <c r="BF248" s="362"/>
      <c r="BG248" s="362"/>
      <c r="BH248" s="362"/>
      <c r="BI248" s="362"/>
      <c r="BJ248" s="362"/>
      <c r="BK248" s="362"/>
      <c r="BL248" s="362"/>
      <c r="BM248" s="1080"/>
      <c r="BN248" s="1081"/>
      <c r="BO248" s="1123"/>
      <c r="BP248" s="1124"/>
      <c r="BQ248" s="1127"/>
      <c r="BR248" s="1128"/>
      <c r="BS248" s="1131"/>
      <c r="BT248" s="1132"/>
      <c r="BU248" s="1080"/>
      <c r="BV248" s="1081"/>
      <c r="BW248" s="1109"/>
      <c r="BX248" s="1110"/>
      <c r="BY248" s="1111"/>
      <c r="BZ248" s="1113"/>
      <c r="CA248" s="1113"/>
      <c r="CB248" s="1099"/>
      <c r="CC248" s="1099"/>
      <c r="CD248" s="1101"/>
      <c r="CE248" s="1101"/>
      <c r="CF248" s="1102"/>
      <c r="CG248" s="1094"/>
      <c r="CH248" s="1104"/>
      <c r="CI248" s="1094"/>
      <c r="CJ248" s="1094"/>
      <c r="CK248" s="1094"/>
      <c r="CL248" s="1094"/>
      <c r="CM248" s="1095"/>
      <c r="CN248" s="1097"/>
      <c r="CO248" s="1093"/>
      <c r="CP248" s="1093"/>
      <c r="CQ248" s="1093"/>
      <c r="CR248" s="1093"/>
      <c r="CS248" s="1093"/>
      <c r="CT248" s="1086"/>
      <c r="CU248" s="1091"/>
      <c r="CV248" s="1086"/>
      <c r="CW248" s="1087"/>
      <c r="CX248" s="1089"/>
      <c r="CY248" s="1087"/>
      <c r="CZ248" s="1075"/>
      <c r="DA248" s="1076"/>
      <c r="DB248" s="1086"/>
      <c r="DC248" s="1091"/>
      <c r="DD248" s="1086"/>
      <c r="DE248" s="1087"/>
      <c r="DF248" s="1089"/>
      <c r="DG248" s="1087"/>
      <c r="DH248" s="1075"/>
      <c r="DI248" s="1076"/>
    </row>
    <row r="249" spans="1:113" ht="17.25" customHeight="1" x14ac:dyDescent="0.15">
      <c r="A249" s="1143">
        <f t="shared" ref="A249" si="2683">A247+1</f>
        <v>120</v>
      </c>
      <c r="B249" s="1144"/>
      <c r="C249" s="1147"/>
      <c r="D249" s="1148"/>
      <c r="E249" s="1148"/>
      <c r="F249" s="1148"/>
      <c r="G249" s="1149"/>
      <c r="H249" s="1153"/>
      <c r="I249" s="1154"/>
      <c r="J249" s="1155"/>
      <c r="K249" s="1143" t="str">
        <f>IF(ISERROR(VLOOKUP($H249,[3]設定!$D$2:$E$7,2)), "", VLOOKUP($H249,[3]設定!$D$2:$E$7,2))</f>
        <v/>
      </c>
      <c r="L249" s="1144"/>
      <c r="M249" s="1084">
        <f t="shared" ref="M249" si="2684">COUNTA(AH250:BL250)</f>
        <v>0</v>
      </c>
      <c r="N249" s="1090"/>
      <c r="O249" s="1159">
        <f t="shared" ref="O249" si="2685">COUNTIF(AH250:BL250,"非")</f>
        <v>0</v>
      </c>
      <c r="P249" s="1073"/>
      <c r="Q249" s="1073">
        <f t="shared" ref="Q249" si="2686">COUNTIF(AH250:BL250,"緊")</f>
        <v>0</v>
      </c>
      <c r="R249" s="1073"/>
      <c r="S249" s="1073">
        <f t="shared" ref="S249" si="2687">COUNTIF(AH250:BL250,"リ")</f>
        <v>0</v>
      </c>
      <c r="T249" s="1074"/>
      <c r="U249" s="1133">
        <f t="shared" ref="U249" si="2688">COUNTIF(AH249:BL249,"○")</f>
        <v>0</v>
      </c>
      <c r="V249" s="1134"/>
      <c r="W249" s="1137">
        <f t="shared" ref="W249" si="2689">SUM(Y249:AD250)</f>
        <v>0</v>
      </c>
      <c r="X249" s="1138"/>
      <c r="Y249" s="1141">
        <f t="shared" ref="Y249" si="2690">SUMIFS($AH249:$BL249,$AH250:$BL250,"非")</f>
        <v>0</v>
      </c>
      <c r="Z249" s="1114"/>
      <c r="AA249" s="1114">
        <f t="shared" ref="AA249" si="2691">SUMIFS($AH249:$BL249,$AH250:$BL250,"緊")</f>
        <v>0</v>
      </c>
      <c r="AB249" s="1114"/>
      <c r="AC249" s="1114">
        <f t="shared" ref="AC249" si="2692">SUMIFS($AH249:$BL249,$AH250:$BL250,"リ")</f>
        <v>0</v>
      </c>
      <c r="AD249" s="1115"/>
      <c r="AE249" s="1118" t="s">
        <v>451</v>
      </c>
      <c r="AF249" s="1119"/>
      <c r="AG249" s="1120"/>
      <c r="AH249" s="359"/>
      <c r="AI249" s="286"/>
      <c r="AJ249" s="286"/>
      <c r="AK249" s="286"/>
      <c r="AL249" s="286"/>
      <c r="AM249" s="286"/>
      <c r="AN249" s="286"/>
      <c r="AO249" s="360"/>
      <c r="AP249" s="360"/>
      <c r="AQ249" s="286"/>
      <c r="AR249" s="286"/>
      <c r="AS249" s="286"/>
      <c r="AT249" s="286"/>
      <c r="AU249" s="286"/>
      <c r="AV249" s="286"/>
      <c r="AW249" s="286"/>
      <c r="AX249" s="286"/>
      <c r="AY249" s="286"/>
      <c r="AZ249" s="286"/>
      <c r="BA249" s="286"/>
      <c r="BB249" s="286"/>
      <c r="BC249" s="286"/>
      <c r="BD249" s="286"/>
      <c r="BE249" s="286"/>
      <c r="BF249" s="286"/>
      <c r="BG249" s="286"/>
      <c r="BH249" s="286"/>
      <c r="BI249" s="286"/>
      <c r="BJ249" s="286"/>
      <c r="BK249" s="286"/>
      <c r="BL249" s="361"/>
      <c r="BM249" s="1105"/>
      <c r="BN249" s="1106"/>
      <c r="BO249" s="1121"/>
      <c r="BP249" s="1122"/>
      <c r="BQ249" s="1125"/>
      <c r="BR249" s="1126"/>
      <c r="BS249" s="1129" t="str">
        <f t="shared" ref="BS249" si="2693">IF(BM249&gt;2,CR249,"")</f>
        <v/>
      </c>
      <c r="BT249" s="1130"/>
      <c r="BU249" s="1105"/>
      <c r="BV249" s="1106"/>
      <c r="BW249" s="1107"/>
      <c r="BX249" s="1108"/>
      <c r="BY249" s="1111"/>
      <c r="BZ249" s="1112">
        <f t="shared" ref="BZ249" si="2694">SUMPRODUCT((AH249:BL249&gt;8)*(BM249=""),AH249:BL249)-IF(BM249="",COUNTIF(AH249:BL249,"&gt;8")*8,0)</f>
        <v>0</v>
      </c>
      <c r="CA249" s="1112">
        <f t="shared" ref="CA249" si="2695">SUMPRODUCT((AH249:BL249&gt;8)*(BM249=8),AH249:BL249)-IF(BM249=8,COUNTIF(AH249:BL249,"&gt;8")*8,0)</f>
        <v>0</v>
      </c>
      <c r="CB249" s="1098">
        <f t="shared" ref="CB249" si="2696">COUNTIFS($AH250:$BL250,"緊",$AH249:$BL249,"○")+COUNTIFS($AH250:$BL250,"リ",$AH249:$BL249,"○")</f>
        <v>0</v>
      </c>
      <c r="CC249" s="1098">
        <f t="shared" ref="CC249" si="2697">SUMIFS($AH249:$BL249,$AH250:$BL250,"緊")+SUMIFS($AH249:$BL249,$AH250:$BL250,"リ")</f>
        <v>0</v>
      </c>
      <c r="CD249" s="1100" t="str">
        <f>IF(K249="","",IFERROR(VALUE(DATEDIF(H249,[3]設定!$D$13,"Y")+DATEDIF(H249,[3]設定!$D$13,"YM")/100),0))</f>
        <v/>
      </c>
      <c r="CE249" s="1100" t="str">
        <f>IF(H249="","",IF(CD249&lt;0.06,"6か月未満",IF(AND(0.06&lt;=CD249,CD249&lt;1),"6か月以上",IF(AND(1&lt;=CD249,CD249&lt;3),"3歳児未満",IF(3&lt;=CD249,"3歳児以上","")))))</f>
        <v/>
      </c>
      <c r="CF249" s="1102"/>
      <c r="CG249" s="1094"/>
      <c r="CH249" s="1103"/>
      <c r="CI249" s="1094"/>
      <c r="CJ249" s="1094"/>
      <c r="CK249" s="1094"/>
      <c r="CL249" s="1094"/>
      <c r="CM249" s="1095"/>
      <c r="CN249" s="1096"/>
      <c r="CO249" s="1092"/>
      <c r="CP249" s="1092"/>
      <c r="CQ249" s="1092"/>
      <c r="CR249" s="1092"/>
      <c r="CS249" s="1092"/>
      <c r="CT249" s="1084">
        <f t="shared" ref="CT249" si="2698">SUM(CV249:DA250)</f>
        <v>0</v>
      </c>
      <c r="CU249" s="1090"/>
      <c r="CV249" s="1084">
        <f t="shared" ref="CV249" si="2699">IF(AND(BM249&lt;&gt;1,K249&gt;=3),COUNTIFS(AH250:BL250,"非",AH249:BL249,"&gt;=2"),"")</f>
        <v>0</v>
      </c>
      <c r="CW249" s="1085"/>
      <c r="CX249" s="1088">
        <f t="shared" ref="CX249" si="2700">IF(AND(BM249&lt;&gt;1,K249&gt;=3),COUNTIFS(AH250:BL250,"緊",AH249:BL249,"&gt;=2"),"")</f>
        <v>0</v>
      </c>
      <c r="CY249" s="1085"/>
      <c r="CZ249" s="1073">
        <f t="shared" ref="CZ249" si="2701">IF(AND(BM249&lt;&gt;1,K249&gt;=3),COUNTIFS(AH250:BL250,"リ",AH249:BL249,"&gt;=2"),"")</f>
        <v>0</v>
      </c>
      <c r="DA249" s="1074"/>
      <c r="DB249" s="1084">
        <f t="shared" ref="DB249" si="2702">SUM(DD249:DI250)</f>
        <v>0</v>
      </c>
      <c r="DC249" s="1090"/>
      <c r="DD249" s="1084" t="str">
        <f t="shared" ref="DD249" si="2703">IF(AND(BM249&lt;&gt;1,K249&lt;3),COUNTIFS(AH250:BL250,"非"),"")</f>
        <v/>
      </c>
      <c r="DE249" s="1085"/>
      <c r="DF249" s="1088" t="str">
        <f t="shared" ref="DF249" si="2704">IF(AND(BM249&lt;&gt;1,K249&lt;3),COUNTIFS(AH250:BL250,"緊"),"")</f>
        <v/>
      </c>
      <c r="DG249" s="1085"/>
      <c r="DH249" s="1073" t="str">
        <f t="shared" ref="DH249" si="2705">IF(AND(BM249&lt;&gt;1,K249&lt;3),COUNTIFS(AH250:BL250,"リ"),"")</f>
        <v/>
      </c>
      <c r="DI249" s="1074"/>
    </row>
    <row r="250" spans="1:113" ht="17.25" customHeight="1" x14ac:dyDescent="0.15">
      <c r="A250" s="1145"/>
      <c r="B250" s="1146"/>
      <c r="C250" s="1150"/>
      <c r="D250" s="1151"/>
      <c r="E250" s="1151"/>
      <c r="F250" s="1151"/>
      <c r="G250" s="1152"/>
      <c r="H250" s="1156"/>
      <c r="I250" s="1157"/>
      <c r="J250" s="1158"/>
      <c r="K250" s="1145"/>
      <c r="L250" s="1146"/>
      <c r="M250" s="1086"/>
      <c r="N250" s="1091"/>
      <c r="O250" s="1160"/>
      <c r="P250" s="1075"/>
      <c r="Q250" s="1075"/>
      <c r="R250" s="1075"/>
      <c r="S250" s="1075"/>
      <c r="T250" s="1076"/>
      <c r="U250" s="1135"/>
      <c r="V250" s="1136"/>
      <c r="W250" s="1139"/>
      <c r="X250" s="1140"/>
      <c r="Y250" s="1142"/>
      <c r="Z250" s="1116"/>
      <c r="AA250" s="1116"/>
      <c r="AB250" s="1116"/>
      <c r="AC250" s="1116"/>
      <c r="AD250" s="1117"/>
      <c r="AE250" s="1077" t="s">
        <v>450</v>
      </c>
      <c r="AF250" s="1078"/>
      <c r="AG250" s="1079"/>
      <c r="AH250" s="362"/>
      <c r="AI250" s="362"/>
      <c r="AJ250" s="362"/>
      <c r="AK250" s="362"/>
      <c r="AL250" s="362"/>
      <c r="AM250" s="362"/>
      <c r="AN250" s="362"/>
      <c r="AO250" s="363"/>
      <c r="AP250" s="363"/>
      <c r="AQ250" s="362"/>
      <c r="AR250" s="362"/>
      <c r="AS250" s="362"/>
      <c r="AT250" s="362"/>
      <c r="AU250" s="362"/>
      <c r="AV250" s="362"/>
      <c r="AW250" s="362"/>
      <c r="AX250" s="362"/>
      <c r="AY250" s="362"/>
      <c r="AZ250" s="362"/>
      <c r="BA250" s="362"/>
      <c r="BB250" s="362"/>
      <c r="BC250" s="362"/>
      <c r="BD250" s="362"/>
      <c r="BE250" s="362"/>
      <c r="BF250" s="362"/>
      <c r="BG250" s="362"/>
      <c r="BH250" s="362"/>
      <c r="BI250" s="362"/>
      <c r="BJ250" s="362"/>
      <c r="BK250" s="362"/>
      <c r="BL250" s="362"/>
      <c r="BM250" s="1080"/>
      <c r="BN250" s="1081"/>
      <c r="BO250" s="1123"/>
      <c r="BP250" s="1124"/>
      <c r="BQ250" s="1127"/>
      <c r="BR250" s="1128"/>
      <c r="BS250" s="1131"/>
      <c r="BT250" s="1132"/>
      <c r="BU250" s="1080"/>
      <c r="BV250" s="1081"/>
      <c r="BW250" s="1109"/>
      <c r="BX250" s="1110"/>
      <c r="BY250" s="1111"/>
      <c r="BZ250" s="1113"/>
      <c r="CA250" s="1113"/>
      <c r="CB250" s="1099"/>
      <c r="CC250" s="1099"/>
      <c r="CD250" s="1101"/>
      <c r="CE250" s="1101"/>
      <c r="CF250" s="1102"/>
      <c r="CG250" s="1094"/>
      <c r="CH250" s="1104"/>
      <c r="CI250" s="1094"/>
      <c r="CJ250" s="1094"/>
      <c r="CK250" s="1094"/>
      <c r="CL250" s="1094"/>
      <c r="CM250" s="1095"/>
      <c r="CN250" s="1097"/>
      <c r="CO250" s="1093"/>
      <c r="CP250" s="1093"/>
      <c r="CQ250" s="1093"/>
      <c r="CR250" s="1093"/>
      <c r="CS250" s="1093"/>
      <c r="CT250" s="1086"/>
      <c r="CU250" s="1091"/>
      <c r="CV250" s="1086"/>
      <c r="CW250" s="1087"/>
      <c r="CX250" s="1089"/>
      <c r="CY250" s="1087"/>
      <c r="CZ250" s="1075"/>
      <c r="DA250" s="1076"/>
      <c r="DB250" s="1086"/>
      <c r="DC250" s="1091"/>
      <c r="DD250" s="1086"/>
      <c r="DE250" s="1087"/>
      <c r="DF250" s="1089"/>
      <c r="DG250" s="1087"/>
      <c r="DH250" s="1075"/>
      <c r="DI250" s="1076"/>
    </row>
    <row r="251" spans="1:113" ht="17.25" customHeight="1" x14ac:dyDescent="0.15">
      <c r="A251" s="1143">
        <f t="shared" ref="A251" si="2706">A249+1</f>
        <v>121</v>
      </c>
      <c r="B251" s="1144"/>
      <c r="C251" s="1147"/>
      <c r="D251" s="1148"/>
      <c r="E251" s="1148"/>
      <c r="F251" s="1148"/>
      <c r="G251" s="1149"/>
      <c r="H251" s="1153"/>
      <c r="I251" s="1154"/>
      <c r="J251" s="1155"/>
      <c r="K251" s="1143" t="str">
        <f>IF(ISERROR(VLOOKUP($H251,[3]設定!$D$2:$E$7,2)), "", VLOOKUP($H251,[3]設定!$D$2:$E$7,2))</f>
        <v/>
      </c>
      <c r="L251" s="1144"/>
      <c r="M251" s="1084">
        <f t="shared" ref="M251" si="2707">COUNTA(AH252:BL252)</f>
        <v>0</v>
      </c>
      <c r="N251" s="1090"/>
      <c r="O251" s="1159">
        <f t="shared" ref="O251" si="2708">COUNTIF(AH252:BL252,"非")</f>
        <v>0</v>
      </c>
      <c r="P251" s="1073"/>
      <c r="Q251" s="1073">
        <f t="shared" ref="Q251" si="2709">COUNTIF(AH252:BL252,"緊")</f>
        <v>0</v>
      </c>
      <c r="R251" s="1073"/>
      <c r="S251" s="1073">
        <f t="shared" ref="S251" si="2710">COUNTIF(AH252:BL252,"リ")</f>
        <v>0</v>
      </c>
      <c r="T251" s="1074"/>
      <c r="U251" s="1133">
        <f t="shared" ref="U251" si="2711">COUNTIF(AH251:BL251,"○")</f>
        <v>0</v>
      </c>
      <c r="V251" s="1134"/>
      <c r="W251" s="1137">
        <f t="shared" ref="W251" si="2712">SUM(Y251:AD252)</f>
        <v>0</v>
      </c>
      <c r="X251" s="1138"/>
      <c r="Y251" s="1141">
        <f t="shared" ref="Y251" si="2713">SUMIFS($AH251:$BL251,$AH252:$BL252,"非")</f>
        <v>0</v>
      </c>
      <c r="Z251" s="1114"/>
      <c r="AA251" s="1114">
        <f t="shared" ref="AA251" si="2714">SUMIFS($AH251:$BL251,$AH252:$BL252,"緊")</f>
        <v>0</v>
      </c>
      <c r="AB251" s="1114"/>
      <c r="AC251" s="1114">
        <f t="shared" ref="AC251" si="2715">SUMIFS($AH251:$BL251,$AH252:$BL252,"リ")</f>
        <v>0</v>
      </c>
      <c r="AD251" s="1115"/>
      <c r="AE251" s="1118" t="s">
        <v>451</v>
      </c>
      <c r="AF251" s="1119"/>
      <c r="AG251" s="1120"/>
      <c r="AH251" s="359"/>
      <c r="AI251" s="286"/>
      <c r="AJ251" s="286"/>
      <c r="AK251" s="286"/>
      <c r="AL251" s="286"/>
      <c r="AM251" s="286"/>
      <c r="AN251" s="286"/>
      <c r="AO251" s="360"/>
      <c r="AP251" s="360"/>
      <c r="AQ251" s="286"/>
      <c r="AR251" s="286"/>
      <c r="AS251" s="286"/>
      <c r="AT251" s="286"/>
      <c r="AU251" s="286"/>
      <c r="AV251" s="286"/>
      <c r="AW251" s="286"/>
      <c r="AX251" s="286"/>
      <c r="AY251" s="286"/>
      <c r="AZ251" s="286"/>
      <c r="BA251" s="286"/>
      <c r="BB251" s="286"/>
      <c r="BC251" s="286"/>
      <c r="BD251" s="286"/>
      <c r="BE251" s="286"/>
      <c r="BF251" s="286"/>
      <c r="BG251" s="286"/>
      <c r="BH251" s="286"/>
      <c r="BI251" s="286"/>
      <c r="BJ251" s="286"/>
      <c r="BK251" s="286"/>
      <c r="BL251" s="361"/>
      <c r="BM251" s="1105"/>
      <c r="BN251" s="1106"/>
      <c r="BO251" s="1121"/>
      <c r="BP251" s="1122"/>
      <c r="BQ251" s="1125"/>
      <c r="BR251" s="1126"/>
      <c r="BS251" s="1129" t="str">
        <f t="shared" ref="BS251" si="2716">IF(BM251&gt;2,CR251,"")</f>
        <v/>
      </c>
      <c r="BT251" s="1130"/>
      <c r="BU251" s="1105"/>
      <c r="BV251" s="1106"/>
      <c r="BW251" s="1107"/>
      <c r="BX251" s="1108"/>
      <c r="BY251" s="1111"/>
      <c r="BZ251" s="1112">
        <f t="shared" ref="BZ251" si="2717">SUMPRODUCT((AH251:BL251&gt;8)*(BM251=""),AH251:BL251)-IF(BM251="",COUNTIF(AH251:BL251,"&gt;8")*8,0)</f>
        <v>0</v>
      </c>
      <c r="CA251" s="1112">
        <f t="shared" ref="CA251" si="2718">SUMPRODUCT((AH251:BL251&gt;8)*(BM251=8),AH251:BL251)-IF(BM251=8,COUNTIF(AH251:BL251,"&gt;8")*8,0)</f>
        <v>0</v>
      </c>
      <c r="CB251" s="1098">
        <f t="shared" ref="CB251" si="2719">COUNTIFS($AH252:$BL252,"緊",$AH251:$BL251,"○")+COUNTIFS($AH252:$BL252,"リ",$AH251:$BL251,"○")</f>
        <v>0</v>
      </c>
      <c r="CC251" s="1098">
        <f t="shared" ref="CC251" si="2720">SUMIFS($AH251:$BL251,$AH252:$BL252,"緊")+SUMIFS($AH251:$BL251,$AH252:$BL252,"リ")</f>
        <v>0</v>
      </c>
      <c r="CD251" s="1100" t="str">
        <f>IF(K251="","",IFERROR(VALUE(DATEDIF(H251,[3]設定!$D$13,"Y")+DATEDIF(H251,[3]設定!$D$13,"YM")/100),0))</f>
        <v/>
      </c>
      <c r="CE251" s="1100" t="str">
        <f>IF(H251="","",IF(CD251&lt;0.06,"6か月未満",IF(AND(0.06&lt;=CD251,CD251&lt;1),"6か月以上",IF(AND(1&lt;=CD251,CD251&lt;3),"3歳児未満",IF(3&lt;=CD251,"3歳児以上","")))))</f>
        <v/>
      </c>
      <c r="CF251" s="1102"/>
      <c r="CG251" s="1094"/>
      <c r="CH251" s="1103"/>
      <c r="CI251" s="1094"/>
      <c r="CJ251" s="1094"/>
      <c r="CK251" s="1094"/>
      <c r="CL251" s="1094"/>
      <c r="CM251" s="1095"/>
      <c r="CN251" s="1096"/>
      <c r="CO251" s="1092"/>
      <c r="CP251" s="1092"/>
      <c r="CQ251" s="1092"/>
      <c r="CR251" s="1092"/>
      <c r="CS251" s="1092"/>
      <c r="CT251" s="1084">
        <f t="shared" ref="CT251" si="2721">SUM(CV251:DA252)</f>
        <v>0</v>
      </c>
      <c r="CU251" s="1090"/>
      <c r="CV251" s="1084">
        <f t="shared" ref="CV251" si="2722">IF(AND(BM251&lt;&gt;1,K251&gt;=3),COUNTIFS(AH252:BL252,"非",AH251:BL251,"&gt;=2"),"")</f>
        <v>0</v>
      </c>
      <c r="CW251" s="1085"/>
      <c r="CX251" s="1088">
        <f t="shared" ref="CX251" si="2723">IF(AND(BM251&lt;&gt;1,K251&gt;=3),COUNTIFS(AH252:BL252,"緊",AH251:BL251,"&gt;=2"),"")</f>
        <v>0</v>
      </c>
      <c r="CY251" s="1085"/>
      <c r="CZ251" s="1073">
        <f t="shared" ref="CZ251" si="2724">IF(AND(BM251&lt;&gt;1,K251&gt;=3),COUNTIFS(AH252:BL252,"リ",AH251:BL251,"&gt;=2"),"")</f>
        <v>0</v>
      </c>
      <c r="DA251" s="1074"/>
      <c r="DB251" s="1084">
        <f t="shared" ref="DB251" si="2725">SUM(DD251:DI252)</f>
        <v>0</v>
      </c>
      <c r="DC251" s="1090"/>
      <c r="DD251" s="1084" t="str">
        <f t="shared" ref="DD251" si="2726">IF(AND(BM251&lt;&gt;1,K251&lt;3),COUNTIFS(AH252:BL252,"非"),"")</f>
        <v/>
      </c>
      <c r="DE251" s="1085"/>
      <c r="DF251" s="1088" t="str">
        <f t="shared" ref="DF251" si="2727">IF(AND(BM251&lt;&gt;1,K251&lt;3),COUNTIFS(AH252:BL252,"緊"),"")</f>
        <v/>
      </c>
      <c r="DG251" s="1085"/>
      <c r="DH251" s="1073" t="str">
        <f t="shared" ref="DH251" si="2728">IF(AND(BM251&lt;&gt;1,K251&lt;3),COUNTIFS(AH252:BL252,"リ"),"")</f>
        <v/>
      </c>
      <c r="DI251" s="1074"/>
    </row>
    <row r="252" spans="1:113" ht="17.25" customHeight="1" x14ac:dyDescent="0.15">
      <c r="A252" s="1145"/>
      <c r="B252" s="1146"/>
      <c r="C252" s="1150"/>
      <c r="D252" s="1151"/>
      <c r="E252" s="1151"/>
      <c r="F252" s="1151"/>
      <c r="G252" s="1152"/>
      <c r="H252" s="1156"/>
      <c r="I252" s="1157"/>
      <c r="J252" s="1158"/>
      <c r="K252" s="1145"/>
      <c r="L252" s="1146"/>
      <c r="M252" s="1086"/>
      <c r="N252" s="1091"/>
      <c r="O252" s="1160"/>
      <c r="P252" s="1075"/>
      <c r="Q252" s="1075"/>
      <c r="R252" s="1075"/>
      <c r="S252" s="1075"/>
      <c r="T252" s="1076"/>
      <c r="U252" s="1135"/>
      <c r="V252" s="1136"/>
      <c r="W252" s="1139"/>
      <c r="X252" s="1140"/>
      <c r="Y252" s="1142"/>
      <c r="Z252" s="1116"/>
      <c r="AA252" s="1116"/>
      <c r="AB252" s="1116"/>
      <c r="AC252" s="1116"/>
      <c r="AD252" s="1117"/>
      <c r="AE252" s="1077" t="s">
        <v>450</v>
      </c>
      <c r="AF252" s="1078"/>
      <c r="AG252" s="1079"/>
      <c r="AH252" s="362"/>
      <c r="AI252" s="362"/>
      <c r="AJ252" s="362"/>
      <c r="AK252" s="362"/>
      <c r="AL252" s="362"/>
      <c r="AM252" s="362"/>
      <c r="AN252" s="362"/>
      <c r="AO252" s="363"/>
      <c r="AP252" s="363"/>
      <c r="AQ252" s="362"/>
      <c r="AR252" s="362"/>
      <c r="AS252" s="362"/>
      <c r="AT252" s="362"/>
      <c r="AU252" s="362"/>
      <c r="AV252" s="362"/>
      <c r="AW252" s="362"/>
      <c r="AX252" s="362"/>
      <c r="AY252" s="362"/>
      <c r="AZ252" s="362"/>
      <c r="BA252" s="362"/>
      <c r="BB252" s="362"/>
      <c r="BC252" s="362"/>
      <c r="BD252" s="362"/>
      <c r="BE252" s="362"/>
      <c r="BF252" s="362"/>
      <c r="BG252" s="362"/>
      <c r="BH252" s="362"/>
      <c r="BI252" s="362"/>
      <c r="BJ252" s="362"/>
      <c r="BK252" s="362"/>
      <c r="BL252" s="362"/>
      <c r="BM252" s="1080"/>
      <c r="BN252" s="1081"/>
      <c r="BO252" s="1123"/>
      <c r="BP252" s="1124"/>
      <c r="BQ252" s="1127"/>
      <c r="BR252" s="1128"/>
      <c r="BS252" s="1131"/>
      <c r="BT252" s="1132"/>
      <c r="BU252" s="1080"/>
      <c r="BV252" s="1081"/>
      <c r="BW252" s="1109"/>
      <c r="BX252" s="1110"/>
      <c r="BY252" s="1111"/>
      <c r="BZ252" s="1113"/>
      <c r="CA252" s="1113"/>
      <c r="CB252" s="1099"/>
      <c r="CC252" s="1099"/>
      <c r="CD252" s="1101"/>
      <c r="CE252" s="1101"/>
      <c r="CF252" s="1102"/>
      <c r="CG252" s="1094"/>
      <c r="CH252" s="1104"/>
      <c r="CI252" s="1094"/>
      <c r="CJ252" s="1094"/>
      <c r="CK252" s="1094"/>
      <c r="CL252" s="1094"/>
      <c r="CM252" s="1095"/>
      <c r="CN252" s="1097"/>
      <c r="CO252" s="1093"/>
      <c r="CP252" s="1093"/>
      <c r="CQ252" s="1093"/>
      <c r="CR252" s="1093"/>
      <c r="CS252" s="1093"/>
      <c r="CT252" s="1086"/>
      <c r="CU252" s="1091"/>
      <c r="CV252" s="1086"/>
      <c r="CW252" s="1087"/>
      <c r="CX252" s="1089"/>
      <c r="CY252" s="1087"/>
      <c r="CZ252" s="1075"/>
      <c r="DA252" s="1076"/>
      <c r="DB252" s="1086"/>
      <c r="DC252" s="1091"/>
      <c r="DD252" s="1086"/>
      <c r="DE252" s="1087"/>
      <c r="DF252" s="1089"/>
      <c r="DG252" s="1087"/>
      <c r="DH252" s="1075"/>
      <c r="DI252" s="1076"/>
    </row>
    <row r="253" spans="1:113" ht="17.25" customHeight="1" x14ac:dyDescent="0.15">
      <c r="A253" s="1143">
        <f t="shared" ref="A253" si="2729">A251+1</f>
        <v>122</v>
      </c>
      <c r="B253" s="1144"/>
      <c r="C253" s="1147"/>
      <c r="D253" s="1148"/>
      <c r="E253" s="1148"/>
      <c r="F253" s="1148"/>
      <c r="G253" s="1149"/>
      <c r="H253" s="1153"/>
      <c r="I253" s="1154"/>
      <c r="J253" s="1155"/>
      <c r="K253" s="1143" t="str">
        <f>IF(ISERROR(VLOOKUP($H253,[3]設定!$D$2:$E$7,2)), "", VLOOKUP($H253,[3]設定!$D$2:$E$7,2))</f>
        <v/>
      </c>
      <c r="L253" s="1144"/>
      <c r="M253" s="1084">
        <f t="shared" ref="M253" si="2730">COUNTA(AH254:BL254)</f>
        <v>0</v>
      </c>
      <c r="N253" s="1090"/>
      <c r="O253" s="1159">
        <f t="shared" ref="O253" si="2731">COUNTIF(AH254:BL254,"非")</f>
        <v>0</v>
      </c>
      <c r="P253" s="1073"/>
      <c r="Q253" s="1073">
        <f t="shared" ref="Q253" si="2732">COUNTIF(AH254:BL254,"緊")</f>
        <v>0</v>
      </c>
      <c r="R253" s="1073"/>
      <c r="S253" s="1073">
        <f t="shared" ref="S253" si="2733">COUNTIF(AH254:BL254,"リ")</f>
        <v>0</v>
      </c>
      <c r="T253" s="1074"/>
      <c r="U253" s="1133">
        <f t="shared" ref="U253" si="2734">COUNTIF(AH253:BL253,"○")</f>
        <v>0</v>
      </c>
      <c r="V253" s="1134"/>
      <c r="W253" s="1137">
        <f t="shared" ref="W253" si="2735">SUM(Y253:AD254)</f>
        <v>0</v>
      </c>
      <c r="X253" s="1138"/>
      <c r="Y253" s="1141">
        <f t="shared" ref="Y253" si="2736">SUMIFS($AH253:$BL253,$AH254:$BL254,"非")</f>
        <v>0</v>
      </c>
      <c r="Z253" s="1114"/>
      <c r="AA253" s="1114">
        <f t="shared" ref="AA253" si="2737">SUMIFS($AH253:$BL253,$AH254:$BL254,"緊")</f>
        <v>0</v>
      </c>
      <c r="AB253" s="1114"/>
      <c r="AC253" s="1114">
        <f t="shared" ref="AC253" si="2738">SUMIFS($AH253:$BL253,$AH254:$BL254,"リ")</f>
        <v>0</v>
      </c>
      <c r="AD253" s="1115"/>
      <c r="AE253" s="1118" t="s">
        <v>451</v>
      </c>
      <c r="AF253" s="1119"/>
      <c r="AG253" s="1120"/>
      <c r="AH253" s="359"/>
      <c r="AI253" s="286"/>
      <c r="AJ253" s="286"/>
      <c r="AK253" s="286"/>
      <c r="AL253" s="286"/>
      <c r="AM253" s="286"/>
      <c r="AN253" s="286"/>
      <c r="AO253" s="360"/>
      <c r="AP253" s="360"/>
      <c r="AQ253" s="286"/>
      <c r="AR253" s="286"/>
      <c r="AS253" s="286"/>
      <c r="AT253" s="286"/>
      <c r="AU253" s="286"/>
      <c r="AV253" s="286"/>
      <c r="AW253" s="286"/>
      <c r="AX253" s="286"/>
      <c r="AY253" s="286"/>
      <c r="AZ253" s="286"/>
      <c r="BA253" s="286"/>
      <c r="BB253" s="286"/>
      <c r="BC253" s="286"/>
      <c r="BD253" s="286"/>
      <c r="BE253" s="286"/>
      <c r="BF253" s="286"/>
      <c r="BG253" s="286"/>
      <c r="BH253" s="286"/>
      <c r="BI253" s="286"/>
      <c r="BJ253" s="286"/>
      <c r="BK253" s="286"/>
      <c r="BL253" s="361"/>
      <c r="BM253" s="1105"/>
      <c r="BN253" s="1106"/>
      <c r="BO253" s="1121"/>
      <c r="BP253" s="1122"/>
      <c r="BQ253" s="1125"/>
      <c r="BR253" s="1126"/>
      <c r="BS253" s="1129" t="str">
        <f t="shared" ref="BS253" si="2739">IF(BM253&gt;2,CR253,"")</f>
        <v/>
      </c>
      <c r="BT253" s="1130"/>
      <c r="BU253" s="1105"/>
      <c r="BV253" s="1106"/>
      <c r="BW253" s="1107"/>
      <c r="BX253" s="1108"/>
      <c r="BY253" s="1111"/>
      <c r="BZ253" s="1112">
        <f t="shared" ref="BZ253" si="2740">SUMPRODUCT((AH253:BL253&gt;8)*(BM253=""),AH253:BL253)-IF(BM253="",COUNTIF(AH253:BL253,"&gt;8")*8,0)</f>
        <v>0</v>
      </c>
      <c r="CA253" s="1112">
        <f t="shared" ref="CA253" si="2741">SUMPRODUCT((AH253:BL253&gt;8)*(BM253=8),AH253:BL253)-IF(BM253=8,COUNTIF(AH253:BL253,"&gt;8")*8,0)</f>
        <v>0</v>
      </c>
      <c r="CB253" s="1098">
        <f t="shared" ref="CB253" si="2742">COUNTIFS($AH254:$BL254,"緊",$AH253:$BL253,"○")+COUNTIFS($AH254:$BL254,"リ",$AH253:$BL253,"○")</f>
        <v>0</v>
      </c>
      <c r="CC253" s="1098">
        <f t="shared" ref="CC253" si="2743">SUMIFS($AH253:$BL253,$AH254:$BL254,"緊")+SUMIFS($AH253:$BL253,$AH254:$BL254,"リ")</f>
        <v>0</v>
      </c>
      <c r="CD253" s="1100" t="str">
        <f>IF(K253="","",IFERROR(VALUE(DATEDIF(H253,[3]設定!$D$13,"Y")+DATEDIF(H253,[3]設定!$D$13,"YM")/100),0))</f>
        <v/>
      </c>
      <c r="CE253" s="1100" t="str">
        <f>IF(H253="","",IF(CD253&lt;0.06,"6か月未満",IF(AND(0.06&lt;=CD253,CD253&lt;1),"6か月以上",IF(AND(1&lt;=CD253,CD253&lt;3),"3歳児未満",IF(3&lt;=CD253,"3歳児以上","")))))</f>
        <v/>
      </c>
      <c r="CF253" s="1102"/>
      <c r="CG253" s="1094"/>
      <c r="CH253" s="1103"/>
      <c r="CI253" s="1094"/>
      <c r="CJ253" s="1094"/>
      <c r="CK253" s="1094"/>
      <c r="CL253" s="1094"/>
      <c r="CM253" s="1095"/>
      <c r="CN253" s="1096"/>
      <c r="CO253" s="1092"/>
      <c r="CP253" s="1092"/>
      <c r="CQ253" s="1092"/>
      <c r="CR253" s="1092"/>
      <c r="CS253" s="1092"/>
      <c r="CT253" s="1084">
        <f t="shared" ref="CT253" si="2744">SUM(CV253:DA254)</f>
        <v>0</v>
      </c>
      <c r="CU253" s="1090"/>
      <c r="CV253" s="1084">
        <f t="shared" ref="CV253" si="2745">IF(AND(BM253&lt;&gt;1,K253&gt;=3),COUNTIFS(AH254:BL254,"非",AH253:BL253,"&gt;=2"),"")</f>
        <v>0</v>
      </c>
      <c r="CW253" s="1085"/>
      <c r="CX253" s="1088">
        <f t="shared" ref="CX253" si="2746">IF(AND(BM253&lt;&gt;1,K253&gt;=3),COUNTIFS(AH254:BL254,"緊",AH253:BL253,"&gt;=2"),"")</f>
        <v>0</v>
      </c>
      <c r="CY253" s="1085"/>
      <c r="CZ253" s="1073">
        <f t="shared" ref="CZ253" si="2747">IF(AND(BM253&lt;&gt;1,K253&gt;=3),COUNTIFS(AH254:BL254,"リ",AH253:BL253,"&gt;=2"),"")</f>
        <v>0</v>
      </c>
      <c r="DA253" s="1074"/>
      <c r="DB253" s="1084">
        <f t="shared" ref="DB253" si="2748">SUM(DD253:DI254)</f>
        <v>0</v>
      </c>
      <c r="DC253" s="1090"/>
      <c r="DD253" s="1084" t="str">
        <f t="shared" ref="DD253" si="2749">IF(AND(BM253&lt;&gt;1,K253&lt;3),COUNTIFS(AH254:BL254,"非"),"")</f>
        <v/>
      </c>
      <c r="DE253" s="1085"/>
      <c r="DF253" s="1088" t="str">
        <f t="shared" ref="DF253" si="2750">IF(AND(BM253&lt;&gt;1,K253&lt;3),COUNTIFS(AH254:BL254,"緊"),"")</f>
        <v/>
      </c>
      <c r="DG253" s="1085"/>
      <c r="DH253" s="1073" t="str">
        <f t="shared" ref="DH253" si="2751">IF(AND(BM253&lt;&gt;1,K253&lt;3),COUNTIFS(AH254:BL254,"リ"),"")</f>
        <v/>
      </c>
      <c r="DI253" s="1074"/>
    </row>
    <row r="254" spans="1:113" ht="17.25" customHeight="1" x14ac:dyDescent="0.15">
      <c r="A254" s="1145"/>
      <c r="B254" s="1146"/>
      <c r="C254" s="1150"/>
      <c r="D254" s="1151"/>
      <c r="E254" s="1151"/>
      <c r="F254" s="1151"/>
      <c r="G254" s="1152"/>
      <c r="H254" s="1156"/>
      <c r="I254" s="1157"/>
      <c r="J254" s="1158"/>
      <c r="K254" s="1145"/>
      <c r="L254" s="1146"/>
      <c r="M254" s="1086"/>
      <c r="N254" s="1091"/>
      <c r="O254" s="1160"/>
      <c r="P254" s="1075"/>
      <c r="Q254" s="1075"/>
      <c r="R254" s="1075"/>
      <c r="S254" s="1075"/>
      <c r="T254" s="1076"/>
      <c r="U254" s="1135"/>
      <c r="V254" s="1136"/>
      <c r="W254" s="1139"/>
      <c r="X254" s="1140"/>
      <c r="Y254" s="1142"/>
      <c r="Z254" s="1116"/>
      <c r="AA254" s="1116"/>
      <c r="AB254" s="1116"/>
      <c r="AC254" s="1116"/>
      <c r="AD254" s="1117"/>
      <c r="AE254" s="1077" t="s">
        <v>450</v>
      </c>
      <c r="AF254" s="1078"/>
      <c r="AG254" s="1079"/>
      <c r="AH254" s="362"/>
      <c r="AI254" s="362"/>
      <c r="AJ254" s="362"/>
      <c r="AK254" s="362"/>
      <c r="AL254" s="362"/>
      <c r="AM254" s="362"/>
      <c r="AN254" s="362"/>
      <c r="AO254" s="363"/>
      <c r="AP254" s="363"/>
      <c r="AQ254" s="362"/>
      <c r="AR254" s="362"/>
      <c r="AS254" s="362"/>
      <c r="AT254" s="362"/>
      <c r="AU254" s="362"/>
      <c r="AV254" s="362"/>
      <c r="AW254" s="362"/>
      <c r="AX254" s="362"/>
      <c r="AY254" s="362"/>
      <c r="AZ254" s="362"/>
      <c r="BA254" s="362"/>
      <c r="BB254" s="362"/>
      <c r="BC254" s="362"/>
      <c r="BD254" s="362"/>
      <c r="BE254" s="362"/>
      <c r="BF254" s="362"/>
      <c r="BG254" s="362"/>
      <c r="BH254" s="362"/>
      <c r="BI254" s="362"/>
      <c r="BJ254" s="362"/>
      <c r="BK254" s="362"/>
      <c r="BL254" s="362"/>
      <c r="BM254" s="1080"/>
      <c r="BN254" s="1081"/>
      <c r="BO254" s="1123"/>
      <c r="BP254" s="1124"/>
      <c r="BQ254" s="1127"/>
      <c r="BR254" s="1128"/>
      <c r="BS254" s="1131"/>
      <c r="BT254" s="1132"/>
      <c r="BU254" s="1080"/>
      <c r="BV254" s="1081"/>
      <c r="BW254" s="1109"/>
      <c r="BX254" s="1110"/>
      <c r="BY254" s="1111"/>
      <c r="BZ254" s="1113"/>
      <c r="CA254" s="1113"/>
      <c r="CB254" s="1099"/>
      <c r="CC254" s="1099"/>
      <c r="CD254" s="1101"/>
      <c r="CE254" s="1101"/>
      <c r="CF254" s="1102"/>
      <c r="CG254" s="1094"/>
      <c r="CH254" s="1104"/>
      <c r="CI254" s="1094"/>
      <c r="CJ254" s="1094"/>
      <c r="CK254" s="1094"/>
      <c r="CL254" s="1094"/>
      <c r="CM254" s="1095"/>
      <c r="CN254" s="1097"/>
      <c r="CO254" s="1093"/>
      <c r="CP254" s="1093"/>
      <c r="CQ254" s="1093"/>
      <c r="CR254" s="1093"/>
      <c r="CS254" s="1093"/>
      <c r="CT254" s="1086"/>
      <c r="CU254" s="1091"/>
      <c r="CV254" s="1086"/>
      <c r="CW254" s="1087"/>
      <c r="CX254" s="1089"/>
      <c r="CY254" s="1087"/>
      <c r="CZ254" s="1075"/>
      <c r="DA254" s="1076"/>
      <c r="DB254" s="1086"/>
      <c r="DC254" s="1091"/>
      <c r="DD254" s="1086"/>
      <c r="DE254" s="1087"/>
      <c r="DF254" s="1089"/>
      <c r="DG254" s="1087"/>
      <c r="DH254" s="1075"/>
      <c r="DI254" s="1076"/>
    </row>
    <row r="255" spans="1:113" ht="17.25" customHeight="1" x14ac:dyDescent="0.15">
      <c r="A255" s="1143">
        <f t="shared" ref="A255" si="2752">A253+1</f>
        <v>123</v>
      </c>
      <c r="B255" s="1144"/>
      <c r="C255" s="1147"/>
      <c r="D255" s="1148"/>
      <c r="E255" s="1148"/>
      <c r="F255" s="1148"/>
      <c r="G255" s="1149"/>
      <c r="H255" s="1153"/>
      <c r="I255" s="1154"/>
      <c r="J255" s="1155"/>
      <c r="K255" s="1143" t="str">
        <f>IF(ISERROR(VLOOKUP($H255,[3]設定!$D$2:$E$7,2)), "", VLOOKUP($H255,[3]設定!$D$2:$E$7,2))</f>
        <v/>
      </c>
      <c r="L255" s="1144"/>
      <c r="M255" s="1084">
        <f t="shared" ref="M255" si="2753">COUNTA(AH256:BL256)</f>
        <v>0</v>
      </c>
      <c r="N255" s="1090"/>
      <c r="O255" s="1159">
        <f t="shared" ref="O255" si="2754">COUNTIF(AH256:BL256,"非")</f>
        <v>0</v>
      </c>
      <c r="P255" s="1073"/>
      <c r="Q255" s="1073">
        <f t="shared" ref="Q255" si="2755">COUNTIF(AH256:BL256,"緊")</f>
        <v>0</v>
      </c>
      <c r="R255" s="1073"/>
      <c r="S255" s="1073">
        <f t="shared" ref="S255" si="2756">COUNTIF(AH256:BL256,"リ")</f>
        <v>0</v>
      </c>
      <c r="T255" s="1074"/>
      <c r="U255" s="1133">
        <f t="shared" ref="U255" si="2757">COUNTIF(AH255:BL255,"○")</f>
        <v>0</v>
      </c>
      <c r="V255" s="1134"/>
      <c r="W255" s="1137">
        <f t="shared" ref="W255" si="2758">SUM(Y255:AD256)</f>
        <v>0</v>
      </c>
      <c r="X255" s="1138"/>
      <c r="Y255" s="1141">
        <f t="shared" ref="Y255" si="2759">SUMIFS($AH255:$BL255,$AH256:$BL256,"非")</f>
        <v>0</v>
      </c>
      <c r="Z255" s="1114"/>
      <c r="AA255" s="1114">
        <f t="shared" ref="AA255" si="2760">SUMIFS($AH255:$BL255,$AH256:$BL256,"緊")</f>
        <v>0</v>
      </c>
      <c r="AB255" s="1114"/>
      <c r="AC255" s="1114">
        <f t="shared" ref="AC255" si="2761">SUMIFS($AH255:$BL255,$AH256:$BL256,"リ")</f>
        <v>0</v>
      </c>
      <c r="AD255" s="1115"/>
      <c r="AE255" s="1118" t="s">
        <v>451</v>
      </c>
      <c r="AF255" s="1119"/>
      <c r="AG255" s="1120"/>
      <c r="AH255" s="359"/>
      <c r="AI255" s="286"/>
      <c r="AJ255" s="286"/>
      <c r="AK255" s="286"/>
      <c r="AL255" s="286"/>
      <c r="AM255" s="286"/>
      <c r="AN255" s="286"/>
      <c r="AO255" s="360"/>
      <c r="AP255" s="360"/>
      <c r="AQ255" s="286"/>
      <c r="AR255" s="286"/>
      <c r="AS255" s="286"/>
      <c r="AT255" s="286"/>
      <c r="AU255" s="286"/>
      <c r="AV255" s="286"/>
      <c r="AW255" s="286"/>
      <c r="AX255" s="286"/>
      <c r="AY255" s="286"/>
      <c r="AZ255" s="286"/>
      <c r="BA255" s="286"/>
      <c r="BB255" s="286"/>
      <c r="BC255" s="286"/>
      <c r="BD255" s="286"/>
      <c r="BE255" s="286"/>
      <c r="BF255" s="286"/>
      <c r="BG255" s="286"/>
      <c r="BH255" s="286"/>
      <c r="BI255" s="286"/>
      <c r="BJ255" s="286"/>
      <c r="BK255" s="286"/>
      <c r="BL255" s="361"/>
      <c r="BM255" s="1105"/>
      <c r="BN255" s="1106"/>
      <c r="BO255" s="1121"/>
      <c r="BP255" s="1122"/>
      <c r="BQ255" s="1125"/>
      <c r="BR255" s="1126"/>
      <c r="BS255" s="1129" t="str">
        <f t="shared" ref="BS255" si="2762">IF(BM255&gt;2,CR255,"")</f>
        <v/>
      </c>
      <c r="BT255" s="1130"/>
      <c r="BU255" s="1105"/>
      <c r="BV255" s="1106"/>
      <c r="BW255" s="1107"/>
      <c r="BX255" s="1108"/>
      <c r="BY255" s="1111"/>
      <c r="BZ255" s="1112">
        <f t="shared" ref="BZ255" si="2763">SUMPRODUCT((AH255:BL255&gt;8)*(BM255=""),AH255:BL255)-IF(BM255="",COUNTIF(AH255:BL255,"&gt;8")*8,0)</f>
        <v>0</v>
      </c>
      <c r="CA255" s="1112">
        <f t="shared" ref="CA255" si="2764">SUMPRODUCT((AH255:BL255&gt;8)*(BM255=8),AH255:BL255)-IF(BM255=8,COUNTIF(AH255:BL255,"&gt;8")*8,0)</f>
        <v>0</v>
      </c>
      <c r="CB255" s="1098">
        <f t="shared" ref="CB255" si="2765">COUNTIFS($AH256:$BL256,"緊",$AH255:$BL255,"○")+COUNTIFS($AH256:$BL256,"リ",$AH255:$BL255,"○")</f>
        <v>0</v>
      </c>
      <c r="CC255" s="1098">
        <f t="shared" ref="CC255" si="2766">SUMIFS($AH255:$BL255,$AH256:$BL256,"緊")+SUMIFS($AH255:$BL255,$AH256:$BL256,"リ")</f>
        <v>0</v>
      </c>
      <c r="CD255" s="1100" t="str">
        <f>IF(K255="","",IFERROR(VALUE(DATEDIF(H255,[3]設定!$D$13,"Y")+DATEDIF(H255,[3]設定!$D$13,"YM")/100),0))</f>
        <v/>
      </c>
      <c r="CE255" s="1100" t="str">
        <f>IF(H255="","",IF(CD255&lt;0.06,"6か月未満",IF(AND(0.06&lt;=CD255,CD255&lt;1),"6か月以上",IF(AND(1&lt;=CD255,CD255&lt;3),"3歳児未満",IF(3&lt;=CD255,"3歳児以上","")))))</f>
        <v/>
      </c>
      <c r="CF255" s="1102"/>
      <c r="CG255" s="1094"/>
      <c r="CH255" s="1103"/>
      <c r="CI255" s="1094"/>
      <c r="CJ255" s="1094"/>
      <c r="CK255" s="1094"/>
      <c r="CL255" s="1094"/>
      <c r="CM255" s="1095"/>
      <c r="CN255" s="1096"/>
      <c r="CO255" s="1092"/>
      <c r="CP255" s="1092"/>
      <c r="CQ255" s="1092"/>
      <c r="CR255" s="1092"/>
      <c r="CS255" s="1092"/>
      <c r="CT255" s="1084">
        <f t="shared" ref="CT255" si="2767">SUM(CV255:DA256)</f>
        <v>0</v>
      </c>
      <c r="CU255" s="1090"/>
      <c r="CV255" s="1084">
        <f t="shared" ref="CV255" si="2768">IF(AND(BM255&lt;&gt;1,K255&gt;=3),COUNTIFS(AH256:BL256,"非",AH255:BL255,"&gt;=2"),"")</f>
        <v>0</v>
      </c>
      <c r="CW255" s="1085"/>
      <c r="CX255" s="1088">
        <f t="shared" ref="CX255" si="2769">IF(AND(BM255&lt;&gt;1,K255&gt;=3),COUNTIFS(AH256:BL256,"緊",AH255:BL255,"&gt;=2"),"")</f>
        <v>0</v>
      </c>
      <c r="CY255" s="1085"/>
      <c r="CZ255" s="1073">
        <f t="shared" ref="CZ255" si="2770">IF(AND(BM255&lt;&gt;1,K255&gt;=3),COUNTIFS(AH256:BL256,"リ",AH255:BL255,"&gt;=2"),"")</f>
        <v>0</v>
      </c>
      <c r="DA255" s="1074"/>
      <c r="DB255" s="1084">
        <f t="shared" ref="DB255" si="2771">SUM(DD255:DI256)</f>
        <v>0</v>
      </c>
      <c r="DC255" s="1090"/>
      <c r="DD255" s="1084" t="str">
        <f t="shared" ref="DD255" si="2772">IF(AND(BM255&lt;&gt;1,K255&lt;3),COUNTIFS(AH256:BL256,"非"),"")</f>
        <v/>
      </c>
      <c r="DE255" s="1085"/>
      <c r="DF255" s="1088" t="str">
        <f t="shared" ref="DF255" si="2773">IF(AND(BM255&lt;&gt;1,K255&lt;3),COUNTIFS(AH256:BL256,"緊"),"")</f>
        <v/>
      </c>
      <c r="DG255" s="1085"/>
      <c r="DH255" s="1073" t="str">
        <f t="shared" ref="DH255" si="2774">IF(AND(BM255&lt;&gt;1,K255&lt;3),COUNTIFS(AH256:BL256,"リ"),"")</f>
        <v/>
      </c>
      <c r="DI255" s="1074"/>
    </row>
    <row r="256" spans="1:113" ht="17.25" customHeight="1" x14ac:dyDescent="0.15">
      <c r="A256" s="1145"/>
      <c r="B256" s="1146"/>
      <c r="C256" s="1150"/>
      <c r="D256" s="1151"/>
      <c r="E256" s="1151"/>
      <c r="F256" s="1151"/>
      <c r="G256" s="1152"/>
      <c r="H256" s="1156"/>
      <c r="I256" s="1157"/>
      <c r="J256" s="1158"/>
      <c r="K256" s="1145"/>
      <c r="L256" s="1146"/>
      <c r="M256" s="1086"/>
      <c r="N256" s="1091"/>
      <c r="O256" s="1160"/>
      <c r="P256" s="1075"/>
      <c r="Q256" s="1075"/>
      <c r="R256" s="1075"/>
      <c r="S256" s="1075"/>
      <c r="T256" s="1076"/>
      <c r="U256" s="1135"/>
      <c r="V256" s="1136"/>
      <c r="W256" s="1139"/>
      <c r="X256" s="1140"/>
      <c r="Y256" s="1142"/>
      <c r="Z256" s="1116"/>
      <c r="AA256" s="1116"/>
      <c r="AB256" s="1116"/>
      <c r="AC256" s="1116"/>
      <c r="AD256" s="1117"/>
      <c r="AE256" s="1077" t="s">
        <v>450</v>
      </c>
      <c r="AF256" s="1078"/>
      <c r="AG256" s="1079"/>
      <c r="AH256" s="362"/>
      <c r="AI256" s="362"/>
      <c r="AJ256" s="362"/>
      <c r="AK256" s="362"/>
      <c r="AL256" s="362"/>
      <c r="AM256" s="362"/>
      <c r="AN256" s="362"/>
      <c r="AO256" s="363"/>
      <c r="AP256" s="363"/>
      <c r="AQ256" s="362"/>
      <c r="AR256" s="362"/>
      <c r="AS256" s="362"/>
      <c r="AT256" s="362"/>
      <c r="AU256" s="362"/>
      <c r="AV256" s="362"/>
      <c r="AW256" s="362"/>
      <c r="AX256" s="362"/>
      <c r="AY256" s="362"/>
      <c r="AZ256" s="362"/>
      <c r="BA256" s="362"/>
      <c r="BB256" s="362"/>
      <c r="BC256" s="362"/>
      <c r="BD256" s="362"/>
      <c r="BE256" s="362"/>
      <c r="BF256" s="362"/>
      <c r="BG256" s="362"/>
      <c r="BH256" s="362"/>
      <c r="BI256" s="362"/>
      <c r="BJ256" s="362"/>
      <c r="BK256" s="362"/>
      <c r="BL256" s="362"/>
      <c r="BM256" s="1080"/>
      <c r="BN256" s="1081"/>
      <c r="BO256" s="1123"/>
      <c r="BP256" s="1124"/>
      <c r="BQ256" s="1127"/>
      <c r="BR256" s="1128"/>
      <c r="BS256" s="1131"/>
      <c r="BT256" s="1132"/>
      <c r="BU256" s="1080"/>
      <c r="BV256" s="1081"/>
      <c r="BW256" s="1109"/>
      <c r="BX256" s="1110"/>
      <c r="BY256" s="1111"/>
      <c r="BZ256" s="1113"/>
      <c r="CA256" s="1113"/>
      <c r="CB256" s="1099"/>
      <c r="CC256" s="1099"/>
      <c r="CD256" s="1101"/>
      <c r="CE256" s="1101"/>
      <c r="CF256" s="1102"/>
      <c r="CG256" s="1094"/>
      <c r="CH256" s="1104"/>
      <c r="CI256" s="1094"/>
      <c r="CJ256" s="1094"/>
      <c r="CK256" s="1094"/>
      <c r="CL256" s="1094"/>
      <c r="CM256" s="1095"/>
      <c r="CN256" s="1097"/>
      <c r="CO256" s="1093"/>
      <c r="CP256" s="1093"/>
      <c r="CQ256" s="1093"/>
      <c r="CR256" s="1093"/>
      <c r="CS256" s="1093"/>
      <c r="CT256" s="1086"/>
      <c r="CU256" s="1091"/>
      <c r="CV256" s="1086"/>
      <c r="CW256" s="1087"/>
      <c r="CX256" s="1089"/>
      <c r="CY256" s="1087"/>
      <c r="CZ256" s="1075"/>
      <c r="DA256" s="1076"/>
      <c r="DB256" s="1086"/>
      <c r="DC256" s="1091"/>
      <c r="DD256" s="1086"/>
      <c r="DE256" s="1087"/>
      <c r="DF256" s="1089"/>
      <c r="DG256" s="1087"/>
      <c r="DH256" s="1075"/>
      <c r="DI256" s="1076"/>
    </row>
    <row r="257" spans="1:113" ht="17.25" customHeight="1" x14ac:dyDescent="0.15">
      <c r="A257" s="1143">
        <f t="shared" ref="A257" si="2775">A255+1</f>
        <v>124</v>
      </c>
      <c r="B257" s="1144"/>
      <c r="C257" s="1147"/>
      <c r="D257" s="1148"/>
      <c r="E257" s="1148"/>
      <c r="F257" s="1148"/>
      <c r="G257" s="1149"/>
      <c r="H257" s="1153"/>
      <c r="I257" s="1154"/>
      <c r="J257" s="1155"/>
      <c r="K257" s="1143" t="str">
        <f>IF(ISERROR(VLOOKUP($H257,[3]設定!$D$2:$E$7,2)), "", VLOOKUP($H257,[3]設定!$D$2:$E$7,2))</f>
        <v/>
      </c>
      <c r="L257" s="1144"/>
      <c r="M257" s="1084">
        <f t="shared" ref="M257" si="2776">COUNTA(AH258:BL258)</f>
        <v>0</v>
      </c>
      <c r="N257" s="1090"/>
      <c r="O257" s="1159">
        <f t="shared" ref="O257" si="2777">COUNTIF(AH258:BL258,"非")</f>
        <v>0</v>
      </c>
      <c r="P257" s="1073"/>
      <c r="Q257" s="1073">
        <f t="shared" ref="Q257" si="2778">COUNTIF(AH258:BL258,"緊")</f>
        <v>0</v>
      </c>
      <c r="R257" s="1073"/>
      <c r="S257" s="1073">
        <f t="shared" ref="S257" si="2779">COUNTIF(AH258:BL258,"リ")</f>
        <v>0</v>
      </c>
      <c r="T257" s="1074"/>
      <c r="U257" s="1133">
        <f t="shared" ref="U257" si="2780">COUNTIF(AH257:BL257,"○")</f>
        <v>0</v>
      </c>
      <c r="V257" s="1134"/>
      <c r="W257" s="1137">
        <f t="shared" ref="W257" si="2781">SUM(Y257:AD258)</f>
        <v>0</v>
      </c>
      <c r="X257" s="1138"/>
      <c r="Y257" s="1141">
        <f t="shared" ref="Y257" si="2782">SUMIFS($AH257:$BL257,$AH258:$BL258,"非")</f>
        <v>0</v>
      </c>
      <c r="Z257" s="1114"/>
      <c r="AA257" s="1114">
        <f t="shared" ref="AA257" si="2783">SUMIFS($AH257:$BL257,$AH258:$BL258,"緊")</f>
        <v>0</v>
      </c>
      <c r="AB257" s="1114"/>
      <c r="AC257" s="1114">
        <f t="shared" ref="AC257" si="2784">SUMIFS($AH257:$BL257,$AH258:$BL258,"リ")</f>
        <v>0</v>
      </c>
      <c r="AD257" s="1115"/>
      <c r="AE257" s="1118" t="s">
        <v>451</v>
      </c>
      <c r="AF257" s="1119"/>
      <c r="AG257" s="1120"/>
      <c r="AH257" s="359"/>
      <c r="AI257" s="286"/>
      <c r="AJ257" s="286"/>
      <c r="AK257" s="286"/>
      <c r="AL257" s="286"/>
      <c r="AM257" s="286"/>
      <c r="AN257" s="286"/>
      <c r="AO257" s="360"/>
      <c r="AP257" s="360"/>
      <c r="AQ257" s="286"/>
      <c r="AR257" s="286"/>
      <c r="AS257" s="286"/>
      <c r="AT257" s="286"/>
      <c r="AU257" s="286"/>
      <c r="AV257" s="286"/>
      <c r="AW257" s="286"/>
      <c r="AX257" s="286"/>
      <c r="AY257" s="286"/>
      <c r="AZ257" s="286"/>
      <c r="BA257" s="286"/>
      <c r="BB257" s="286"/>
      <c r="BC257" s="286"/>
      <c r="BD257" s="286"/>
      <c r="BE257" s="286"/>
      <c r="BF257" s="286"/>
      <c r="BG257" s="286"/>
      <c r="BH257" s="286"/>
      <c r="BI257" s="286"/>
      <c r="BJ257" s="286"/>
      <c r="BK257" s="286"/>
      <c r="BL257" s="361"/>
      <c r="BM257" s="1105"/>
      <c r="BN257" s="1106"/>
      <c r="BO257" s="1121"/>
      <c r="BP257" s="1122"/>
      <c r="BQ257" s="1125"/>
      <c r="BR257" s="1126"/>
      <c r="BS257" s="1129" t="str">
        <f t="shared" ref="BS257" si="2785">IF(BM257&gt;2,CR257,"")</f>
        <v/>
      </c>
      <c r="BT257" s="1130"/>
      <c r="BU257" s="1105"/>
      <c r="BV257" s="1106"/>
      <c r="BW257" s="1107"/>
      <c r="BX257" s="1108"/>
      <c r="BY257" s="1111"/>
      <c r="BZ257" s="1112">
        <f t="shared" ref="BZ257" si="2786">SUMPRODUCT((AH257:BL257&gt;8)*(BM257=""),AH257:BL257)-IF(BM257="",COUNTIF(AH257:BL257,"&gt;8")*8,0)</f>
        <v>0</v>
      </c>
      <c r="CA257" s="1112">
        <f t="shared" ref="CA257" si="2787">SUMPRODUCT((AH257:BL257&gt;8)*(BM257=8),AH257:BL257)-IF(BM257=8,COUNTIF(AH257:BL257,"&gt;8")*8,0)</f>
        <v>0</v>
      </c>
      <c r="CB257" s="1098">
        <f t="shared" ref="CB257" si="2788">COUNTIFS($AH258:$BL258,"緊",$AH257:$BL257,"○")+COUNTIFS($AH258:$BL258,"リ",$AH257:$BL257,"○")</f>
        <v>0</v>
      </c>
      <c r="CC257" s="1098">
        <f t="shared" ref="CC257" si="2789">SUMIFS($AH257:$BL257,$AH258:$BL258,"緊")+SUMIFS($AH257:$BL257,$AH258:$BL258,"リ")</f>
        <v>0</v>
      </c>
      <c r="CD257" s="1100" t="str">
        <f>IF(K257="","",IFERROR(VALUE(DATEDIF(H257,[3]設定!$D$13,"Y")+DATEDIF(H257,[3]設定!$D$13,"YM")/100),0))</f>
        <v/>
      </c>
      <c r="CE257" s="1100" t="str">
        <f>IF(H257="","",IF(CD257&lt;0.06,"6か月未満",IF(AND(0.06&lt;=CD257,CD257&lt;1),"6か月以上",IF(AND(1&lt;=CD257,CD257&lt;3),"3歳児未満",IF(3&lt;=CD257,"3歳児以上","")))))</f>
        <v/>
      </c>
      <c r="CF257" s="1102"/>
      <c r="CG257" s="1094"/>
      <c r="CH257" s="1103"/>
      <c r="CI257" s="1094"/>
      <c r="CJ257" s="1094"/>
      <c r="CK257" s="1094"/>
      <c r="CL257" s="1094"/>
      <c r="CM257" s="1095"/>
      <c r="CN257" s="1096"/>
      <c r="CO257" s="1092"/>
      <c r="CP257" s="1092"/>
      <c r="CQ257" s="1092"/>
      <c r="CR257" s="1092"/>
      <c r="CS257" s="1092"/>
      <c r="CT257" s="1084">
        <f t="shared" ref="CT257" si="2790">SUM(CV257:DA258)</f>
        <v>0</v>
      </c>
      <c r="CU257" s="1090"/>
      <c r="CV257" s="1084">
        <f t="shared" ref="CV257" si="2791">IF(AND(BM257&lt;&gt;1,K257&gt;=3),COUNTIFS(AH258:BL258,"非",AH257:BL257,"&gt;=2"),"")</f>
        <v>0</v>
      </c>
      <c r="CW257" s="1085"/>
      <c r="CX257" s="1088">
        <f t="shared" ref="CX257" si="2792">IF(AND(BM257&lt;&gt;1,K257&gt;=3),COUNTIFS(AH258:BL258,"緊",AH257:BL257,"&gt;=2"),"")</f>
        <v>0</v>
      </c>
      <c r="CY257" s="1085"/>
      <c r="CZ257" s="1073">
        <f t="shared" ref="CZ257" si="2793">IF(AND(BM257&lt;&gt;1,K257&gt;=3),COUNTIFS(AH258:BL258,"リ",AH257:BL257,"&gt;=2"),"")</f>
        <v>0</v>
      </c>
      <c r="DA257" s="1074"/>
      <c r="DB257" s="1084">
        <f t="shared" ref="DB257" si="2794">SUM(DD257:DI258)</f>
        <v>0</v>
      </c>
      <c r="DC257" s="1090"/>
      <c r="DD257" s="1084" t="str">
        <f t="shared" ref="DD257" si="2795">IF(AND(BM257&lt;&gt;1,K257&lt;3),COUNTIFS(AH258:BL258,"非"),"")</f>
        <v/>
      </c>
      <c r="DE257" s="1085"/>
      <c r="DF257" s="1088" t="str">
        <f t="shared" ref="DF257" si="2796">IF(AND(BM257&lt;&gt;1,K257&lt;3),COUNTIFS(AH258:BL258,"緊"),"")</f>
        <v/>
      </c>
      <c r="DG257" s="1085"/>
      <c r="DH257" s="1073" t="str">
        <f t="shared" ref="DH257" si="2797">IF(AND(BM257&lt;&gt;1,K257&lt;3),COUNTIFS(AH258:BL258,"リ"),"")</f>
        <v/>
      </c>
      <c r="DI257" s="1074"/>
    </row>
    <row r="258" spans="1:113" ht="17.25" customHeight="1" x14ac:dyDescent="0.15">
      <c r="A258" s="1145"/>
      <c r="B258" s="1146"/>
      <c r="C258" s="1150"/>
      <c r="D258" s="1151"/>
      <c r="E258" s="1151"/>
      <c r="F258" s="1151"/>
      <c r="G258" s="1152"/>
      <c r="H258" s="1156"/>
      <c r="I258" s="1157"/>
      <c r="J258" s="1158"/>
      <c r="K258" s="1145"/>
      <c r="L258" s="1146"/>
      <c r="M258" s="1086"/>
      <c r="N258" s="1091"/>
      <c r="O258" s="1160"/>
      <c r="P258" s="1075"/>
      <c r="Q258" s="1075"/>
      <c r="R258" s="1075"/>
      <c r="S258" s="1075"/>
      <c r="T258" s="1076"/>
      <c r="U258" s="1135"/>
      <c r="V258" s="1136"/>
      <c r="W258" s="1139"/>
      <c r="X258" s="1140"/>
      <c r="Y258" s="1142"/>
      <c r="Z258" s="1116"/>
      <c r="AA258" s="1116"/>
      <c r="AB258" s="1116"/>
      <c r="AC258" s="1116"/>
      <c r="AD258" s="1117"/>
      <c r="AE258" s="1077" t="s">
        <v>450</v>
      </c>
      <c r="AF258" s="1078"/>
      <c r="AG258" s="1079"/>
      <c r="AH258" s="362"/>
      <c r="AI258" s="362"/>
      <c r="AJ258" s="362"/>
      <c r="AK258" s="362"/>
      <c r="AL258" s="362"/>
      <c r="AM258" s="362"/>
      <c r="AN258" s="362"/>
      <c r="AO258" s="363"/>
      <c r="AP258" s="363"/>
      <c r="AQ258" s="362"/>
      <c r="AR258" s="362"/>
      <c r="AS258" s="362"/>
      <c r="AT258" s="362"/>
      <c r="AU258" s="362"/>
      <c r="AV258" s="362"/>
      <c r="AW258" s="362"/>
      <c r="AX258" s="362"/>
      <c r="AY258" s="362"/>
      <c r="AZ258" s="362"/>
      <c r="BA258" s="362"/>
      <c r="BB258" s="362"/>
      <c r="BC258" s="362"/>
      <c r="BD258" s="362"/>
      <c r="BE258" s="362"/>
      <c r="BF258" s="362"/>
      <c r="BG258" s="362"/>
      <c r="BH258" s="362"/>
      <c r="BI258" s="362"/>
      <c r="BJ258" s="362"/>
      <c r="BK258" s="362"/>
      <c r="BL258" s="362"/>
      <c r="BM258" s="1080"/>
      <c r="BN258" s="1081"/>
      <c r="BO258" s="1123"/>
      <c r="BP258" s="1124"/>
      <c r="BQ258" s="1127"/>
      <c r="BR258" s="1128"/>
      <c r="BS258" s="1131"/>
      <c r="BT258" s="1132"/>
      <c r="BU258" s="1080"/>
      <c r="BV258" s="1081"/>
      <c r="BW258" s="1109"/>
      <c r="BX258" s="1110"/>
      <c r="BY258" s="1111"/>
      <c r="BZ258" s="1113"/>
      <c r="CA258" s="1113"/>
      <c r="CB258" s="1099"/>
      <c r="CC258" s="1099"/>
      <c r="CD258" s="1101"/>
      <c r="CE258" s="1101"/>
      <c r="CF258" s="1102"/>
      <c r="CG258" s="1094"/>
      <c r="CH258" s="1104"/>
      <c r="CI258" s="1094"/>
      <c r="CJ258" s="1094"/>
      <c r="CK258" s="1094"/>
      <c r="CL258" s="1094"/>
      <c r="CM258" s="1095"/>
      <c r="CN258" s="1097"/>
      <c r="CO258" s="1093"/>
      <c r="CP258" s="1093"/>
      <c r="CQ258" s="1093"/>
      <c r="CR258" s="1093"/>
      <c r="CS258" s="1093"/>
      <c r="CT258" s="1086"/>
      <c r="CU258" s="1091"/>
      <c r="CV258" s="1086"/>
      <c r="CW258" s="1087"/>
      <c r="CX258" s="1089"/>
      <c r="CY258" s="1087"/>
      <c r="CZ258" s="1075"/>
      <c r="DA258" s="1076"/>
      <c r="DB258" s="1086"/>
      <c r="DC258" s="1091"/>
      <c r="DD258" s="1086"/>
      <c r="DE258" s="1087"/>
      <c r="DF258" s="1089"/>
      <c r="DG258" s="1087"/>
      <c r="DH258" s="1075"/>
      <c r="DI258" s="1076"/>
    </row>
    <row r="259" spans="1:113" ht="17.25" customHeight="1" x14ac:dyDescent="0.15">
      <c r="A259" s="1143">
        <f t="shared" ref="A259" si="2798">A257+1</f>
        <v>125</v>
      </c>
      <c r="B259" s="1144"/>
      <c r="C259" s="1147"/>
      <c r="D259" s="1148"/>
      <c r="E259" s="1148"/>
      <c r="F259" s="1148"/>
      <c r="G259" s="1149"/>
      <c r="H259" s="1153"/>
      <c r="I259" s="1154"/>
      <c r="J259" s="1155"/>
      <c r="K259" s="1143" t="str">
        <f>IF(ISERROR(VLOOKUP($H259,[3]設定!$D$2:$E$7,2)), "", VLOOKUP($H259,[3]設定!$D$2:$E$7,2))</f>
        <v/>
      </c>
      <c r="L259" s="1144"/>
      <c r="M259" s="1084">
        <f t="shared" ref="M259" si="2799">COUNTA(AH260:BL260)</f>
        <v>0</v>
      </c>
      <c r="N259" s="1090"/>
      <c r="O259" s="1159">
        <f t="shared" ref="O259" si="2800">COUNTIF(AH260:BL260,"非")</f>
        <v>0</v>
      </c>
      <c r="P259" s="1073"/>
      <c r="Q259" s="1073">
        <f t="shared" ref="Q259" si="2801">COUNTIF(AH260:BL260,"緊")</f>
        <v>0</v>
      </c>
      <c r="R259" s="1073"/>
      <c r="S259" s="1073">
        <f t="shared" ref="S259" si="2802">COUNTIF(AH260:BL260,"リ")</f>
        <v>0</v>
      </c>
      <c r="T259" s="1074"/>
      <c r="U259" s="1133">
        <f t="shared" ref="U259" si="2803">COUNTIF(AH259:BL259,"○")</f>
        <v>0</v>
      </c>
      <c r="V259" s="1134"/>
      <c r="W259" s="1137">
        <f t="shared" ref="W259" si="2804">SUM(Y259:AD260)</f>
        <v>0</v>
      </c>
      <c r="X259" s="1138"/>
      <c r="Y259" s="1141">
        <f t="shared" ref="Y259" si="2805">SUMIFS($AH259:$BL259,$AH260:$BL260,"非")</f>
        <v>0</v>
      </c>
      <c r="Z259" s="1114"/>
      <c r="AA259" s="1114">
        <f t="shared" ref="AA259" si="2806">SUMIFS($AH259:$BL259,$AH260:$BL260,"緊")</f>
        <v>0</v>
      </c>
      <c r="AB259" s="1114"/>
      <c r="AC259" s="1114">
        <f t="shared" ref="AC259" si="2807">SUMIFS($AH259:$BL259,$AH260:$BL260,"リ")</f>
        <v>0</v>
      </c>
      <c r="AD259" s="1115"/>
      <c r="AE259" s="1118" t="s">
        <v>451</v>
      </c>
      <c r="AF259" s="1119"/>
      <c r="AG259" s="1120"/>
      <c r="AH259" s="359"/>
      <c r="AI259" s="286"/>
      <c r="AJ259" s="286"/>
      <c r="AK259" s="286"/>
      <c r="AL259" s="286"/>
      <c r="AM259" s="286"/>
      <c r="AN259" s="286"/>
      <c r="AO259" s="360"/>
      <c r="AP259" s="360"/>
      <c r="AQ259" s="286"/>
      <c r="AR259" s="286"/>
      <c r="AS259" s="286"/>
      <c r="AT259" s="286"/>
      <c r="AU259" s="286"/>
      <c r="AV259" s="286"/>
      <c r="AW259" s="286"/>
      <c r="AX259" s="286"/>
      <c r="AY259" s="286"/>
      <c r="AZ259" s="286"/>
      <c r="BA259" s="286"/>
      <c r="BB259" s="286"/>
      <c r="BC259" s="286"/>
      <c r="BD259" s="286"/>
      <c r="BE259" s="286"/>
      <c r="BF259" s="286"/>
      <c r="BG259" s="286"/>
      <c r="BH259" s="286"/>
      <c r="BI259" s="286"/>
      <c r="BJ259" s="286"/>
      <c r="BK259" s="286"/>
      <c r="BL259" s="361"/>
      <c r="BM259" s="1105"/>
      <c r="BN259" s="1106"/>
      <c r="BO259" s="1121"/>
      <c r="BP259" s="1122"/>
      <c r="BQ259" s="1125"/>
      <c r="BR259" s="1126"/>
      <c r="BS259" s="1129" t="str">
        <f t="shared" ref="BS259" si="2808">IF(BM259&gt;2,CR259,"")</f>
        <v/>
      </c>
      <c r="BT259" s="1130"/>
      <c r="BU259" s="1105"/>
      <c r="BV259" s="1106"/>
      <c r="BW259" s="1107"/>
      <c r="BX259" s="1108"/>
      <c r="BY259" s="1111"/>
      <c r="BZ259" s="1112">
        <f t="shared" ref="BZ259" si="2809">SUMPRODUCT((AH259:BL259&gt;8)*(BM259=""),AH259:BL259)-IF(BM259="",COUNTIF(AH259:BL259,"&gt;8")*8,0)</f>
        <v>0</v>
      </c>
      <c r="CA259" s="1112">
        <f t="shared" ref="CA259" si="2810">SUMPRODUCT((AH259:BL259&gt;8)*(BM259=8),AH259:BL259)-IF(BM259=8,COUNTIF(AH259:BL259,"&gt;8")*8,0)</f>
        <v>0</v>
      </c>
      <c r="CB259" s="1098">
        <f t="shared" ref="CB259" si="2811">COUNTIFS($AH260:$BL260,"緊",$AH259:$BL259,"○")+COUNTIFS($AH260:$BL260,"リ",$AH259:$BL259,"○")</f>
        <v>0</v>
      </c>
      <c r="CC259" s="1098">
        <f t="shared" ref="CC259" si="2812">SUMIFS($AH259:$BL259,$AH260:$BL260,"緊")+SUMIFS($AH259:$BL259,$AH260:$BL260,"リ")</f>
        <v>0</v>
      </c>
      <c r="CD259" s="1100" t="str">
        <f>IF(K259="","",IFERROR(VALUE(DATEDIF(H259,[3]設定!$D$13,"Y")+DATEDIF(H259,[3]設定!$D$13,"YM")/100),0))</f>
        <v/>
      </c>
      <c r="CE259" s="1100" t="str">
        <f>IF(H259="","",IF(CD259&lt;0.06,"6か月未満",IF(AND(0.06&lt;=CD259,CD259&lt;1),"6か月以上",IF(AND(1&lt;=CD259,CD259&lt;3),"3歳児未満",IF(3&lt;=CD259,"3歳児以上","")))))</f>
        <v/>
      </c>
      <c r="CF259" s="1102"/>
      <c r="CG259" s="1094"/>
      <c r="CH259" s="1103"/>
      <c r="CI259" s="1094"/>
      <c r="CJ259" s="1094"/>
      <c r="CK259" s="1094"/>
      <c r="CL259" s="1094"/>
      <c r="CM259" s="1095"/>
      <c r="CN259" s="1096"/>
      <c r="CO259" s="1092"/>
      <c r="CP259" s="1092"/>
      <c r="CQ259" s="1092"/>
      <c r="CR259" s="1092"/>
      <c r="CS259" s="1092"/>
      <c r="CT259" s="1084">
        <f t="shared" ref="CT259" si="2813">SUM(CV259:DA260)</f>
        <v>0</v>
      </c>
      <c r="CU259" s="1090"/>
      <c r="CV259" s="1084">
        <f t="shared" ref="CV259" si="2814">IF(AND(BM259&lt;&gt;1,K259&gt;=3),COUNTIFS(AH260:BL260,"非",AH259:BL259,"&gt;=2"),"")</f>
        <v>0</v>
      </c>
      <c r="CW259" s="1085"/>
      <c r="CX259" s="1088">
        <f t="shared" ref="CX259" si="2815">IF(AND(BM259&lt;&gt;1,K259&gt;=3),COUNTIFS(AH260:BL260,"緊",AH259:BL259,"&gt;=2"),"")</f>
        <v>0</v>
      </c>
      <c r="CY259" s="1085"/>
      <c r="CZ259" s="1073">
        <f t="shared" ref="CZ259" si="2816">IF(AND(BM259&lt;&gt;1,K259&gt;=3),COUNTIFS(AH260:BL260,"リ",AH259:BL259,"&gt;=2"),"")</f>
        <v>0</v>
      </c>
      <c r="DA259" s="1074"/>
      <c r="DB259" s="1084">
        <f t="shared" ref="DB259" si="2817">SUM(DD259:DI260)</f>
        <v>0</v>
      </c>
      <c r="DC259" s="1090"/>
      <c r="DD259" s="1084" t="str">
        <f t="shared" ref="DD259" si="2818">IF(AND(BM259&lt;&gt;1,K259&lt;3),COUNTIFS(AH260:BL260,"非"),"")</f>
        <v/>
      </c>
      <c r="DE259" s="1085"/>
      <c r="DF259" s="1088" t="str">
        <f t="shared" ref="DF259" si="2819">IF(AND(BM259&lt;&gt;1,K259&lt;3),COUNTIFS(AH260:BL260,"緊"),"")</f>
        <v/>
      </c>
      <c r="DG259" s="1085"/>
      <c r="DH259" s="1073" t="str">
        <f t="shared" ref="DH259" si="2820">IF(AND(BM259&lt;&gt;1,K259&lt;3),COUNTIFS(AH260:BL260,"リ"),"")</f>
        <v/>
      </c>
      <c r="DI259" s="1074"/>
    </row>
    <row r="260" spans="1:113" ht="17.25" customHeight="1" x14ac:dyDescent="0.15">
      <c r="A260" s="1145"/>
      <c r="B260" s="1146"/>
      <c r="C260" s="1150"/>
      <c r="D260" s="1151"/>
      <c r="E260" s="1151"/>
      <c r="F260" s="1151"/>
      <c r="G260" s="1152"/>
      <c r="H260" s="1156"/>
      <c r="I260" s="1157"/>
      <c r="J260" s="1158"/>
      <c r="K260" s="1145"/>
      <c r="L260" s="1146"/>
      <c r="M260" s="1086"/>
      <c r="N260" s="1091"/>
      <c r="O260" s="1160"/>
      <c r="P260" s="1075"/>
      <c r="Q260" s="1075"/>
      <c r="R260" s="1075"/>
      <c r="S260" s="1075"/>
      <c r="T260" s="1076"/>
      <c r="U260" s="1135"/>
      <c r="V260" s="1136"/>
      <c r="W260" s="1139"/>
      <c r="X260" s="1140"/>
      <c r="Y260" s="1142"/>
      <c r="Z260" s="1116"/>
      <c r="AA260" s="1116"/>
      <c r="AB260" s="1116"/>
      <c r="AC260" s="1116"/>
      <c r="AD260" s="1117"/>
      <c r="AE260" s="1077" t="s">
        <v>450</v>
      </c>
      <c r="AF260" s="1078"/>
      <c r="AG260" s="1079"/>
      <c r="AH260" s="362"/>
      <c r="AI260" s="362"/>
      <c r="AJ260" s="362"/>
      <c r="AK260" s="362"/>
      <c r="AL260" s="362"/>
      <c r="AM260" s="362"/>
      <c r="AN260" s="362"/>
      <c r="AO260" s="363"/>
      <c r="AP260" s="363"/>
      <c r="AQ260" s="362"/>
      <c r="AR260" s="362"/>
      <c r="AS260" s="362"/>
      <c r="AT260" s="362"/>
      <c r="AU260" s="362"/>
      <c r="AV260" s="362"/>
      <c r="AW260" s="362"/>
      <c r="AX260" s="362"/>
      <c r="AY260" s="362"/>
      <c r="AZ260" s="362"/>
      <c r="BA260" s="362"/>
      <c r="BB260" s="362"/>
      <c r="BC260" s="362"/>
      <c r="BD260" s="362"/>
      <c r="BE260" s="362"/>
      <c r="BF260" s="362"/>
      <c r="BG260" s="362"/>
      <c r="BH260" s="362"/>
      <c r="BI260" s="362"/>
      <c r="BJ260" s="362"/>
      <c r="BK260" s="362"/>
      <c r="BL260" s="362"/>
      <c r="BM260" s="1080"/>
      <c r="BN260" s="1081"/>
      <c r="BO260" s="1123"/>
      <c r="BP260" s="1124"/>
      <c r="BQ260" s="1127"/>
      <c r="BR260" s="1128"/>
      <c r="BS260" s="1131"/>
      <c r="BT260" s="1132"/>
      <c r="BU260" s="1080"/>
      <c r="BV260" s="1081"/>
      <c r="BW260" s="1109"/>
      <c r="BX260" s="1110"/>
      <c r="BY260" s="1111"/>
      <c r="BZ260" s="1113"/>
      <c r="CA260" s="1113"/>
      <c r="CB260" s="1099"/>
      <c r="CC260" s="1099"/>
      <c r="CD260" s="1101"/>
      <c r="CE260" s="1101"/>
      <c r="CF260" s="1102"/>
      <c r="CG260" s="1094"/>
      <c r="CH260" s="1104"/>
      <c r="CI260" s="1094"/>
      <c r="CJ260" s="1094"/>
      <c r="CK260" s="1094"/>
      <c r="CL260" s="1094"/>
      <c r="CM260" s="1095"/>
      <c r="CN260" s="1097"/>
      <c r="CO260" s="1093"/>
      <c r="CP260" s="1093"/>
      <c r="CQ260" s="1093"/>
      <c r="CR260" s="1093"/>
      <c r="CS260" s="1093"/>
      <c r="CT260" s="1086"/>
      <c r="CU260" s="1091"/>
      <c r="CV260" s="1086"/>
      <c r="CW260" s="1087"/>
      <c r="CX260" s="1089"/>
      <c r="CY260" s="1087"/>
      <c r="CZ260" s="1075"/>
      <c r="DA260" s="1076"/>
      <c r="DB260" s="1086"/>
      <c r="DC260" s="1091"/>
      <c r="DD260" s="1086"/>
      <c r="DE260" s="1087"/>
      <c r="DF260" s="1089"/>
      <c r="DG260" s="1087"/>
      <c r="DH260" s="1075"/>
      <c r="DI260" s="1076"/>
    </row>
    <row r="261" spans="1:113" ht="17.25" customHeight="1" x14ac:dyDescent="0.15">
      <c r="A261" s="1143">
        <f t="shared" ref="A261" si="2821">A259+1</f>
        <v>126</v>
      </c>
      <c r="B261" s="1144"/>
      <c r="C261" s="1147"/>
      <c r="D261" s="1148"/>
      <c r="E261" s="1148"/>
      <c r="F261" s="1148"/>
      <c r="G261" s="1149"/>
      <c r="H261" s="1153"/>
      <c r="I261" s="1154"/>
      <c r="J261" s="1155"/>
      <c r="K261" s="1143" t="str">
        <f>IF(ISERROR(VLOOKUP($H261,[3]設定!$D$2:$E$7,2)), "", VLOOKUP($H261,[3]設定!$D$2:$E$7,2))</f>
        <v/>
      </c>
      <c r="L261" s="1144"/>
      <c r="M261" s="1084">
        <f t="shared" ref="M261" si="2822">COUNTA(AH262:BL262)</f>
        <v>0</v>
      </c>
      <c r="N261" s="1090"/>
      <c r="O261" s="1159">
        <f t="shared" ref="O261" si="2823">COUNTIF(AH262:BL262,"非")</f>
        <v>0</v>
      </c>
      <c r="P261" s="1073"/>
      <c r="Q261" s="1073">
        <f t="shared" ref="Q261" si="2824">COUNTIF(AH262:BL262,"緊")</f>
        <v>0</v>
      </c>
      <c r="R261" s="1073"/>
      <c r="S261" s="1073">
        <f t="shared" ref="S261" si="2825">COUNTIF(AH262:BL262,"リ")</f>
        <v>0</v>
      </c>
      <c r="T261" s="1074"/>
      <c r="U261" s="1133">
        <f t="shared" ref="U261" si="2826">COUNTIF(AH261:BL261,"○")</f>
        <v>0</v>
      </c>
      <c r="V261" s="1134"/>
      <c r="W261" s="1137">
        <f t="shared" ref="W261" si="2827">SUM(Y261:AD262)</f>
        <v>0</v>
      </c>
      <c r="X261" s="1138"/>
      <c r="Y261" s="1141">
        <f t="shared" ref="Y261" si="2828">SUMIFS($AH261:$BL261,$AH262:$BL262,"非")</f>
        <v>0</v>
      </c>
      <c r="Z261" s="1114"/>
      <c r="AA261" s="1114">
        <f t="shared" ref="AA261" si="2829">SUMIFS($AH261:$BL261,$AH262:$BL262,"緊")</f>
        <v>0</v>
      </c>
      <c r="AB261" s="1114"/>
      <c r="AC261" s="1114">
        <f t="shared" ref="AC261" si="2830">SUMIFS($AH261:$BL261,$AH262:$BL262,"リ")</f>
        <v>0</v>
      </c>
      <c r="AD261" s="1115"/>
      <c r="AE261" s="1118" t="s">
        <v>451</v>
      </c>
      <c r="AF261" s="1119"/>
      <c r="AG261" s="1120"/>
      <c r="AH261" s="359"/>
      <c r="AI261" s="286"/>
      <c r="AJ261" s="286"/>
      <c r="AK261" s="286"/>
      <c r="AL261" s="286"/>
      <c r="AM261" s="286"/>
      <c r="AN261" s="286"/>
      <c r="AO261" s="360"/>
      <c r="AP261" s="360"/>
      <c r="AQ261" s="286"/>
      <c r="AR261" s="286"/>
      <c r="AS261" s="286"/>
      <c r="AT261" s="286"/>
      <c r="AU261" s="286"/>
      <c r="AV261" s="286"/>
      <c r="AW261" s="286"/>
      <c r="AX261" s="286"/>
      <c r="AY261" s="286"/>
      <c r="AZ261" s="286"/>
      <c r="BA261" s="286"/>
      <c r="BB261" s="286"/>
      <c r="BC261" s="286"/>
      <c r="BD261" s="286"/>
      <c r="BE261" s="286"/>
      <c r="BF261" s="286"/>
      <c r="BG261" s="286"/>
      <c r="BH261" s="286"/>
      <c r="BI261" s="286"/>
      <c r="BJ261" s="286"/>
      <c r="BK261" s="286"/>
      <c r="BL261" s="361"/>
      <c r="BM261" s="1105"/>
      <c r="BN261" s="1106"/>
      <c r="BO261" s="1121"/>
      <c r="BP261" s="1122"/>
      <c r="BQ261" s="1125"/>
      <c r="BR261" s="1126"/>
      <c r="BS261" s="1129" t="str">
        <f t="shared" ref="BS261" si="2831">IF(BM261&gt;2,CR261,"")</f>
        <v/>
      </c>
      <c r="BT261" s="1130"/>
      <c r="BU261" s="1105"/>
      <c r="BV261" s="1106"/>
      <c r="BW261" s="1107"/>
      <c r="BX261" s="1108"/>
      <c r="BY261" s="1111"/>
      <c r="BZ261" s="1112">
        <f t="shared" ref="BZ261" si="2832">SUMPRODUCT((AH261:BL261&gt;8)*(BM261=""),AH261:BL261)-IF(BM261="",COUNTIF(AH261:BL261,"&gt;8")*8,0)</f>
        <v>0</v>
      </c>
      <c r="CA261" s="1112">
        <f t="shared" ref="CA261" si="2833">SUMPRODUCT((AH261:BL261&gt;8)*(BM261=8),AH261:BL261)-IF(BM261=8,COUNTIF(AH261:BL261,"&gt;8")*8,0)</f>
        <v>0</v>
      </c>
      <c r="CB261" s="1098">
        <f t="shared" ref="CB261" si="2834">COUNTIFS($AH262:$BL262,"緊",$AH261:$BL261,"○")+COUNTIFS($AH262:$BL262,"リ",$AH261:$BL261,"○")</f>
        <v>0</v>
      </c>
      <c r="CC261" s="1098">
        <f t="shared" ref="CC261" si="2835">SUMIFS($AH261:$BL261,$AH262:$BL262,"緊")+SUMIFS($AH261:$BL261,$AH262:$BL262,"リ")</f>
        <v>0</v>
      </c>
      <c r="CD261" s="1100" t="str">
        <f>IF(K261="","",IFERROR(VALUE(DATEDIF(H261,[3]設定!$D$13,"Y")+DATEDIF(H261,[3]設定!$D$13,"YM")/100),0))</f>
        <v/>
      </c>
      <c r="CE261" s="1100" t="str">
        <f>IF(H261="","",IF(CD261&lt;0.06,"6か月未満",IF(AND(0.06&lt;=CD261,CD261&lt;1),"6か月以上",IF(AND(1&lt;=CD261,CD261&lt;3),"3歳児未満",IF(3&lt;=CD261,"3歳児以上","")))))</f>
        <v/>
      </c>
      <c r="CF261" s="1102"/>
      <c r="CG261" s="1094"/>
      <c r="CH261" s="1103"/>
      <c r="CI261" s="1094"/>
      <c r="CJ261" s="1094"/>
      <c r="CK261" s="1094"/>
      <c r="CL261" s="1094"/>
      <c r="CM261" s="1095"/>
      <c r="CN261" s="1096"/>
      <c r="CO261" s="1092"/>
      <c r="CP261" s="1092"/>
      <c r="CQ261" s="1092"/>
      <c r="CR261" s="1092"/>
      <c r="CS261" s="1092"/>
      <c r="CT261" s="1084">
        <f t="shared" ref="CT261" si="2836">SUM(CV261:DA262)</f>
        <v>0</v>
      </c>
      <c r="CU261" s="1090"/>
      <c r="CV261" s="1084">
        <f t="shared" ref="CV261" si="2837">IF(AND(BM261&lt;&gt;1,K261&gt;=3),COUNTIFS(AH262:BL262,"非",AH261:BL261,"&gt;=2"),"")</f>
        <v>0</v>
      </c>
      <c r="CW261" s="1085"/>
      <c r="CX261" s="1088">
        <f t="shared" ref="CX261" si="2838">IF(AND(BM261&lt;&gt;1,K261&gt;=3),COUNTIFS(AH262:BL262,"緊",AH261:BL261,"&gt;=2"),"")</f>
        <v>0</v>
      </c>
      <c r="CY261" s="1085"/>
      <c r="CZ261" s="1073">
        <f t="shared" ref="CZ261" si="2839">IF(AND(BM261&lt;&gt;1,K261&gt;=3),COUNTIFS(AH262:BL262,"リ",AH261:BL261,"&gt;=2"),"")</f>
        <v>0</v>
      </c>
      <c r="DA261" s="1074"/>
      <c r="DB261" s="1084">
        <f t="shared" ref="DB261" si="2840">SUM(DD261:DI262)</f>
        <v>0</v>
      </c>
      <c r="DC261" s="1090"/>
      <c r="DD261" s="1084" t="str">
        <f t="shared" ref="DD261" si="2841">IF(AND(BM261&lt;&gt;1,K261&lt;3),COUNTIFS(AH262:BL262,"非"),"")</f>
        <v/>
      </c>
      <c r="DE261" s="1085"/>
      <c r="DF261" s="1088" t="str">
        <f t="shared" ref="DF261" si="2842">IF(AND(BM261&lt;&gt;1,K261&lt;3),COUNTIFS(AH262:BL262,"緊"),"")</f>
        <v/>
      </c>
      <c r="DG261" s="1085"/>
      <c r="DH261" s="1073" t="str">
        <f t="shared" ref="DH261" si="2843">IF(AND(BM261&lt;&gt;1,K261&lt;3),COUNTIFS(AH262:BL262,"リ"),"")</f>
        <v/>
      </c>
      <c r="DI261" s="1074"/>
    </row>
    <row r="262" spans="1:113" ht="17.25" customHeight="1" x14ac:dyDescent="0.15">
      <c r="A262" s="1145"/>
      <c r="B262" s="1146"/>
      <c r="C262" s="1150"/>
      <c r="D262" s="1151"/>
      <c r="E262" s="1151"/>
      <c r="F262" s="1151"/>
      <c r="G262" s="1152"/>
      <c r="H262" s="1156"/>
      <c r="I262" s="1157"/>
      <c r="J262" s="1158"/>
      <c r="K262" s="1145"/>
      <c r="L262" s="1146"/>
      <c r="M262" s="1086"/>
      <c r="N262" s="1091"/>
      <c r="O262" s="1160"/>
      <c r="P262" s="1075"/>
      <c r="Q262" s="1075"/>
      <c r="R262" s="1075"/>
      <c r="S262" s="1075"/>
      <c r="T262" s="1076"/>
      <c r="U262" s="1135"/>
      <c r="V262" s="1136"/>
      <c r="W262" s="1139"/>
      <c r="X262" s="1140"/>
      <c r="Y262" s="1142"/>
      <c r="Z262" s="1116"/>
      <c r="AA262" s="1116"/>
      <c r="AB262" s="1116"/>
      <c r="AC262" s="1116"/>
      <c r="AD262" s="1117"/>
      <c r="AE262" s="1077" t="s">
        <v>450</v>
      </c>
      <c r="AF262" s="1078"/>
      <c r="AG262" s="1079"/>
      <c r="AH262" s="362"/>
      <c r="AI262" s="362"/>
      <c r="AJ262" s="362"/>
      <c r="AK262" s="362"/>
      <c r="AL262" s="362"/>
      <c r="AM262" s="362"/>
      <c r="AN262" s="362"/>
      <c r="AO262" s="363"/>
      <c r="AP262" s="363"/>
      <c r="AQ262" s="362"/>
      <c r="AR262" s="362"/>
      <c r="AS262" s="362"/>
      <c r="AT262" s="362"/>
      <c r="AU262" s="362"/>
      <c r="AV262" s="362"/>
      <c r="AW262" s="362"/>
      <c r="AX262" s="362"/>
      <c r="AY262" s="362"/>
      <c r="AZ262" s="362"/>
      <c r="BA262" s="362"/>
      <c r="BB262" s="362"/>
      <c r="BC262" s="362"/>
      <c r="BD262" s="362"/>
      <c r="BE262" s="362"/>
      <c r="BF262" s="362"/>
      <c r="BG262" s="362"/>
      <c r="BH262" s="362"/>
      <c r="BI262" s="362"/>
      <c r="BJ262" s="362"/>
      <c r="BK262" s="362"/>
      <c r="BL262" s="362"/>
      <c r="BM262" s="1080"/>
      <c r="BN262" s="1081"/>
      <c r="BO262" s="1123"/>
      <c r="BP262" s="1124"/>
      <c r="BQ262" s="1127"/>
      <c r="BR262" s="1128"/>
      <c r="BS262" s="1131"/>
      <c r="BT262" s="1132"/>
      <c r="BU262" s="1080"/>
      <c r="BV262" s="1081"/>
      <c r="BW262" s="1109"/>
      <c r="BX262" s="1110"/>
      <c r="BY262" s="1111"/>
      <c r="BZ262" s="1113"/>
      <c r="CA262" s="1113"/>
      <c r="CB262" s="1099"/>
      <c r="CC262" s="1099"/>
      <c r="CD262" s="1101"/>
      <c r="CE262" s="1101"/>
      <c r="CF262" s="1102"/>
      <c r="CG262" s="1094"/>
      <c r="CH262" s="1104"/>
      <c r="CI262" s="1094"/>
      <c r="CJ262" s="1094"/>
      <c r="CK262" s="1094"/>
      <c r="CL262" s="1094"/>
      <c r="CM262" s="1095"/>
      <c r="CN262" s="1097"/>
      <c r="CO262" s="1093"/>
      <c r="CP262" s="1093"/>
      <c r="CQ262" s="1093"/>
      <c r="CR262" s="1093"/>
      <c r="CS262" s="1093"/>
      <c r="CT262" s="1086"/>
      <c r="CU262" s="1091"/>
      <c r="CV262" s="1086"/>
      <c r="CW262" s="1087"/>
      <c r="CX262" s="1089"/>
      <c r="CY262" s="1087"/>
      <c r="CZ262" s="1075"/>
      <c r="DA262" s="1076"/>
      <c r="DB262" s="1086"/>
      <c r="DC262" s="1091"/>
      <c r="DD262" s="1086"/>
      <c r="DE262" s="1087"/>
      <c r="DF262" s="1089"/>
      <c r="DG262" s="1087"/>
      <c r="DH262" s="1075"/>
      <c r="DI262" s="1076"/>
    </row>
    <row r="263" spans="1:113" ht="17.25" customHeight="1" x14ac:dyDescent="0.15">
      <c r="A263" s="1143">
        <f t="shared" ref="A263" si="2844">A261+1</f>
        <v>127</v>
      </c>
      <c r="B263" s="1144"/>
      <c r="C263" s="1147"/>
      <c r="D263" s="1148"/>
      <c r="E263" s="1148"/>
      <c r="F263" s="1148"/>
      <c r="G263" s="1149"/>
      <c r="H263" s="1153"/>
      <c r="I263" s="1154"/>
      <c r="J263" s="1155"/>
      <c r="K263" s="1143" t="str">
        <f>IF(ISERROR(VLOOKUP($H263,[3]設定!$D$2:$E$7,2)), "", VLOOKUP($H263,[3]設定!$D$2:$E$7,2))</f>
        <v/>
      </c>
      <c r="L263" s="1144"/>
      <c r="M263" s="1084">
        <f t="shared" ref="M263" si="2845">COUNTA(AH264:BL264)</f>
        <v>0</v>
      </c>
      <c r="N263" s="1090"/>
      <c r="O263" s="1159">
        <f t="shared" ref="O263" si="2846">COUNTIF(AH264:BL264,"非")</f>
        <v>0</v>
      </c>
      <c r="P263" s="1073"/>
      <c r="Q263" s="1073">
        <f t="shared" ref="Q263" si="2847">COUNTIF(AH264:BL264,"緊")</f>
        <v>0</v>
      </c>
      <c r="R263" s="1073"/>
      <c r="S263" s="1073">
        <f t="shared" ref="S263" si="2848">COUNTIF(AH264:BL264,"リ")</f>
        <v>0</v>
      </c>
      <c r="T263" s="1074"/>
      <c r="U263" s="1133">
        <f t="shared" ref="U263" si="2849">COUNTIF(AH263:BL263,"○")</f>
        <v>0</v>
      </c>
      <c r="V263" s="1134"/>
      <c r="W263" s="1137">
        <f t="shared" ref="W263" si="2850">SUM(Y263:AD264)</f>
        <v>0</v>
      </c>
      <c r="X263" s="1138"/>
      <c r="Y263" s="1141">
        <f t="shared" ref="Y263" si="2851">SUMIFS($AH263:$BL263,$AH264:$BL264,"非")</f>
        <v>0</v>
      </c>
      <c r="Z263" s="1114"/>
      <c r="AA263" s="1114">
        <f t="shared" ref="AA263" si="2852">SUMIFS($AH263:$BL263,$AH264:$BL264,"緊")</f>
        <v>0</v>
      </c>
      <c r="AB263" s="1114"/>
      <c r="AC263" s="1114">
        <f t="shared" ref="AC263" si="2853">SUMIFS($AH263:$BL263,$AH264:$BL264,"リ")</f>
        <v>0</v>
      </c>
      <c r="AD263" s="1115"/>
      <c r="AE263" s="1118" t="s">
        <v>451</v>
      </c>
      <c r="AF263" s="1119"/>
      <c r="AG263" s="1120"/>
      <c r="AH263" s="359"/>
      <c r="AI263" s="286"/>
      <c r="AJ263" s="286"/>
      <c r="AK263" s="286"/>
      <c r="AL263" s="286"/>
      <c r="AM263" s="286"/>
      <c r="AN263" s="286"/>
      <c r="AO263" s="360"/>
      <c r="AP263" s="360"/>
      <c r="AQ263" s="286"/>
      <c r="AR263" s="286"/>
      <c r="AS263" s="286"/>
      <c r="AT263" s="286"/>
      <c r="AU263" s="286"/>
      <c r="AV263" s="286"/>
      <c r="AW263" s="286"/>
      <c r="AX263" s="286"/>
      <c r="AY263" s="286"/>
      <c r="AZ263" s="286"/>
      <c r="BA263" s="286"/>
      <c r="BB263" s="286"/>
      <c r="BC263" s="286"/>
      <c r="BD263" s="286"/>
      <c r="BE263" s="286"/>
      <c r="BF263" s="286"/>
      <c r="BG263" s="286"/>
      <c r="BH263" s="286"/>
      <c r="BI263" s="286"/>
      <c r="BJ263" s="286"/>
      <c r="BK263" s="286"/>
      <c r="BL263" s="361"/>
      <c r="BM263" s="1105"/>
      <c r="BN263" s="1106"/>
      <c r="BO263" s="1121"/>
      <c r="BP263" s="1122"/>
      <c r="BQ263" s="1125"/>
      <c r="BR263" s="1126"/>
      <c r="BS263" s="1129" t="str">
        <f t="shared" ref="BS263" si="2854">IF(BM263&gt;2,CR263,"")</f>
        <v/>
      </c>
      <c r="BT263" s="1130"/>
      <c r="BU263" s="1105"/>
      <c r="BV263" s="1106"/>
      <c r="BW263" s="1107"/>
      <c r="BX263" s="1108"/>
      <c r="BY263" s="1111"/>
      <c r="BZ263" s="1112">
        <f t="shared" ref="BZ263" si="2855">SUMPRODUCT((AH263:BL263&gt;8)*(BM263=""),AH263:BL263)-IF(BM263="",COUNTIF(AH263:BL263,"&gt;8")*8,0)</f>
        <v>0</v>
      </c>
      <c r="CA263" s="1112">
        <f t="shared" ref="CA263" si="2856">SUMPRODUCT((AH263:BL263&gt;8)*(BM263=8),AH263:BL263)-IF(BM263=8,COUNTIF(AH263:BL263,"&gt;8")*8,0)</f>
        <v>0</v>
      </c>
      <c r="CB263" s="1098">
        <f t="shared" ref="CB263" si="2857">COUNTIFS($AH264:$BL264,"緊",$AH263:$BL263,"○")+COUNTIFS($AH264:$BL264,"リ",$AH263:$BL263,"○")</f>
        <v>0</v>
      </c>
      <c r="CC263" s="1098">
        <f t="shared" ref="CC263" si="2858">SUMIFS($AH263:$BL263,$AH264:$BL264,"緊")+SUMIFS($AH263:$BL263,$AH264:$BL264,"リ")</f>
        <v>0</v>
      </c>
      <c r="CD263" s="1100" t="str">
        <f>IF(K263="","",IFERROR(VALUE(DATEDIF(H263,[3]設定!$D$13,"Y")+DATEDIF(H263,[3]設定!$D$13,"YM")/100),0))</f>
        <v/>
      </c>
      <c r="CE263" s="1100" t="str">
        <f>IF(H263="","",IF(CD263&lt;0.06,"6か月未満",IF(AND(0.06&lt;=CD263,CD263&lt;1),"6か月以上",IF(AND(1&lt;=CD263,CD263&lt;3),"3歳児未満",IF(3&lt;=CD263,"3歳児以上","")))))</f>
        <v/>
      </c>
      <c r="CF263" s="1102"/>
      <c r="CG263" s="1094"/>
      <c r="CH263" s="1103"/>
      <c r="CI263" s="1094"/>
      <c r="CJ263" s="1094"/>
      <c r="CK263" s="1094"/>
      <c r="CL263" s="1094"/>
      <c r="CM263" s="1095"/>
      <c r="CN263" s="1096"/>
      <c r="CO263" s="1092"/>
      <c r="CP263" s="1092"/>
      <c r="CQ263" s="1092"/>
      <c r="CR263" s="1092"/>
      <c r="CS263" s="1092"/>
      <c r="CT263" s="1084">
        <f t="shared" ref="CT263" si="2859">SUM(CV263:DA264)</f>
        <v>0</v>
      </c>
      <c r="CU263" s="1090"/>
      <c r="CV263" s="1084">
        <f t="shared" ref="CV263" si="2860">IF(AND(BM263&lt;&gt;1,K263&gt;=3),COUNTIFS(AH264:BL264,"非",AH263:BL263,"&gt;=2"),"")</f>
        <v>0</v>
      </c>
      <c r="CW263" s="1085"/>
      <c r="CX263" s="1088">
        <f t="shared" ref="CX263" si="2861">IF(AND(BM263&lt;&gt;1,K263&gt;=3),COUNTIFS(AH264:BL264,"緊",AH263:BL263,"&gt;=2"),"")</f>
        <v>0</v>
      </c>
      <c r="CY263" s="1085"/>
      <c r="CZ263" s="1073">
        <f t="shared" ref="CZ263" si="2862">IF(AND(BM263&lt;&gt;1,K263&gt;=3),COUNTIFS(AH264:BL264,"リ",AH263:BL263,"&gt;=2"),"")</f>
        <v>0</v>
      </c>
      <c r="DA263" s="1074"/>
      <c r="DB263" s="1084">
        <f t="shared" ref="DB263" si="2863">SUM(DD263:DI264)</f>
        <v>0</v>
      </c>
      <c r="DC263" s="1090"/>
      <c r="DD263" s="1084" t="str">
        <f t="shared" ref="DD263" si="2864">IF(AND(BM263&lt;&gt;1,K263&lt;3),COUNTIFS(AH264:BL264,"非"),"")</f>
        <v/>
      </c>
      <c r="DE263" s="1085"/>
      <c r="DF263" s="1088" t="str">
        <f t="shared" ref="DF263" si="2865">IF(AND(BM263&lt;&gt;1,K263&lt;3),COUNTIFS(AH264:BL264,"緊"),"")</f>
        <v/>
      </c>
      <c r="DG263" s="1085"/>
      <c r="DH263" s="1073" t="str">
        <f t="shared" ref="DH263" si="2866">IF(AND(BM263&lt;&gt;1,K263&lt;3),COUNTIFS(AH264:BL264,"リ"),"")</f>
        <v/>
      </c>
      <c r="DI263" s="1074"/>
    </row>
    <row r="264" spans="1:113" ht="17.25" customHeight="1" x14ac:dyDescent="0.15">
      <c r="A264" s="1145"/>
      <c r="B264" s="1146"/>
      <c r="C264" s="1150"/>
      <c r="D264" s="1151"/>
      <c r="E264" s="1151"/>
      <c r="F264" s="1151"/>
      <c r="G264" s="1152"/>
      <c r="H264" s="1156"/>
      <c r="I264" s="1157"/>
      <c r="J264" s="1158"/>
      <c r="K264" s="1145"/>
      <c r="L264" s="1146"/>
      <c r="M264" s="1086"/>
      <c r="N264" s="1091"/>
      <c r="O264" s="1160"/>
      <c r="P264" s="1075"/>
      <c r="Q264" s="1075"/>
      <c r="R264" s="1075"/>
      <c r="S264" s="1075"/>
      <c r="T264" s="1076"/>
      <c r="U264" s="1135"/>
      <c r="V264" s="1136"/>
      <c r="W264" s="1139"/>
      <c r="X264" s="1140"/>
      <c r="Y264" s="1142"/>
      <c r="Z264" s="1116"/>
      <c r="AA264" s="1116"/>
      <c r="AB264" s="1116"/>
      <c r="AC264" s="1116"/>
      <c r="AD264" s="1117"/>
      <c r="AE264" s="1077" t="s">
        <v>450</v>
      </c>
      <c r="AF264" s="1078"/>
      <c r="AG264" s="1079"/>
      <c r="AH264" s="362"/>
      <c r="AI264" s="362"/>
      <c r="AJ264" s="362"/>
      <c r="AK264" s="362"/>
      <c r="AL264" s="362"/>
      <c r="AM264" s="362"/>
      <c r="AN264" s="362"/>
      <c r="AO264" s="363"/>
      <c r="AP264" s="363"/>
      <c r="AQ264" s="362"/>
      <c r="AR264" s="362"/>
      <c r="AS264" s="362"/>
      <c r="AT264" s="362"/>
      <c r="AU264" s="362"/>
      <c r="AV264" s="362"/>
      <c r="AW264" s="362"/>
      <c r="AX264" s="362"/>
      <c r="AY264" s="362"/>
      <c r="AZ264" s="362"/>
      <c r="BA264" s="362"/>
      <c r="BB264" s="362"/>
      <c r="BC264" s="362"/>
      <c r="BD264" s="362"/>
      <c r="BE264" s="362"/>
      <c r="BF264" s="362"/>
      <c r="BG264" s="362"/>
      <c r="BH264" s="362"/>
      <c r="BI264" s="362"/>
      <c r="BJ264" s="362"/>
      <c r="BK264" s="362"/>
      <c r="BL264" s="362"/>
      <c r="BM264" s="1080"/>
      <c r="BN264" s="1081"/>
      <c r="BO264" s="1123"/>
      <c r="BP264" s="1124"/>
      <c r="BQ264" s="1127"/>
      <c r="BR264" s="1128"/>
      <c r="BS264" s="1131"/>
      <c r="BT264" s="1132"/>
      <c r="BU264" s="1080"/>
      <c r="BV264" s="1081"/>
      <c r="BW264" s="1109"/>
      <c r="BX264" s="1110"/>
      <c r="BY264" s="1111"/>
      <c r="BZ264" s="1113"/>
      <c r="CA264" s="1113"/>
      <c r="CB264" s="1099"/>
      <c r="CC264" s="1099"/>
      <c r="CD264" s="1101"/>
      <c r="CE264" s="1101"/>
      <c r="CF264" s="1102"/>
      <c r="CG264" s="1094"/>
      <c r="CH264" s="1104"/>
      <c r="CI264" s="1094"/>
      <c r="CJ264" s="1094"/>
      <c r="CK264" s="1094"/>
      <c r="CL264" s="1094"/>
      <c r="CM264" s="1095"/>
      <c r="CN264" s="1097"/>
      <c r="CO264" s="1093"/>
      <c r="CP264" s="1093"/>
      <c r="CQ264" s="1093"/>
      <c r="CR264" s="1093"/>
      <c r="CS264" s="1093"/>
      <c r="CT264" s="1086"/>
      <c r="CU264" s="1091"/>
      <c r="CV264" s="1086"/>
      <c r="CW264" s="1087"/>
      <c r="CX264" s="1089"/>
      <c r="CY264" s="1087"/>
      <c r="CZ264" s="1075"/>
      <c r="DA264" s="1076"/>
      <c r="DB264" s="1086"/>
      <c r="DC264" s="1091"/>
      <c r="DD264" s="1086"/>
      <c r="DE264" s="1087"/>
      <c r="DF264" s="1089"/>
      <c r="DG264" s="1087"/>
      <c r="DH264" s="1075"/>
      <c r="DI264" s="1076"/>
    </row>
    <row r="265" spans="1:113" ht="17.25" customHeight="1" x14ac:dyDescent="0.15">
      <c r="A265" s="1143">
        <f t="shared" ref="A265" si="2867">A263+1</f>
        <v>128</v>
      </c>
      <c r="B265" s="1144"/>
      <c r="C265" s="1147"/>
      <c r="D265" s="1148"/>
      <c r="E265" s="1148"/>
      <c r="F265" s="1148"/>
      <c r="G265" s="1149"/>
      <c r="H265" s="1153"/>
      <c r="I265" s="1154"/>
      <c r="J265" s="1155"/>
      <c r="K265" s="1143" t="str">
        <f>IF(ISERROR(VLOOKUP($H265,[3]設定!$D$2:$E$7,2)), "", VLOOKUP($H265,[3]設定!$D$2:$E$7,2))</f>
        <v/>
      </c>
      <c r="L265" s="1144"/>
      <c r="M265" s="1084">
        <f t="shared" ref="M265" si="2868">COUNTA(AH266:BL266)</f>
        <v>0</v>
      </c>
      <c r="N265" s="1090"/>
      <c r="O265" s="1159">
        <f t="shared" ref="O265" si="2869">COUNTIF(AH266:BL266,"非")</f>
        <v>0</v>
      </c>
      <c r="P265" s="1073"/>
      <c r="Q265" s="1073">
        <f t="shared" ref="Q265" si="2870">COUNTIF(AH266:BL266,"緊")</f>
        <v>0</v>
      </c>
      <c r="R265" s="1073"/>
      <c r="S265" s="1073">
        <f t="shared" ref="S265" si="2871">COUNTIF(AH266:BL266,"リ")</f>
        <v>0</v>
      </c>
      <c r="T265" s="1074"/>
      <c r="U265" s="1133">
        <f t="shared" ref="U265" si="2872">COUNTIF(AH265:BL265,"○")</f>
        <v>0</v>
      </c>
      <c r="V265" s="1134"/>
      <c r="W265" s="1137">
        <f t="shared" ref="W265" si="2873">SUM(Y265:AD266)</f>
        <v>0</v>
      </c>
      <c r="X265" s="1138"/>
      <c r="Y265" s="1141">
        <f t="shared" ref="Y265" si="2874">SUMIFS($AH265:$BL265,$AH266:$BL266,"非")</f>
        <v>0</v>
      </c>
      <c r="Z265" s="1114"/>
      <c r="AA265" s="1114">
        <f t="shared" ref="AA265" si="2875">SUMIFS($AH265:$BL265,$AH266:$BL266,"緊")</f>
        <v>0</v>
      </c>
      <c r="AB265" s="1114"/>
      <c r="AC265" s="1114">
        <f t="shared" ref="AC265" si="2876">SUMIFS($AH265:$BL265,$AH266:$BL266,"リ")</f>
        <v>0</v>
      </c>
      <c r="AD265" s="1115"/>
      <c r="AE265" s="1118" t="s">
        <v>451</v>
      </c>
      <c r="AF265" s="1119"/>
      <c r="AG265" s="1120"/>
      <c r="AH265" s="359"/>
      <c r="AI265" s="286"/>
      <c r="AJ265" s="286"/>
      <c r="AK265" s="286"/>
      <c r="AL265" s="286"/>
      <c r="AM265" s="286"/>
      <c r="AN265" s="286"/>
      <c r="AO265" s="360"/>
      <c r="AP265" s="360"/>
      <c r="AQ265" s="286"/>
      <c r="AR265" s="286"/>
      <c r="AS265" s="286"/>
      <c r="AT265" s="286"/>
      <c r="AU265" s="286"/>
      <c r="AV265" s="286"/>
      <c r="AW265" s="286"/>
      <c r="AX265" s="286"/>
      <c r="AY265" s="286"/>
      <c r="AZ265" s="286"/>
      <c r="BA265" s="286"/>
      <c r="BB265" s="286"/>
      <c r="BC265" s="286"/>
      <c r="BD265" s="286"/>
      <c r="BE265" s="286"/>
      <c r="BF265" s="286"/>
      <c r="BG265" s="286"/>
      <c r="BH265" s="286"/>
      <c r="BI265" s="286"/>
      <c r="BJ265" s="286"/>
      <c r="BK265" s="286"/>
      <c r="BL265" s="361"/>
      <c r="BM265" s="1105"/>
      <c r="BN265" s="1106"/>
      <c r="BO265" s="1121"/>
      <c r="BP265" s="1122"/>
      <c r="BQ265" s="1125"/>
      <c r="BR265" s="1126"/>
      <c r="BS265" s="1129" t="str">
        <f t="shared" ref="BS265" si="2877">IF(BM265&gt;2,CR265,"")</f>
        <v/>
      </c>
      <c r="BT265" s="1130"/>
      <c r="BU265" s="1105"/>
      <c r="BV265" s="1106"/>
      <c r="BW265" s="1107"/>
      <c r="BX265" s="1108"/>
      <c r="BY265" s="1111"/>
      <c r="BZ265" s="1112">
        <f t="shared" ref="BZ265" si="2878">SUMPRODUCT((AH265:BL265&gt;8)*(BM265=""),AH265:BL265)-IF(BM265="",COUNTIF(AH265:BL265,"&gt;8")*8,0)</f>
        <v>0</v>
      </c>
      <c r="CA265" s="1112">
        <f t="shared" ref="CA265" si="2879">SUMPRODUCT((AH265:BL265&gt;8)*(BM265=8),AH265:BL265)-IF(BM265=8,COUNTIF(AH265:BL265,"&gt;8")*8,0)</f>
        <v>0</v>
      </c>
      <c r="CB265" s="1098">
        <f t="shared" ref="CB265" si="2880">COUNTIFS($AH266:$BL266,"緊",$AH265:$BL265,"○")+COUNTIFS($AH266:$BL266,"リ",$AH265:$BL265,"○")</f>
        <v>0</v>
      </c>
      <c r="CC265" s="1098">
        <f t="shared" ref="CC265" si="2881">SUMIFS($AH265:$BL265,$AH266:$BL266,"緊")+SUMIFS($AH265:$BL265,$AH266:$BL266,"リ")</f>
        <v>0</v>
      </c>
      <c r="CD265" s="1100" t="str">
        <f>IF(K265="","",IFERROR(VALUE(DATEDIF(H265,[3]設定!$D$13,"Y")+DATEDIF(H265,[3]設定!$D$13,"YM")/100),0))</f>
        <v/>
      </c>
      <c r="CE265" s="1100" t="str">
        <f>IF(H265="","",IF(CD265&lt;0.06,"6か月未満",IF(AND(0.06&lt;=CD265,CD265&lt;1),"6か月以上",IF(AND(1&lt;=CD265,CD265&lt;3),"3歳児未満",IF(3&lt;=CD265,"3歳児以上","")))))</f>
        <v/>
      </c>
      <c r="CF265" s="1102"/>
      <c r="CG265" s="1094"/>
      <c r="CH265" s="1103"/>
      <c r="CI265" s="1094"/>
      <c r="CJ265" s="1094"/>
      <c r="CK265" s="1094"/>
      <c r="CL265" s="1094"/>
      <c r="CM265" s="1095"/>
      <c r="CN265" s="1096"/>
      <c r="CO265" s="1092"/>
      <c r="CP265" s="1092"/>
      <c r="CQ265" s="1092"/>
      <c r="CR265" s="1092"/>
      <c r="CS265" s="1092"/>
      <c r="CT265" s="1084">
        <f t="shared" ref="CT265" si="2882">SUM(CV265:DA266)</f>
        <v>0</v>
      </c>
      <c r="CU265" s="1090"/>
      <c r="CV265" s="1084">
        <f t="shared" ref="CV265" si="2883">IF(AND(BM265&lt;&gt;1,K265&gt;=3),COUNTIFS(AH266:BL266,"非",AH265:BL265,"&gt;=2"),"")</f>
        <v>0</v>
      </c>
      <c r="CW265" s="1085"/>
      <c r="CX265" s="1088">
        <f t="shared" ref="CX265" si="2884">IF(AND(BM265&lt;&gt;1,K265&gt;=3),COUNTIFS(AH266:BL266,"緊",AH265:BL265,"&gt;=2"),"")</f>
        <v>0</v>
      </c>
      <c r="CY265" s="1085"/>
      <c r="CZ265" s="1073">
        <f t="shared" ref="CZ265" si="2885">IF(AND(BM265&lt;&gt;1,K265&gt;=3),COUNTIFS(AH266:BL266,"リ",AH265:BL265,"&gt;=2"),"")</f>
        <v>0</v>
      </c>
      <c r="DA265" s="1074"/>
      <c r="DB265" s="1084">
        <f t="shared" ref="DB265" si="2886">SUM(DD265:DI266)</f>
        <v>0</v>
      </c>
      <c r="DC265" s="1090"/>
      <c r="DD265" s="1084" t="str">
        <f t="shared" ref="DD265" si="2887">IF(AND(BM265&lt;&gt;1,K265&lt;3),COUNTIFS(AH266:BL266,"非"),"")</f>
        <v/>
      </c>
      <c r="DE265" s="1085"/>
      <c r="DF265" s="1088" t="str">
        <f t="shared" ref="DF265" si="2888">IF(AND(BM265&lt;&gt;1,K265&lt;3),COUNTIFS(AH266:BL266,"緊"),"")</f>
        <v/>
      </c>
      <c r="DG265" s="1085"/>
      <c r="DH265" s="1073" t="str">
        <f t="shared" ref="DH265" si="2889">IF(AND(BM265&lt;&gt;1,K265&lt;3),COUNTIFS(AH266:BL266,"リ"),"")</f>
        <v/>
      </c>
      <c r="DI265" s="1074"/>
    </row>
    <row r="266" spans="1:113" ht="17.25" customHeight="1" x14ac:dyDescent="0.15">
      <c r="A266" s="1145"/>
      <c r="B266" s="1146"/>
      <c r="C266" s="1150"/>
      <c r="D266" s="1151"/>
      <c r="E266" s="1151"/>
      <c r="F266" s="1151"/>
      <c r="G266" s="1152"/>
      <c r="H266" s="1156"/>
      <c r="I266" s="1157"/>
      <c r="J266" s="1158"/>
      <c r="K266" s="1145"/>
      <c r="L266" s="1146"/>
      <c r="M266" s="1086"/>
      <c r="N266" s="1091"/>
      <c r="O266" s="1160"/>
      <c r="P266" s="1075"/>
      <c r="Q266" s="1075"/>
      <c r="R266" s="1075"/>
      <c r="S266" s="1075"/>
      <c r="T266" s="1076"/>
      <c r="U266" s="1135"/>
      <c r="V266" s="1136"/>
      <c r="W266" s="1139"/>
      <c r="X266" s="1140"/>
      <c r="Y266" s="1142"/>
      <c r="Z266" s="1116"/>
      <c r="AA266" s="1116"/>
      <c r="AB266" s="1116"/>
      <c r="AC266" s="1116"/>
      <c r="AD266" s="1117"/>
      <c r="AE266" s="1077" t="s">
        <v>450</v>
      </c>
      <c r="AF266" s="1078"/>
      <c r="AG266" s="1079"/>
      <c r="AH266" s="362"/>
      <c r="AI266" s="362"/>
      <c r="AJ266" s="362"/>
      <c r="AK266" s="362"/>
      <c r="AL266" s="362"/>
      <c r="AM266" s="362"/>
      <c r="AN266" s="362"/>
      <c r="AO266" s="363"/>
      <c r="AP266" s="363"/>
      <c r="AQ266" s="362"/>
      <c r="AR266" s="362"/>
      <c r="AS266" s="362"/>
      <c r="AT266" s="362"/>
      <c r="AU266" s="362"/>
      <c r="AV266" s="362"/>
      <c r="AW266" s="362"/>
      <c r="AX266" s="362"/>
      <c r="AY266" s="362"/>
      <c r="AZ266" s="362"/>
      <c r="BA266" s="362"/>
      <c r="BB266" s="362"/>
      <c r="BC266" s="362"/>
      <c r="BD266" s="362"/>
      <c r="BE266" s="362"/>
      <c r="BF266" s="362"/>
      <c r="BG266" s="362"/>
      <c r="BH266" s="362"/>
      <c r="BI266" s="362"/>
      <c r="BJ266" s="362"/>
      <c r="BK266" s="362"/>
      <c r="BL266" s="362"/>
      <c r="BM266" s="1080"/>
      <c r="BN266" s="1081"/>
      <c r="BO266" s="1123"/>
      <c r="BP266" s="1124"/>
      <c r="BQ266" s="1127"/>
      <c r="BR266" s="1128"/>
      <c r="BS266" s="1131"/>
      <c r="BT266" s="1132"/>
      <c r="BU266" s="1080"/>
      <c r="BV266" s="1081"/>
      <c r="BW266" s="1109"/>
      <c r="BX266" s="1110"/>
      <c r="BY266" s="1111"/>
      <c r="BZ266" s="1113"/>
      <c r="CA266" s="1113"/>
      <c r="CB266" s="1099"/>
      <c r="CC266" s="1099"/>
      <c r="CD266" s="1101"/>
      <c r="CE266" s="1101"/>
      <c r="CF266" s="1102"/>
      <c r="CG266" s="1094"/>
      <c r="CH266" s="1104"/>
      <c r="CI266" s="1094"/>
      <c r="CJ266" s="1094"/>
      <c r="CK266" s="1094"/>
      <c r="CL266" s="1094"/>
      <c r="CM266" s="1095"/>
      <c r="CN266" s="1097"/>
      <c r="CO266" s="1093"/>
      <c r="CP266" s="1093"/>
      <c r="CQ266" s="1093"/>
      <c r="CR266" s="1093"/>
      <c r="CS266" s="1093"/>
      <c r="CT266" s="1086"/>
      <c r="CU266" s="1091"/>
      <c r="CV266" s="1086"/>
      <c r="CW266" s="1087"/>
      <c r="CX266" s="1089"/>
      <c r="CY266" s="1087"/>
      <c r="CZ266" s="1075"/>
      <c r="DA266" s="1076"/>
      <c r="DB266" s="1086"/>
      <c r="DC266" s="1091"/>
      <c r="DD266" s="1086"/>
      <c r="DE266" s="1087"/>
      <c r="DF266" s="1089"/>
      <c r="DG266" s="1087"/>
      <c r="DH266" s="1075"/>
      <c r="DI266" s="1076"/>
    </row>
    <row r="267" spans="1:113" ht="17.25" customHeight="1" x14ac:dyDescent="0.15">
      <c r="A267" s="1143">
        <f t="shared" ref="A267" si="2890">A265+1</f>
        <v>129</v>
      </c>
      <c r="B267" s="1144"/>
      <c r="C267" s="1147"/>
      <c r="D267" s="1148"/>
      <c r="E267" s="1148"/>
      <c r="F267" s="1148"/>
      <c r="G267" s="1149"/>
      <c r="H267" s="1153"/>
      <c r="I267" s="1154"/>
      <c r="J267" s="1155"/>
      <c r="K267" s="1143" t="str">
        <f>IF(ISERROR(VLOOKUP($H267,[3]設定!$D$2:$E$7,2)), "", VLOOKUP($H267,[3]設定!$D$2:$E$7,2))</f>
        <v/>
      </c>
      <c r="L267" s="1144"/>
      <c r="M267" s="1084">
        <f t="shared" ref="M267" si="2891">COUNTA(AH268:BL268)</f>
        <v>0</v>
      </c>
      <c r="N267" s="1090"/>
      <c r="O267" s="1159">
        <f t="shared" ref="O267" si="2892">COUNTIF(AH268:BL268,"非")</f>
        <v>0</v>
      </c>
      <c r="P267" s="1073"/>
      <c r="Q267" s="1073">
        <f t="shared" ref="Q267" si="2893">COUNTIF(AH268:BL268,"緊")</f>
        <v>0</v>
      </c>
      <c r="R267" s="1073"/>
      <c r="S267" s="1073">
        <f t="shared" ref="S267" si="2894">COUNTIF(AH268:BL268,"リ")</f>
        <v>0</v>
      </c>
      <c r="T267" s="1074"/>
      <c r="U267" s="1133">
        <f t="shared" ref="U267" si="2895">COUNTIF(AH267:BL267,"○")</f>
        <v>0</v>
      </c>
      <c r="V267" s="1134"/>
      <c r="W267" s="1137">
        <f t="shared" ref="W267" si="2896">SUM(Y267:AD268)</f>
        <v>0</v>
      </c>
      <c r="X267" s="1138"/>
      <c r="Y267" s="1141">
        <f t="shared" ref="Y267" si="2897">SUMIFS($AH267:$BL267,$AH268:$BL268,"非")</f>
        <v>0</v>
      </c>
      <c r="Z267" s="1114"/>
      <c r="AA267" s="1114">
        <f t="shared" ref="AA267" si="2898">SUMIFS($AH267:$BL267,$AH268:$BL268,"緊")</f>
        <v>0</v>
      </c>
      <c r="AB267" s="1114"/>
      <c r="AC267" s="1114">
        <f t="shared" ref="AC267" si="2899">SUMIFS($AH267:$BL267,$AH268:$BL268,"リ")</f>
        <v>0</v>
      </c>
      <c r="AD267" s="1115"/>
      <c r="AE267" s="1118" t="s">
        <v>451</v>
      </c>
      <c r="AF267" s="1119"/>
      <c r="AG267" s="1120"/>
      <c r="AH267" s="359"/>
      <c r="AI267" s="286"/>
      <c r="AJ267" s="286"/>
      <c r="AK267" s="286"/>
      <c r="AL267" s="286"/>
      <c r="AM267" s="286"/>
      <c r="AN267" s="286"/>
      <c r="AO267" s="360"/>
      <c r="AP267" s="360"/>
      <c r="AQ267" s="286"/>
      <c r="AR267" s="286"/>
      <c r="AS267" s="286"/>
      <c r="AT267" s="286"/>
      <c r="AU267" s="286"/>
      <c r="AV267" s="286"/>
      <c r="AW267" s="286"/>
      <c r="AX267" s="286"/>
      <c r="AY267" s="286"/>
      <c r="AZ267" s="286"/>
      <c r="BA267" s="286"/>
      <c r="BB267" s="286"/>
      <c r="BC267" s="286"/>
      <c r="BD267" s="286"/>
      <c r="BE267" s="286"/>
      <c r="BF267" s="286"/>
      <c r="BG267" s="286"/>
      <c r="BH267" s="286"/>
      <c r="BI267" s="286"/>
      <c r="BJ267" s="286"/>
      <c r="BK267" s="286"/>
      <c r="BL267" s="361"/>
      <c r="BM267" s="1105"/>
      <c r="BN267" s="1106"/>
      <c r="BO267" s="1121"/>
      <c r="BP267" s="1122"/>
      <c r="BQ267" s="1125"/>
      <c r="BR267" s="1126"/>
      <c r="BS267" s="1129" t="str">
        <f t="shared" ref="BS267" si="2900">IF(BM267&gt;2,CR267,"")</f>
        <v/>
      </c>
      <c r="BT267" s="1130"/>
      <c r="BU267" s="1105"/>
      <c r="BV267" s="1106"/>
      <c r="BW267" s="1107"/>
      <c r="BX267" s="1108"/>
      <c r="BY267" s="1111"/>
      <c r="BZ267" s="1112">
        <f t="shared" ref="BZ267" si="2901">SUMPRODUCT((AH267:BL267&gt;8)*(BM267=""),AH267:BL267)-IF(BM267="",COUNTIF(AH267:BL267,"&gt;8")*8,0)</f>
        <v>0</v>
      </c>
      <c r="CA267" s="1112">
        <f t="shared" ref="CA267" si="2902">SUMPRODUCT((AH267:BL267&gt;8)*(BM267=8),AH267:BL267)-IF(BM267=8,COUNTIF(AH267:BL267,"&gt;8")*8,0)</f>
        <v>0</v>
      </c>
      <c r="CB267" s="1098">
        <f t="shared" ref="CB267" si="2903">COUNTIFS($AH268:$BL268,"緊",$AH267:$BL267,"○")+COUNTIFS($AH268:$BL268,"リ",$AH267:$BL267,"○")</f>
        <v>0</v>
      </c>
      <c r="CC267" s="1098">
        <f t="shared" ref="CC267" si="2904">SUMIFS($AH267:$BL267,$AH268:$BL268,"緊")+SUMIFS($AH267:$BL267,$AH268:$BL268,"リ")</f>
        <v>0</v>
      </c>
      <c r="CD267" s="1100" t="str">
        <f>IF(K267="","",IFERROR(VALUE(DATEDIF(H267,[3]設定!$D$13,"Y")+DATEDIF(H267,[3]設定!$D$13,"YM")/100),0))</f>
        <v/>
      </c>
      <c r="CE267" s="1100" t="str">
        <f>IF(H267="","",IF(CD267&lt;0.06,"6か月未満",IF(AND(0.06&lt;=CD267,CD267&lt;1),"6か月以上",IF(AND(1&lt;=CD267,CD267&lt;3),"3歳児未満",IF(3&lt;=CD267,"3歳児以上","")))))</f>
        <v/>
      </c>
      <c r="CF267" s="1102"/>
      <c r="CG267" s="1094"/>
      <c r="CH267" s="1103"/>
      <c r="CI267" s="1094"/>
      <c r="CJ267" s="1094"/>
      <c r="CK267" s="1094"/>
      <c r="CL267" s="1094"/>
      <c r="CM267" s="1095"/>
      <c r="CN267" s="1096"/>
      <c r="CO267" s="1092"/>
      <c r="CP267" s="1092"/>
      <c r="CQ267" s="1092"/>
      <c r="CR267" s="1092"/>
      <c r="CS267" s="1092"/>
      <c r="CT267" s="1084">
        <f t="shared" ref="CT267" si="2905">SUM(CV267:DA268)</f>
        <v>0</v>
      </c>
      <c r="CU267" s="1090"/>
      <c r="CV267" s="1084">
        <f t="shared" ref="CV267" si="2906">IF(AND(BM267&lt;&gt;1,K267&gt;=3),COUNTIFS(AH268:BL268,"非",AH267:BL267,"&gt;=2"),"")</f>
        <v>0</v>
      </c>
      <c r="CW267" s="1085"/>
      <c r="CX267" s="1088">
        <f t="shared" ref="CX267" si="2907">IF(AND(BM267&lt;&gt;1,K267&gt;=3),COUNTIFS(AH268:BL268,"緊",AH267:BL267,"&gt;=2"),"")</f>
        <v>0</v>
      </c>
      <c r="CY267" s="1085"/>
      <c r="CZ267" s="1073">
        <f t="shared" ref="CZ267" si="2908">IF(AND(BM267&lt;&gt;1,K267&gt;=3),COUNTIFS(AH268:BL268,"リ",AH267:BL267,"&gt;=2"),"")</f>
        <v>0</v>
      </c>
      <c r="DA267" s="1074"/>
      <c r="DB267" s="1084">
        <f t="shared" ref="DB267" si="2909">SUM(DD267:DI268)</f>
        <v>0</v>
      </c>
      <c r="DC267" s="1090"/>
      <c r="DD267" s="1084" t="str">
        <f t="shared" ref="DD267" si="2910">IF(AND(BM267&lt;&gt;1,K267&lt;3),COUNTIFS(AH268:BL268,"非"),"")</f>
        <v/>
      </c>
      <c r="DE267" s="1085"/>
      <c r="DF267" s="1088" t="str">
        <f t="shared" ref="DF267" si="2911">IF(AND(BM267&lt;&gt;1,K267&lt;3),COUNTIFS(AH268:BL268,"緊"),"")</f>
        <v/>
      </c>
      <c r="DG267" s="1085"/>
      <c r="DH267" s="1073" t="str">
        <f t="shared" ref="DH267" si="2912">IF(AND(BM267&lt;&gt;1,K267&lt;3),COUNTIFS(AH268:BL268,"リ"),"")</f>
        <v/>
      </c>
      <c r="DI267" s="1074"/>
    </row>
    <row r="268" spans="1:113" ht="17.25" customHeight="1" x14ac:dyDescent="0.15">
      <c r="A268" s="1145"/>
      <c r="B268" s="1146"/>
      <c r="C268" s="1150"/>
      <c r="D268" s="1151"/>
      <c r="E268" s="1151"/>
      <c r="F268" s="1151"/>
      <c r="G268" s="1152"/>
      <c r="H268" s="1156"/>
      <c r="I268" s="1157"/>
      <c r="J268" s="1158"/>
      <c r="K268" s="1145"/>
      <c r="L268" s="1146"/>
      <c r="M268" s="1086"/>
      <c r="N268" s="1091"/>
      <c r="O268" s="1160"/>
      <c r="P268" s="1075"/>
      <c r="Q268" s="1075"/>
      <c r="R268" s="1075"/>
      <c r="S268" s="1075"/>
      <c r="T268" s="1076"/>
      <c r="U268" s="1135"/>
      <c r="V268" s="1136"/>
      <c r="W268" s="1139"/>
      <c r="X268" s="1140"/>
      <c r="Y268" s="1142"/>
      <c r="Z268" s="1116"/>
      <c r="AA268" s="1116"/>
      <c r="AB268" s="1116"/>
      <c r="AC268" s="1116"/>
      <c r="AD268" s="1117"/>
      <c r="AE268" s="1077" t="s">
        <v>450</v>
      </c>
      <c r="AF268" s="1078"/>
      <c r="AG268" s="1079"/>
      <c r="AH268" s="362"/>
      <c r="AI268" s="362"/>
      <c r="AJ268" s="362"/>
      <c r="AK268" s="362"/>
      <c r="AL268" s="362"/>
      <c r="AM268" s="362"/>
      <c r="AN268" s="362"/>
      <c r="AO268" s="363"/>
      <c r="AP268" s="363"/>
      <c r="AQ268" s="362"/>
      <c r="AR268" s="362"/>
      <c r="AS268" s="362"/>
      <c r="AT268" s="362"/>
      <c r="AU268" s="362"/>
      <c r="AV268" s="362"/>
      <c r="AW268" s="362"/>
      <c r="AX268" s="362"/>
      <c r="AY268" s="362"/>
      <c r="AZ268" s="362"/>
      <c r="BA268" s="362"/>
      <c r="BB268" s="362"/>
      <c r="BC268" s="362"/>
      <c r="BD268" s="362"/>
      <c r="BE268" s="362"/>
      <c r="BF268" s="362"/>
      <c r="BG268" s="362"/>
      <c r="BH268" s="362"/>
      <c r="BI268" s="362"/>
      <c r="BJ268" s="362"/>
      <c r="BK268" s="362"/>
      <c r="BL268" s="362"/>
      <c r="BM268" s="1080"/>
      <c r="BN268" s="1081"/>
      <c r="BO268" s="1123"/>
      <c r="BP268" s="1124"/>
      <c r="BQ268" s="1127"/>
      <c r="BR268" s="1128"/>
      <c r="BS268" s="1131"/>
      <c r="BT268" s="1132"/>
      <c r="BU268" s="1080"/>
      <c r="BV268" s="1081"/>
      <c r="BW268" s="1109"/>
      <c r="BX268" s="1110"/>
      <c r="BY268" s="1111"/>
      <c r="BZ268" s="1113"/>
      <c r="CA268" s="1113"/>
      <c r="CB268" s="1099"/>
      <c r="CC268" s="1099"/>
      <c r="CD268" s="1101"/>
      <c r="CE268" s="1101"/>
      <c r="CF268" s="1102"/>
      <c r="CG268" s="1094"/>
      <c r="CH268" s="1104"/>
      <c r="CI268" s="1094"/>
      <c r="CJ268" s="1094"/>
      <c r="CK268" s="1094"/>
      <c r="CL268" s="1094"/>
      <c r="CM268" s="1095"/>
      <c r="CN268" s="1097"/>
      <c r="CO268" s="1093"/>
      <c r="CP268" s="1093"/>
      <c r="CQ268" s="1093"/>
      <c r="CR268" s="1093"/>
      <c r="CS268" s="1093"/>
      <c r="CT268" s="1086"/>
      <c r="CU268" s="1091"/>
      <c r="CV268" s="1086"/>
      <c r="CW268" s="1087"/>
      <c r="CX268" s="1089"/>
      <c r="CY268" s="1087"/>
      <c r="CZ268" s="1075"/>
      <c r="DA268" s="1076"/>
      <c r="DB268" s="1086"/>
      <c r="DC268" s="1091"/>
      <c r="DD268" s="1086"/>
      <c r="DE268" s="1087"/>
      <c r="DF268" s="1089"/>
      <c r="DG268" s="1087"/>
      <c r="DH268" s="1075"/>
      <c r="DI268" s="1076"/>
    </row>
    <row r="269" spans="1:113" ht="17.25" customHeight="1" x14ac:dyDescent="0.15">
      <c r="A269" s="1143">
        <f t="shared" ref="A269" si="2913">A267+1</f>
        <v>130</v>
      </c>
      <c r="B269" s="1144"/>
      <c r="C269" s="1147"/>
      <c r="D269" s="1148"/>
      <c r="E269" s="1148"/>
      <c r="F269" s="1148"/>
      <c r="G269" s="1149"/>
      <c r="H269" s="1153"/>
      <c r="I269" s="1154"/>
      <c r="J269" s="1155"/>
      <c r="K269" s="1143" t="str">
        <f>IF(ISERROR(VLOOKUP($H269,[3]設定!$D$2:$E$7,2)), "", VLOOKUP($H269,[3]設定!$D$2:$E$7,2))</f>
        <v/>
      </c>
      <c r="L269" s="1144"/>
      <c r="M269" s="1084">
        <f t="shared" ref="M269" si="2914">COUNTA(AH270:BL270)</f>
        <v>0</v>
      </c>
      <c r="N269" s="1090"/>
      <c r="O269" s="1159">
        <f t="shared" ref="O269" si="2915">COUNTIF(AH270:BL270,"非")</f>
        <v>0</v>
      </c>
      <c r="P269" s="1073"/>
      <c r="Q269" s="1073">
        <f t="shared" ref="Q269" si="2916">COUNTIF(AH270:BL270,"緊")</f>
        <v>0</v>
      </c>
      <c r="R269" s="1073"/>
      <c r="S269" s="1073">
        <f t="shared" ref="S269" si="2917">COUNTIF(AH270:BL270,"リ")</f>
        <v>0</v>
      </c>
      <c r="T269" s="1074"/>
      <c r="U269" s="1133">
        <f t="shared" ref="U269" si="2918">COUNTIF(AH269:BL269,"○")</f>
        <v>0</v>
      </c>
      <c r="V269" s="1134"/>
      <c r="W269" s="1137">
        <f t="shared" ref="W269" si="2919">SUM(Y269:AD270)</f>
        <v>0</v>
      </c>
      <c r="X269" s="1138"/>
      <c r="Y269" s="1141">
        <f t="shared" ref="Y269" si="2920">SUMIFS($AH269:$BL269,$AH270:$BL270,"非")</f>
        <v>0</v>
      </c>
      <c r="Z269" s="1114"/>
      <c r="AA269" s="1114">
        <f t="shared" ref="AA269" si="2921">SUMIFS($AH269:$BL269,$AH270:$BL270,"緊")</f>
        <v>0</v>
      </c>
      <c r="AB269" s="1114"/>
      <c r="AC269" s="1114">
        <f t="shared" ref="AC269" si="2922">SUMIFS($AH269:$BL269,$AH270:$BL270,"リ")</f>
        <v>0</v>
      </c>
      <c r="AD269" s="1115"/>
      <c r="AE269" s="1118" t="s">
        <v>451</v>
      </c>
      <c r="AF269" s="1119"/>
      <c r="AG269" s="1120"/>
      <c r="AH269" s="359"/>
      <c r="AI269" s="286"/>
      <c r="AJ269" s="286"/>
      <c r="AK269" s="286"/>
      <c r="AL269" s="286"/>
      <c r="AM269" s="286"/>
      <c r="AN269" s="286"/>
      <c r="AO269" s="360"/>
      <c r="AP269" s="360"/>
      <c r="AQ269" s="286"/>
      <c r="AR269" s="286"/>
      <c r="AS269" s="286"/>
      <c r="AT269" s="286"/>
      <c r="AU269" s="286"/>
      <c r="AV269" s="286"/>
      <c r="AW269" s="286"/>
      <c r="AX269" s="286"/>
      <c r="AY269" s="286"/>
      <c r="AZ269" s="286"/>
      <c r="BA269" s="286"/>
      <c r="BB269" s="286"/>
      <c r="BC269" s="286"/>
      <c r="BD269" s="286"/>
      <c r="BE269" s="286"/>
      <c r="BF269" s="286"/>
      <c r="BG269" s="286"/>
      <c r="BH269" s="286"/>
      <c r="BI269" s="286"/>
      <c r="BJ269" s="286"/>
      <c r="BK269" s="286"/>
      <c r="BL269" s="361"/>
      <c r="BM269" s="1105"/>
      <c r="BN269" s="1106"/>
      <c r="BO269" s="1121"/>
      <c r="BP269" s="1122"/>
      <c r="BQ269" s="1125"/>
      <c r="BR269" s="1126"/>
      <c r="BS269" s="1129" t="str">
        <f t="shared" ref="BS269" si="2923">IF(BM269&gt;2,CR269,"")</f>
        <v/>
      </c>
      <c r="BT269" s="1130"/>
      <c r="BU269" s="1105"/>
      <c r="BV269" s="1106"/>
      <c r="BW269" s="1107"/>
      <c r="BX269" s="1108"/>
      <c r="BY269" s="1111"/>
      <c r="BZ269" s="1112">
        <f t="shared" ref="BZ269" si="2924">SUMPRODUCT((AH269:BL269&gt;8)*(BM269=""),AH269:BL269)-IF(BM269="",COUNTIF(AH269:BL269,"&gt;8")*8,0)</f>
        <v>0</v>
      </c>
      <c r="CA269" s="1112">
        <f t="shared" ref="CA269" si="2925">SUMPRODUCT((AH269:BL269&gt;8)*(BM269=8),AH269:BL269)-IF(BM269=8,COUNTIF(AH269:BL269,"&gt;8")*8,0)</f>
        <v>0</v>
      </c>
      <c r="CB269" s="1098">
        <f t="shared" ref="CB269" si="2926">COUNTIFS($AH270:$BL270,"緊",$AH269:$BL269,"○")+COUNTIFS($AH270:$BL270,"リ",$AH269:$BL269,"○")</f>
        <v>0</v>
      </c>
      <c r="CC269" s="1098">
        <f t="shared" ref="CC269" si="2927">SUMIFS($AH269:$BL269,$AH270:$BL270,"緊")+SUMIFS($AH269:$BL269,$AH270:$BL270,"リ")</f>
        <v>0</v>
      </c>
      <c r="CD269" s="1100" t="str">
        <f>IF(K269="","",IFERROR(VALUE(DATEDIF(H269,[3]設定!$D$13,"Y")+DATEDIF(H269,[3]設定!$D$13,"YM")/100),0))</f>
        <v/>
      </c>
      <c r="CE269" s="1100" t="str">
        <f>IF(H269="","",IF(CD269&lt;0.06,"6か月未満",IF(AND(0.06&lt;=CD269,CD269&lt;1),"6か月以上",IF(AND(1&lt;=CD269,CD269&lt;3),"3歳児未満",IF(3&lt;=CD269,"3歳児以上","")))))</f>
        <v/>
      </c>
      <c r="CF269" s="1102"/>
      <c r="CG269" s="1094"/>
      <c r="CH269" s="1103"/>
      <c r="CI269" s="1094"/>
      <c r="CJ269" s="1094"/>
      <c r="CK269" s="1094"/>
      <c r="CL269" s="1094"/>
      <c r="CM269" s="1095"/>
      <c r="CN269" s="1096"/>
      <c r="CO269" s="1092"/>
      <c r="CP269" s="1092"/>
      <c r="CQ269" s="1092"/>
      <c r="CR269" s="1092"/>
      <c r="CS269" s="1092"/>
      <c r="CT269" s="1084">
        <f t="shared" ref="CT269" si="2928">SUM(CV269:DA270)</f>
        <v>0</v>
      </c>
      <c r="CU269" s="1090"/>
      <c r="CV269" s="1084">
        <f t="shared" ref="CV269" si="2929">IF(AND(BM269&lt;&gt;1,K269&gt;=3),COUNTIFS(AH270:BL270,"非",AH269:BL269,"&gt;=2"),"")</f>
        <v>0</v>
      </c>
      <c r="CW269" s="1085"/>
      <c r="CX269" s="1088">
        <f t="shared" ref="CX269" si="2930">IF(AND(BM269&lt;&gt;1,K269&gt;=3),COUNTIFS(AH270:BL270,"緊",AH269:BL269,"&gt;=2"),"")</f>
        <v>0</v>
      </c>
      <c r="CY269" s="1085"/>
      <c r="CZ269" s="1073">
        <f t="shared" ref="CZ269" si="2931">IF(AND(BM269&lt;&gt;1,K269&gt;=3),COUNTIFS(AH270:BL270,"リ",AH269:BL269,"&gt;=2"),"")</f>
        <v>0</v>
      </c>
      <c r="DA269" s="1074"/>
      <c r="DB269" s="1084">
        <f t="shared" ref="DB269" si="2932">SUM(DD269:DI270)</f>
        <v>0</v>
      </c>
      <c r="DC269" s="1090"/>
      <c r="DD269" s="1084" t="str">
        <f t="shared" ref="DD269" si="2933">IF(AND(BM269&lt;&gt;1,K269&lt;3),COUNTIFS(AH270:BL270,"非"),"")</f>
        <v/>
      </c>
      <c r="DE269" s="1085"/>
      <c r="DF269" s="1088" t="str">
        <f t="shared" ref="DF269" si="2934">IF(AND(BM269&lt;&gt;1,K269&lt;3),COUNTIFS(AH270:BL270,"緊"),"")</f>
        <v/>
      </c>
      <c r="DG269" s="1085"/>
      <c r="DH269" s="1073" t="str">
        <f t="shared" ref="DH269" si="2935">IF(AND(BM269&lt;&gt;1,K269&lt;3),COUNTIFS(AH270:BL270,"リ"),"")</f>
        <v/>
      </c>
      <c r="DI269" s="1074"/>
    </row>
    <row r="270" spans="1:113" ht="17.25" customHeight="1" x14ac:dyDescent="0.15">
      <c r="A270" s="1145"/>
      <c r="B270" s="1146"/>
      <c r="C270" s="1150"/>
      <c r="D270" s="1151"/>
      <c r="E270" s="1151"/>
      <c r="F270" s="1151"/>
      <c r="G270" s="1152"/>
      <c r="H270" s="1156"/>
      <c r="I270" s="1157"/>
      <c r="J270" s="1158"/>
      <c r="K270" s="1145"/>
      <c r="L270" s="1146"/>
      <c r="M270" s="1086"/>
      <c r="N270" s="1091"/>
      <c r="O270" s="1160"/>
      <c r="P270" s="1075"/>
      <c r="Q270" s="1075"/>
      <c r="R270" s="1075"/>
      <c r="S270" s="1075"/>
      <c r="T270" s="1076"/>
      <c r="U270" s="1135"/>
      <c r="V270" s="1136"/>
      <c r="W270" s="1139"/>
      <c r="X270" s="1140"/>
      <c r="Y270" s="1142"/>
      <c r="Z270" s="1116"/>
      <c r="AA270" s="1116"/>
      <c r="AB270" s="1116"/>
      <c r="AC270" s="1116"/>
      <c r="AD270" s="1117"/>
      <c r="AE270" s="1077" t="s">
        <v>450</v>
      </c>
      <c r="AF270" s="1078"/>
      <c r="AG270" s="1079"/>
      <c r="AH270" s="362"/>
      <c r="AI270" s="362"/>
      <c r="AJ270" s="362"/>
      <c r="AK270" s="362"/>
      <c r="AL270" s="362"/>
      <c r="AM270" s="362"/>
      <c r="AN270" s="362"/>
      <c r="AO270" s="363"/>
      <c r="AP270" s="363"/>
      <c r="AQ270" s="362"/>
      <c r="AR270" s="362"/>
      <c r="AS270" s="362"/>
      <c r="AT270" s="362"/>
      <c r="AU270" s="362"/>
      <c r="AV270" s="362"/>
      <c r="AW270" s="362"/>
      <c r="AX270" s="362"/>
      <c r="AY270" s="362"/>
      <c r="AZ270" s="362"/>
      <c r="BA270" s="362"/>
      <c r="BB270" s="362"/>
      <c r="BC270" s="362"/>
      <c r="BD270" s="362"/>
      <c r="BE270" s="362"/>
      <c r="BF270" s="362"/>
      <c r="BG270" s="362"/>
      <c r="BH270" s="362"/>
      <c r="BI270" s="362"/>
      <c r="BJ270" s="362"/>
      <c r="BK270" s="362"/>
      <c r="BL270" s="362"/>
      <c r="BM270" s="1080"/>
      <c r="BN270" s="1081"/>
      <c r="BO270" s="1123"/>
      <c r="BP270" s="1124"/>
      <c r="BQ270" s="1127"/>
      <c r="BR270" s="1128"/>
      <c r="BS270" s="1131"/>
      <c r="BT270" s="1132"/>
      <c r="BU270" s="1080"/>
      <c r="BV270" s="1081"/>
      <c r="BW270" s="1109"/>
      <c r="BX270" s="1110"/>
      <c r="BY270" s="1111"/>
      <c r="BZ270" s="1113"/>
      <c r="CA270" s="1113"/>
      <c r="CB270" s="1099"/>
      <c r="CC270" s="1099"/>
      <c r="CD270" s="1101"/>
      <c r="CE270" s="1101"/>
      <c r="CF270" s="1102"/>
      <c r="CG270" s="1094"/>
      <c r="CH270" s="1104"/>
      <c r="CI270" s="1094"/>
      <c r="CJ270" s="1094"/>
      <c r="CK270" s="1094"/>
      <c r="CL270" s="1094"/>
      <c r="CM270" s="1095"/>
      <c r="CN270" s="1097"/>
      <c r="CO270" s="1093"/>
      <c r="CP270" s="1093"/>
      <c r="CQ270" s="1093"/>
      <c r="CR270" s="1093"/>
      <c r="CS270" s="1093"/>
      <c r="CT270" s="1086"/>
      <c r="CU270" s="1091"/>
      <c r="CV270" s="1086"/>
      <c r="CW270" s="1087"/>
      <c r="CX270" s="1089"/>
      <c r="CY270" s="1087"/>
      <c r="CZ270" s="1075"/>
      <c r="DA270" s="1076"/>
      <c r="DB270" s="1086"/>
      <c r="DC270" s="1091"/>
      <c r="DD270" s="1086"/>
      <c r="DE270" s="1087"/>
      <c r="DF270" s="1089"/>
      <c r="DG270" s="1087"/>
      <c r="DH270" s="1075"/>
      <c r="DI270" s="1076"/>
    </row>
    <row r="271" spans="1:113" ht="17.25" customHeight="1" x14ac:dyDescent="0.15">
      <c r="A271" s="1143">
        <f t="shared" ref="A271" si="2936">A269+1</f>
        <v>131</v>
      </c>
      <c r="B271" s="1144"/>
      <c r="C271" s="1147"/>
      <c r="D271" s="1148"/>
      <c r="E271" s="1148"/>
      <c r="F271" s="1148"/>
      <c r="G271" s="1149"/>
      <c r="H271" s="1153"/>
      <c r="I271" s="1154"/>
      <c r="J271" s="1155"/>
      <c r="K271" s="1143" t="str">
        <f>IF(ISERROR(VLOOKUP($H271,[3]設定!$D$2:$E$7,2)), "", VLOOKUP($H271,[3]設定!$D$2:$E$7,2))</f>
        <v/>
      </c>
      <c r="L271" s="1144"/>
      <c r="M271" s="1084">
        <f t="shared" ref="M271" si="2937">COUNTA(AH272:BL272)</f>
        <v>0</v>
      </c>
      <c r="N271" s="1090"/>
      <c r="O271" s="1159">
        <f t="shared" ref="O271" si="2938">COUNTIF(AH272:BL272,"非")</f>
        <v>0</v>
      </c>
      <c r="P271" s="1073"/>
      <c r="Q271" s="1073">
        <f t="shared" ref="Q271" si="2939">COUNTIF(AH272:BL272,"緊")</f>
        <v>0</v>
      </c>
      <c r="R271" s="1073"/>
      <c r="S271" s="1073">
        <f t="shared" ref="S271" si="2940">COUNTIF(AH272:BL272,"リ")</f>
        <v>0</v>
      </c>
      <c r="T271" s="1074"/>
      <c r="U271" s="1133">
        <f t="shared" ref="U271" si="2941">COUNTIF(AH271:BL271,"○")</f>
        <v>0</v>
      </c>
      <c r="V271" s="1134"/>
      <c r="W271" s="1137">
        <f t="shared" ref="W271" si="2942">SUM(Y271:AD272)</f>
        <v>0</v>
      </c>
      <c r="X271" s="1138"/>
      <c r="Y271" s="1141">
        <f t="shared" ref="Y271" si="2943">SUMIFS($AH271:$BL271,$AH272:$BL272,"非")</f>
        <v>0</v>
      </c>
      <c r="Z271" s="1114"/>
      <c r="AA271" s="1114">
        <f t="shared" ref="AA271" si="2944">SUMIFS($AH271:$BL271,$AH272:$BL272,"緊")</f>
        <v>0</v>
      </c>
      <c r="AB271" s="1114"/>
      <c r="AC271" s="1114">
        <f t="shared" ref="AC271" si="2945">SUMIFS($AH271:$BL271,$AH272:$BL272,"リ")</f>
        <v>0</v>
      </c>
      <c r="AD271" s="1115"/>
      <c r="AE271" s="1118" t="s">
        <v>451</v>
      </c>
      <c r="AF271" s="1119"/>
      <c r="AG271" s="1120"/>
      <c r="AH271" s="359"/>
      <c r="AI271" s="286"/>
      <c r="AJ271" s="286"/>
      <c r="AK271" s="286"/>
      <c r="AL271" s="286"/>
      <c r="AM271" s="286"/>
      <c r="AN271" s="286"/>
      <c r="AO271" s="360"/>
      <c r="AP271" s="360"/>
      <c r="AQ271" s="286"/>
      <c r="AR271" s="286"/>
      <c r="AS271" s="286"/>
      <c r="AT271" s="286"/>
      <c r="AU271" s="286"/>
      <c r="AV271" s="286"/>
      <c r="AW271" s="286"/>
      <c r="AX271" s="286"/>
      <c r="AY271" s="286"/>
      <c r="AZ271" s="286"/>
      <c r="BA271" s="286"/>
      <c r="BB271" s="286"/>
      <c r="BC271" s="286"/>
      <c r="BD271" s="286"/>
      <c r="BE271" s="286"/>
      <c r="BF271" s="286"/>
      <c r="BG271" s="286"/>
      <c r="BH271" s="286"/>
      <c r="BI271" s="286"/>
      <c r="BJ271" s="286"/>
      <c r="BK271" s="286"/>
      <c r="BL271" s="361"/>
      <c r="BM271" s="1105"/>
      <c r="BN271" s="1106"/>
      <c r="BO271" s="1121"/>
      <c r="BP271" s="1122"/>
      <c r="BQ271" s="1125"/>
      <c r="BR271" s="1126"/>
      <c r="BS271" s="1129" t="str">
        <f t="shared" ref="BS271" si="2946">IF(BM271&gt;2,CR271,"")</f>
        <v/>
      </c>
      <c r="BT271" s="1130"/>
      <c r="BU271" s="1105"/>
      <c r="BV271" s="1106"/>
      <c r="BW271" s="1107"/>
      <c r="BX271" s="1108"/>
      <c r="BY271" s="1111"/>
      <c r="BZ271" s="1112">
        <f t="shared" ref="BZ271" si="2947">SUMPRODUCT((AH271:BL271&gt;8)*(BM271=""),AH271:BL271)-IF(BM271="",COUNTIF(AH271:BL271,"&gt;8")*8,0)</f>
        <v>0</v>
      </c>
      <c r="CA271" s="1112">
        <f t="shared" ref="CA271" si="2948">SUMPRODUCT((AH271:BL271&gt;8)*(BM271=8),AH271:BL271)-IF(BM271=8,COUNTIF(AH271:BL271,"&gt;8")*8,0)</f>
        <v>0</v>
      </c>
      <c r="CB271" s="1098">
        <f t="shared" ref="CB271" si="2949">COUNTIFS($AH272:$BL272,"緊",$AH271:$BL271,"○")+COUNTIFS($AH272:$BL272,"リ",$AH271:$BL271,"○")</f>
        <v>0</v>
      </c>
      <c r="CC271" s="1098">
        <f t="shared" ref="CC271" si="2950">SUMIFS($AH271:$BL271,$AH272:$BL272,"緊")+SUMIFS($AH271:$BL271,$AH272:$BL272,"リ")</f>
        <v>0</v>
      </c>
      <c r="CD271" s="1100" t="str">
        <f>IF(K271="","",IFERROR(VALUE(DATEDIF(H271,[3]設定!$D$13,"Y")+DATEDIF(H271,[3]設定!$D$13,"YM")/100),0))</f>
        <v/>
      </c>
      <c r="CE271" s="1100" t="str">
        <f>IF(H271="","",IF(CD271&lt;0.06,"6か月未満",IF(AND(0.06&lt;=CD271,CD271&lt;1),"6か月以上",IF(AND(1&lt;=CD271,CD271&lt;3),"3歳児未満",IF(3&lt;=CD271,"3歳児以上","")))))</f>
        <v/>
      </c>
      <c r="CF271" s="1102"/>
      <c r="CG271" s="1094"/>
      <c r="CH271" s="1103"/>
      <c r="CI271" s="1094"/>
      <c r="CJ271" s="1094"/>
      <c r="CK271" s="1094"/>
      <c r="CL271" s="1094"/>
      <c r="CM271" s="1095"/>
      <c r="CN271" s="1096"/>
      <c r="CO271" s="1092"/>
      <c r="CP271" s="1092"/>
      <c r="CQ271" s="1092"/>
      <c r="CR271" s="1092"/>
      <c r="CS271" s="1092"/>
      <c r="CT271" s="1084">
        <f t="shared" ref="CT271" si="2951">SUM(CV271:DA272)</f>
        <v>0</v>
      </c>
      <c r="CU271" s="1090"/>
      <c r="CV271" s="1084">
        <f t="shared" ref="CV271" si="2952">IF(AND(BM271&lt;&gt;1,K271&gt;=3),COUNTIFS(AH272:BL272,"非",AH271:BL271,"&gt;=2"),"")</f>
        <v>0</v>
      </c>
      <c r="CW271" s="1085"/>
      <c r="CX271" s="1088">
        <f t="shared" ref="CX271" si="2953">IF(AND(BM271&lt;&gt;1,K271&gt;=3),COUNTIFS(AH272:BL272,"緊",AH271:BL271,"&gt;=2"),"")</f>
        <v>0</v>
      </c>
      <c r="CY271" s="1085"/>
      <c r="CZ271" s="1073">
        <f t="shared" ref="CZ271" si="2954">IF(AND(BM271&lt;&gt;1,K271&gt;=3),COUNTIFS(AH272:BL272,"リ",AH271:BL271,"&gt;=2"),"")</f>
        <v>0</v>
      </c>
      <c r="DA271" s="1074"/>
      <c r="DB271" s="1084">
        <f t="shared" ref="DB271" si="2955">SUM(DD271:DI272)</f>
        <v>0</v>
      </c>
      <c r="DC271" s="1090"/>
      <c r="DD271" s="1084" t="str">
        <f t="shared" ref="DD271" si="2956">IF(AND(BM271&lt;&gt;1,K271&lt;3),COUNTIFS(AH272:BL272,"非"),"")</f>
        <v/>
      </c>
      <c r="DE271" s="1085"/>
      <c r="DF271" s="1088" t="str">
        <f t="shared" ref="DF271" si="2957">IF(AND(BM271&lt;&gt;1,K271&lt;3),COUNTIFS(AH272:BL272,"緊"),"")</f>
        <v/>
      </c>
      <c r="DG271" s="1085"/>
      <c r="DH271" s="1073" t="str">
        <f t="shared" ref="DH271" si="2958">IF(AND(BM271&lt;&gt;1,K271&lt;3),COUNTIFS(AH272:BL272,"リ"),"")</f>
        <v/>
      </c>
      <c r="DI271" s="1074"/>
    </row>
    <row r="272" spans="1:113" ht="17.25" customHeight="1" x14ac:dyDescent="0.15">
      <c r="A272" s="1145"/>
      <c r="B272" s="1146"/>
      <c r="C272" s="1150"/>
      <c r="D272" s="1151"/>
      <c r="E272" s="1151"/>
      <c r="F272" s="1151"/>
      <c r="G272" s="1152"/>
      <c r="H272" s="1156"/>
      <c r="I272" s="1157"/>
      <c r="J272" s="1158"/>
      <c r="K272" s="1145"/>
      <c r="L272" s="1146"/>
      <c r="M272" s="1086"/>
      <c r="N272" s="1091"/>
      <c r="O272" s="1160"/>
      <c r="P272" s="1075"/>
      <c r="Q272" s="1075"/>
      <c r="R272" s="1075"/>
      <c r="S272" s="1075"/>
      <c r="T272" s="1076"/>
      <c r="U272" s="1135"/>
      <c r="V272" s="1136"/>
      <c r="W272" s="1139"/>
      <c r="X272" s="1140"/>
      <c r="Y272" s="1142"/>
      <c r="Z272" s="1116"/>
      <c r="AA272" s="1116"/>
      <c r="AB272" s="1116"/>
      <c r="AC272" s="1116"/>
      <c r="AD272" s="1117"/>
      <c r="AE272" s="1077" t="s">
        <v>450</v>
      </c>
      <c r="AF272" s="1078"/>
      <c r="AG272" s="1079"/>
      <c r="AH272" s="362"/>
      <c r="AI272" s="362"/>
      <c r="AJ272" s="362"/>
      <c r="AK272" s="362"/>
      <c r="AL272" s="362"/>
      <c r="AM272" s="362"/>
      <c r="AN272" s="362"/>
      <c r="AO272" s="363"/>
      <c r="AP272" s="363"/>
      <c r="AQ272" s="362"/>
      <c r="AR272" s="362"/>
      <c r="AS272" s="362"/>
      <c r="AT272" s="362"/>
      <c r="AU272" s="362"/>
      <c r="AV272" s="362"/>
      <c r="AW272" s="362"/>
      <c r="AX272" s="362"/>
      <c r="AY272" s="362"/>
      <c r="AZ272" s="362"/>
      <c r="BA272" s="362"/>
      <c r="BB272" s="362"/>
      <c r="BC272" s="362"/>
      <c r="BD272" s="362"/>
      <c r="BE272" s="362"/>
      <c r="BF272" s="362"/>
      <c r="BG272" s="362"/>
      <c r="BH272" s="362"/>
      <c r="BI272" s="362"/>
      <c r="BJ272" s="362"/>
      <c r="BK272" s="362"/>
      <c r="BL272" s="362"/>
      <c r="BM272" s="1080"/>
      <c r="BN272" s="1081"/>
      <c r="BO272" s="1123"/>
      <c r="BP272" s="1124"/>
      <c r="BQ272" s="1127"/>
      <c r="BR272" s="1128"/>
      <c r="BS272" s="1131"/>
      <c r="BT272" s="1132"/>
      <c r="BU272" s="1080"/>
      <c r="BV272" s="1081"/>
      <c r="BW272" s="1109"/>
      <c r="BX272" s="1110"/>
      <c r="BY272" s="1111"/>
      <c r="BZ272" s="1113"/>
      <c r="CA272" s="1113"/>
      <c r="CB272" s="1099"/>
      <c r="CC272" s="1099"/>
      <c r="CD272" s="1101"/>
      <c r="CE272" s="1101"/>
      <c r="CF272" s="1102"/>
      <c r="CG272" s="1094"/>
      <c r="CH272" s="1104"/>
      <c r="CI272" s="1094"/>
      <c r="CJ272" s="1094"/>
      <c r="CK272" s="1094"/>
      <c r="CL272" s="1094"/>
      <c r="CM272" s="1095"/>
      <c r="CN272" s="1097"/>
      <c r="CO272" s="1093"/>
      <c r="CP272" s="1093"/>
      <c r="CQ272" s="1093"/>
      <c r="CR272" s="1093"/>
      <c r="CS272" s="1093"/>
      <c r="CT272" s="1086"/>
      <c r="CU272" s="1091"/>
      <c r="CV272" s="1086"/>
      <c r="CW272" s="1087"/>
      <c r="CX272" s="1089"/>
      <c r="CY272" s="1087"/>
      <c r="CZ272" s="1075"/>
      <c r="DA272" s="1076"/>
      <c r="DB272" s="1086"/>
      <c r="DC272" s="1091"/>
      <c r="DD272" s="1086"/>
      <c r="DE272" s="1087"/>
      <c r="DF272" s="1089"/>
      <c r="DG272" s="1087"/>
      <c r="DH272" s="1075"/>
      <c r="DI272" s="1076"/>
    </row>
    <row r="273" spans="1:113" ht="17.25" customHeight="1" x14ac:dyDescent="0.15">
      <c r="A273" s="1143">
        <f t="shared" ref="A273" si="2959">A271+1</f>
        <v>132</v>
      </c>
      <c r="B273" s="1144"/>
      <c r="C273" s="1147"/>
      <c r="D273" s="1148"/>
      <c r="E273" s="1148"/>
      <c r="F273" s="1148"/>
      <c r="G273" s="1149"/>
      <c r="H273" s="1153"/>
      <c r="I273" s="1154"/>
      <c r="J273" s="1155"/>
      <c r="K273" s="1143" t="str">
        <f>IF(ISERROR(VLOOKUP($H273,[3]設定!$D$2:$E$7,2)), "", VLOOKUP($H273,[3]設定!$D$2:$E$7,2))</f>
        <v/>
      </c>
      <c r="L273" s="1144"/>
      <c r="M273" s="1084">
        <f t="shared" ref="M273" si="2960">COUNTA(AH274:BL274)</f>
        <v>0</v>
      </c>
      <c r="N273" s="1090"/>
      <c r="O273" s="1159">
        <f t="shared" ref="O273" si="2961">COUNTIF(AH274:BL274,"非")</f>
        <v>0</v>
      </c>
      <c r="P273" s="1073"/>
      <c r="Q273" s="1073">
        <f t="shared" ref="Q273" si="2962">COUNTIF(AH274:BL274,"緊")</f>
        <v>0</v>
      </c>
      <c r="R273" s="1073"/>
      <c r="S273" s="1073">
        <f t="shared" ref="S273" si="2963">COUNTIF(AH274:BL274,"リ")</f>
        <v>0</v>
      </c>
      <c r="T273" s="1074"/>
      <c r="U273" s="1133">
        <f t="shared" ref="U273" si="2964">COUNTIF(AH273:BL273,"○")</f>
        <v>0</v>
      </c>
      <c r="V273" s="1134"/>
      <c r="W273" s="1137">
        <f t="shared" ref="W273" si="2965">SUM(Y273:AD274)</f>
        <v>0</v>
      </c>
      <c r="X273" s="1138"/>
      <c r="Y273" s="1141">
        <f t="shared" ref="Y273" si="2966">SUMIFS($AH273:$BL273,$AH274:$BL274,"非")</f>
        <v>0</v>
      </c>
      <c r="Z273" s="1114"/>
      <c r="AA273" s="1114">
        <f t="shared" ref="AA273" si="2967">SUMIFS($AH273:$BL273,$AH274:$BL274,"緊")</f>
        <v>0</v>
      </c>
      <c r="AB273" s="1114"/>
      <c r="AC273" s="1114">
        <f t="shared" ref="AC273" si="2968">SUMIFS($AH273:$BL273,$AH274:$BL274,"リ")</f>
        <v>0</v>
      </c>
      <c r="AD273" s="1115"/>
      <c r="AE273" s="1118" t="s">
        <v>451</v>
      </c>
      <c r="AF273" s="1119"/>
      <c r="AG273" s="1120"/>
      <c r="AH273" s="359"/>
      <c r="AI273" s="286"/>
      <c r="AJ273" s="286"/>
      <c r="AK273" s="286"/>
      <c r="AL273" s="286"/>
      <c r="AM273" s="286"/>
      <c r="AN273" s="286"/>
      <c r="AO273" s="360"/>
      <c r="AP273" s="360"/>
      <c r="AQ273" s="286"/>
      <c r="AR273" s="286"/>
      <c r="AS273" s="286"/>
      <c r="AT273" s="286"/>
      <c r="AU273" s="286"/>
      <c r="AV273" s="286"/>
      <c r="AW273" s="286"/>
      <c r="AX273" s="286"/>
      <c r="AY273" s="286"/>
      <c r="AZ273" s="286"/>
      <c r="BA273" s="286"/>
      <c r="BB273" s="286"/>
      <c r="BC273" s="286"/>
      <c r="BD273" s="286"/>
      <c r="BE273" s="286"/>
      <c r="BF273" s="286"/>
      <c r="BG273" s="286"/>
      <c r="BH273" s="286"/>
      <c r="BI273" s="286"/>
      <c r="BJ273" s="286"/>
      <c r="BK273" s="286"/>
      <c r="BL273" s="361"/>
      <c r="BM273" s="1105"/>
      <c r="BN273" s="1106"/>
      <c r="BO273" s="1121"/>
      <c r="BP273" s="1122"/>
      <c r="BQ273" s="1125"/>
      <c r="BR273" s="1126"/>
      <c r="BS273" s="1129" t="str">
        <f t="shared" ref="BS273" si="2969">IF(BM273&gt;2,CR273,"")</f>
        <v/>
      </c>
      <c r="BT273" s="1130"/>
      <c r="BU273" s="1105"/>
      <c r="BV273" s="1106"/>
      <c r="BW273" s="1107"/>
      <c r="BX273" s="1108"/>
      <c r="BY273" s="1111"/>
      <c r="BZ273" s="1112">
        <f t="shared" ref="BZ273" si="2970">SUMPRODUCT((AH273:BL273&gt;8)*(BM273=""),AH273:BL273)-IF(BM273="",COUNTIF(AH273:BL273,"&gt;8")*8,0)</f>
        <v>0</v>
      </c>
      <c r="CA273" s="1112">
        <f t="shared" ref="CA273" si="2971">SUMPRODUCT((AH273:BL273&gt;8)*(BM273=8),AH273:BL273)-IF(BM273=8,COUNTIF(AH273:BL273,"&gt;8")*8,0)</f>
        <v>0</v>
      </c>
      <c r="CB273" s="1098">
        <f t="shared" ref="CB273" si="2972">COUNTIFS($AH274:$BL274,"緊",$AH273:$BL273,"○")+COUNTIFS($AH274:$BL274,"リ",$AH273:$BL273,"○")</f>
        <v>0</v>
      </c>
      <c r="CC273" s="1098">
        <f t="shared" ref="CC273" si="2973">SUMIFS($AH273:$BL273,$AH274:$BL274,"緊")+SUMIFS($AH273:$BL273,$AH274:$BL274,"リ")</f>
        <v>0</v>
      </c>
      <c r="CD273" s="1100" t="str">
        <f>IF(K273="","",IFERROR(VALUE(DATEDIF(H273,[3]設定!$D$13,"Y")+DATEDIF(H273,[3]設定!$D$13,"YM")/100),0))</f>
        <v/>
      </c>
      <c r="CE273" s="1100" t="str">
        <f>IF(H273="","",IF(CD273&lt;0.06,"6か月未満",IF(AND(0.06&lt;=CD273,CD273&lt;1),"6か月以上",IF(AND(1&lt;=CD273,CD273&lt;3),"3歳児未満",IF(3&lt;=CD273,"3歳児以上","")))))</f>
        <v/>
      </c>
      <c r="CF273" s="1102"/>
      <c r="CG273" s="1094"/>
      <c r="CH273" s="1103"/>
      <c r="CI273" s="1094"/>
      <c r="CJ273" s="1094"/>
      <c r="CK273" s="1094"/>
      <c r="CL273" s="1094"/>
      <c r="CM273" s="1095"/>
      <c r="CN273" s="1096"/>
      <c r="CO273" s="1092"/>
      <c r="CP273" s="1092"/>
      <c r="CQ273" s="1092"/>
      <c r="CR273" s="1092"/>
      <c r="CS273" s="1092"/>
      <c r="CT273" s="1084">
        <f t="shared" ref="CT273" si="2974">SUM(CV273:DA274)</f>
        <v>0</v>
      </c>
      <c r="CU273" s="1090"/>
      <c r="CV273" s="1084">
        <f t="shared" ref="CV273" si="2975">IF(AND(BM273&lt;&gt;1,K273&gt;=3),COUNTIFS(AH274:BL274,"非",AH273:BL273,"&gt;=2"),"")</f>
        <v>0</v>
      </c>
      <c r="CW273" s="1085"/>
      <c r="CX273" s="1088">
        <f t="shared" ref="CX273" si="2976">IF(AND(BM273&lt;&gt;1,K273&gt;=3),COUNTIFS(AH274:BL274,"緊",AH273:BL273,"&gt;=2"),"")</f>
        <v>0</v>
      </c>
      <c r="CY273" s="1085"/>
      <c r="CZ273" s="1073">
        <f t="shared" ref="CZ273" si="2977">IF(AND(BM273&lt;&gt;1,K273&gt;=3),COUNTIFS(AH274:BL274,"リ",AH273:BL273,"&gt;=2"),"")</f>
        <v>0</v>
      </c>
      <c r="DA273" s="1074"/>
      <c r="DB273" s="1084">
        <f t="shared" ref="DB273" si="2978">SUM(DD273:DI274)</f>
        <v>0</v>
      </c>
      <c r="DC273" s="1090"/>
      <c r="DD273" s="1084" t="str">
        <f t="shared" ref="DD273" si="2979">IF(AND(BM273&lt;&gt;1,K273&lt;3),COUNTIFS(AH274:BL274,"非"),"")</f>
        <v/>
      </c>
      <c r="DE273" s="1085"/>
      <c r="DF273" s="1088" t="str">
        <f t="shared" ref="DF273" si="2980">IF(AND(BM273&lt;&gt;1,K273&lt;3),COUNTIFS(AH274:BL274,"緊"),"")</f>
        <v/>
      </c>
      <c r="DG273" s="1085"/>
      <c r="DH273" s="1073" t="str">
        <f t="shared" ref="DH273" si="2981">IF(AND(BM273&lt;&gt;1,K273&lt;3),COUNTIFS(AH274:BL274,"リ"),"")</f>
        <v/>
      </c>
      <c r="DI273" s="1074"/>
    </row>
    <row r="274" spans="1:113" ht="17.25" customHeight="1" x14ac:dyDescent="0.15">
      <c r="A274" s="1145"/>
      <c r="B274" s="1146"/>
      <c r="C274" s="1150"/>
      <c r="D274" s="1151"/>
      <c r="E274" s="1151"/>
      <c r="F274" s="1151"/>
      <c r="G274" s="1152"/>
      <c r="H274" s="1156"/>
      <c r="I274" s="1157"/>
      <c r="J274" s="1158"/>
      <c r="K274" s="1145"/>
      <c r="L274" s="1146"/>
      <c r="M274" s="1086"/>
      <c r="N274" s="1091"/>
      <c r="O274" s="1160"/>
      <c r="P274" s="1075"/>
      <c r="Q274" s="1075"/>
      <c r="R274" s="1075"/>
      <c r="S274" s="1075"/>
      <c r="T274" s="1076"/>
      <c r="U274" s="1135"/>
      <c r="V274" s="1136"/>
      <c r="W274" s="1139"/>
      <c r="X274" s="1140"/>
      <c r="Y274" s="1142"/>
      <c r="Z274" s="1116"/>
      <c r="AA274" s="1116"/>
      <c r="AB274" s="1116"/>
      <c r="AC274" s="1116"/>
      <c r="AD274" s="1117"/>
      <c r="AE274" s="1077" t="s">
        <v>450</v>
      </c>
      <c r="AF274" s="1078"/>
      <c r="AG274" s="1079"/>
      <c r="AH274" s="362"/>
      <c r="AI274" s="362"/>
      <c r="AJ274" s="362"/>
      <c r="AK274" s="362"/>
      <c r="AL274" s="362"/>
      <c r="AM274" s="362"/>
      <c r="AN274" s="362"/>
      <c r="AO274" s="363"/>
      <c r="AP274" s="363"/>
      <c r="AQ274" s="362"/>
      <c r="AR274" s="362"/>
      <c r="AS274" s="362"/>
      <c r="AT274" s="362"/>
      <c r="AU274" s="362"/>
      <c r="AV274" s="362"/>
      <c r="AW274" s="362"/>
      <c r="AX274" s="362"/>
      <c r="AY274" s="362"/>
      <c r="AZ274" s="362"/>
      <c r="BA274" s="362"/>
      <c r="BB274" s="362"/>
      <c r="BC274" s="362"/>
      <c r="BD274" s="362"/>
      <c r="BE274" s="362"/>
      <c r="BF274" s="362"/>
      <c r="BG274" s="362"/>
      <c r="BH274" s="362"/>
      <c r="BI274" s="362"/>
      <c r="BJ274" s="362"/>
      <c r="BK274" s="362"/>
      <c r="BL274" s="362"/>
      <c r="BM274" s="1080"/>
      <c r="BN274" s="1081"/>
      <c r="BO274" s="1123"/>
      <c r="BP274" s="1124"/>
      <c r="BQ274" s="1127"/>
      <c r="BR274" s="1128"/>
      <c r="BS274" s="1131"/>
      <c r="BT274" s="1132"/>
      <c r="BU274" s="1080"/>
      <c r="BV274" s="1081"/>
      <c r="BW274" s="1109"/>
      <c r="BX274" s="1110"/>
      <c r="BY274" s="1111"/>
      <c r="BZ274" s="1113"/>
      <c r="CA274" s="1113"/>
      <c r="CB274" s="1099"/>
      <c r="CC274" s="1099"/>
      <c r="CD274" s="1101"/>
      <c r="CE274" s="1101"/>
      <c r="CF274" s="1102"/>
      <c r="CG274" s="1094"/>
      <c r="CH274" s="1104"/>
      <c r="CI274" s="1094"/>
      <c r="CJ274" s="1094"/>
      <c r="CK274" s="1094"/>
      <c r="CL274" s="1094"/>
      <c r="CM274" s="1095"/>
      <c r="CN274" s="1097"/>
      <c r="CO274" s="1093"/>
      <c r="CP274" s="1093"/>
      <c r="CQ274" s="1093"/>
      <c r="CR274" s="1093"/>
      <c r="CS274" s="1093"/>
      <c r="CT274" s="1086"/>
      <c r="CU274" s="1091"/>
      <c r="CV274" s="1086"/>
      <c r="CW274" s="1087"/>
      <c r="CX274" s="1089"/>
      <c r="CY274" s="1087"/>
      <c r="CZ274" s="1075"/>
      <c r="DA274" s="1076"/>
      <c r="DB274" s="1086"/>
      <c r="DC274" s="1091"/>
      <c r="DD274" s="1086"/>
      <c r="DE274" s="1087"/>
      <c r="DF274" s="1089"/>
      <c r="DG274" s="1087"/>
      <c r="DH274" s="1075"/>
      <c r="DI274" s="1076"/>
    </row>
    <row r="275" spans="1:113" ht="17.25" customHeight="1" x14ac:dyDescent="0.15">
      <c r="A275" s="1143">
        <f t="shared" ref="A275" si="2982">A273+1</f>
        <v>133</v>
      </c>
      <c r="B275" s="1144"/>
      <c r="C275" s="1147"/>
      <c r="D275" s="1148"/>
      <c r="E275" s="1148"/>
      <c r="F275" s="1148"/>
      <c r="G275" s="1149"/>
      <c r="H275" s="1153"/>
      <c r="I275" s="1154"/>
      <c r="J275" s="1155"/>
      <c r="K275" s="1143" t="str">
        <f>IF(ISERROR(VLOOKUP($H275,[3]設定!$D$2:$E$7,2)), "", VLOOKUP($H275,[3]設定!$D$2:$E$7,2))</f>
        <v/>
      </c>
      <c r="L275" s="1144"/>
      <c r="M275" s="1084">
        <f t="shared" ref="M275" si="2983">COUNTA(AH276:BL276)</f>
        <v>0</v>
      </c>
      <c r="N275" s="1090"/>
      <c r="O275" s="1159">
        <f t="shared" ref="O275" si="2984">COUNTIF(AH276:BL276,"非")</f>
        <v>0</v>
      </c>
      <c r="P275" s="1073"/>
      <c r="Q275" s="1073">
        <f t="shared" ref="Q275" si="2985">COUNTIF(AH276:BL276,"緊")</f>
        <v>0</v>
      </c>
      <c r="R275" s="1073"/>
      <c r="S275" s="1073">
        <f t="shared" ref="S275" si="2986">COUNTIF(AH276:BL276,"リ")</f>
        <v>0</v>
      </c>
      <c r="T275" s="1074"/>
      <c r="U275" s="1133">
        <f t="shared" ref="U275" si="2987">COUNTIF(AH275:BL275,"○")</f>
        <v>0</v>
      </c>
      <c r="V275" s="1134"/>
      <c r="W275" s="1137">
        <f t="shared" ref="W275" si="2988">SUM(Y275:AD276)</f>
        <v>0</v>
      </c>
      <c r="X275" s="1138"/>
      <c r="Y275" s="1141">
        <f t="shared" ref="Y275" si="2989">SUMIFS($AH275:$BL275,$AH276:$BL276,"非")</f>
        <v>0</v>
      </c>
      <c r="Z275" s="1114"/>
      <c r="AA275" s="1114">
        <f t="shared" ref="AA275" si="2990">SUMIFS($AH275:$BL275,$AH276:$BL276,"緊")</f>
        <v>0</v>
      </c>
      <c r="AB275" s="1114"/>
      <c r="AC275" s="1114">
        <f t="shared" ref="AC275" si="2991">SUMIFS($AH275:$BL275,$AH276:$BL276,"リ")</f>
        <v>0</v>
      </c>
      <c r="AD275" s="1115"/>
      <c r="AE275" s="1118" t="s">
        <v>451</v>
      </c>
      <c r="AF275" s="1119"/>
      <c r="AG275" s="1120"/>
      <c r="AH275" s="359"/>
      <c r="AI275" s="286"/>
      <c r="AJ275" s="286"/>
      <c r="AK275" s="286"/>
      <c r="AL275" s="286"/>
      <c r="AM275" s="286"/>
      <c r="AN275" s="286"/>
      <c r="AO275" s="360"/>
      <c r="AP275" s="360"/>
      <c r="AQ275" s="286"/>
      <c r="AR275" s="286"/>
      <c r="AS275" s="286"/>
      <c r="AT275" s="286"/>
      <c r="AU275" s="286"/>
      <c r="AV275" s="286"/>
      <c r="AW275" s="286"/>
      <c r="AX275" s="286"/>
      <c r="AY275" s="286"/>
      <c r="AZ275" s="286"/>
      <c r="BA275" s="286"/>
      <c r="BB275" s="286"/>
      <c r="BC275" s="286"/>
      <c r="BD275" s="286"/>
      <c r="BE275" s="286"/>
      <c r="BF275" s="286"/>
      <c r="BG275" s="286"/>
      <c r="BH275" s="286"/>
      <c r="BI275" s="286"/>
      <c r="BJ275" s="286"/>
      <c r="BK275" s="286"/>
      <c r="BL275" s="361"/>
      <c r="BM275" s="1105"/>
      <c r="BN275" s="1106"/>
      <c r="BO275" s="1121"/>
      <c r="BP275" s="1122"/>
      <c r="BQ275" s="1125"/>
      <c r="BR275" s="1126"/>
      <c r="BS275" s="1129" t="str">
        <f t="shared" ref="BS275" si="2992">IF(BM275&gt;2,CR275,"")</f>
        <v/>
      </c>
      <c r="BT275" s="1130"/>
      <c r="BU275" s="1105"/>
      <c r="BV275" s="1106"/>
      <c r="BW275" s="1107"/>
      <c r="BX275" s="1108"/>
      <c r="BY275" s="1111"/>
      <c r="BZ275" s="1112">
        <f t="shared" ref="BZ275" si="2993">SUMPRODUCT((AH275:BL275&gt;8)*(BM275=""),AH275:BL275)-IF(BM275="",COUNTIF(AH275:BL275,"&gt;8")*8,0)</f>
        <v>0</v>
      </c>
      <c r="CA275" s="1112">
        <f t="shared" ref="CA275" si="2994">SUMPRODUCT((AH275:BL275&gt;8)*(BM275=8),AH275:BL275)-IF(BM275=8,COUNTIF(AH275:BL275,"&gt;8")*8,0)</f>
        <v>0</v>
      </c>
      <c r="CB275" s="1098">
        <f t="shared" ref="CB275" si="2995">COUNTIFS($AH276:$BL276,"緊",$AH275:$BL275,"○")+COUNTIFS($AH276:$BL276,"リ",$AH275:$BL275,"○")</f>
        <v>0</v>
      </c>
      <c r="CC275" s="1098">
        <f t="shared" ref="CC275" si="2996">SUMIFS($AH275:$BL275,$AH276:$BL276,"緊")+SUMIFS($AH275:$BL275,$AH276:$BL276,"リ")</f>
        <v>0</v>
      </c>
      <c r="CD275" s="1100" t="str">
        <f>IF(K275="","",IFERROR(VALUE(DATEDIF(H275,[3]設定!$D$13,"Y")+DATEDIF(H275,[3]設定!$D$13,"YM")/100),0))</f>
        <v/>
      </c>
      <c r="CE275" s="1100" t="str">
        <f>IF(H275="","",IF(CD275&lt;0.06,"6か月未満",IF(AND(0.06&lt;=CD275,CD275&lt;1),"6か月以上",IF(AND(1&lt;=CD275,CD275&lt;3),"3歳児未満",IF(3&lt;=CD275,"3歳児以上","")))))</f>
        <v/>
      </c>
      <c r="CF275" s="1102"/>
      <c r="CG275" s="1094"/>
      <c r="CH275" s="1103"/>
      <c r="CI275" s="1094"/>
      <c r="CJ275" s="1094"/>
      <c r="CK275" s="1094"/>
      <c r="CL275" s="1094"/>
      <c r="CM275" s="1095"/>
      <c r="CN275" s="1096"/>
      <c r="CO275" s="1092"/>
      <c r="CP275" s="1092"/>
      <c r="CQ275" s="1092"/>
      <c r="CR275" s="1092"/>
      <c r="CS275" s="1092"/>
      <c r="CT275" s="1084">
        <f t="shared" ref="CT275" si="2997">SUM(CV275:DA276)</f>
        <v>0</v>
      </c>
      <c r="CU275" s="1090"/>
      <c r="CV275" s="1084">
        <f t="shared" ref="CV275" si="2998">IF(AND(BM275&lt;&gt;1,K275&gt;=3),COUNTIFS(AH276:BL276,"非",AH275:BL275,"&gt;=2"),"")</f>
        <v>0</v>
      </c>
      <c r="CW275" s="1085"/>
      <c r="CX275" s="1088">
        <f t="shared" ref="CX275" si="2999">IF(AND(BM275&lt;&gt;1,K275&gt;=3),COUNTIFS(AH276:BL276,"緊",AH275:BL275,"&gt;=2"),"")</f>
        <v>0</v>
      </c>
      <c r="CY275" s="1085"/>
      <c r="CZ275" s="1073">
        <f t="shared" ref="CZ275" si="3000">IF(AND(BM275&lt;&gt;1,K275&gt;=3),COUNTIFS(AH276:BL276,"リ",AH275:BL275,"&gt;=2"),"")</f>
        <v>0</v>
      </c>
      <c r="DA275" s="1074"/>
      <c r="DB275" s="1084">
        <f t="shared" ref="DB275" si="3001">SUM(DD275:DI276)</f>
        <v>0</v>
      </c>
      <c r="DC275" s="1090"/>
      <c r="DD275" s="1084" t="str">
        <f t="shared" ref="DD275" si="3002">IF(AND(BM275&lt;&gt;1,K275&lt;3),COUNTIFS(AH276:BL276,"非"),"")</f>
        <v/>
      </c>
      <c r="DE275" s="1085"/>
      <c r="DF275" s="1088" t="str">
        <f t="shared" ref="DF275" si="3003">IF(AND(BM275&lt;&gt;1,K275&lt;3),COUNTIFS(AH276:BL276,"緊"),"")</f>
        <v/>
      </c>
      <c r="DG275" s="1085"/>
      <c r="DH275" s="1073" t="str">
        <f t="shared" ref="DH275" si="3004">IF(AND(BM275&lt;&gt;1,K275&lt;3),COUNTIFS(AH276:BL276,"リ"),"")</f>
        <v/>
      </c>
      <c r="DI275" s="1074"/>
    </row>
    <row r="276" spans="1:113" ht="17.25" customHeight="1" x14ac:dyDescent="0.15">
      <c r="A276" s="1145"/>
      <c r="B276" s="1146"/>
      <c r="C276" s="1150"/>
      <c r="D276" s="1151"/>
      <c r="E276" s="1151"/>
      <c r="F276" s="1151"/>
      <c r="G276" s="1152"/>
      <c r="H276" s="1156"/>
      <c r="I276" s="1157"/>
      <c r="J276" s="1158"/>
      <c r="K276" s="1145"/>
      <c r="L276" s="1146"/>
      <c r="M276" s="1086"/>
      <c r="N276" s="1091"/>
      <c r="O276" s="1160"/>
      <c r="P276" s="1075"/>
      <c r="Q276" s="1075"/>
      <c r="R276" s="1075"/>
      <c r="S276" s="1075"/>
      <c r="T276" s="1076"/>
      <c r="U276" s="1135"/>
      <c r="V276" s="1136"/>
      <c r="W276" s="1139"/>
      <c r="X276" s="1140"/>
      <c r="Y276" s="1142"/>
      <c r="Z276" s="1116"/>
      <c r="AA276" s="1116"/>
      <c r="AB276" s="1116"/>
      <c r="AC276" s="1116"/>
      <c r="AD276" s="1117"/>
      <c r="AE276" s="1077" t="s">
        <v>450</v>
      </c>
      <c r="AF276" s="1078"/>
      <c r="AG276" s="1079"/>
      <c r="AH276" s="362"/>
      <c r="AI276" s="362"/>
      <c r="AJ276" s="362"/>
      <c r="AK276" s="362"/>
      <c r="AL276" s="362"/>
      <c r="AM276" s="362"/>
      <c r="AN276" s="362"/>
      <c r="AO276" s="363"/>
      <c r="AP276" s="363"/>
      <c r="AQ276" s="362"/>
      <c r="AR276" s="362"/>
      <c r="AS276" s="362"/>
      <c r="AT276" s="362"/>
      <c r="AU276" s="362"/>
      <c r="AV276" s="362"/>
      <c r="AW276" s="362"/>
      <c r="AX276" s="362"/>
      <c r="AY276" s="362"/>
      <c r="AZ276" s="362"/>
      <c r="BA276" s="362"/>
      <c r="BB276" s="362"/>
      <c r="BC276" s="362"/>
      <c r="BD276" s="362"/>
      <c r="BE276" s="362"/>
      <c r="BF276" s="362"/>
      <c r="BG276" s="362"/>
      <c r="BH276" s="362"/>
      <c r="BI276" s="362"/>
      <c r="BJ276" s="362"/>
      <c r="BK276" s="362"/>
      <c r="BL276" s="362"/>
      <c r="BM276" s="1080"/>
      <c r="BN276" s="1081"/>
      <c r="BO276" s="1123"/>
      <c r="BP276" s="1124"/>
      <c r="BQ276" s="1127"/>
      <c r="BR276" s="1128"/>
      <c r="BS276" s="1131"/>
      <c r="BT276" s="1132"/>
      <c r="BU276" s="1080"/>
      <c r="BV276" s="1081"/>
      <c r="BW276" s="1109"/>
      <c r="BX276" s="1110"/>
      <c r="BY276" s="1111"/>
      <c r="BZ276" s="1113"/>
      <c r="CA276" s="1113"/>
      <c r="CB276" s="1099"/>
      <c r="CC276" s="1099"/>
      <c r="CD276" s="1101"/>
      <c r="CE276" s="1101"/>
      <c r="CF276" s="1102"/>
      <c r="CG276" s="1094"/>
      <c r="CH276" s="1104"/>
      <c r="CI276" s="1094"/>
      <c r="CJ276" s="1094"/>
      <c r="CK276" s="1094"/>
      <c r="CL276" s="1094"/>
      <c r="CM276" s="1095"/>
      <c r="CN276" s="1097"/>
      <c r="CO276" s="1093"/>
      <c r="CP276" s="1093"/>
      <c r="CQ276" s="1093"/>
      <c r="CR276" s="1093"/>
      <c r="CS276" s="1093"/>
      <c r="CT276" s="1086"/>
      <c r="CU276" s="1091"/>
      <c r="CV276" s="1086"/>
      <c r="CW276" s="1087"/>
      <c r="CX276" s="1089"/>
      <c r="CY276" s="1087"/>
      <c r="CZ276" s="1075"/>
      <c r="DA276" s="1076"/>
      <c r="DB276" s="1086"/>
      <c r="DC276" s="1091"/>
      <c r="DD276" s="1086"/>
      <c r="DE276" s="1087"/>
      <c r="DF276" s="1089"/>
      <c r="DG276" s="1087"/>
      <c r="DH276" s="1075"/>
      <c r="DI276" s="1076"/>
    </row>
    <row r="277" spans="1:113" ht="17.25" customHeight="1" x14ac:dyDescent="0.15">
      <c r="A277" s="1143">
        <f t="shared" ref="A277" si="3005">A275+1</f>
        <v>134</v>
      </c>
      <c r="B277" s="1144"/>
      <c r="C277" s="1147"/>
      <c r="D277" s="1148"/>
      <c r="E277" s="1148"/>
      <c r="F277" s="1148"/>
      <c r="G277" s="1149"/>
      <c r="H277" s="1153"/>
      <c r="I277" s="1154"/>
      <c r="J277" s="1155"/>
      <c r="K277" s="1143" t="str">
        <f>IF(ISERROR(VLOOKUP($H277,[3]設定!$D$2:$E$7,2)), "", VLOOKUP($H277,[3]設定!$D$2:$E$7,2))</f>
        <v/>
      </c>
      <c r="L277" s="1144"/>
      <c r="M277" s="1084">
        <f t="shared" ref="M277" si="3006">COUNTA(AH278:BL278)</f>
        <v>0</v>
      </c>
      <c r="N277" s="1090"/>
      <c r="O277" s="1159">
        <f t="shared" ref="O277" si="3007">COUNTIF(AH278:BL278,"非")</f>
        <v>0</v>
      </c>
      <c r="P277" s="1073"/>
      <c r="Q277" s="1073">
        <f t="shared" ref="Q277" si="3008">COUNTIF(AH278:BL278,"緊")</f>
        <v>0</v>
      </c>
      <c r="R277" s="1073"/>
      <c r="S277" s="1073">
        <f t="shared" ref="S277" si="3009">COUNTIF(AH278:BL278,"リ")</f>
        <v>0</v>
      </c>
      <c r="T277" s="1074"/>
      <c r="U277" s="1133">
        <f t="shared" ref="U277" si="3010">COUNTIF(AH277:BL277,"○")</f>
        <v>0</v>
      </c>
      <c r="V277" s="1134"/>
      <c r="W277" s="1137">
        <f t="shared" ref="W277" si="3011">SUM(Y277:AD278)</f>
        <v>0</v>
      </c>
      <c r="X277" s="1138"/>
      <c r="Y277" s="1141">
        <f t="shared" ref="Y277" si="3012">SUMIFS($AH277:$BL277,$AH278:$BL278,"非")</f>
        <v>0</v>
      </c>
      <c r="Z277" s="1114"/>
      <c r="AA277" s="1114">
        <f t="shared" ref="AA277" si="3013">SUMIFS($AH277:$BL277,$AH278:$BL278,"緊")</f>
        <v>0</v>
      </c>
      <c r="AB277" s="1114"/>
      <c r="AC277" s="1114">
        <f t="shared" ref="AC277" si="3014">SUMIFS($AH277:$BL277,$AH278:$BL278,"リ")</f>
        <v>0</v>
      </c>
      <c r="AD277" s="1115"/>
      <c r="AE277" s="1118" t="s">
        <v>451</v>
      </c>
      <c r="AF277" s="1119"/>
      <c r="AG277" s="1120"/>
      <c r="AH277" s="359"/>
      <c r="AI277" s="286"/>
      <c r="AJ277" s="286"/>
      <c r="AK277" s="286"/>
      <c r="AL277" s="286"/>
      <c r="AM277" s="286"/>
      <c r="AN277" s="286"/>
      <c r="AO277" s="360"/>
      <c r="AP277" s="360"/>
      <c r="AQ277" s="286"/>
      <c r="AR277" s="286"/>
      <c r="AS277" s="286"/>
      <c r="AT277" s="286"/>
      <c r="AU277" s="286"/>
      <c r="AV277" s="286"/>
      <c r="AW277" s="286"/>
      <c r="AX277" s="286"/>
      <c r="AY277" s="286"/>
      <c r="AZ277" s="286"/>
      <c r="BA277" s="286"/>
      <c r="BB277" s="286"/>
      <c r="BC277" s="286"/>
      <c r="BD277" s="286"/>
      <c r="BE277" s="286"/>
      <c r="BF277" s="286"/>
      <c r="BG277" s="286"/>
      <c r="BH277" s="286"/>
      <c r="BI277" s="286"/>
      <c r="BJ277" s="286"/>
      <c r="BK277" s="286"/>
      <c r="BL277" s="361"/>
      <c r="BM277" s="1105"/>
      <c r="BN277" s="1106"/>
      <c r="BO277" s="1121"/>
      <c r="BP277" s="1122"/>
      <c r="BQ277" s="1125"/>
      <c r="BR277" s="1126"/>
      <c r="BS277" s="1129" t="str">
        <f t="shared" ref="BS277" si="3015">IF(BM277&gt;2,CR277,"")</f>
        <v/>
      </c>
      <c r="BT277" s="1130"/>
      <c r="BU277" s="1105"/>
      <c r="BV277" s="1106"/>
      <c r="BW277" s="1107"/>
      <c r="BX277" s="1108"/>
      <c r="BY277" s="1111"/>
      <c r="BZ277" s="1112">
        <f t="shared" ref="BZ277" si="3016">SUMPRODUCT((AH277:BL277&gt;8)*(BM277=""),AH277:BL277)-IF(BM277="",COUNTIF(AH277:BL277,"&gt;8")*8,0)</f>
        <v>0</v>
      </c>
      <c r="CA277" s="1112">
        <f t="shared" ref="CA277" si="3017">SUMPRODUCT((AH277:BL277&gt;8)*(BM277=8),AH277:BL277)-IF(BM277=8,COUNTIF(AH277:BL277,"&gt;8")*8,0)</f>
        <v>0</v>
      </c>
      <c r="CB277" s="1098">
        <f t="shared" ref="CB277" si="3018">COUNTIFS($AH278:$BL278,"緊",$AH277:$BL277,"○")+COUNTIFS($AH278:$BL278,"リ",$AH277:$BL277,"○")</f>
        <v>0</v>
      </c>
      <c r="CC277" s="1098">
        <f t="shared" ref="CC277" si="3019">SUMIFS($AH277:$BL277,$AH278:$BL278,"緊")+SUMIFS($AH277:$BL277,$AH278:$BL278,"リ")</f>
        <v>0</v>
      </c>
      <c r="CD277" s="1100" t="str">
        <f>IF(K277="","",IFERROR(VALUE(DATEDIF(H277,[3]設定!$D$13,"Y")+DATEDIF(H277,[3]設定!$D$13,"YM")/100),0))</f>
        <v/>
      </c>
      <c r="CE277" s="1100" t="str">
        <f>IF(H277="","",IF(CD277&lt;0.06,"6か月未満",IF(AND(0.06&lt;=CD277,CD277&lt;1),"6か月以上",IF(AND(1&lt;=CD277,CD277&lt;3),"3歳児未満",IF(3&lt;=CD277,"3歳児以上","")))))</f>
        <v/>
      </c>
      <c r="CF277" s="1102"/>
      <c r="CG277" s="1094"/>
      <c r="CH277" s="1103"/>
      <c r="CI277" s="1094"/>
      <c r="CJ277" s="1094"/>
      <c r="CK277" s="1094"/>
      <c r="CL277" s="1094"/>
      <c r="CM277" s="1095"/>
      <c r="CN277" s="1096"/>
      <c r="CO277" s="1092"/>
      <c r="CP277" s="1092"/>
      <c r="CQ277" s="1092"/>
      <c r="CR277" s="1092"/>
      <c r="CS277" s="1092"/>
      <c r="CT277" s="1084">
        <f t="shared" ref="CT277" si="3020">SUM(CV277:DA278)</f>
        <v>0</v>
      </c>
      <c r="CU277" s="1090"/>
      <c r="CV277" s="1084">
        <f t="shared" ref="CV277" si="3021">IF(AND(BM277&lt;&gt;1,K277&gt;=3),COUNTIFS(AH278:BL278,"非",AH277:BL277,"&gt;=2"),"")</f>
        <v>0</v>
      </c>
      <c r="CW277" s="1085"/>
      <c r="CX277" s="1088">
        <f t="shared" ref="CX277" si="3022">IF(AND(BM277&lt;&gt;1,K277&gt;=3),COUNTIFS(AH278:BL278,"緊",AH277:BL277,"&gt;=2"),"")</f>
        <v>0</v>
      </c>
      <c r="CY277" s="1085"/>
      <c r="CZ277" s="1073">
        <f t="shared" ref="CZ277" si="3023">IF(AND(BM277&lt;&gt;1,K277&gt;=3),COUNTIFS(AH278:BL278,"リ",AH277:BL277,"&gt;=2"),"")</f>
        <v>0</v>
      </c>
      <c r="DA277" s="1074"/>
      <c r="DB277" s="1084">
        <f t="shared" ref="DB277" si="3024">SUM(DD277:DI278)</f>
        <v>0</v>
      </c>
      <c r="DC277" s="1090"/>
      <c r="DD277" s="1084" t="str">
        <f t="shared" ref="DD277" si="3025">IF(AND(BM277&lt;&gt;1,K277&lt;3),COUNTIFS(AH278:BL278,"非"),"")</f>
        <v/>
      </c>
      <c r="DE277" s="1085"/>
      <c r="DF277" s="1088" t="str">
        <f t="shared" ref="DF277" si="3026">IF(AND(BM277&lt;&gt;1,K277&lt;3),COUNTIFS(AH278:BL278,"緊"),"")</f>
        <v/>
      </c>
      <c r="DG277" s="1085"/>
      <c r="DH277" s="1073" t="str">
        <f t="shared" ref="DH277" si="3027">IF(AND(BM277&lt;&gt;1,K277&lt;3),COUNTIFS(AH278:BL278,"リ"),"")</f>
        <v/>
      </c>
      <c r="DI277" s="1074"/>
    </row>
    <row r="278" spans="1:113" ht="17.25" customHeight="1" x14ac:dyDescent="0.15">
      <c r="A278" s="1145"/>
      <c r="B278" s="1146"/>
      <c r="C278" s="1150"/>
      <c r="D278" s="1151"/>
      <c r="E278" s="1151"/>
      <c r="F278" s="1151"/>
      <c r="G278" s="1152"/>
      <c r="H278" s="1156"/>
      <c r="I278" s="1157"/>
      <c r="J278" s="1158"/>
      <c r="K278" s="1145"/>
      <c r="L278" s="1146"/>
      <c r="M278" s="1086"/>
      <c r="N278" s="1091"/>
      <c r="O278" s="1160"/>
      <c r="P278" s="1075"/>
      <c r="Q278" s="1075"/>
      <c r="R278" s="1075"/>
      <c r="S278" s="1075"/>
      <c r="T278" s="1076"/>
      <c r="U278" s="1135"/>
      <c r="V278" s="1136"/>
      <c r="W278" s="1139"/>
      <c r="X278" s="1140"/>
      <c r="Y278" s="1142"/>
      <c r="Z278" s="1116"/>
      <c r="AA278" s="1116"/>
      <c r="AB278" s="1116"/>
      <c r="AC278" s="1116"/>
      <c r="AD278" s="1117"/>
      <c r="AE278" s="1077" t="s">
        <v>450</v>
      </c>
      <c r="AF278" s="1078"/>
      <c r="AG278" s="1079"/>
      <c r="AH278" s="362"/>
      <c r="AI278" s="362"/>
      <c r="AJ278" s="362"/>
      <c r="AK278" s="362"/>
      <c r="AL278" s="362"/>
      <c r="AM278" s="362"/>
      <c r="AN278" s="362"/>
      <c r="AO278" s="363"/>
      <c r="AP278" s="363"/>
      <c r="AQ278" s="362"/>
      <c r="AR278" s="362"/>
      <c r="AS278" s="362"/>
      <c r="AT278" s="362"/>
      <c r="AU278" s="362"/>
      <c r="AV278" s="362"/>
      <c r="AW278" s="362"/>
      <c r="AX278" s="362"/>
      <c r="AY278" s="362"/>
      <c r="AZ278" s="362"/>
      <c r="BA278" s="362"/>
      <c r="BB278" s="362"/>
      <c r="BC278" s="362"/>
      <c r="BD278" s="362"/>
      <c r="BE278" s="362"/>
      <c r="BF278" s="362"/>
      <c r="BG278" s="362"/>
      <c r="BH278" s="362"/>
      <c r="BI278" s="362"/>
      <c r="BJ278" s="362"/>
      <c r="BK278" s="362"/>
      <c r="BL278" s="362"/>
      <c r="BM278" s="1080"/>
      <c r="BN278" s="1081"/>
      <c r="BO278" s="1123"/>
      <c r="BP278" s="1124"/>
      <c r="BQ278" s="1127"/>
      <c r="BR278" s="1128"/>
      <c r="BS278" s="1131"/>
      <c r="BT278" s="1132"/>
      <c r="BU278" s="1080"/>
      <c r="BV278" s="1081"/>
      <c r="BW278" s="1109"/>
      <c r="BX278" s="1110"/>
      <c r="BY278" s="1111"/>
      <c r="BZ278" s="1113"/>
      <c r="CA278" s="1113"/>
      <c r="CB278" s="1099"/>
      <c r="CC278" s="1099"/>
      <c r="CD278" s="1101"/>
      <c r="CE278" s="1101"/>
      <c r="CF278" s="1102"/>
      <c r="CG278" s="1094"/>
      <c r="CH278" s="1104"/>
      <c r="CI278" s="1094"/>
      <c r="CJ278" s="1094"/>
      <c r="CK278" s="1094"/>
      <c r="CL278" s="1094"/>
      <c r="CM278" s="1095"/>
      <c r="CN278" s="1097"/>
      <c r="CO278" s="1093"/>
      <c r="CP278" s="1093"/>
      <c r="CQ278" s="1093"/>
      <c r="CR278" s="1093"/>
      <c r="CS278" s="1093"/>
      <c r="CT278" s="1086"/>
      <c r="CU278" s="1091"/>
      <c r="CV278" s="1086"/>
      <c r="CW278" s="1087"/>
      <c r="CX278" s="1089"/>
      <c r="CY278" s="1087"/>
      <c r="CZ278" s="1075"/>
      <c r="DA278" s="1076"/>
      <c r="DB278" s="1086"/>
      <c r="DC278" s="1091"/>
      <c r="DD278" s="1086"/>
      <c r="DE278" s="1087"/>
      <c r="DF278" s="1089"/>
      <c r="DG278" s="1087"/>
      <c r="DH278" s="1075"/>
      <c r="DI278" s="1076"/>
    </row>
    <row r="279" spans="1:113" ht="17.25" customHeight="1" x14ac:dyDescent="0.15">
      <c r="A279" s="1143">
        <f t="shared" ref="A279" si="3028">A277+1</f>
        <v>135</v>
      </c>
      <c r="B279" s="1144"/>
      <c r="C279" s="1147"/>
      <c r="D279" s="1148"/>
      <c r="E279" s="1148"/>
      <c r="F279" s="1148"/>
      <c r="G279" s="1149"/>
      <c r="H279" s="1153"/>
      <c r="I279" s="1154"/>
      <c r="J279" s="1155"/>
      <c r="K279" s="1143" t="str">
        <f>IF(ISERROR(VLOOKUP($H279,[3]設定!$D$2:$E$7,2)), "", VLOOKUP($H279,[3]設定!$D$2:$E$7,2))</f>
        <v/>
      </c>
      <c r="L279" s="1144"/>
      <c r="M279" s="1084">
        <f t="shared" ref="M279" si="3029">COUNTA(AH280:BL280)</f>
        <v>0</v>
      </c>
      <c r="N279" s="1090"/>
      <c r="O279" s="1159">
        <f t="shared" ref="O279" si="3030">COUNTIF(AH280:BL280,"非")</f>
        <v>0</v>
      </c>
      <c r="P279" s="1073"/>
      <c r="Q279" s="1073">
        <f t="shared" ref="Q279" si="3031">COUNTIF(AH280:BL280,"緊")</f>
        <v>0</v>
      </c>
      <c r="R279" s="1073"/>
      <c r="S279" s="1073">
        <f t="shared" ref="S279" si="3032">COUNTIF(AH280:BL280,"リ")</f>
        <v>0</v>
      </c>
      <c r="T279" s="1074"/>
      <c r="U279" s="1133">
        <f t="shared" ref="U279" si="3033">COUNTIF(AH279:BL279,"○")</f>
        <v>0</v>
      </c>
      <c r="V279" s="1134"/>
      <c r="W279" s="1137">
        <f t="shared" ref="W279" si="3034">SUM(Y279:AD280)</f>
        <v>0</v>
      </c>
      <c r="X279" s="1138"/>
      <c r="Y279" s="1141">
        <f t="shared" ref="Y279" si="3035">SUMIFS($AH279:$BL279,$AH280:$BL280,"非")</f>
        <v>0</v>
      </c>
      <c r="Z279" s="1114"/>
      <c r="AA279" s="1114">
        <f t="shared" ref="AA279" si="3036">SUMIFS($AH279:$BL279,$AH280:$BL280,"緊")</f>
        <v>0</v>
      </c>
      <c r="AB279" s="1114"/>
      <c r="AC279" s="1114">
        <f t="shared" ref="AC279" si="3037">SUMIFS($AH279:$BL279,$AH280:$BL280,"リ")</f>
        <v>0</v>
      </c>
      <c r="AD279" s="1115"/>
      <c r="AE279" s="1118" t="s">
        <v>451</v>
      </c>
      <c r="AF279" s="1119"/>
      <c r="AG279" s="1120"/>
      <c r="AH279" s="359"/>
      <c r="AI279" s="286"/>
      <c r="AJ279" s="286"/>
      <c r="AK279" s="286"/>
      <c r="AL279" s="286"/>
      <c r="AM279" s="286"/>
      <c r="AN279" s="286"/>
      <c r="AO279" s="360"/>
      <c r="AP279" s="360"/>
      <c r="AQ279" s="286"/>
      <c r="AR279" s="286"/>
      <c r="AS279" s="286"/>
      <c r="AT279" s="286"/>
      <c r="AU279" s="286"/>
      <c r="AV279" s="286"/>
      <c r="AW279" s="286"/>
      <c r="AX279" s="286"/>
      <c r="AY279" s="286"/>
      <c r="AZ279" s="286"/>
      <c r="BA279" s="286"/>
      <c r="BB279" s="286"/>
      <c r="BC279" s="286"/>
      <c r="BD279" s="286"/>
      <c r="BE279" s="286"/>
      <c r="BF279" s="286"/>
      <c r="BG279" s="286"/>
      <c r="BH279" s="286"/>
      <c r="BI279" s="286"/>
      <c r="BJ279" s="286"/>
      <c r="BK279" s="286"/>
      <c r="BL279" s="361"/>
      <c r="BM279" s="1105"/>
      <c r="BN279" s="1106"/>
      <c r="BO279" s="1121"/>
      <c r="BP279" s="1122"/>
      <c r="BQ279" s="1125"/>
      <c r="BR279" s="1126"/>
      <c r="BS279" s="1129" t="str">
        <f t="shared" ref="BS279" si="3038">IF(BM279&gt;2,CR279,"")</f>
        <v/>
      </c>
      <c r="BT279" s="1130"/>
      <c r="BU279" s="1105"/>
      <c r="BV279" s="1106"/>
      <c r="BW279" s="1107"/>
      <c r="BX279" s="1108"/>
      <c r="BY279" s="1111"/>
      <c r="BZ279" s="1112">
        <f t="shared" ref="BZ279" si="3039">SUMPRODUCT((AH279:BL279&gt;8)*(BM279=""),AH279:BL279)-IF(BM279="",COUNTIF(AH279:BL279,"&gt;8")*8,0)</f>
        <v>0</v>
      </c>
      <c r="CA279" s="1112">
        <f t="shared" ref="CA279" si="3040">SUMPRODUCT((AH279:BL279&gt;8)*(BM279=8),AH279:BL279)-IF(BM279=8,COUNTIF(AH279:BL279,"&gt;8")*8,0)</f>
        <v>0</v>
      </c>
      <c r="CB279" s="1098">
        <f t="shared" ref="CB279" si="3041">COUNTIFS($AH280:$BL280,"緊",$AH279:$BL279,"○")+COUNTIFS($AH280:$BL280,"リ",$AH279:$BL279,"○")</f>
        <v>0</v>
      </c>
      <c r="CC279" s="1098">
        <f t="shared" ref="CC279" si="3042">SUMIFS($AH279:$BL279,$AH280:$BL280,"緊")+SUMIFS($AH279:$BL279,$AH280:$BL280,"リ")</f>
        <v>0</v>
      </c>
      <c r="CD279" s="1100" t="str">
        <f>IF(K279="","",IFERROR(VALUE(DATEDIF(H279,[3]設定!$D$13,"Y")+DATEDIF(H279,[3]設定!$D$13,"YM")/100),0))</f>
        <v/>
      </c>
      <c r="CE279" s="1100" t="str">
        <f>IF(H279="","",IF(CD279&lt;0.06,"6か月未満",IF(AND(0.06&lt;=CD279,CD279&lt;1),"6か月以上",IF(AND(1&lt;=CD279,CD279&lt;3),"3歳児未満",IF(3&lt;=CD279,"3歳児以上","")))))</f>
        <v/>
      </c>
      <c r="CF279" s="1102"/>
      <c r="CG279" s="1094"/>
      <c r="CH279" s="1103"/>
      <c r="CI279" s="1094"/>
      <c r="CJ279" s="1094"/>
      <c r="CK279" s="1094"/>
      <c r="CL279" s="1094"/>
      <c r="CM279" s="1095"/>
      <c r="CN279" s="1096"/>
      <c r="CO279" s="1092"/>
      <c r="CP279" s="1092"/>
      <c r="CQ279" s="1092"/>
      <c r="CR279" s="1092"/>
      <c r="CS279" s="1092"/>
      <c r="CT279" s="1084">
        <f t="shared" ref="CT279" si="3043">SUM(CV279:DA280)</f>
        <v>0</v>
      </c>
      <c r="CU279" s="1090"/>
      <c r="CV279" s="1084">
        <f t="shared" ref="CV279" si="3044">IF(AND(BM279&lt;&gt;1,K279&gt;=3),COUNTIFS(AH280:BL280,"非",AH279:BL279,"&gt;=2"),"")</f>
        <v>0</v>
      </c>
      <c r="CW279" s="1085"/>
      <c r="CX279" s="1088">
        <f t="shared" ref="CX279" si="3045">IF(AND(BM279&lt;&gt;1,K279&gt;=3),COUNTIFS(AH280:BL280,"緊",AH279:BL279,"&gt;=2"),"")</f>
        <v>0</v>
      </c>
      <c r="CY279" s="1085"/>
      <c r="CZ279" s="1073">
        <f t="shared" ref="CZ279" si="3046">IF(AND(BM279&lt;&gt;1,K279&gt;=3),COUNTIFS(AH280:BL280,"リ",AH279:BL279,"&gt;=2"),"")</f>
        <v>0</v>
      </c>
      <c r="DA279" s="1074"/>
      <c r="DB279" s="1084">
        <f t="shared" ref="DB279" si="3047">SUM(DD279:DI280)</f>
        <v>0</v>
      </c>
      <c r="DC279" s="1090"/>
      <c r="DD279" s="1084" t="str">
        <f t="shared" ref="DD279" si="3048">IF(AND(BM279&lt;&gt;1,K279&lt;3),COUNTIFS(AH280:BL280,"非"),"")</f>
        <v/>
      </c>
      <c r="DE279" s="1085"/>
      <c r="DF279" s="1088" t="str">
        <f t="shared" ref="DF279" si="3049">IF(AND(BM279&lt;&gt;1,K279&lt;3),COUNTIFS(AH280:BL280,"緊"),"")</f>
        <v/>
      </c>
      <c r="DG279" s="1085"/>
      <c r="DH279" s="1073" t="str">
        <f t="shared" ref="DH279" si="3050">IF(AND(BM279&lt;&gt;1,K279&lt;3),COUNTIFS(AH280:BL280,"リ"),"")</f>
        <v/>
      </c>
      <c r="DI279" s="1074"/>
    </row>
    <row r="280" spans="1:113" ht="17.25" customHeight="1" x14ac:dyDescent="0.15">
      <c r="A280" s="1145"/>
      <c r="B280" s="1146"/>
      <c r="C280" s="1150"/>
      <c r="D280" s="1151"/>
      <c r="E280" s="1151"/>
      <c r="F280" s="1151"/>
      <c r="G280" s="1152"/>
      <c r="H280" s="1156"/>
      <c r="I280" s="1157"/>
      <c r="J280" s="1158"/>
      <c r="K280" s="1145"/>
      <c r="L280" s="1146"/>
      <c r="M280" s="1086"/>
      <c r="N280" s="1091"/>
      <c r="O280" s="1160"/>
      <c r="P280" s="1075"/>
      <c r="Q280" s="1075"/>
      <c r="R280" s="1075"/>
      <c r="S280" s="1075"/>
      <c r="T280" s="1076"/>
      <c r="U280" s="1135"/>
      <c r="V280" s="1136"/>
      <c r="W280" s="1139"/>
      <c r="X280" s="1140"/>
      <c r="Y280" s="1142"/>
      <c r="Z280" s="1116"/>
      <c r="AA280" s="1116"/>
      <c r="AB280" s="1116"/>
      <c r="AC280" s="1116"/>
      <c r="AD280" s="1117"/>
      <c r="AE280" s="1077" t="s">
        <v>450</v>
      </c>
      <c r="AF280" s="1078"/>
      <c r="AG280" s="1079"/>
      <c r="AH280" s="362"/>
      <c r="AI280" s="362"/>
      <c r="AJ280" s="362"/>
      <c r="AK280" s="362"/>
      <c r="AL280" s="362"/>
      <c r="AM280" s="362"/>
      <c r="AN280" s="362"/>
      <c r="AO280" s="363"/>
      <c r="AP280" s="363"/>
      <c r="AQ280" s="362"/>
      <c r="AR280" s="362"/>
      <c r="AS280" s="362"/>
      <c r="AT280" s="362"/>
      <c r="AU280" s="362"/>
      <c r="AV280" s="362"/>
      <c r="AW280" s="362"/>
      <c r="AX280" s="362"/>
      <c r="AY280" s="362"/>
      <c r="AZ280" s="362"/>
      <c r="BA280" s="362"/>
      <c r="BB280" s="362"/>
      <c r="BC280" s="362"/>
      <c r="BD280" s="362"/>
      <c r="BE280" s="362"/>
      <c r="BF280" s="362"/>
      <c r="BG280" s="362"/>
      <c r="BH280" s="362"/>
      <c r="BI280" s="362"/>
      <c r="BJ280" s="362"/>
      <c r="BK280" s="362"/>
      <c r="BL280" s="362"/>
      <c r="BM280" s="1080"/>
      <c r="BN280" s="1081"/>
      <c r="BO280" s="1123"/>
      <c r="BP280" s="1124"/>
      <c r="BQ280" s="1127"/>
      <c r="BR280" s="1128"/>
      <c r="BS280" s="1131"/>
      <c r="BT280" s="1132"/>
      <c r="BU280" s="1080"/>
      <c r="BV280" s="1081"/>
      <c r="BW280" s="1109"/>
      <c r="BX280" s="1110"/>
      <c r="BY280" s="1111"/>
      <c r="BZ280" s="1113"/>
      <c r="CA280" s="1113"/>
      <c r="CB280" s="1099"/>
      <c r="CC280" s="1099"/>
      <c r="CD280" s="1101"/>
      <c r="CE280" s="1101"/>
      <c r="CF280" s="1102"/>
      <c r="CG280" s="1094"/>
      <c r="CH280" s="1104"/>
      <c r="CI280" s="1094"/>
      <c r="CJ280" s="1094"/>
      <c r="CK280" s="1094"/>
      <c r="CL280" s="1094"/>
      <c r="CM280" s="1095"/>
      <c r="CN280" s="1097"/>
      <c r="CO280" s="1093"/>
      <c r="CP280" s="1093"/>
      <c r="CQ280" s="1093"/>
      <c r="CR280" s="1093"/>
      <c r="CS280" s="1093"/>
      <c r="CT280" s="1086"/>
      <c r="CU280" s="1091"/>
      <c r="CV280" s="1086"/>
      <c r="CW280" s="1087"/>
      <c r="CX280" s="1089"/>
      <c r="CY280" s="1087"/>
      <c r="CZ280" s="1075"/>
      <c r="DA280" s="1076"/>
      <c r="DB280" s="1086"/>
      <c r="DC280" s="1091"/>
      <c r="DD280" s="1086"/>
      <c r="DE280" s="1087"/>
      <c r="DF280" s="1089"/>
      <c r="DG280" s="1087"/>
      <c r="DH280" s="1075"/>
      <c r="DI280" s="1076"/>
    </row>
    <row r="281" spans="1:113" ht="17.25" customHeight="1" x14ac:dyDescent="0.15">
      <c r="A281" s="1143">
        <f t="shared" ref="A281:A343" si="3051">A279+1</f>
        <v>136</v>
      </c>
      <c r="B281" s="1144"/>
      <c r="C281" s="1147"/>
      <c r="D281" s="1148"/>
      <c r="E281" s="1148"/>
      <c r="F281" s="1148"/>
      <c r="G281" s="1149"/>
      <c r="H281" s="1153"/>
      <c r="I281" s="1154"/>
      <c r="J281" s="1155"/>
      <c r="K281" s="1143" t="str">
        <f>IF(ISERROR(VLOOKUP($H281,[3]設定!$D$2:$E$7,2)), "", VLOOKUP($H281,[3]設定!$D$2:$E$7,2))</f>
        <v/>
      </c>
      <c r="L281" s="1144"/>
      <c r="M281" s="1084">
        <f t="shared" ref="M281" si="3052">COUNTA(AH282:BL282)</f>
        <v>0</v>
      </c>
      <c r="N281" s="1090"/>
      <c r="O281" s="1159">
        <f t="shared" ref="O281" si="3053">COUNTIF(AH282:BL282,"非")</f>
        <v>0</v>
      </c>
      <c r="P281" s="1073"/>
      <c r="Q281" s="1073">
        <f t="shared" ref="Q281" si="3054">COUNTIF(AH282:BL282,"緊")</f>
        <v>0</v>
      </c>
      <c r="R281" s="1073"/>
      <c r="S281" s="1073">
        <f t="shared" ref="S281" si="3055">COUNTIF(AH282:BL282,"リ")</f>
        <v>0</v>
      </c>
      <c r="T281" s="1074"/>
      <c r="U281" s="1133">
        <f t="shared" ref="U281" si="3056">COUNTIF(AH281:BL281,"○")</f>
        <v>0</v>
      </c>
      <c r="V281" s="1134"/>
      <c r="W281" s="1137">
        <f t="shared" ref="W281" si="3057">SUM(Y281:AD282)</f>
        <v>0</v>
      </c>
      <c r="X281" s="1138"/>
      <c r="Y281" s="1141">
        <f t="shared" ref="Y281" si="3058">SUMIFS($AH281:$BL281,$AH282:$BL282,"非")</f>
        <v>0</v>
      </c>
      <c r="Z281" s="1114"/>
      <c r="AA281" s="1114">
        <f t="shared" ref="AA281" si="3059">SUMIFS($AH281:$BL281,$AH282:$BL282,"緊")</f>
        <v>0</v>
      </c>
      <c r="AB281" s="1114"/>
      <c r="AC281" s="1114">
        <f t="shared" ref="AC281" si="3060">SUMIFS($AH281:$BL281,$AH282:$BL282,"リ")</f>
        <v>0</v>
      </c>
      <c r="AD281" s="1115"/>
      <c r="AE281" s="1118" t="s">
        <v>451</v>
      </c>
      <c r="AF281" s="1119"/>
      <c r="AG281" s="1120"/>
      <c r="AH281" s="359"/>
      <c r="AI281" s="286"/>
      <c r="AJ281" s="286"/>
      <c r="AK281" s="286"/>
      <c r="AL281" s="286"/>
      <c r="AM281" s="286"/>
      <c r="AN281" s="286"/>
      <c r="AO281" s="360"/>
      <c r="AP281" s="360"/>
      <c r="AQ281" s="286"/>
      <c r="AR281" s="286"/>
      <c r="AS281" s="286"/>
      <c r="AT281" s="286"/>
      <c r="AU281" s="286"/>
      <c r="AV281" s="286"/>
      <c r="AW281" s="286"/>
      <c r="AX281" s="286"/>
      <c r="AY281" s="286"/>
      <c r="AZ281" s="286"/>
      <c r="BA281" s="286"/>
      <c r="BB281" s="286"/>
      <c r="BC281" s="286"/>
      <c r="BD281" s="286"/>
      <c r="BE281" s="286"/>
      <c r="BF281" s="286"/>
      <c r="BG281" s="286"/>
      <c r="BH281" s="286"/>
      <c r="BI281" s="286"/>
      <c r="BJ281" s="286"/>
      <c r="BK281" s="286"/>
      <c r="BL281" s="361"/>
      <c r="BM281" s="1105"/>
      <c r="BN281" s="1106"/>
      <c r="BO281" s="1121"/>
      <c r="BP281" s="1122"/>
      <c r="BQ281" s="1125"/>
      <c r="BR281" s="1126"/>
      <c r="BS281" s="1129" t="str">
        <f t="shared" ref="BS281" si="3061">IF(BM281&gt;2,CR281,"")</f>
        <v/>
      </c>
      <c r="BT281" s="1130"/>
      <c r="BU281" s="1105"/>
      <c r="BV281" s="1106"/>
      <c r="BW281" s="1107"/>
      <c r="BX281" s="1108"/>
      <c r="BY281" s="1111"/>
      <c r="BZ281" s="1112">
        <f t="shared" ref="BZ281" si="3062">SUMPRODUCT((AH281:BL281&gt;8)*(BM281=""),AH281:BL281)-IF(BM281="",COUNTIF(AH281:BL281,"&gt;8")*8,0)</f>
        <v>0</v>
      </c>
      <c r="CA281" s="1112">
        <f t="shared" ref="CA281" si="3063">SUMPRODUCT((AH281:BL281&gt;8)*(BM281=8),AH281:BL281)-IF(BM281=8,COUNTIF(AH281:BL281,"&gt;8")*8,0)</f>
        <v>0</v>
      </c>
      <c r="CB281" s="1098">
        <f t="shared" ref="CB281" si="3064">COUNTIFS($AH282:$BL282,"緊",$AH281:$BL281,"○")+COUNTIFS($AH282:$BL282,"リ",$AH281:$BL281,"○")</f>
        <v>0</v>
      </c>
      <c r="CC281" s="1098">
        <f t="shared" ref="CC281" si="3065">SUMIFS($AH281:$BL281,$AH282:$BL282,"緊")+SUMIFS($AH281:$BL281,$AH282:$BL282,"リ")</f>
        <v>0</v>
      </c>
      <c r="CD281" s="1100" t="str">
        <f>IF(K281="","",IFERROR(VALUE(DATEDIF(H281,[3]設定!$D$13,"Y")+DATEDIF(H281,[3]設定!$D$13,"YM")/100),0))</f>
        <v/>
      </c>
      <c r="CE281" s="1100" t="str">
        <f>IF(H281="","",IF(CD281&lt;0.06,"6か月未満",IF(AND(0.06&lt;=CD281,CD281&lt;1),"6か月以上",IF(AND(1&lt;=CD281,CD281&lt;3),"3歳児未満",IF(3&lt;=CD281,"3歳児以上","")))))</f>
        <v/>
      </c>
      <c r="CF281" s="1102"/>
      <c r="CG281" s="1094"/>
      <c r="CH281" s="1103"/>
      <c r="CI281" s="1094"/>
      <c r="CJ281" s="1094"/>
      <c r="CK281" s="1094"/>
      <c r="CL281" s="1094"/>
      <c r="CM281" s="1095"/>
      <c r="CN281" s="1096"/>
      <c r="CO281" s="1092"/>
      <c r="CP281" s="1092"/>
      <c r="CQ281" s="1092"/>
      <c r="CR281" s="1092"/>
      <c r="CS281" s="1092"/>
      <c r="CT281" s="1084">
        <f t="shared" ref="CT281" si="3066">SUM(CV281:DA282)</f>
        <v>0</v>
      </c>
      <c r="CU281" s="1090"/>
      <c r="CV281" s="1084">
        <f t="shared" ref="CV281" si="3067">IF(AND(BM281&lt;&gt;1,K281&gt;=3),COUNTIFS(AH282:BL282,"非",AH281:BL281,"&gt;=2"),"")</f>
        <v>0</v>
      </c>
      <c r="CW281" s="1085"/>
      <c r="CX281" s="1088">
        <f t="shared" ref="CX281" si="3068">IF(AND(BM281&lt;&gt;1,K281&gt;=3),COUNTIFS(AH282:BL282,"緊",AH281:BL281,"&gt;=2"),"")</f>
        <v>0</v>
      </c>
      <c r="CY281" s="1085"/>
      <c r="CZ281" s="1073">
        <f t="shared" ref="CZ281" si="3069">IF(AND(BM281&lt;&gt;1,K281&gt;=3),COUNTIFS(AH282:BL282,"リ",AH281:BL281,"&gt;=2"),"")</f>
        <v>0</v>
      </c>
      <c r="DA281" s="1074"/>
      <c r="DB281" s="1084">
        <f t="shared" ref="DB281" si="3070">SUM(DD281:DI282)</f>
        <v>0</v>
      </c>
      <c r="DC281" s="1090"/>
      <c r="DD281" s="1084" t="str">
        <f t="shared" ref="DD281" si="3071">IF(AND(BM281&lt;&gt;1,K281&lt;3),COUNTIFS(AH282:BL282,"非"),"")</f>
        <v/>
      </c>
      <c r="DE281" s="1085"/>
      <c r="DF281" s="1088" t="str">
        <f t="shared" ref="DF281" si="3072">IF(AND(BM281&lt;&gt;1,K281&lt;3),COUNTIFS(AH282:BL282,"緊"),"")</f>
        <v/>
      </c>
      <c r="DG281" s="1085"/>
      <c r="DH281" s="1073" t="str">
        <f t="shared" ref="DH281" si="3073">IF(AND(BM281&lt;&gt;1,K281&lt;3),COUNTIFS(AH282:BL282,"リ"),"")</f>
        <v/>
      </c>
      <c r="DI281" s="1074"/>
    </row>
    <row r="282" spans="1:113" ht="17.25" customHeight="1" x14ac:dyDescent="0.15">
      <c r="A282" s="1145"/>
      <c r="B282" s="1146"/>
      <c r="C282" s="1150"/>
      <c r="D282" s="1151"/>
      <c r="E282" s="1151"/>
      <c r="F282" s="1151"/>
      <c r="G282" s="1152"/>
      <c r="H282" s="1156"/>
      <c r="I282" s="1157"/>
      <c r="J282" s="1158"/>
      <c r="K282" s="1145"/>
      <c r="L282" s="1146"/>
      <c r="M282" s="1086"/>
      <c r="N282" s="1091"/>
      <c r="O282" s="1160"/>
      <c r="P282" s="1075"/>
      <c r="Q282" s="1075"/>
      <c r="R282" s="1075"/>
      <c r="S282" s="1075"/>
      <c r="T282" s="1076"/>
      <c r="U282" s="1135"/>
      <c r="V282" s="1136"/>
      <c r="W282" s="1139"/>
      <c r="X282" s="1140"/>
      <c r="Y282" s="1142"/>
      <c r="Z282" s="1116"/>
      <c r="AA282" s="1116"/>
      <c r="AB282" s="1116"/>
      <c r="AC282" s="1116"/>
      <c r="AD282" s="1117"/>
      <c r="AE282" s="1077" t="s">
        <v>450</v>
      </c>
      <c r="AF282" s="1078"/>
      <c r="AG282" s="1079"/>
      <c r="AH282" s="362"/>
      <c r="AI282" s="362"/>
      <c r="AJ282" s="362"/>
      <c r="AK282" s="362"/>
      <c r="AL282" s="362"/>
      <c r="AM282" s="362"/>
      <c r="AN282" s="362"/>
      <c r="AO282" s="363"/>
      <c r="AP282" s="363"/>
      <c r="AQ282" s="362"/>
      <c r="AR282" s="362"/>
      <c r="AS282" s="362"/>
      <c r="AT282" s="362"/>
      <c r="AU282" s="362"/>
      <c r="AV282" s="362"/>
      <c r="AW282" s="362"/>
      <c r="AX282" s="362"/>
      <c r="AY282" s="362"/>
      <c r="AZ282" s="362"/>
      <c r="BA282" s="362"/>
      <c r="BB282" s="362"/>
      <c r="BC282" s="362"/>
      <c r="BD282" s="362"/>
      <c r="BE282" s="362"/>
      <c r="BF282" s="362"/>
      <c r="BG282" s="362"/>
      <c r="BH282" s="362"/>
      <c r="BI282" s="362"/>
      <c r="BJ282" s="362"/>
      <c r="BK282" s="362"/>
      <c r="BL282" s="362"/>
      <c r="BM282" s="1080"/>
      <c r="BN282" s="1081"/>
      <c r="BO282" s="1123"/>
      <c r="BP282" s="1124"/>
      <c r="BQ282" s="1127"/>
      <c r="BR282" s="1128"/>
      <c r="BS282" s="1131"/>
      <c r="BT282" s="1132"/>
      <c r="BU282" s="1080"/>
      <c r="BV282" s="1081"/>
      <c r="BW282" s="1109"/>
      <c r="BX282" s="1110"/>
      <c r="BY282" s="1111"/>
      <c r="BZ282" s="1113"/>
      <c r="CA282" s="1113"/>
      <c r="CB282" s="1099"/>
      <c r="CC282" s="1099"/>
      <c r="CD282" s="1101"/>
      <c r="CE282" s="1101"/>
      <c r="CF282" s="1102"/>
      <c r="CG282" s="1094"/>
      <c r="CH282" s="1104"/>
      <c r="CI282" s="1094"/>
      <c r="CJ282" s="1094"/>
      <c r="CK282" s="1094"/>
      <c r="CL282" s="1094"/>
      <c r="CM282" s="1095"/>
      <c r="CN282" s="1097"/>
      <c r="CO282" s="1093"/>
      <c r="CP282" s="1093"/>
      <c r="CQ282" s="1093"/>
      <c r="CR282" s="1093"/>
      <c r="CS282" s="1093"/>
      <c r="CT282" s="1086"/>
      <c r="CU282" s="1091"/>
      <c r="CV282" s="1086"/>
      <c r="CW282" s="1087"/>
      <c r="CX282" s="1089"/>
      <c r="CY282" s="1087"/>
      <c r="CZ282" s="1075"/>
      <c r="DA282" s="1076"/>
      <c r="DB282" s="1086"/>
      <c r="DC282" s="1091"/>
      <c r="DD282" s="1086"/>
      <c r="DE282" s="1087"/>
      <c r="DF282" s="1089"/>
      <c r="DG282" s="1087"/>
      <c r="DH282" s="1075"/>
      <c r="DI282" s="1076"/>
    </row>
    <row r="283" spans="1:113" ht="17.25" customHeight="1" x14ac:dyDescent="0.15">
      <c r="A283" s="1143">
        <f t="shared" si="3051"/>
        <v>137</v>
      </c>
      <c r="B283" s="1144"/>
      <c r="C283" s="1147"/>
      <c r="D283" s="1148"/>
      <c r="E283" s="1148"/>
      <c r="F283" s="1148"/>
      <c r="G283" s="1149"/>
      <c r="H283" s="1153"/>
      <c r="I283" s="1154"/>
      <c r="J283" s="1155"/>
      <c r="K283" s="1143" t="str">
        <f>IF(ISERROR(VLOOKUP($H283,[3]設定!$D$2:$E$7,2)), "", VLOOKUP($H283,[3]設定!$D$2:$E$7,2))</f>
        <v/>
      </c>
      <c r="L283" s="1144"/>
      <c r="M283" s="1084">
        <f t="shared" ref="M283" si="3074">COUNTA(AH284:BL284)</f>
        <v>0</v>
      </c>
      <c r="N283" s="1090"/>
      <c r="O283" s="1159">
        <f t="shared" ref="O283" si="3075">COUNTIF(AH284:BL284,"非")</f>
        <v>0</v>
      </c>
      <c r="P283" s="1073"/>
      <c r="Q283" s="1073">
        <f t="shared" ref="Q283" si="3076">COUNTIF(AH284:BL284,"緊")</f>
        <v>0</v>
      </c>
      <c r="R283" s="1073"/>
      <c r="S283" s="1073">
        <f t="shared" ref="S283" si="3077">COUNTIF(AH284:BL284,"リ")</f>
        <v>0</v>
      </c>
      <c r="T283" s="1074"/>
      <c r="U283" s="1133">
        <f t="shared" ref="U283" si="3078">COUNTIF(AH283:BL283,"○")</f>
        <v>0</v>
      </c>
      <c r="V283" s="1134"/>
      <c r="W283" s="1137">
        <f t="shared" ref="W283" si="3079">SUM(Y283:AD284)</f>
        <v>0</v>
      </c>
      <c r="X283" s="1138"/>
      <c r="Y283" s="1141">
        <f t="shared" ref="Y283" si="3080">SUMIFS($AH283:$BL283,$AH284:$BL284,"非")</f>
        <v>0</v>
      </c>
      <c r="Z283" s="1114"/>
      <c r="AA283" s="1114">
        <f t="shared" ref="AA283" si="3081">SUMIFS($AH283:$BL283,$AH284:$BL284,"緊")</f>
        <v>0</v>
      </c>
      <c r="AB283" s="1114"/>
      <c r="AC283" s="1114">
        <f t="shared" ref="AC283" si="3082">SUMIFS($AH283:$BL283,$AH284:$BL284,"リ")</f>
        <v>0</v>
      </c>
      <c r="AD283" s="1115"/>
      <c r="AE283" s="1118" t="s">
        <v>451</v>
      </c>
      <c r="AF283" s="1119"/>
      <c r="AG283" s="1120"/>
      <c r="AH283" s="359"/>
      <c r="AI283" s="286"/>
      <c r="AJ283" s="286"/>
      <c r="AK283" s="286"/>
      <c r="AL283" s="286"/>
      <c r="AM283" s="286"/>
      <c r="AN283" s="286"/>
      <c r="AO283" s="360"/>
      <c r="AP283" s="360"/>
      <c r="AQ283" s="286"/>
      <c r="AR283" s="286"/>
      <c r="AS283" s="286"/>
      <c r="AT283" s="286"/>
      <c r="AU283" s="286"/>
      <c r="AV283" s="286"/>
      <c r="AW283" s="286"/>
      <c r="AX283" s="286"/>
      <c r="AY283" s="286"/>
      <c r="AZ283" s="286"/>
      <c r="BA283" s="286"/>
      <c r="BB283" s="286"/>
      <c r="BC283" s="286"/>
      <c r="BD283" s="286"/>
      <c r="BE283" s="286"/>
      <c r="BF283" s="286"/>
      <c r="BG283" s="286"/>
      <c r="BH283" s="286"/>
      <c r="BI283" s="286"/>
      <c r="BJ283" s="286"/>
      <c r="BK283" s="286"/>
      <c r="BL283" s="361"/>
      <c r="BM283" s="1105"/>
      <c r="BN283" s="1106"/>
      <c r="BO283" s="1121"/>
      <c r="BP283" s="1122"/>
      <c r="BQ283" s="1125"/>
      <c r="BR283" s="1126"/>
      <c r="BS283" s="1129" t="str">
        <f t="shared" ref="BS283" si="3083">IF(BM283&gt;2,CR283,"")</f>
        <v/>
      </c>
      <c r="BT283" s="1130"/>
      <c r="BU283" s="1105"/>
      <c r="BV283" s="1106"/>
      <c r="BW283" s="1107"/>
      <c r="BX283" s="1108"/>
      <c r="BY283" s="1111"/>
      <c r="BZ283" s="1112">
        <f t="shared" ref="BZ283" si="3084">SUMPRODUCT((AH283:BL283&gt;8)*(BM283=""),AH283:BL283)-IF(BM283="",COUNTIF(AH283:BL283,"&gt;8")*8,0)</f>
        <v>0</v>
      </c>
      <c r="CA283" s="1112">
        <f t="shared" ref="CA283" si="3085">SUMPRODUCT((AH283:BL283&gt;8)*(BM283=8),AH283:BL283)-IF(BM283=8,COUNTIF(AH283:BL283,"&gt;8")*8,0)</f>
        <v>0</v>
      </c>
      <c r="CB283" s="1098">
        <f t="shared" ref="CB283" si="3086">COUNTIFS($AH284:$BL284,"緊",$AH283:$BL283,"○")+COUNTIFS($AH284:$BL284,"リ",$AH283:$BL283,"○")</f>
        <v>0</v>
      </c>
      <c r="CC283" s="1098">
        <f t="shared" ref="CC283" si="3087">SUMIFS($AH283:$BL283,$AH284:$BL284,"緊")+SUMIFS($AH283:$BL283,$AH284:$BL284,"リ")</f>
        <v>0</v>
      </c>
      <c r="CD283" s="1100" t="str">
        <f>IF(K283="","",IFERROR(VALUE(DATEDIF(H283,[3]設定!$D$13,"Y")+DATEDIF(H283,[3]設定!$D$13,"YM")/100),0))</f>
        <v/>
      </c>
      <c r="CE283" s="1100" t="str">
        <f>IF(H283="","",IF(CD283&lt;0.06,"6か月未満",IF(AND(0.06&lt;=CD283,CD283&lt;1),"6か月以上",IF(AND(1&lt;=CD283,CD283&lt;3),"3歳児未満",IF(3&lt;=CD283,"3歳児以上","")))))</f>
        <v/>
      </c>
      <c r="CF283" s="1102"/>
      <c r="CG283" s="1094"/>
      <c r="CH283" s="1103"/>
      <c r="CI283" s="1094"/>
      <c r="CJ283" s="1094"/>
      <c r="CK283" s="1094"/>
      <c r="CL283" s="1094"/>
      <c r="CM283" s="1095"/>
      <c r="CN283" s="1096"/>
      <c r="CO283" s="1092"/>
      <c r="CP283" s="1092"/>
      <c r="CQ283" s="1092"/>
      <c r="CR283" s="1092"/>
      <c r="CS283" s="1092"/>
      <c r="CT283" s="1084">
        <f t="shared" ref="CT283" si="3088">SUM(CV283:DA284)</f>
        <v>0</v>
      </c>
      <c r="CU283" s="1090"/>
      <c r="CV283" s="1084">
        <f t="shared" ref="CV283" si="3089">IF(AND(BM283&lt;&gt;1,K283&gt;=3),COUNTIFS(AH284:BL284,"非",AH283:BL283,"&gt;=2"),"")</f>
        <v>0</v>
      </c>
      <c r="CW283" s="1085"/>
      <c r="CX283" s="1088">
        <f t="shared" ref="CX283" si="3090">IF(AND(BM283&lt;&gt;1,K283&gt;=3),COUNTIFS(AH284:BL284,"緊",AH283:BL283,"&gt;=2"),"")</f>
        <v>0</v>
      </c>
      <c r="CY283" s="1085"/>
      <c r="CZ283" s="1073">
        <f t="shared" ref="CZ283" si="3091">IF(AND(BM283&lt;&gt;1,K283&gt;=3),COUNTIFS(AH284:BL284,"リ",AH283:BL283,"&gt;=2"),"")</f>
        <v>0</v>
      </c>
      <c r="DA283" s="1074"/>
      <c r="DB283" s="1084">
        <f t="shared" ref="DB283" si="3092">SUM(DD283:DI284)</f>
        <v>0</v>
      </c>
      <c r="DC283" s="1090"/>
      <c r="DD283" s="1084" t="str">
        <f t="shared" ref="DD283" si="3093">IF(AND(BM283&lt;&gt;1,K283&lt;3),COUNTIFS(AH284:BL284,"非"),"")</f>
        <v/>
      </c>
      <c r="DE283" s="1085"/>
      <c r="DF283" s="1088" t="str">
        <f t="shared" ref="DF283" si="3094">IF(AND(BM283&lt;&gt;1,K283&lt;3),COUNTIFS(AH284:BL284,"緊"),"")</f>
        <v/>
      </c>
      <c r="DG283" s="1085"/>
      <c r="DH283" s="1073" t="str">
        <f t="shared" ref="DH283" si="3095">IF(AND(BM283&lt;&gt;1,K283&lt;3),COUNTIFS(AH284:BL284,"リ"),"")</f>
        <v/>
      </c>
      <c r="DI283" s="1074"/>
    </row>
    <row r="284" spans="1:113" ht="17.25" customHeight="1" x14ac:dyDescent="0.15">
      <c r="A284" s="1145"/>
      <c r="B284" s="1146"/>
      <c r="C284" s="1150"/>
      <c r="D284" s="1151"/>
      <c r="E284" s="1151"/>
      <c r="F284" s="1151"/>
      <c r="G284" s="1152"/>
      <c r="H284" s="1156"/>
      <c r="I284" s="1157"/>
      <c r="J284" s="1158"/>
      <c r="K284" s="1145"/>
      <c r="L284" s="1146"/>
      <c r="M284" s="1086"/>
      <c r="N284" s="1091"/>
      <c r="O284" s="1160"/>
      <c r="P284" s="1075"/>
      <c r="Q284" s="1075"/>
      <c r="R284" s="1075"/>
      <c r="S284" s="1075"/>
      <c r="T284" s="1076"/>
      <c r="U284" s="1135"/>
      <c r="V284" s="1136"/>
      <c r="W284" s="1139"/>
      <c r="X284" s="1140"/>
      <c r="Y284" s="1142"/>
      <c r="Z284" s="1116"/>
      <c r="AA284" s="1116"/>
      <c r="AB284" s="1116"/>
      <c r="AC284" s="1116"/>
      <c r="AD284" s="1117"/>
      <c r="AE284" s="1077" t="s">
        <v>450</v>
      </c>
      <c r="AF284" s="1078"/>
      <c r="AG284" s="1079"/>
      <c r="AH284" s="362"/>
      <c r="AI284" s="362"/>
      <c r="AJ284" s="362"/>
      <c r="AK284" s="362"/>
      <c r="AL284" s="362"/>
      <c r="AM284" s="362"/>
      <c r="AN284" s="362"/>
      <c r="AO284" s="363"/>
      <c r="AP284" s="363"/>
      <c r="AQ284" s="362"/>
      <c r="AR284" s="362"/>
      <c r="AS284" s="362"/>
      <c r="AT284" s="362"/>
      <c r="AU284" s="362"/>
      <c r="AV284" s="362"/>
      <c r="AW284" s="362"/>
      <c r="AX284" s="362"/>
      <c r="AY284" s="362"/>
      <c r="AZ284" s="362"/>
      <c r="BA284" s="362"/>
      <c r="BB284" s="362"/>
      <c r="BC284" s="362"/>
      <c r="BD284" s="362"/>
      <c r="BE284" s="362"/>
      <c r="BF284" s="362"/>
      <c r="BG284" s="362"/>
      <c r="BH284" s="362"/>
      <c r="BI284" s="362"/>
      <c r="BJ284" s="362"/>
      <c r="BK284" s="362"/>
      <c r="BL284" s="362"/>
      <c r="BM284" s="1080"/>
      <c r="BN284" s="1081"/>
      <c r="BO284" s="1123"/>
      <c r="BP284" s="1124"/>
      <c r="BQ284" s="1127"/>
      <c r="BR284" s="1128"/>
      <c r="BS284" s="1131"/>
      <c r="BT284" s="1132"/>
      <c r="BU284" s="1080"/>
      <c r="BV284" s="1081"/>
      <c r="BW284" s="1109"/>
      <c r="BX284" s="1110"/>
      <c r="BY284" s="1111"/>
      <c r="BZ284" s="1113"/>
      <c r="CA284" s="1113"/>
      <c r="CB284" s="1099"/>
      <c r="CC284" s="1099"/>
      <c r="CD284" s="1101"/>
      <c r="CE284" s="1101"/>
      <c r="CF284" s="1102"/>
      <c r="CG284" s="1094"/>
      <c r="CH284" s="1104"/>
      <c r="CI284" s="1094"/>
      <c r="CJ284" s="1094"/>
      <c r="CK284" s="1094"/>
      <c r="CL284" s="1094"/>
      <c r="CM284" s="1095"/>
      <c r="CN284" s="1097"/>
      <c r="CO284" s="1093"/>
      <c r="CP284" s="1093"/>
      <c r="CQ284" s="1093"/>
      <c r="CR284" s="1093"/>
      <c r="CS284" s="1093"/>
      <c r="CT284" s="1086"/>
      <c r="CU284" s="1091"/>
      <c r="CV284" s="1086"/>
      <c r="CW284" s="1087"/>
      <c r="CX284" s="1089"/>
      <c r="CY284" s="1087"/>
      <c r="CZ284" s="1075"/>
      <c r="DA284" s="1076"/>
      <c r="DB284" s="1086"/>
      <c r="DC284" s="1091"/>
      <c r="DD284" s="1086"/>
      <c r="DE284" s="1087"/>
      <c r="DF284" s="1089"/>
      <c r="DG284" s="1087"/>
      <c r="DH284" s="1075"/>
      <c r="DI284" s="1076"/>
    </row>
    <row r="285" spans="1:113" ht="17.25" customHeight="1" x14ac:dyDescent="0.15">
      <c r="A285" s="1143">
        <f t="shared" si="3051"/>
        <v>138</v>
      </c>
      <c r="B285" s="1144"/>
      <c r="C285" s="1147"/>
      <c r="D285" s="1148"/>
      <c r="E285" s="1148"/>
      <c r="F285" s="1148"/>
      <c r="G285" s="1149"/>
      <c r="H285" s="1153"/>
      <c r="I285" s="1154"/>
      <c r="J285" s="1155"/>
      <c r="K285" s="1143" t="str">
        <f>IF(ISERROR(VLOOKUP($H285,[3]設定!$D$2:$E$7,2)), "", VLOOKUP($H285,[3]設定!$D$2:$E$7,2))</f>
        <v/>
      </c>
      <c r="L285" s="1144"/>
      <c r="M285" s="1084">
        <f t="shared" ref="M285" si="3096">COUNTA(AH286:BL286)</f>
        <v>0</v>
      </c>
      <c r="N285" s="1090"/>
      <c r="O285" s="1159">
        <f t="shared" ref="O285" si="3097">COUNTIF(AH286:BL286,"非")</f>
        <v>0</v>
      </c>
      <c r="P285" s="1073"/>
      <c r="Q285" s="1073">
        <f t="shared" ref="Q285" si="3098">COUNTIF(AH286:BL286,"緊")</f>
        <v>0</v>
      </c>
      <c r="R285" s="1073"/>
      <c r="S285" s="1073">
        <f t="shared" ref="S285" si="3099">COUNTIF(AH286:BL286,"リ")</f>
        <v>0</v>
      </c>
      <c r="T285" s="1074"/>
      <c r="U285" s="1133">
        <f t="shared" ref="U285" si="3100">COUNTIF(AH285:BL285,"○")</f>
        <v>0</v>
      </c>
      <c r="V285" s="1134"/>
      <c r="W285" s="1137">
        <f t="shared" ref="W285" si="3101">SUM(Y285:AD286)</f>
        <v>0</v>
      </c>
      <c r="X285" s="1138"/>
      <c r="Y285" s="1141">
        <f t="shared" ref="Y285" si="3102">SUMIFS($AH285:$BL285,$AH286:$BL286,"非")</f>
        <v>0</v>
      </c>
      <c r="Z285" s="1114"/>
      <c r="AA285" s="1114">
        <f t="shared" ref="AA285" si="3103">SUMIFS($AH285:$BL285,$AH286:$BL286,"緊")</f>
        <v>0</v>
      </c>
      <c r="AB285" s="1114"/>
      <c r="AC285" s="1114">
        <f t="shared" ref="AC285" si="3104">SUMIFS($AH285:$BL285,$AH286:$BL286,"リ")</f>
        <v>0</v>
      </c>
      <c r="AD285" s="1115"/>
      <c r="AE285" s="1118" t="s">
        <v>451</v>
      </c>
      <c r="AF285" s="1119"/>
      <c r="AG285" s="1120"/>
      <c r="AH285" s="359"/>
      <c r="AI285" s="286"/>
      <c r="AJ285" s="286"/>
      <c r="AK285" s="286"/>
      <c r="AL285" s="286"/>
      <c r="AM285" s="286"/>
      <c r="AN285" s="286"/>
      <c r="AO285" s="360"/>
      <c r="AP285" s="360"/>
      <c r="AQ285" s="286"/>
      <c r="AR285" s="286"/>
      <c r="AS285" s="286"/>
      <c r="AT285" s="286"/>
      <c r="AU285" s="286"/>
      <c r="AV285" s="286"/>
      <c r="AW285" s="286"/>
      <c r="AX285" s="286"/>
      <c r="AY285" s="286"/>
      <c r="AZ285" s="286"/>
      <c r="BA285" s="286"/>
      <c r="BB285" s="286"/>
      <c r="BC285" s="286"/>
      <c r="BD285" s="286"/>
      <c r="BE285" s="286"/>
      <c r="BF285" s="286"/>
      <c r="BG285" s="286"/>
      <c r="BH285" s="286"/>
      <c r="BI285" s="286"/>
      <c r="BJ285" s="286"/>
      <c r="BK285" s="286"/>
      <c r="BL285" s="361"/>
      <c r="BM285" s="1105"/>
      <c r="BN285" s="1106"/>
      <c r="BO285" s="1121"/>
      <c r="BP285" s="1122"/>
      <c r="BQ285" s="1125"/>
      <c r="BR285" s="1126"/>
      <c r="BS285" s="1129" t="str">
        <f t="shared" ref="BS285" si="3105">IF(BM285&gt;2,CR285,"")</f>
        <v/>
      </c>
      <c r="BT285" s="1130"/>
      <c r="BU285" s="1105"/>
      <c r="BV285" s="1106"/>
      <c r="BW285" s="1107"/>
      <c r="BX285" s="1108"/>
      <c r="BY285" s="1111"/>
      <c r="BZ285" s="1112">
        <f t="shared" ref="BZ285" si="3106">SUMPRODUCT((AH285:BL285&gt;8)*(BM285=""),AH285:BL285)-IF(BM285="",COUNTIF(AH285:BL285,"&gt;8")*8,0)</f>
        <v>0</v>
      </c>
      <c r="CA285" s="1112">
        <f t="shared" ref="CA285" si="3107">SUMPRODUCT((AH285:BL285&gt;8)*(BM285=8),AH285:BL285)-IF(BM285=8,COUNTIF(AH285:BL285,"&gt;8")*8,0)</f>
        <v>0</v>
      </c>
      <c r="CB285" s="1098">
        <f t="shared" ref="CB285" si="3108">COUNTIFS($AH286:$BL286,"緊",$AH285:$BL285,"○")+COUNTIFS($AH286:$BL286,"リ",$AH285:$BL285,"○")</f>
        <v>0</v>
      </c>
      <c r="CC285" s="1098">
        <f t="shared" ref="CC285" si="3109">SUMIFS($AH285:$BL285,$AH286:$BL286,"緊")+SUMIFS($AH285:$BL285,$AH286:$BL286,"リ")</f>
        <v>0</v>
      </c>
      <c r="CD285" s="1100" t="str">
        <f>IF(K285="","",IFERROR(VALUE(DATEDIF(H285,[3]設定!$D$13,"Y")+DATEDIF(H285,[3]設定!$D$13,"YM")/100),0))</f>
        <v/>
      </c>
      <c r="CE285" s="1100" t="str">
        <f>IF(H285="","",IF(CD285&lt;0.06,"6か月未満",IF(AND(0.06&lt;=CD285,CD285&lt;1),"6か月以上",IF(AND(1&lt;=CD285,CD285&lt;3),"3歳児未満",IF(3&lt;=CD285,"3歳児以上","")))))</f>
        <v/>
      </c>
      <c r="CF285" s="1102"/>
      <c r="CG285" s="1094"/>
      <c r="CH285" s="1103"/>
      <c r="CI285" s="1094"/>
      <c r="CJ285" s="1094"/>
      <c r="CK285" s="1094"/>
      <c r="CL285" s="1094"/>
      <c r="CM285" s="1095"/>
      <c r="CN285" s="1096"/>
      <c r="CO285" s="1092"/>
      <c r="CP285" s="1092"/>
      <c r="CQ285" s="1092"/>
      <c r="CR285" s="1092"/>
      <c r="CS285" s="1092"/>
      <c r="CT285" s="1084">
        <f t="shared" ref="CT285" si="3110">SUM(CV285:DA286)</f>
        <v>0</v>
      </c>
      <c r="CU285" s="1090"/>
      <c r="CV285" s="1084">
        <f t="shared" ref="CV285" si="3111">IF(AND(BM285&lt;&gt;1,K285&gt;=3),COUNTIFS(AH286:BL286,"非",AH285:BL285,"&gt;=2"),"")</f>
        <v>0</v>
      </c>
      <c r="CW285" s="1085"/>
      <c r="CX285" s="1088">
        <f t="shared" ref="CX285" si="3112">IF(AND(BM285&lt;&gt;1,K285&gt;=3),COUNTIFS(AH286:BL286,"緊",AH285:BL285,"&gt;=2"),"")</f>
        <v>0</v>
      </c>
      <c r="CY285" s="1085"/>
      <c r="CZ285" s="1073">
        <f t="shared" ref="CZ285" si="3113">IF(AND(BM285&lt;&gt;1,K285&gt;=3),COUNTIFS(AH286:BL286,"リ",AH285:BL285,"&gt;=2"),"")</f>
        <v>0</v>
      </c>
      <c r="DA285" s="1074"/>
      <c r="DB285" s="1084">
        <f t="shared" ref="DB285" si="3114">SUM(DD285:DI286)</f>
        <v>0</v>
      </c>
      <c r="DC285" s="1090"/>
      <c r="DD285" s="1084" t="str">
        <f t="shared" ref="DD285" si="3115">IF(AND(BM285&lt;&gt;1,K285&lt;3),COUNTIFS(AH286:BL286,"非"),"")</f>
        <v/>
      </c>
      <c r="DE285" s="1085"/>
      <c r="DF285" s="1088" t="str">
        <f t="shared" ref="DF285" si="3116">IF(AND(BM285&lt;&gt;1,K285&lt;3),COUNTIFS(AH286:BL286,"緊"),"")</f>
        <v/>
      </c>
      <c r="DG285" s="1085"/>
      <c r="DH285" s="1073" t="str">
        <f t="shared" ref="DH285" si="3117">IF(AND(BM285&lt;&gt;1,K285&lt;3),COUNTIFS(AH286:BL286,"リ"),"")</f>
        <v/>
      </c>
      <c r="DI285" s="1074"/>
    </row>
    <row r="286" spans="1:113" ht="17.25" customHeight="1" x14ac:dyDescent="0.15">
      <c r="A286" s="1145"/>
      <c r="B286" s="1146"/>
      <c r="C286" s="1150"/>
      <c r="D286" s="1151"/>
      <c r="E286" s="1151"/>
      <c r="F286" s="1151"/>
      <c r="G286" s="1152"/>
      <c r="H286" s="1156"/>
      <c r="I286" s="1157"/>
      <c r="J286" s="1158"/>
      <c r="K286" s="1145"/>
      <c r="L286" s="1146"/>
      <c r="M286" s="1086"/>
      <c r="N286" s="1091"/>
      <c r="O286" s="1160"/>
      <c r="P286" s="1075"/>
      <c r="Q286" s="1075"/>
      <c r="R286" s="1075"/>
      <c r="S286" s="1075"/>
      <c r="T286" s="1076"/>
      <c r="U286" s="1135"/>
      <c r="V286" s="1136"/>
      <c r="W286" s="1139"/>
      <c r="X286" s="1140"/>
      <c r="Y286" s="1142"/>
      <c r="Z286" s="1116"/>
      <c r="AA286" s="1116"/>
      <c r="AB286" s="1116"/>
      <c r="AC286" s="1116"/>
      <c r="AD286" s="1117"/>
      <c r="AE286" s="1077" t="s">
        <v>450</v>
      </c>
      <c r="AF286" s="1078"/>
      <c r="AG286" s="1079"/>
      <c r="AH286" s="362"/>
      <c r="AI286" s="362"/>
      <c r="AJ286" s="362"/>
      <c r="AK286" s="362"/>
      <c r="AL286" s="362"/>
      <c r="AM286" s="362"/>
      <c r="AN286" s="362"/>
      <c r="AO286" s="363"/>
      <c r="AP286" s="363"/>
      <c r="AQ286" s="362"/>
      <c r="AR286" s="362"/>
      <c r="AS286" s="362"/>
      <c r="AT286" s="362"/>
      <c r="AU286" s="362"/>
      <c r="AV286" s="362"/>
      <c r="AW286" s="362"/>
      <c r="AX286" s="362"/>
      <c r="AY286" s="362"/>
      <c r="AZ286" s="362"/>
      <c r="BA286" s="362"/>
      <c r="BB286" s="362"/>
      <c r="BC286" s="362"/>
      <c r="BD286" s="362"/>
      <c r="BE286" s="362"/>
      <c r="BF286" s="362"/>
      <c r="BG286" s="362"/>
      <c r="BH286" s="362"/>
      <c r="BI286" s="362"/>
      <c r="BJ286" s="362"/>
      <c r="BK286" s="362"/>
      <c r="BL286" s="362"/>
      <c r="BM286" s="1080"/>
      <c r="BN286" s="1081"/>
      <c r="BO286" s="1123"/>
      <c r="BP286" s="1124"/>
      <c r="BQ286" s="1127"/>
      <c r="BR286" s="1128"/>
      <c r="BS286" s="1131"/>
      <c r="BT286" s="1132"/>
      <c r="BU286" s="1080"/>
      <c r="BV286" s="1081"/>
      <c r="BW286" s="1109"/>
      <c r="BX286" s="1110"/>
      <c r="BY286" s="1111"/>
      <c r="BZ286" s="1113"/>
      <c r="CA286" s="1113"/>
      <c r="CB286" s="1099"/>
      <c r="CC286" s="1099"/>
      <c r="CD286" s="1101"/>
      <c r="CE286" s="1101"/>
      <c r="CF286" s="1102"/>
      <c r="CG286" s="1094"/>
      <c r="CH286" s="1104"/>
      <c r="CI286" s="1094"/>
      <c r="CJ286" s="1094"/>
      <c r="CK286" s="1094"/>
      <c r="CL286" s="1094"/>
      <c r="CM286" s="1095"/>
      <c r="CN286" s="1097"/>
      <c r="CO286" s="1093"/>
      <c r="CP286" s="1093"/>
      <c r="CQ286" s="1093"/>
      <c r="CR286" s="1093"/>
      <c r="CS286" s="1093"/>
      <c r="CT286" s="1086"/>
      <c r="CU286" s="1091"/>
      <c r="CV286" s="1086"/>
      <c r="CW286" s="1087"/>
      <c r="CX286" s="1089"/>
      <c r="CY286" s="1087"/>
      <c r="CZ286" s="1075"/>
      <c r="DA286" s="1076"/>
      <c r="DB286" s="1086"/>
      <c r="DC286" s="1091"/>
      <c r="DD286" s="1086"/>
      <c r="DE286" s="1087"/>
      <c r="DF286" s="1089"/>
      <c r="DG286" s="1087"/>
      <c r="DH286" s="1075"/>
      <c r="DI286" s="1076"/>
    </row>
    <row r="287" spans="1:113" ht="17.25" customHeight="1" x14ac:dyDescent="0.15">
      <c r="A287" s="1143">
        <f t="shared" si="3051"/>
        <v>139</v>
      </c>
      <c r="B287" s="1144"/>
      <c r="C287" s="1147"/>
      <c r="D287" s="1148"/>
      <c r="E287" s="1148"/>
      <c r="F287" s="1148"/>
      <c r="G287" s="1149"/>
      <c r="H287" s="1153"/>
      <c r="I287" s="1154"/>
      <c r="J287" s="1155"/>
      <c r="K287" s="1143" t="str">
        <f>IF(ISERROR(VLOOKUP($H287,[3]設定!$D$2:$E$7,2)), "", VLOOKUP($H287,[3]設定!$D$2:$E$7,2))</f>
        <v/>
      </c>
      <c r="L287" s="1144"/>
      <c r="M287" s="1084">
        <f t="shared" ref="M287" si="3118">COUNTA(AH288:BL288)</f>
        <v>0</v>
      </c>
      <c r="N287" s="1090"/>
      <c r="O287" s="1159">
        <f t="shared" ref="O287" si="3119">COUNTIF(AH288:BL288,"非")</f>
        <v>0</v>
      </c>
      <c r="P287" s="1073"/>
      <c r="Q287" s="1073">
        <f t="shared" ref="Q287" si="3120">COUNTIF(AH288:BL288,"緊")</f>
        <v>0</v>
      </c>
      <c r="R287" s="1073"/>
      <c r="S287" s="1073">
        <f t="shared" ref="S287" si="3121">COUNTIF(AH288:BL288,"リ")</f>
        <v>0</v>
      </c>
      <c r="T287" s="1074"/>
      <c r="U287" s="1133">
        <f t="shared" ref="U287" si="3122">COUNTIF(AH287:BL287,"○")</f>
        <v>0</v>
      </c>
      <c r="V287" s="1134"/>
      <c r="W287" s="1137">
        <f t="shared" ref="W287" si="3123">SUM(Y287:AD288)</f>
        <v>0</v>
      </c>
      <c r="X287" s="1138"/>
      <c r="Y287" s="1141">
        <f t="shared" ref="Y287" si="3124">SUMIFS($AH287:$BL287,$AH288:$BL288,"非")</f>
        <v>0</v>
      </c>
      <c r="Z287" s="1114"/>
      <c r="AA287" s="1114">
        <f t="shared" ref="AA287" si="3125">SUMIFS($AH287:$BL287,$AH288:$BL288,"緊")</f>
        <v>0</v>
      </c>
      <c r="AB287" s="1114"/>
      <c r="AC287" s="1114">
        <f t="shared" ref="AC287" si="3126">SUMIFS($AH287:$BL287,$AH288:$BL288,"リ")</f>
        <v>0</v>
      </c>
      <c r="AD287" s="1115"/>
      <c r="AE287" s="1118" t="s">
        <v>451</v>
      </c>
      <c r="AF287" s="1119"/>
      <c r="AG287" s="1120"/>
      <c r="AH287" s="359"/>
      <c r="AI287" s="286"/>
      <c r="AJ287" s="286"/>
      <c r="AK287" s="286"/>
      <c r="AL287" s="286"/>
      <c r="AM287" s="286"/>
      <c r="AN287" s="286"/>
      <c r="AO287" s="360"/>
      <c r="AP287" s="360"/>
      <c r="AQ287" s="286"/>
      <c r="AR287" s="286"/>
      <c r="AS287" s="286"/>
      <c r="AT287" s="286"/>
      <c r="AU287" s="286"/>
      <c r="AV287" s="286"/>
      <c r="AW287" s="286"/>
      <c r="AX287" s="286"/>
      <c r="AY287" s="286"/>
      <c r="AZ287" s="286"/>
      <c r="BA287" s="286"/>
      <c r="BB287" s="286"/>
      <c r="BC287" s="286"/>
      <c r="BD287" s="286"/>
      <c r="BE287" s="286"/>
      <c r="BF287" s="286"/>
      <c r="BG287" s="286"/>
      <c r="BH287" s="286"/>
      <c r="BI287" s="286"/>
      <c r="BJ287" s="286"/>
      <c r="BK287" s="286"/>
      <c r="BL287" s="361"/>
      <c r="BM287" s="1105"/>
      <c r="BN287" s="1106"/>
      <c r="BO287" s="1121"/>
      <c r="BP287" s="1122"/>
      <c r="BQ287" s="1125"/>
      <c r="BR287" s="1126"/>
      <c r="BS287" s="1129" t="str">
        <f t="shared" ref="BS287" si="3127">IF(BM287&gt;2,CR287,"")</f>
        <v/>
      </c>
      <c r="BT287" s="1130"/>
      <c r="BU287" s="1105"/>
      <c r="BV287" s="1106"/>
      <c r="BW287" s="1107"/>
      <c r="BX287" s="1108"/>
      <c r="BY287" s="1111"/>
      <c r="BZ287" s="1112">
        <f t="shared" ref="BZ287" si="3128">SUMPRODUCT((AH287:BL287&gt;8)*(BM287=""),AH287:BL287)-IF(BM287="",COUNTIF(AH287:BL287,"&gt;8")*8,0)</f>
        <v>0</v>
      </c>
      <c r="CA287" s="1112">
        <f t="shared" ref="CA287" si="3129">SUMPRODUCT((AH287:BL287&gt;8)*(BM287=8),AH287:BL287)-IF(BM287=8,COUNTIF(AH287:BL287,"&gt;8")*8,0)</f>
        <v>0</v>
      </c>
      <c r="CB287" s="1098">
        <f t="shared" ref="CB287" si="3130">COUNTIFS($AH288:$BL288,"緊",$AH287:$BL287,"○")+COUNTIFS($AH288:$BL288,"リ",$AH287:$BL287,"○")</f>
        <v>0</v>
      </c>
      <c r="CC287" s="1098">
        <f t="shared" ref="CC287" si="3131">SUMIFS($AH287:$BL287,$AH288:$BL288,"緊")+SUMIFS($AH287:$BL287,$AH288:$BL288,"リ")</f>
        <v>0</v>
      </c>
      <c r="CD287" s="1100" t="str">
        <f>IF(K287="","",IFERROR(VALUE(DATEDIF(H287,[3]設定!$D$13,"Y")+DATEDIF(H287,[3]設定!$D$13,"YM")/100),0))</f>
        <v/>
      </c>
      <c r="CE287" s="1100" t="str">
        <f>IF(H287="","",IF(CD287&lt;0.06,"6か月未満",IF(AND(0.06&lt;=CD287,CD287&lt;1),"6か月以上",IF(AND(1&lt;=CD287,CD287&lt;3),"3歳児未満",IF(3&lt;=CD287,"3歳児以上","")))))</f>
        <v/>
      </c>
      <c r="CF287" s="1102"/>
      <c r="CG287" s="1094"/>
      <c r="CH287" s="1103"/>
      <c r="CI287" s="1094"/>
      <c r="CJ287" s="1094"/>
      <c r="CK287" s="1094"/>
      <c r="CL287" s="1094"/>
      <c r="CM287" s="1095"/>
      <c r="CN287" s="1096"/>
      <c r="CO287" s="1092"/>
      <c r="CP287" s="1092"/>
      <c r="CQ287" s="1092"/>
      <c r="CR287" s="1092"/>
      <c r="CS287" s="1092"/>
      <c r="CT287" s="1084">
        <f t="shared" ref="CT287" si="3132">SUM(CV287:DA288)</f>
        <v>0</v>
      </c>
      <c r="CU287" s="1090"/>
      <c r="CV287" s="1084">
        <f t="shared" ref="CV287" si="3133">IF(AND(BM287&lt;&gt;1,K287&gt;=3),COUNTIFS(AH288:BL288,"非",AH287:BL287,"&gt;=2"),"")</f>
        <v>0</v>
      </c>
      <c r="CW287" s="1085"/>
      <c r="CX287" s="1088">
        <f t="shared" ref="CX287" si="3134">IF(AND(BM287&lt;&gt;1,K287&gt;=3),COUNTIFS(AH288:BL288,"緊",AH287:BL287,"&gt;=2"),"")</f>
        <v>0</v>
      </c>
      <c r="CY287" s="1085"/>
      <c r="CZ287" s="1073">
        <f t="shared" ref="CZ287" si="3135">IF(AND(BM287&lt;&gt;1,K287&gt;=3),COUNTIFS(AH288:BL288,"リ",AH287:BL287,"&gt;=2"),"")</f>
        <v>0</v>
      </c>
      <c r="DA287" s="1074"/>
      <c r="DB287" s="1084">
        <f t="shared" ref="DB287" si="3136">SUM(DD287:DI288)</f>
        <v>0</v>
      </c>
      <c r="DC287" s="1090"/>
      <c r="DD287" s="1084" t="str">
        <f t="shared" ref="DD287" si="3137">IF(AND(BM287&lt;&gt;1,K287&lt;3),COUNTIFS(AH288:BL288,"非"),"")</f>
        <v/>
      </c>
      <c r="DE287" s="1085"/>
      <c r="DF287" s="1088" t="str">
        <f t="shared" ref="DF287" si="3138">IF(AND(BM287&lt;&gt;1,K287&lt;3),COUNTIFS(AH288:BL288,"緊"),"")</f>
        <v/>
      </c>
      <c r="DG287" s="1085"/>
      <c r="DH287" s="1073" t="str">
        <f t="shared" ref="DH287" si="3139">IF(AND(BM287&lt;&gt;1,K287&lt;3),COUNTIFS(AH288:BL288,"リ"),"")</f>
        <v/>
      </c>
      <c r="DI287" s="1074"/>
    </row>
    <row r="288" spans="1:113" ht="17.25" customHeight="1" x14ac:dyDescent="0.15">
      <c r="A288" s="1145"/>
      <c r="B288" s="1146"/>
      <c r="C288" s="1150"/>
      <c r="D288" s="1151"/>
      <c r="E288" s="1151"/>
      <c r="F288" s="1151"/>
      <c r="G288" s="1152"/>
      <c r="H288" s="1156"/>
      <c r="I288" s="1157"/>
      <c r="J288" s="1158"/>
      <c r="K288" s="1145"/>
      <c r="L288" s="1146"/>
      <c r="M288" s="1086"/>
      <c r="N288" s="1091"/>
      <c r="O288" s="1160"/>
      <c r="P288" s="1075"/>
      <c r="Q288" s="1075"/>
      <c r="R288" s="1075"/>
      <c r="S288" s="1075"/>
      <c r="T288" s="1076"/>
      <c r="U288" s="1135"/>
      <c r="V288" s="1136"/>
      <c r="W288" s="1139"/>
      <c r="X288" s="1140"/>
      <c r="Y288" s="1142"/>
      <c r="Z288" s="1116"/>
      <c r="AA288" s="1116"/>
      <c r="AB288" s="1116"/>
      <c r="AC288" s="1116"/>
      <c r="AD288" s="1117"/>
      <c r="AE288" s="1077" t="s">
        <v>450</v>
      </c>
      <c r="AF288" s="1078"/>
      <c r="AG288" s="1079"/>
      <c r="AH288" s="362"/>
      <c r="AI288" s="362"/>
      <c r="AJ288" s="362"/>
      <c r="AK288" s="362"/>
      <c r="AL288" s="362"/>
      <c r="AM288" s="362"/>
      <c r="AN288" s="362"/>
      <c r="AO288" s="363"/>
      <c r="AP288" s="363"/>
      <c r="AQ288" s="362"/>
      <c r="AR288" s="362"/>
      <c r="AS288" s="362"/>
      <c r="AT288" s="362"/>
      <c r="AU288" s="362"/>
      <c r="AV288" s="362"/>
      <c r="AW288" s="362"/>
      <c r="AX288" s="362"/>
      <c r="AY288" s="362"/>
      <c r="AZ288" s="362"/>
      <c r="BA288" s="362"/>
      <c r="BB288" s="362"/>
      <c r="BC288" s="362"/>
      <c r="BD288" s="362"/>
      <c r="BE288" s="362"/>
      <c r="BF288" s="362"/>
      <c r="BG288" s="362"/>
      <c r="BH288" s="362"/>
      <c r="BI288" s="362"/>
      <c r="BJ288" s="362"/>
      <c r="BK288" s="362"/>
      <c r="BL288" s="362"/>
      <c r="BM288" s="1080"/>
      <c r="BN288" s="1081"/>
      <c r="BO288" s="1123"/>
      <c r="BP288" s="1124"/>
      <c r="BQ288" s="1127"/>
      <c r="BR288" s="1128"/>
      <c r="BS288" s="1131"/>
      <c r="BT288" s="1132"/>
      <c r="BU288" s="1080"/>
      <c r="BV288" s="1081"/>
      <c r="BW288" s="1109"/>
      <c r="BX288" s="1110"/>
      <c r="BY288" s="1111"/>
      <c r="BZ288" s="1113"/>
      <c r="CA288" s="1113"/>
      <c r="CB288" s="1099"/>
      <c r="CC288" s="1099"/>
      <c r="CD288" s="1101"/>
      <c r="CE288" s="1101"/>
      <c r="CF288" s="1102"/>
      <c r="CG288" s="1094"/>
      <c r="CH288" s="1104"/>
      <c r="CI288" s="1094"/>
      <c r="CJ288" s="1094"/>
      <c r="CK288" s="1094"/>
      <c r="CL288" s="1094"/>
      <c r="CM288" s="1095"/>
      <c r="CN288" s="1097"/>
      <c r="CO288" s="1093"/>
      <c r="CP288" s="1093"/>
      <c r="CQ288" s="1093"/>
      <c r="CR288" s="1093"/>
      <c r="CS288" s="1093"/>
      <c r="CT288" s="1086"/>
      <c r="CU288" s="1091"/>
      <c r="CV288" s="1086"/>
      <c r="CW288" s="1087"/>
      <c r="CX288" s="1089"/>
      <c r="CY288" s="1087"/>
      <c r="CZ288" s="1075"/>
      <c r="DA288" s="1076"/>
      <c r="DB288" s="1086"/>
      <c r="DC288" s="1091"/>
      <c r="DD288" s="1086"/>
      <c r="DE288" s="1087"/>
      <c r="DF288" s="1089"/>
      <c r="DG288" s="1087"/>
      <c r="DH288" s="1075"/>
      <c r="DI288" s="1076"/>
    </row>
    <row r="289" spans="1:113" ht="17.25" customHeight="1" x14ac:dyDescent="0.15">
      <c r="A289" s="1143">
        <f t="shared" si="3051"/>
        <v>140</v>
      </c>
      <c r="B289" s="1144"/>
      <c r="C289" s="1147"/>
      <c r="D289" s="1148"/>
      <c r="E289" s="1148"/>
      <c r="F289" s="1148"/>
      <c r="G289" s="1149"/>
      <c r="H289" s="1153"/>
      <c r="I289" s="1154"/>
      <c r="J289" s="1155"/>
      <c r="K289" s="1143" t="str">
        <f>IF(ISERROR(VLOOKUP($H289,[3]設定!$D$2:$E$7,2)), "", VLOOKUP($H289,[3]設定!$D$2:$E$7,2))</f>
        <v/>
      </c>
      <c r="L289" s="1144"/>
      <c r="M289" s="1084">
        <f t="shared" ref="M289" si="3140">COUNTA(AH290:BL290)</f>
        <v>0</v>
      </c>
      <c r="N289" s="1090"/>
      <c r="O289" s="1159">
        <f t="shared" ref="O289" si="3141">COUNTIF(AH290:BL290,"非")</f>
        <v>0</v>
      </c>
      <c r="P289" s="1073"/>
      <c r="Q289" s="1073">
        <f t="shared" ref="Q289" si="3142">COUNTIF(AH290:BL290,"緊")</f>
        <v>0</v>
      </c>
      <c r="R289" s="1073"/>
      <c r="S289" s="1073">
        <f t="shared" ref="S289" si="3143">COUNTIF(AH290:BL290,"リ")</f>
        <v>0</v>
      </c>
      <c r="T289" s="1074"/>
      <c r="U289" s="1133">
        <f t="shared" ref="U289" si="3144">COUNTIF(AH289:BL289,"○")</f>
        <v>0</v>
      </c>
      <c r="V289" s="1134"/>
      <c r="W289" s="1137">
        <f t="shared" ref="W289" si="3145">SUM(Y289:AD290)</f>
        <v>0</v>
      </c>
      <c r="X289" s="1138"/>
      <c r="Y289" s="1141">
        <f t="shared" ref="Y289" si="3146">SUMIFS($AH289:$BL289,$AH290:$BL290,"非")</f>
        <v>0</v>
      </c>
      <c r="Z289" s="1114"/>
      <c r="AA289" s="1114">
        <f t="shared" ref="AA289" si="3147">SUMIFS($AH289:$BL289,$AH290:$BL290,"緊")</f>
        <v>0</v>
      </c>
      <c r="AB289" s="1114"/>
      <c r="AC289" s="1114">
        <f t="shared" ref="AC289" si="3148">SUMIFS($AH289:$BL289,$AH290:$BL290,"リ")</f>
        <v>0</v>
      </c>
      <c r="AD289" s="1115"/>
      <c r="AE289" s="1118" t="s">
        <v>451</v>
      </c>
      <c r="AF289" s="1119"/>
      <c r="AG289" s="1120"/>
      <c r="AH289" s="359"/>
      <c r="AI289" s="286"/>
      <c r="AJ289" s="286"/>
      <c r="AK289" s="286"/>
      <c r="AL289" s="286"/>
      <c r="AM289" s="286"/>
      <c r="AN289" s="286"/>
      <c r="AO289" s="360"/>
      <c r="AP289" s="360"/>
      <c r="AQ289" s="286"/>
      <c r="AR289" s="286"/>
      <c r="AS289" s="286"/>
      <c r="AT289" s="286"/>
      <c r="AU289" s="286"/>
      <c r="AV289" s="286"/>
      <c r="AW289" s="286"/>
      <c r="AX289" s="286"/>
      <c r="AY289" s="286"/>
      <c r="AZ289" s="286"/>
      <c r="BA289" s="286"/>
      <c r="BB289" s="286"/>
      <c r="BC289" s="286"/>
      <c r="BD289" s="286"/>
      <c r="BE289" s="286"/>
      <c r="BF289" s="286"/>
      <c r="BG289" s="286"/>
      <c r="BH289" s="286"/>
      <c r="BI289" s="286"/>
      <c r="BJ289" s="286"/>
      <c r="BK289" s="286"/>
      <c r="BL289" s="361"/>
      <c r="BM289" s="1105"/>
      <c r="BN289" s="1106"/>
      <c r="BO289" s="1121"/>
      <c r="BP289" s="1122"/>
      <c r="BQ289" s="1125"/>
      <c r="BR289" s="1126"/>
      <c r="BS289" s="1129" t="str">
        <f t="shared" ref="BS289" si="3149">IF(BM289&gt;2,CR289,"")</f>
        <v/>
      </c>
      <c r="BT289" s="1130"/>
      <c r="BU289" s="1105"/>
      <c r="BV289" s="1106"/>
      <c r="BW289" s="1107"/>
      <c r="BX289" s="1108"/>
      <c r="BY289" s="1111"/>
      <c r="BZ289" s="1112">
        <f t="shared" ref="BZ289" si="3150">SUMPRODUCT((AH289:BL289&gt;8)*(BM289=""),AH289:BL289)-IF(BM289="",COUNTIF(AH289:BL289,"&gt;8")*8,0)</f>
        <v>0</v>
      </c>
      <c r="CA289" s="1112">
        <f t="shared" ref="CA289" si="3151">SUMPRODUCT((AH289:BL289&gt;8)*(BM289=8),AH289:BL289)-IF(BM289=8,COUNTIF(AH289:BL289,"&gt;8")*8,0)</f>
        <v>0</v>
      </c>
      <c r="CB289" s="1098">
        <f t="shared" ref="CB289" si="3152">COUNTIFS($AH290:$BL290,"緊",$AH289:$BL289,"○")+COUNTIFS($AH290:$BL290,"リ",$AH289:$BL289,"○")</f>
        <v>0</v>
      </c>
      <c r="CC289" s="1098">
        <f t="shared" ref="CC289" si="3153">SUMIFS($AH289:$BL289,$AH290:$BL290,"緊")+SUMIFS($AH289:$BL289,$AH290:$BL290,"リ")</f>
        <v>0</v>
      </c>
      <c r="CD289" s="1100" t="str">
        <f>IF(K289="","",IFERROR(VALUE(DATEDIF(H289,[3]設定!$D$13,"Y")+DATEDIF(H289,[3]設定!$D$13,"YM")/100),0))</f>
        <v/>
      </c>
      <c r="CE289" s="1100" t="str">
        <f>IF(H289="","",IF(CD289&lt;0.06,"6か月未満",IF(AND(0.06&lt;=CD289,CD289&lt;1),"6か月以上",IF(AND(1&lt;=CD289,CD289&lt;3),"3歳児未満",IF(3&lt;=CD289,"3歳児以上","")))))</f>
        <v/>
      </c>
      <c r="CF289" s="1102"/>
      <c r="CG289" s="1094"/>
      <c r="CH289" s="1103"/>
      <c r="CI289" s="1094"/>
      <c r="CJ289" s="1094"/>
      <c r="CK289" s="1094"/>
      <c r="CL289" s="1094"/>
      <c r="CM289" s="1095"/>
      <c r="CN289" s="1096"/>
      <c r="CO289" s="1092"/>
      <c r="CP289" s="1092"/>
      <c r="CQ289" s="1092"/>
      <c r="CR289" s="1092"/>
      <c r="CS289" s="1092"/>
      <c r="CT289" s="1084">
        <f t="shared" ref="CT289" si="3154">SUM(CV289:DA290)</f>
        <v>0</v>
      </c>
      <c r="CU289" s="1090"/>
      <c r="CV289" s="1084">
        <f t="shared" ref="CV289" si="3155">IF(AND(BM289&lt;&gt;1,K289&gt;=3),COUNTIFS(AH290:BL290,"非",AH289:BL289,"&gt;=2"),"")</f>
        <v>0</v>
      </c>
      <c r="CW289" s="1085"/>
      <c r="CX289" s="1088">
        <f t="shared" ref="CX289" si="3156">IF(AND(BM289&lt;&gt;1,K289&gt;=3),COUNTIFS(AH290:BL290,"緊",AH289:BL289,"&gt;=2"),"")</f>
        <v>0</v>
      </c>
      <c r="CY289" s="1085"/>
      <c r="CZ289" s="1073">
        <f t="shared" ref="CZ289" si="3157">IF(AND(BM289&lt;&gt;1,K289&gt;=3),COUNTIFS(AH290:BL290,"リ",AH289:BL289,"&gt;=2"),"")</f>
        <v>0</v>
      </c>
      <c r="DA289" s="1074"/>
      <c r="DB289" s="1084">
        <f t="shared" ref="DB289" si="3158">SUM(DD289:DI290)</f>
        <v>0</v>
      </c>
      <c r="DC289" s="1090"/>
      <c r="DD289" s="1084" t="str">
        <f t="shared" ref="DD289" si="3159">IF(AND(BM289&lt;&gt;1,K289&lt;3),COUNTIFS(AH290:BL290,"非"),"")</f>
        <v/>
      </c>
      <c r="DE289" s="1085"/>
      <c r="DF289" s="1088" t="str">
        <f t="shared" ref="DF289" si="3160">IF(AND(BM289&lt;&gt;1,K289&lt;3),COUNTIFS(AH290:BL290,"緊"),"")</f>
        <v/>
      </c>
      <c r="DG289" s="1085"/>
      <c r="DH289" s="1073" t="str">
        <f t="shared" ref="DH289" si="3161">IF(AND(BM289&lt;&gt;1,K289&lt;3),COUNTIFS(AH290:BL290,"リ"),"")</f>
        <v/>
      </c>
      <c r="DI289" s="1074"/>
    </row>
    <row r="290" spans="1:113" ht="17.25" customHeight="1" x14ac:dyDescent="0.15">
      <c r="A290" s="1145"/>
      <c r="B290" s="1146"/>
      <c r="C290" s="1150"/>
      <c r="D290" s="1151"/>
      <c r="E290" s="1151"/>
      <c r="F290" s="1151"/>
      <c r="G290" s="1152"/>
      <c r="H290" s="1156"/>
      <c r="I290" s="1157"/>
      <c r="J290" s="1158"/>
      <c r="K290" s="1145"/>
      <c r="L290" s="1146"/>
      <c r="M290" s="1086"/>
      <c r="N290" s="1091"/>
      <c r="O290" s="1160"/>
      <c r="P290" s="1075"/>
      <c r="Q290" s="1075"/>
      <c r="R290" s="1075"/>
      <c r="S290" s="1075"/>
      <c r="T290" s="1076"/>
      <c r="U290" s="1135"/>
      <c r="V290" s="1136"/>
      <c r="W290" s="1139"/>
      <c r="X290" s="1140"/>
      <c r="Y290" s="1142"/>
      <c r="Z290" s="1116"/>
      <c r="AA290" s="1116"/>
      <c r="AB290" s="1116"/>
      <c r="AC290" s="1116"/>
      <c r="AD290" s="1117"/>
      <c r="AE290" s="1077" t="s">
        <v>450</v>
      </c>
      <c r="AF290" s="1078"/>
      <c r="AG290" s="1079"/>
      <c r="AH290" s="362"/>
      <c r="AI290" s="362"/>
      <c r="AJ290" s="362"/>
      <c r="AK290" s="362"/>
      <c r="AL290" s="362"/>
      <c r="AM290" s="362"/>
      <c r="AN290" s="362"/>
      <c r="AO290" s="363"/>
      <c r="AP290" s="363"/>
      <c r="AQ290" s="362"/>
      <c r="AR290" s="362"/>
      <c r="AS290" s="362"/>
      <c r="AT290" s="362"/>
      <c r="AU290" s="362"/>
      <c r="AV290" s="362"/>
      <c r="AW290" s="362"/>
      <c r="AX290" s="362"/>
      <c r="AY290" s="362"/>
      <c r="AZ290" s="362"/>
      <c r="BA290" s="362"/>
      <c r="BB290" s="362"/>
      <c r="BC290" s="362"/>
      <c r="BD290" s="362"/>
      <c r="BE290" s="362"/>
      <c r="BF290" s="362"/>
      <c r="BG290" s="362"/>
      <c r="BH290" s="362"/>
      <c r="BI290" s="362"/>
      <c r="BJ290" s="362"/>
      <c r="BK290" s="362"/>
      <c r="BL290" s="362"/>
      <c r="BM290" s="1080"/>
      <c r="BN290" s="1081"/>
      <c r="BO290" s="1123"/>
      <c r="BP290" s="1124"/>
      <c r="BQ290" s="1127"/>
      <c r="BR290" s="1128"/>
      <c r="BS290" s="1131"/>
      <c r="BT290" s="1132"/>
      <c r="BU290" s="1080"/>
      <c r="BV290" s="1081"/>
      <c r="BW290" s="1109"/>
      <c r="BX290" s="1110"/>
      <c r="BY290" s="1111"/>
      <c r="BZ290" s="1113"/>
      <c r="CA290" s="1113"/>
      <c r="CB290" s="1099"/>
      <c r="CC290" s="1099"/>
      <c r="CD290" s="1101"/>
      <c r="CE290" s="1101"/>
      <c r="CF290" s="1102"/>
      <c r="CG290" s="1094"/>
      <c r="CH290" s="1104"/>
      <c r="CI290" s="1094"/>
      <c r="CJ290" s="1094"/>
      <c r="CK290" s="1094"/>
      <c r="CL290" s="1094"/>
      <c r="CM290" s="1095"/>
      <c r="CN290" s="1097"/>
      <c r="CO290" s="1093"/>
      <c r="CP290" s="1093"/>
      <c r="CQ290" s="1093"/>
      <c r="CR290" s="1093"/>
      <c r="CS290" s="1093"/>
      <c r="CT290" s="1086"/>
      <c r="CU290" s="1091"/>
      <c r="CV290" s="1086"/>
      <c r="CW290" s="1087"/>
      <c r="CX290" s="1089"/>
      <c r="CY290" s="1087"/>
      <c r="CZ290" s="1075"/>
      <c r="DA290" s="1076"/>
      <c r="DB290" s="1086"/>
      <c r="DC290" s="1091"/>
      <c r="DD290" s="1086"/>
      <c r="DE290" s="1087"/>
      <c r="DF290" s="1089"/>
      <c r="DG290" s="1087"/>
      <c r="DH290" s="1075"/>
      <c r="DI290" s="1076"/>
    </row>
    <row r="291" spans="1:113" ht="17.25" customHeight="1" x14ac:dyDescent="0.15">
      <c r="A291" s="1143">
        <f t="shared" si="3051"/>
        <v>141</v>
      </c>
      <c r="B291" s="1144"/>
      <c r="C291" s="1147"/>
      <c r="D291" s="1148"/>
      <c r="E291" s="1148"/>
      <c r="F291" s="1148"/>
      <c r="G291" s="1149"/>
      <c r="H291" s="1153"/>
      <c r="I291" s="1154"/>
      <c r="J291" s="1155"/>
      <c r="K291" s="1143" t="str">
        <f>IF(ISERROR(VLOOKUP($H291,[3]設定!$D$2:$E$7,2)), "", VLOOKUP($H291,[3]設定!$D$2:$E$7,2))</f>
        <v/>
      </c>
      <c r="L291" s="1144"/>
      <c r="M291" s="1084">
        <f t="shared" ref="M291" si="3162">COUNTA(AH292:BL292)</f>
        <v>0</v>
      </c>
      <c r="N291" s="1090"/>
      <c r="O291" s="1159">
        <f t="shared" ref="O291" si="3163">COUNTIF(AH292:BL292,"非")</f>
        <v>0</v>
      </c>
      <c r="P291" s="1073"/>
      <c r="Q291" s="1073">
        <f t="shared" ref="Q291" si="3164">COUNTIF(AH292:BL292,"緊")</f>
        <v>0</v>
      </c>
      <c r="R291" s="1073"/>
      <c r="S291" s="1073">
        <f t="shared" ref="S291" si="3165">COUNTIF(AH292:BL292,"リ")</f>
        <v>0</v>
      </c>
      <c r="T291" s="1074"/>
      <c r="U291" s="1133">
        <f t="shared" ref="U291" si="3166">COUNTIF(AH291:BL291,"○")</f>
        <v>0</v>
      </c>
      <c r="V291" s="1134"/>
      <c r="W291" s="1137">
        <f t="shared" ref="W291" si="3167">SUM(Y291:AD292)</f>
        <v>0</v>
      </c>
      <c r="X291" s="1138"/>
      <c r="Y291" s="1141">
        <f t="shared" ref="Y291" si="3168">SUMIFS($AH291:$BL291,$AH292:$BL292,"非")</f>
        <v>0</v>
      </c>
      <c r="Z291" s="1114"/>
      <c r="AA291" s="1114">
        <f t="shared" ref="AA291" si="3169">SUMIFS($AH291:$BL291,$AH292:$BL292,"緊")</f>
        <v>0</v>
      </c>
      <c r="AB291" s="1114"/>
      <c r="AC291" s="1114">
        <f t="shared" ref="AC291" si="3170">SUMIFS($AH291:$BL291,$AH292:$BL292,"リ")</f>
        <v>0</v>
      </c>
      <c r="AD291" s="1115"/>
      <c r="AE291" s="1118" t="s">
        <v>451</v>
      </c>
      <c r="AF291" s="1119"/>
      <c r="AG291" s="1120"/>
      <c r="AH291" s="359"/>
      <c r="AI291" s="286"/>
      <c r="AJ291" s="286"/>
      <c r="AK291" s="286"/>
      <c r="AL291" s="286"/>
      <c r="AM291" s="286"/>
      <c r="AN291" s="286"/>
      <c r="AO291" s="360"/>
      <c r="AP291" s="360"/>
      <c r="AQ291" s="286"/>
      <c r="AR291" s="286"/>
      <c r="AS291" s="286"/>
      <c r="AT291" s="286"/>
      <c r="AU291" s="286"/>
      <c r="AV291" s="286"/>
      <c r="AW291" s="286"/>
      <c r="AX291" s="286"/>
      <c r="AY291" s="286"/>
      <c r="AZ291" s="286"/>
      <c r="BA291" s="286"/>
      <c r="BB291" s="286"/>
      <c r="BC291" s="286"/>
      <c r="BD291" s="286"/>
      <c r="BE291" s="286"/>
      <c r="BF291" s="286"/>
      <c r="BG291" s="286"/>
      <c r="BH291" s="286"/>
      <c r="BI291" s="286"/>
      <c r="BJ291" s="286"/>
      <c r="BK291" s="286"/>
      <c r="BL291" s="361"/>
      <c r="BM291" s="1105"/>
      <c r="BN291" s="1106"/>
      <c r="BO291" s="1121"/>
      <c r="BP291" s="1122"/>
      <c r="BQ291" s="1125"/>
      <c r="BR291" s="1126"/>
      <c r="BS291" s="1129" t="str">
        <f t="shared" ref="BS291" si="3171">IF(BM291&gt;2,CR291,"")</f>
        <v/>
      </c>
      <c r="BT291" s="1130"/>
      <c r="BU291" s="1105"/>
      <c r="BV291" s="1106"/>
      <c r="BW291" s="1107"/>
      <c r="BX291" s="1108"/>
      <c r="BY291" s="1111"/>
      <c r="BZ291" s="1112">
        <f t="shared" ref="BZ291" si="3172">SUMPRODUCT((AH291:BL291&gt;8)*(BM291=""),AH291:BL291)-IF(BM291="",COUNTIF(AH291:BL291,"&gt;8")*8,0)</f>
        <v>0</v>
      </c>
      <c r="CA291" s="1112">
        <f t="shared" ref="CA291" si="3173">SUMPRODUCT((AH291:BL291&gt;8)*(BM291=8),AH291:BL291)-IF(BM291=8,COUNTIF(AH291:BL291,"&gt;8")*8,0)</f>
        <v>0</v>
      </c>
      <c r="CB291" s="1098">
        <f t="shared" ref="CB291" si="3174">COUNTIFS($AH292:$BL292,"緊",$AH291:$BL291,"○")+COUNTIFS($AH292:$BL292,"リ",$AH291:$BL291,"○")</f>
        <v>0</v>
      </c>
      <c r="CC291" s="1098">
        <f t="shared" ref="CC291" si="3175">SUMIFS($AH291:$BL291,$AH292:$BL292,"緊")+SUMIFS($AH291:$BL291,$AH292:$BL292,"リ")</f>
        <v>0</v>
      </c>
      <c r="CD291" s="1100" t="str">
        <f>IF(K291="","",IFERROR(VALUE(DATEDIF(H291,[3]設定!$D$13,"Y")+DATEDIF(H291,[3]設定!$D$13,"YM")/100),0))</f>
        <v/>
      </c>
      <c r="CE291" s="1100" t="str">
        <f>IF(H291="","",IF(CD291&lt;0.06,"6か月未満",IF(AND(0.06&lt;=CD291,CD291&lt;1),"6か月以上",IF(AND(1&lt;=CD291,CD291&lt;3),"3歳児未満",IF(3&lt;=CD291,"3歳児以上","")))))</f>
        <v/>
      </c>
      <c r="CF291" s="1102"/>
      <c r="CG291" s="1094"/>
      <c r="CH291" s="1103"/>
      <c r="CI291" s="1094"/>
      <c r="CJ291" s="1094"/>
      <c r="CK291" s="1094"/>
      <c r="CL291" s="1094"/>
      <c r="CM291" s="1095"/>
      <c r="CN291" s="1096"/>
      <c r="CO291" s="1092"/>
      <c r="CP291" s="1092"/>
      <c r="CQ291" s="1092"/>
      <c r="CR291" s="1092"/>
      <c r="CS291" s="1092"/>
      <c r="CT291" s="1084">
        <f t="shared" ref="CT291" si="3176">SUM(CV291:DA292)</f>
        <v>0</v>
      </c>
      <c r="CU291" s="1090"/>
      <c r="CV291" s="1084">
        <f t="shared" ref="CV291" si="3177">IF(AND(BM291&lt;&gt;1,K291&gt;=3),COUNTIFS(AH292:BL292,"非",AH291:BL291,"&gt;=2"),"")</f>
        <v>0</v>
      </c>
      <c r="CW291" s="1085"/>
      <c r="CX291" s="1088">
        <f t="shared" ref="CX291" si="3178">IF(AND(BM291&lt;&gt;1,K291&gt;=3),COUNTIFS(AH292:BL292,"緊",AH291:BL291,"&gt;=2"),"")</f>
        <v>0</v>
      </c>
      <c r="CY291" s="1085"/>
      <c r="CZ291" s="1073">
        <f t="shared" ref="CZ291" si="3179">IF(AND(BM291&lt;&gt;1,K291&gt;=3),COUNTIFS(AH292:BL292,"リ",AH291:BL291,"&gt;=2"),"")</f>
        <v>0</v>
      </c>
      <c r="DA291" s="1074"/>
      <c r="DB291" s="1084">
        <f t="shared" ref="DB291" si="3180">SUM(DD291:DI292)</f>
        <v>0</v>
      </c>
      <c r="DC291" s="1090"/>
      <c r="DD291" s="1084" t="str">
        <f t="shared" ref="DD291" si="3181">IF(AND(BM291&lt;&gt;1,K291&lt;3),COUNTIFS(AH292:BL292,"非"),"")</f>
        <v/>
      </c>
      <c r="DE291" s="1085"/>
      <c r="DF291" s="1088" t="str">
        <f t="shared" ref="DF291" si="3182">IF(AND(BM291&lt;&gt;1,K291&lt;3),COUNTIFS(AH292:BL292,"緊"),"")</f>
        <v/>
      </c>
      <c r="DG291" s="1085"/>
      <c r="DH291" s="1073" t="str">
        <f t="shared" ref="DH291" si="3183">IF(AND(BM291&lt;&gt;1,K291&lt;3),COUNTIFS(AH292:BL292,"リ"),"")</f>
        <v/>
      </c>
      <c r="DI291" s="1074"/>
    </row>
    <row r="292" spans="1:113" ht="17.25" customHeight="1" x14ac:dyDescent="0.15">
      <c r="A292" s="1145"/>
      <c r="B292" s="1146"/>
      <c r="C292" s="1150"/>
      <c r="D292" s="1151"/>
      <c r="E292" s="1151"/>
      <c r="F292" s="1151"/>
      <c r="G292" s="1152"/>
      <c r="H292" s="1156"/>
      <c r="I292" s="1157"/>
      <c r="J292" s="1158"/>
      <c r="K292" s="1145"/>
      <c r="L292" s="1146"/>
      <c r="M292" s="1086"/>
      <c r="N292" s="1091"/>
      <c r="O292" s="1160"/>
      <c r="P292" s="1075"/>
      <c r="Q292" s="1075"/>
      <c r="R292" s="1075"/>
      <c r="S292" s="1075"/>
      <c r="T292" s="1076"/>
      <c r="U292" s="1135"/>
      <c r="V292" s="1136"/>
      <c r="W292" s="1139"/>
      <c r="X292" s="1140"/>
      <c r="Y292" s="1142"/>
      <c r="Z292" s="1116"/>
      <c r="AA292" s="1116"/>
      <c r="AB292" s="1116"/>
      <c r="AC292" s="1116"/>
      <c r="AD292" s="1117"/>
      <c r="AE292" s="1077" t="s">
        <v>450</v>
      </c>
      <c r="AF292" s="1078"/>
      <c r="AG292" s="1079"/>
      <c r="AH292" s="362"/>
      <c r="AI292" s="362"/>
      <c r="AJ292" s="362"/>
      <c r="AK292" s="362"/>
      <c r="AL292" s="362"/>
      <c r="AM292" s="362"/>
      <c r="AN292" s="362"/>
      <c r="AO292" s="363"/>
      <c r="AP292" s="363"/>
      <c r="AQ292" s="362"/>
      <c r="AR292" s="362"/>
      <c r="AS292" s="362"/>
      <c r="AT292" s="362"/>
      <c r="AU292" s="362"/>
      <c r="AV292" s="362"/>
      <c r="AW292" s="362"/>
      <c r="AX292" s="362"/>
      <c r="AY292" s="362"/>
      <c r="AZ292" s="362"/>
      <c r="BA292" s="362"/>
      <c r="BB292" s="362"/>
      <c r="BC292" s="362"/>
      <c r="BD292" s="362"/>
      <c r="BE292" s="362"/>
      <c r="BF292" s="362"/>
      <c r="BG292" s="362"/>
      <c r="BH292" s="362"/>
      <c r="BI292" s="362"/>
      <c r="BJ292" s="362"/>
      <c r="BK292" s="362"/>
      <c r="BL292" s="362"/>
      <c r="BM292" s="1080"/>
      <c r="BN292" s="1081"/>
      <c r="BO292" s="1123"/>
      <c r="BP292" s="1124"/>
      <c r="BQ292" s="1127"/>
      <c r="BR292" s="1128"/>
      <c r="BS292" s="1131"/>
      <c r="BT292" s="1132"/>
      <c r="BU292" s="1080"/>
      <c r="BV292" s="1081"/>
      <c r="BW292" s="1109"/>
      <c r="BX292" s="1110"/>
      <c r="BY292" s="1111"/>
      <c r="BZ292" s="1113"/>
      <c r="CA292" s="1113"/>
      <c r="CB292" s="1099"/>
      <c r="CC292" s="1099"/>
      <c r="CD292" s="1101"/>
      <c r="CE292" s="1101"/>
      <c r="CF292" s="1102"/>
      <c r="CG292" s="1094"/>
      <c r="CH292" s="1104"/>
      <c r="CI292" s="1094"/>
      <c r="CJ292" s="1094"/>
      <c r="CK292" s="1094"/>
      <c r="CL292" s="1094"/>
      <c r="CM292" s="1095"/>
      <c r="CN292" s="1097"/>
      <c r="CO292" s="1093"/>
      <c r="CP292" s="1093"/>
      <c r="CQ292" s="1093"/>
      <c r="CR292" s="1093"/>
      <c r="CS292" s="1093"/>
      <c r="CT292" s="1086"/>
      <c r="CU292" s="1091"/>
      <c r="CV292" s="1086"/>
      <c r="CW292" s="1087"/>
      <c r="CX292" s="1089"/>
      <c r="CY292" s="1087"/>
      <c r="CZ292" s="1075"/>
      <c r="DA292" s="1076"/>
      <c r="DB292" s="1086"/>
      <c r="DC292" s="1091"/>
      <c r="DD292" s="1086"/>
      <c r="DE292" s="1087"/>
      <c r="DF292" s="1089"/>
      <c r="DG292" s="1087"/>
      <c r="DH292" s="1075"/>
      <c r="DI292" s="1076"/>
    </row>
    <row r="293" spans="1:113" ht="17.25" customHeight="1" x14ac:dyDescent="0.15">
      <c r="A293" s="1143">
        <f t="shared" si="3051"/>
        <v>142</v>
      </c>
      <c r="B293" s="1144"/>
      <c r="C293" s="1147"/>
      <c r="D293" s="1148"/>
      <c r="E293" s="1148"/>
      <c r="F293" s="1148"/>
      <c r="G293" s="1149"/>
      <c r="H293" s="1153"/>
      <c r="I293" s="1154"/>
      <c r="J293" s="1155"/>
      <c r="K293" s="1143" t="str">
        <f>IF(ISERROR(VLOOKUP($H293,[3]設定!$D$2:$E$7,2)), "", VLOOKUP($H293,[3]設定!$D$2:$E$7,2))</f>
        <v/>
      </c>
      <c r="L293" s="1144"/>
      <c r="M293" s="1084">
        <f t="shared" ref="M293" si="3184">COUNTA(AH294:BL294)</f>
        <v>0</v>
      </c>
      <c r="N293" s="1090"/>
      <c r="O293" s="1159">
        <f t="shared" ref="O293" si="3185">COUNTIF(AH294:BL294,"非")</f>
        <v>0</v>
      </c>
      <c r="P293" s="1073"/>
      <c r="Q293" s="1073">
        <f t="shared" ref="Q293" si="3186">COUNTIF(AH294:BL294,"緊")</f>
        <v>0</v>
      </c>
      <c r="R293" s="1073"/>
      <c r="S293" s="1073">
        <f t="shared" ref="S293" si="3187">COUNTIF(AH294:BL294,"リ")</f>
        <v>0</v>
      </c>
      <c r="T293" s="1074"/>
      <c r="U293" s="1133">
        <f t="shared" ref="U293" si="3188">COUNTIF(AH293:BL293,"○")</f>
        <v>0</v>
      </c>
      <c r="V293" s="1134"/>
      <c r="W293" s="1137">
        <f t="shared" ref="W293" si="3189">SUM(Y293:AD294)</f>
        <v>0</v>
      </c>
      <c r="X293" s="1138"/>
      <c r="Y293" s="1141">
        <f t="shared" ref="Y293" si="3190">SUMIFS($AH293:$BL293,$AH294:$BL294,"非")</f>
        <v>0</v>
      </c>
      <c r="Z293" s="1114"/>
      <c r="AA293" s="1114">
        <f t="shared" ref="AA293" si="3191">SUMIFS($AH293:$BL293,$AH294:$BL294,"緊")</f>
        <v>0</v>
      </c>
      <c r="AB293" s="1114"/>
      <c r="AC293" s="1114">
        <f t="shared" ref="AC293" si="3192">SUMIFS($AH293:$BL293,$AH294:$BL294,"リ")</f>
        <v>0</v>
      </c>
      <c r="AD293" s="1115"/>
      <c r="AE293" s="1118" t="s">
        <v>451</v>
      </c>
      <c r="AF293" s="1119"/>
      <c r="AG293" s="1120"/>
      <c r="AH293" s="359"/>
      <c r="AI293" s="286"/>
      <c r="AJ293" s="286"/>
      <c r="AK293" s="286"/>
      <c r="AL293" s="286"/>
      <c r="AM293" s="286"/>
      <c r="AN293" s="286"/>
      <c r="AO293" s="360"/>
      <c r="AP293" s="360"/>
      <c r="AQ293" s="286"/>
      <c r="AR293" s="286"/>
      <c r="AS293" s="286"/>
      <c r="AT293" s="286"/>
      <c r="AU293" s="286"/>
      <c r="AV293" s="286"/>
      <c r="AW293" s="286"/>
      <c r="AX293" s="286"/>
      <c r="AY293" s="286"/>
      <c r="AZ293" s="286"/>
      <c r="BA293" s="286"/>
      <c r="BB293" s="286"/>
      <c r="BC293" s="286"/>
      <c r="BD293" s="286"/>
      <c r="BE293" s="286"/>
      <c r="BF293" s="286"/>
      <c r="BG293" s="286"/>
      <c r="BH293" s="286"/>
      <c r="BI293" s="286"/>
      <c r="BJ293" s="286"/>
      <c r="BK293" s="286"/>
      <c r="BL293" s="361"/>
      <c r="BM293" s="1105"/>
      <c r="BN293" s="1106"/>
      <c r="BO293" s="1121"/>
      <c r="BP293" s="1122"/>
      <c r="BQ293" s="1125"/>
      <c r="BR293" s="1126"/>
      <c r="BS293" s="1129" t="str">
        <f t="shared" ref="BS293" si="3193">IF(BM293&gt;2,CR293,"")</f>
        <v/>
      </c>
      <c r="BT293" s="1130"/>
      <c r="BU293" s="1105"/>
      <c r="BV293" s="1106"/>
      <c r="BW293" s="1107"/>
      <c r="BX293" s="1108"/>
      <c r="BY293" s="1111"/>
      <c r="BZ293" s="1112">
        <f t="shared" ref="BZ293" si="3194">SUMPRODUCT((AH293:BL293&gt;8)*(BM293=""),AH293:BL293)-IF(BM293="",COUNTIF(AH293:BL293,"&gt;8")*8,0)</f>
        <v>0</v>
      </c>
      <c r="CA293" s="1112">
        <f t="shared" ref="CA293" si="3195">SUMPRODUCT((AH293:BL293&gt;8)*(BM293=8),AH293:BL293)-IF(BM293=8,COUNTIF(AH293:BL293,"&gt;8")*8,0)</f>
        <v>0</v>
      </c>
      <c r="CB293" s="1098">
        <f t="shared" ref="CB293" si="3196">COUNTIFS($AH294:$BL294,"緊",$AH293:$BL293,"○")+COUNTIFS($AH294:$BL294,"リ",$AH293:$BL293,"○")</f>
        <v>0</v>
      </c>
      <c r="CC293" s="1098">
        <f t="shared" ref="CC293" si="3197">SUMIFS($AH293:$BL293,$AH294:$BL294,"緊")+SUMIFS($AH293:$BL293,$AH294:$BL294,"リ")</f>
        <v>0</v>
      </c>
      <c r="CD293" s="1100" t="str">
        <f>IF(K293="","",IFERROR(VALUE(DATEDIF(H293,[3]設定!$D$13,"Y")+DATEDIF(H293,[3]設定!$D$13,"YM")/100),0))</f>
        <v/>
      </c>
      <c r="CE293" s="1100" t="str">
        <f>IF(H293="","",IF(CD293&lt;0.06,"6か月未満",IF(AND(0.06&lt;=CD293,CD293&lt;1),"6か月以上",IF(AND(1&lt;=CD293,CD293&lt;3),"3歳児未満",IF(3&lt;=CD293,"3歳児以上","")))))</f>
        <v/>
      </c>
      <c r="CF293" s="1102"/>
      <c r="CG293" s="1094"/>
      <c r="CH293" s="1103"/>
      <c r="CI293" s="1094"/>
      <c r="CJ293" s="1094"/>
      <c r="CK293" s="1094"/>
      <c r="CL293" s="1094"/>
      <c r="CM293" s="1095"/>
      <c r="CN293" s="1096"/>
      <c r="CO293" s="1092"/>
      <c r="CP293" s="1092"/>
      <c r="CQ293" s="1092"/>
      <c r="CR293" s="1092"/>
      <c r="CS293" s="1092"/>
      <c r="CT293" s="1084">
        <f t="shared" ref="CT293" si="3198">SUM(CV293:DA294)</f>
        <v>0</v>
      </c>
      <c r="CU293" s="1090"/>
      <c r="CV293" s="1084">
        <f t="shared" ref="CV293" si="3199">IF(AND(BM293&lt;&gt;1,K293&gt;=3),COUNTIFS(AH294:BL294,"非",AH293:BL293,"&gt;=2"),"")</f>
        <v>0</v>
      </c>
      <c r="CW293" s="1085"/>
      <c r="CX293" s="1088">
        <f t="shared" ref="CX293" si="3200">IF(AND(BM293&lt;&gt;1,K293&gt;=3),COUNTIFS(AH294:BL294,"緊",AH293:BL293,"&gt;=2"),"")</f>
        <v>0</v>
      </c>
      <c r="CY293" s="1085"/>
      <c r="CZ293" s="1073">
        <f t="shared" ref="CZ293" si="3201">IF(AND(BM293&lt;&gt;1,K293&gt;=3),COUNTIFS(AH294:BL294,"リ",AH293:BL293,"&gt;=2"),"")</f>
        <v>0</v>
      </c>
      <c r="DA293" s="1074"/>
      <c r="DB293" s="1084">
        <f t="shared" ref="DB293" si="3202">SUM(DD293:DI294)</f>
        <v>0</v>
      </c>
      <c r="DC293" s="1090"/>
      <c r="DD293" s="1084" t="str">
        <f t="shared" ref="DD293" si="3203">IF(AND(BM293&lt;&gt;1,K293&lt;3),COUNTIFS(AH294:BL294,"非"),"")</f>
        <v/>
      </c>
      <c r="DE293" s="1085"/>
      <c r="DF293" s="1088" t="str">
        <f t="shared" ref="DF293" si="3204">IF(AND(BM293&lt;&gt;1,K293&lt;3),COUNTIFS(AH294:BL294,"緊"),"")</f>
        <v/>
      </c>
      <c r="DG293" s="1085"/>
      <c r="DH293" s="1073" t="str">
        <f t="shared" ref="DH293" si="3205">IF(AND(BM293&lt;&gt;1,K293&lt;3),COUNTIFS(AH294:BL294,"リ"),"")</f>
        <v/>
      </c>
      <c r="DI293" s="1074"/>
    </row>
    <row r="294" spans="1:113" ht="17.25" customHeight="1" x14ac:dyDescent="0.15">
      <c r="A294" s="1145"/>
      <c r="B294" s="1146"/>
      <c r="C294" s="1150"/>
      <c r="D294" s="1151"/>
      <c r="E294" s="1151"/>
      <c r="F294" s="1151"/>
      <c r="G294" s="1152"/>
      <c r="H294" s="1156"/>
      <c r="I294" s="1157"/>
      <c r="J294" s="1158"/>
      <c r="K294" s="1145"/>
      <c r="L294" s="1146"/>
      <c r="M294" s="1086"/>
      <c r="N294" s="1091"/>
      <c r="O294" s="1160"/>
      <c r="P294" s="1075"/>
      <c r="Q294" s="1075"/>
      <c r="R294" s="1075"/>
      <c r="S294" s="1075"/>
      <c r="T294" s="1076"/>
      <c r="U294" s="1135"/>
      <c r="V294" s="1136"/>
      <c r="W294" s="1139"/>
      <c r="X294" s="1140"/>
      <c r="Y294" s="1142"/>
      <c r="Z294" s="1116"/>
      <c r="AA294" s="1116"/>
      <c r="AB294" s="1116"/>
      <c r="AC294" s="1116"/>
      <c r="AD294" s="1117"/>
      <c r="AE294" s="1077" t="s">
        <v>450</v>
      </c>
      <c r="AF294" s="1078"/>
      <c r="AG294" s="1079"/>
      <c r="AH294" s="362"/>
      <c r="AI294" s="362"/>
      <c r="AJ294" s="362"/>
      <c r="AK294" s="362"/>
      <c r="AL294" s="362"/>
      <c r="AM294" s="362"/>
      <c r="AN294" s="362"/>
      <c r="AO294" s="363"/>
      <c r="AP294" s="363"/>
      <c r="AQ294" s="362"/>
      <c r="AR294" s="362"/>
      <c r="AS294" s="362"/>
      <c r="AT294" s="362"/>
      <c r="AU294" s="362"/>
      <c r="AV294" s="362"/>
      <c r="AW294" s="362"/>
      <c r="AX294" s="362"/>
      <c r="AY294" s="362"/>
      <c r="AZ294" s="362"/>
      <c r="BA294" s="362"/>
      <c r="BB294" s="362"/>
      <c r="BC294" s="362"/>
      <c r="BD294" s="362"/>
      <c r="BE294" s="362"/>
      <c r="BF294" s="362"/>
      <c r="BG294" s="362"/>
      <c r="BH294" s="362"/>
      <c r="BI294" s="362"/>
      <c r="BJ294" s="362"/>
      <c r="BK294" s="362"/>
      <c r="BL294" s="362"/>
      <c r="BM294" s="1080"/>
      <c r="BN294" s="1081"/>
      <c r="BO294" s="1123"/>
      <c r="BP294" s="1124"/>
      <c r="BQ294" s="1127"/>
      <c r="BR294" s="1128"/>
      <c r="BS294" s="1131"/>
      <c r="BT294" s="1132"/>
      <c r="BU294" s="1080"/>
      <c r="BV294" s="1081"/>
      <c r="BW294" s="1109"/>
      <c r="BX294" s="1110"/>
      <c r="BY294" s="1111"/>
      <c r="BZ294" s="1113"/>
      <c r="CA294" s="1113"/>
      <c r="CB294" s="1099"/>
      <c r="CC294" s="1099"/>
      <c r="CD294" s="1101"/>
      <c r="CE294" s="1101"/>
      <c r="CF294" s="1102"/>
      <c r="CG294" s="1094"/>
      <c r="CH294" s="1104"/>
      <c r="CI294" s="1094"/>
      <c r="CJ294" s="1094"/>
      <c r="CK294" s="1094"/>
      <c r="CL294" s="1094"/>
      <c r="CM294" s="1095"/>
      <c r="CN294" s="1097"/>
      <c r="CO294" s="1093"/>
      <c r="CP294" s="1093"/>
      <c r="CQ294" s="1093"/>
      <c r="CR294" s="1093"/>
      <c r="CS294" s="1093"/>
      <c r="CT294" s="1086"/>
      <c r="CU294" s="1091"/>
      <c r="CV294" s="1086"/>
      <c r="CW294" s="1087"/>
      <c r="CX294" s="1089"/>
      <c r="CY294" s="1087"/>
      <c r="CZ294" s="1075"/>
      <c r="DA294" s="1076"/>
      <c r="DB294" s="1086"/>
      <c r="DC294" s="1091"/>
      <c r="DD294" s="1086"/>
      <c r="DE294" s="1087"/>
      <c r="DF294" s="1089"/>
      <c r="DG294" s="1087"/>
      <c r="DH294" s="1075"/>
      <c r="DI294" s="1076"/>
    </row>
    <row r="295" spans="1:113" ht="17.25" customHeight="1" x14ac:dyDescent="0.15">
      <c r="A295" s="1143">
        <f t="shared" si="3051"/>
        <v>143</v>
      </c>
      <c r="B295" s="1144"/>
      <c r="C295" s="1147"/>
      <c r="D295" s="1148"/>
      <c r="E295" s="1148"/>
      <c r="F295" s="1148"/>
      <c r="G295" s="1149"/>
      <c r="H295" s="1153"/>
      <c r="I295" s="1154"/>
      <c r="J295" s="1155"/>
      <c r="K295" s="1143" t="str">
        <f>IF(ISERROR(VLOOKUP($H295,[3]設定!$D$2:$E$7,2)), "", VLOOKUP($H295,[3]設定!$D$2:$E$7,2))</f>
        <v/>
      </c>
      <c r="L295" s="1144"/>
      <c r="M295" s="1084">
        <f t="shared" ref="M295" si="3206">COUNTA(AH296:BL296)</f>
        <v>0</v>
      </c>
      <c r="N295" s="1090"/>
      <c r="O295" s="1159">
        <f t="shared" ref="O295" si="3207">COUNTIF(AH296:BL296,"非")</f>
        <v>0</v>
      </c>
      <c r="P295" s="1073"/>
      <c r="Q295" s="1073">
        <f t="shared" ref="Q295" si="3208">COUNTIF(AH296:BL296,"緊")</f>
        <v>0</v>
      </c>
      <c r="R295" s="1073"/>
      <c r="S295" s="1073">
        <f t="shared" ref="S295" si="3209">COUNTIF(AH296:BL296,"リ")</f>
        <v>0</v>
      </c>
      <c r="T295" s="1074"/>
      <c r="U295" s="1133">
        <f t="shared" ref="U295" si="3210">COUNTIF(AH295:BL295,"○")</f>
        <v>0</v>
      </c>
      <c r="V295" s="1134"/>
      <c r="W295" s="1137">
        <f t="shared" ref="W295" si="3211">SUM(Y295:AD296)</f>
        <v>0</v>
      </c>
      <c r="X295" s="1138"/>
      <c r="Y295" s="1141">
        <f t="shared" ref="Y295" si="3212">SUMIFS($AH295:$BL295,$AH296:$BL296,"非")</f>
        <v>0</v>
      </c>
      <c r="Z295" s="1114"/>
      <c r="AA295" s="1114">
        <f t="shared" ref="AA295" si="3213">SUMIFS($AH295:$BL295,$AH296:$BL296,"緊")</f>
        <v>0</v>
      </c>
      <c r="AB295" s="1114"/>
      <c r="AC295" s="1114">
        <f t="shared" ref="AC295" si="3214">SUMIFS($AH295:$BL295,$AH296:$BL296,"リ")</f>
        <v>0</v>
      </c>
      <c r="AD295" s="1115"/>
      <c r="AE295" s="1118" t="s">
        <v>451</v>
      </c>
      <c r="AF295" s="1119"/>
      <c r="AG295" s="1120"/>
      <c r="AH295" s="359"/>
      <c r="AI295" s="286"/>
      <c r="AJ295" s="286"/>
      <c r="AK295" s="286"/>
      <c r="AL295" s="286"/>
      <c r="AM295" s="286"/>
      <c r="AN295" s="286"/>
      <c r="AO295" s="360"/>
      <c r="AP295" s="360"/>
      <c r="AQ295" s="286"/>
      <c r="AR295" s="286"/>
      <c r="AS295" s="286"/>
      <c r="AT295" s="286"/>
      <c r="AU295" s="286"/>
      <c r="AV295" s="286"/>
      <c r="AW295" s="286"/>
      <c r="AX295" s="286"/>
      <c r="AY295" s="286"/>
      <c r="AZ295" s="286"/>
      <c r="BA295" s="286"/>
      <c r="BB295" s="286"/>
      <c r="BC295" s="286"/>
      <c r="BD295" s="286"/>
      <c r="BE295" s="286"/>
      <c r="BF295" s="286"/>
      <c r="BG295" s="286"/>
      <c r="BH295" s="286"/>
      <c r="BI295" s="286"/>
      <c r="BJ295" s="286"/>
      <c r="BK295" s="286"/>
      <c r="BL295" s="361"/>
      <c r="BM295" s="1105"/>
      <c r="BN295" s="1106"/>
      <c r="BO295" s="1121"/>
      <c r="BP295" s="1122"/>
      <c r="BQ295" s="1125"/>
      <c r="BR295" s="1126"/>
      <c r="BS295" s="1129" t="str">
        <f t="shared" ref="BS295" si="3215">IF(BM295&gt;2,CR295,"")</f>
        <v/>
      </c>
      <c r="BT295" s="1130"/>
      <c r="BU295" s="1105"/>
      <c r="BV295" s="1106"/>
      <c r="BW295" s="1107"/>
      <c r="BX295" s="1108"/>
      <c r="BY295" s="1111"/>
      <c r="BZ295" s="1112">
        <f t="shared" ref="BZ295" si="3216">SUMPRODUCT((AH295:BL295&gt;8)*(BM295=""),AH295:BL295)-IF(BM295="",COUNTIF(AH295:BL295,"&gt;8")*8,0)</f>
        <v>0</v>
      </c>
      <c r="CA295" s="1112">
        <f t="shared" ref="CA295" si="3217">SUMPRODUCT((AH295:BL295&gt;8)*(BM295=8),AH295:BL295)-IF(BM295=8,COUNTIF(AH295:BL295,"&gt;8")*8,0)</f>
        <v>0</v>
      </c>
      <c r="CB295" s="1098">
        <f t="shared" ref="CB295" si="3218">COUNTIFS($AH296:$BL296,"緊",$AH295:$BL295,"○")+COUNTIFS($AH296:$BL296,"リ",$AH295:$BL295,"○")</f>
        <v>0</v>
      </c>
      <c r="CC295" s="1098">
        <f t="shared" ref="CC295" si="3219">SUMIFS($AH295:$BL295,$AH296:$BL296,"緊")+SUMIFS($AH295:$BL295,$AH296:$BL296,"リ")</f>
        <v>0</v>
      </c>
      <c r="CD295" s="1100" t="str">
        <f>IF(K295="","",IFERROR(VALUE(DATEDIF(H295,[3]設定!$D$13,"Y")+DATEDIF(H295,[3]設定!$D$13,"YM")/100),0))</f>
        <v/>
      </c>
      <c r="CE295" s="1100" t="str">
        <f>IF(H295="","",IF(CD295&lt;0.06,"6か月未満",IF(AND(0.06&lt;=CD295,CD295&lt;1),"6か月以上",IF(AND(1&lt;=CD295,CD295&lt;3),"3歳児未満",IF(3&lt;=CD295,"3歳児以上","")))))</f>
        <v/>
      </c>
      <c r="CF295" s="1102"/>
      <c r="CG295" s="1094"/>
      <c r="CH295" s="1103"/>
      <c r="CI295" s="1094"/>
      <c r="CJ295" s="1094"/>
      <c r="CK295" s="1094"/>
      <c r="CL295" s="1094"/>
      <c r="CM295" s="1095"/>
      <c r="CN295" s="1096"/>
      <c r="CO295" s="1092"/>
      <c r="CP295" s="1092"/>
      <c r="CQ295" s="1092"/>
      <c r="CR295" s="1092"/>
      <c r="CS295" s="1092"/>
      <c r="CT295" s="1084">
        <f t="shared" ref="CT295" si="3220">SUM(CV295:DA296)</f>
        <v>0</v>
      </c>
      <c r="CU295" s="1090"/>
      <c r="CV295" s="1084">
        <f t="shared" ref="CV295" si="3221">IF(AND(BM295&lt;&gt;1,K295&gt;=3),COUNTIFS(AH296:BL296,"非",AH295:BL295,"&gt;=2"),"")</f>
        <v>0</v>
      </c>
      <c r="CW295" s="1085"/>
      <c r="CX295" s="1088">
        <f t="shared" ref="CX295" si="3222">IF(AND(BM295&lt;&gt;1,K295&gt;=3),COUNTIFS(AH296:BL296,"緊",AH295:BL295,"&gt;=2"),"")</f>
        <v>0</v>
      </c>
      <c r="CY295" s="1085"/>
      <c r="CZ295" s="1073">
        <f t="shared" ref="CZ295" si="3223">IF(AND(BM295&lt;&gt;1,K295&gt;=3),COUNTIFS(AH296:BL296,"リ",AH295:BL295,"&gt;=2"),"")</f>
        <v>0</v>
      </c>
      <c r="DA295" s="1074"/>
      <c r="DB295" s="1084">
        <f t="shared" ref="DB295" si="3224">SUM(DD295:DI296)</f>
        <v>0</v>
      </c>
      <c r="DC295" s="1090"/>
      <c r="DD295" s="1084" t="str">
        <f t="shared" ref="DD295" si="3225">IF(AND(BM295&lt;&gt;1,K295&lt;3),COUNTIFS(AH296:BL296,"非"),"")</f>
        <v/>
      </c>
      <c r="DE295" s="1085"/>
      <c r="DF295" s="1088" t="str">
        <f t="shared" ref="DF295" si="3226">IF(AND(BM295&lt;&gt;1,K295&lt;3),COUNTIFS(AH296:BL296,"緊"),"")</f>
        <v/>
      </c>
      <c r="DG295" s="1085"/>
      <c r="DH295" s="1073" t="str">
        <f t="shared" ref="DH295" si="3227">IF(AND(BM295&lt;&gt;1,K295&lt;3),COUNTIFS(AH296:BL296,"リ"),"")</f>
        <v/>
      </c>
      <c r="DI295" s="1074"/>
    </row>
    <row r="296" spans="1:113" ht="17.25" customHeight="1" x14ac:dyDescent="0.15">
      <c r="A296" s="1145"/>
      <c r="B296" s="1146"/>
      <c r="C296" s="1150"/>
      <c r="D296" s="1151"/>
      <c r="E296" s="1151"/>
      <c r="F296" s="1151"/>
      <c r="G296" s="1152"/>
      <c r="H296" s="1156"/>
      <c r="I296" s="1157"/>
      <c r="J296" s="1158"/>
      <c r="K296" s="1145"/>
      <c r="L296" s="1146"/>
      <c r="M296" s="1086"/>
      <c r="N296" s="1091"/>
      <c r="O296" s="1160"/>
      <c r="P296" s="1075"/>
      <c r="Q296" s="1075"/>
      <c r="R296" s="1075"/>
      <c r="S296" s="1075"/>
      <c r="T296" s="1076"/>
      <c r="U296" s="1135"/>
      <c r="V296" s="1136"/>
      <c r="W296" s="1139"/>
      <c r="X296" s="1140"/>
      <c r="Y296" s="1142"/>
      <c r="Z296" s="1116"/>
      <c r="AA296" s="1116"/>
      <c r="AB296" s="1116"/>
      <c r="AC296" s="1116"/>
      <c r="AD296" s="1117"/>
      <c r="AE296" s="1077" t="s">
        <v>450</v>
      </c>
      <c r="AF296" s="1078"/>
      <c r="AG296" s="1079"/>
      <c r="AH296" s="362"/>
      <c r="AI296" s="362"/>
      <c r="AJ296" s="362"/>
      <c r="AK296" s="362"/>
      <c r="AL296" s="362"/>
      <c r="AM296" s="362"/>
      <c r="AN296" s="362"/>
      <c r="AO296" s="363"/>
      <c r="AP296" s="363"/>
      <c r="AQ296" s="362"/>
      <c r="AR296" s="362"/>
      <c r="AS296" s="362"/>
      <c r="AT296" s="362"/>
      <c r="AU296" s="362"/>
      <c r="AV296" s="362"/>
      <c r="AW296" s="362"/>
      <c r="AX296" s="362"/>
      <c r="AY296" s="362"/>
      <c r="AZ296" s="362"/>
      <c r="BA296" s="362"/>
      <c r="BB296" s="362"/>
      <c r="BC296" s="362"/>
      <c r="BD296" s="362"/>
      <c r="BE296" s="362"/>
      <c r="BF296" s="362"/>
      <c r="BG296" s="362"/>
      <c r="BH296" s="362"/>
      <c r="BI296" s="362"/>
      <c r="BJ296" s="362"/>
      <c r="BK296" s="362"/>
      <c r="BL296" s="362"/>
      <c r="BM296" s="1080"/>
      <c r="BN296" s="1081"/>
      <c r="BO296" s="1123"/>
      <c r="BP296" s="1124"/>
      <c r="BQ296" s="1127"/>
      <c r="BR296" s="1128"/>
      <c r="BS296" s="1131"/>
      <c r="BT296" s="1132"/>
      <c r="BU296" s="1080"/>
      <c r="BV296" s="1081"/>
      <c r="BW296" s="1109"/>
      <c r="BX296" s="1110"/>
      <c r="BY296" s="1111"/>
      <c r="BZ296" s="1113"/>
      <c r="CA296" s="1113"/>
      <c r="CB296" s="1099"/>
      <c r="CC296" s="1099"/>
      <c r="CD296" s="1101"/>
      <c r="CE296" s="1101"/>
      <c r="CF296" s="1102"/>
      <c r="CG296" s="1094"/>
      <c r="CH296" s="1104"/>
      <c r="CI296" s="1094"/>
      <c r="CJ296" s="1094"/>
      <c r="CK296" s="1094"/>
      <c r="CL296" s="1094"/>
      <c r="CM296" s="1095"/>
      <c r="CN296" s="1097"/>
      <c r="CO296" s="1093"/>
      <c r="CP296" s="1093"/>
      <c r="CQ296" s="1093"/>
      <c r="CR296" s="1093"/>
      <c r="CS296" s="1093"/>
      <c r="CT296" s="1086"/>
      <c r="CU296" s="1091"/>
      <c r="CV296" s="1086"/>
      <c r="CW296" s="1087"/>
      <c r="CX296" s="1089"/>
      <c r="CY296" s="1087"/>
      <c r="CZ296" s="1075"/>
      <c r="DA296" s="1076"/>
      <c r="DB296" s="1086"/>
      <c r="DC296" s="1091"/>
      <c r="DD296" s="1086"/>
      <c r="DE296" s="1087"/>
      <c r="DF296" s="1089"/>
      <c r="DG296" s="1087"/>
      <c r="DH296" s="1075"/>
      <c r="DI296" s="1076"/>
    </row>
    <row r="297" spans="1:113" ht="17.25" customHeight="1" x14ac:dyDescent="0.15">
      <c r="A297" s="1143">
        <f t="shared" si="3051"/>
        <v>144</v>
      </c>
      <c r="B297" s="1144"/>
      <c r="C297" s="1147"/>
      <c r="D297" s="1148"/>
      <c r="E297" s="1148"/>
      <c r="F297" s="1148"/>
      <c r="G297" s="1149"/>
      <c r="H297" s="1153"/>
      <c r="I297" s="1154"/>
      <c r="J297" s="1155"/>
      <c r="K297" s="1143" t="str">
        <f>IF(ISERROR(VLOOKUP($H297,[3]設定!$D$2:$E$7,2)), "", VLOOKUP($H297,[3]設定!$D$2:$E$7,2))</f>
        <v/>
      </c>
      <c r="L297" s="1144"/>
      <c r="M297" s="1084">
        <f t="shared" ref="M297" si="3228">COUNTA(AH298:BL298)</f>
        <v>0</v>
      </c>
      <c r="N297" s="1090"/>
      <c r="O297" s="1159">
        <f t="shared" ref="O297" si="3229">COUNTIF(AH298:BL298,"非")</f>
        <v>0</v>
      </c>
      <c r="P297" s="1073"/>
      <c r="Q297" s="1073">
        <f t="shared" ref="Q297" si="3230">COUNTIF(AH298:BL298,"緊")</f>
        <v>0</v>
      </c>
      <c r="R297" s="1073"/>
      <c r="S297" s="1073">
        <f t="shared" ref="S297" si="3231">COUNTIF(AH298:BL298,"リ")</f>
        <v>0</v>
      </c>
      <c r="T297" s="1074"/>
      <c r="U297" s="1133">
        <f t="shared" ref="U297" si="3232">COUNTIF(AH297:BL297,"○")</f>
        <v>0</v>
      </c>
      <c r="V297" s="1134"/>
      <c r="W297" s="1137">
        <f t="shared" ref="W297" si="3233">SUM(Y297:AD298)</f>
        <v>0</v>
      </c>
      <c r="X297" s="1138"/>
      <c r="Y297" s="1141">
        <f t="shared" ref="Y297" si="3234">SUMIFS($AH297:$BL297,$AH298:$BL298,"非")</f>
        <v>0</v>
      </c>
      <c r="Z297" s="1114"/>
      <c r="AA297" s="1114">
        <f t="shared" ref="AA297" si="3235">SUMIFS($AH297:$BL297,$AH298:$BL298,"緊")</f>
        <v>0</v>
      </c>
      <c r="AB297" s="1114"/>
      <c r="AC297" s="1114">
        <f t="shared" ref="AC297" si="3236">SUMIFS($AH297:$BL297,$AH298:$BL298,"リ")</f>
        <v>0</v>
      </c>
      <c r="AD297" s="1115"/>
      <c r="AE297" s="1118" t="s">
        <v>451</v>
      </c>
      <c r="AF297" s="1119"/>
      <c r="AG297" s="1120"/>
      <c r="AH297" s="359"/>
      <c r="AI297" s="286"/>
      <c r="AJ297" s="286"/>
      <c r="AK297" s="286"/>
      <c r="AL297" s="286"/>
      <c r="AM297" s="286"/>
      <c r="AN297" s="286"/>
      <c r="AO297" s="360"/>
      <c r="AP297" s="360"/>
      <c r="AQ297" s="286"/>
      <c r="AR297" s="286"/>
      <c r="AS297" s="286"/>
      <c r="AT297" s="286"/>
      <c r="AU297" s="286"/>
      <c r="AV297" s="286"/>
      <c r="AW297" s="286"/>
      <c r="AX297" s="286"/>
      <c r="AY297" s="286"/>
      <c r="AZ297" s="286"/>
      <c r="BA297" s="286"/>
      <c r="BB297" s="286"/>
      <c r="BC297" s="286"/>
      <c r="BD297" s="286"/>
      <c r="BE297" s="286"/>
      <c r="BF297" s="286"/>
      <c r="BG297" s="286"/>
      <c r="BH297" s="286"/>
      <c r="BI297" s="286"/>
      <c r="BJ297" s="286"/>
      <c r="BK297" s="286"/>
      <c r="BL297" s="361"/>
      <c r="BM297" s="1105"/>
      <c r="BN297" s="1106"/>
      <c r="BO297" s="1121"/>
      <c r="BP297" s="1122"/>
      <c r="BQ297" s="1125"/>
      <c r="BR297" s="1126"/>
      <c r="BS297" s="1129" t="str">
        <f t="shared" ref="BS297" si="3237">IF(BM297&gt;2,CR297,"")</f>
        <v/>
      </c>
      <c r="BT297" s="1130"/>
      <c r="BU297" s="1105"/>
      <c r="BV297" s="1106"/>
      <c r="BW297" s="1107"/>
      <c r="BX297" s="1108"/>
      <c r="BY297" s="1111"/>
      <c r="BZ297" s="1112">
        <f t="shared" ref="BZ297" si="3238">SUMPRODUCT((AH297:BL297&gt;8)*(BM297=""),AH297:BL297)-IF(BM297="",COUNTIF(AH297:BL297,"&gt;8")*8,0)</f>
        <v>0</v>
      </c>
      <c r="CA297" s="1112">
        <f t="shared" ref="CA297" si="3239">SUMPRODUCT((AH297:BL297&gt;8)*(BM297=8),AH297:BL297)-IF(BM297=8,COUNTIF(AH297:BL297,"&gt;8")*8,0)</f>
        <v>0</v>
      </c>
      <c r="CB297" s="1098">
        <f t="shared" ref="CB297" si="3240">COUNTIFS($AH298:$BL298,"緊",$AH297:$BL297,"○")+COUNTIFS($AH298:$BL298,"リ",$AH297:$BL297,"○")</f>
        <v>0</v>
      </c>
      <c r="CC297" s="1098">
        <f t="shared" ref="CC297" si="3241">SUMIFS($AH297:$BL297,$AH298:$BL298,"緊")+SUMIFS($AH297:$BL297,$AH298:$BL298,"リ")</f>
        <v>0</v>
      </c>
      <c r="CD297" s="1100" t="str">
        <f>IF(K297="","",IFERROR(VALUE(DATEDIF(H297,[3]設定!$D$13,"Y")+DATEDIF(H297,[3]設定!$D$13,"YM")/100),0))</f>
        <v/>
      </c>
      <c r="CE297" s="1100" t="str">
        <f>IF(H297="","",IF(CD297&lt;0.06,"6か月未満",IF(AND(0.06&lt;=CD297,CD297&lt;1),"6か月以上",IF(AND(1&lt;=CD297,CD297&lt;3),"3歳児未満",IF(3&lt;=CD297,"3歳児以上","")))))</f>
        <v/>
      </c>
      <c r="CF297" s="1102"/>
      <c r="CG297" s="1094"/>
      <c r="CH297" s="1103"/>
      <c r="CI297" s="1094"/>
      <c r="CJ297" s="1094"/>
      <c r="CK297" s="1094"/>
      <c r="CL297" s="1094"/>
      <c r="CM297" s="1095"/>
      <c r="CN297" s="1096"/>
      <c r="CO297" s="1092"/>
      <c r="CP297" s="1092"/>
      <c r="CQ297" s="1092"/>
      <c r="CR297" s="1092"/>
      <c r="CS297" s="1092"/>
      <c r="CT297" s="1084">
        <f t="shared" ref="CT297" si="3242">SUM(CV297:DA298)</f>
        <v>0</v>
      </c>
      <c r="CU297" s="1090"/>
      <c r="CV297" s="1084">
        <f t="shared" ref="CV297" si="3243">IF(AND(BM297&lt;&gt;1,K297&gt;=3),COUNTIFS(AH298:BL298,"非",AH297:BL297,"&gt;=2"),"")</f>
        <v>0</v>
      </c>
      <c r="CW297" s="1085"/>
      <c r="CX297" s="1088">
        <f t="shared" ref="CX297" si="3244">IF(AND(BM297&lt;&gt;1,K297&gt;=3),COUNTIFS(AH298:BL298,"緊",AH297:BL297,"&gt;=2"),"")</f>
        <v>0</v>
      </c>
      <c r="CY297" s="1085"/>
      <c r="CZ297" s="1073">
        <f t="shared" ref="CZ297" si="3245">IF(AND(BM297&lt;&gt;1,K297&gt;=3),COUNTIFS(AH298:BL298,"リ",AH297:BL297,"&gt;=2"),"")</f>
        <v>0</v>
      </c>
      <c r="DA297" s="1074"/>
      <c r="DB297" s="1084">
        <f t="shared" ref="DB297" si="3246">SUM(DD297:DI298)</f>
        <v>0</v>
      </c>
      <c r="DC297" s="1090"/>
      <c r="DD297" s="1084" t="str">
        <f t="shared" ref="DD297" si="3247">IF(AND(BM297&lt;&gt;1,K297&lt;3),COUNTIFS(AH298:BL298,"非"),"")</f>
        <v/>
      </c>
      <c r="DE297" s="1085"/>
      <c r="DF297" s="1088" t="str">
        <f t="shared" ref="DF297" si="3248">IF(AND(BM297&lt;&gt;1,K297&lt;3),COUNTIFS(AH298:BL298,"緊"),"")</f>
        <v/>
      </c>
      <c r="DG297" s="1085"/>
      <c r="DH297" s="1073" t="str">
        <f t="shared" ref="DH297" si="3249">IF(AND(BM297&lt;&gt;1,K297&lt;3),COUNTIFS(AH298:BL298,"リ"),"")</f>
        <v/>
      </c>
      <c r="DI297" s="1074"/>
    </row>
    <row r="298" spans="1:113" ht="17.25" customHeight="1" x14ac:dyDescent="0.15">
      <c r="A298" s="1145"/>
      <c r="B298" s="1146"/>
      <c r="C298" s="1150"/>
      <c r="D298" s="1151"/>
      <c r="E298" s="1151"/>
      <c r="F298" s="1151"/>
      <c r="G298" s="1152"/>
      <c r="H298" s="1156"/>
      <c r="I298" s="1157"/>
      <c r="J298" s="1158"/>
      <c r="K298" s="1145"/>
      <c r="L298" s="1146"/>
      <c r="M298" s="1086"/>
      <c r="N298" s="1091"/>
      <c r="O298" s="1160"/>
      <c r="P298" s="1075"/>
      <c r="Q298" s="1075"/>
      <c r="R298" s="1075"/>
      <c r="S298" s="1075"/>
      <c r="T298" s="1076"/>
      <c r="U298" s="1135"/>
      <c r="V298" s="1136"/>
      <c r="W298" s="1139"/>
      <c r="X298" s="1140"/>
      <c r="Y298" s="1142"/>
      <c r="Z298" s="1116"/>
      <c r="AA298" s="1116"/>
      <c r="AB298" s="1116"/>
      <c r="AC298" s="1116"/>
      <c r="AD298" s="1117"/>
      <c r="AE298" s="1077" t="s">
        <v>450</v>
      </c>
      <c r="AF298" s="1078"/>
      <c r="AG298" s="1079"/>
      <c r="AH298" s="362"/>
      <c r="AI298" s="362"/>
      <c r="AJ298" s="362"/>
      <c r="AK298" s="362"/>
      <c r="AL298" s="362"/>
      <c r="AM298" s="362"/>
      <c r="AN298" s="362"/>
      <c r="AO298" s="363"/>
      <c r="AP298" s="363"/>
      <c r="AQ298" s="362"/>
      <c r="AR298" s="362"/>
      <c r="AS298" s="362"/>
      <c r="AT298" s="362"/>
      <c r="AU298" s="362"/>
      <c r="AV298" s="362"/>
      <c r="AW298" s="362"/>
      <c r="AX298" s="362"/>
      <c r="AY298" s="362"/>
      <c r="AZ298" s="362"/>
      <c r="BA298" s="362"/>
      <c r="BB298" s="362"/>
      <c r="BC298" s="362"/>
      <c r="BD298" s="362"/>
      <c r="BE298" s="362"/>
      <c r="BF298" s="362"/>
      <c r="BG298" s="362"/>
      <c r="BH298" s="362"/>
      <c r="BI298" s="362"/>
      <c r="BJ298" s="362"/>
      <c r="BK298" s="362"/>
      <c r="BL298" s="362"/>
      <c r="BM298" s="1080"/>
      <c r="BN298" s="1081"/>
      <c r="BO298" s="1123"/>
      <c r="BP298" s="1124"/>
      <c r="BQ298" s="1127"/>
      <c r="BR298" s="1128"/>
      <c r="BS298" s="1131"/>
      <c r="BT298" s="1132"/>
      <c r="BU298" s="1080"/>
      <c r="BV298" s="1081"/>
      <c r="BW298" s="1109"/>
      <c r="BX298" s="1110"/>
      <c r="BY298" s="1111"/>
      <c r="BZ298" s="1113"/>
      <c r="CA298" s="1113"/>
      <c r="CB298" s="1099"/>
      <c r="CC298" s="1099"/>
      <c r="CD298" s="1101"/>
      <c r="CE298" s="1101"/>
      <c r="CF298" s="1102"/>
      <c r="CG298" s="1094"/>
      <c r="CH298" s="1104"/>
      <c r="CI298" s="1094"/>
      <c r="CJ298" s="1094"/>
      <c r="CK298" s="1094"/>
      <c r="CL298" s="1094"/>
      <c r="CM298" s="1095"/>
      <c r="CN298" s="1097"/>
      <c r="CO298" s="1093"/>
      <c r="CP298" s="1093"/>
      <c r="CQ298" s="1093"/>
      <c r="CR298" s="1093"/>
      <c r="CS298" s="1093"/>
      <c r="CT298" s="1086"/>
      <c r="CU298" s="1091"/>
      <c r="CV298" s="1086"/>
      <c r="CW298" s="1087"/>
      <c r="CX298" s="1089"/>
      <c r="CY298" s="1087"/>
      <c r="CZ298" s="1075"/>
      <c r="DA298" s="1076"/>
      <c r="DB298" s="1086"/>
      <c r="DC298" s="1091"/>
      <c r="DD298" s="1086"/>
      <c r="DE298" s="1087"/>
      <c r="DF298" s="1089"/>
      <c r="DG298" s="1087"/>
      <c r="DH298" s="1075"/>
      <c r="DI298" s="1076"/>
    </row>
    <row r="299" spans="1:113" ht="17.25" customHeight="1" x14ac:dyDescent="0.15">
      <c r="A299" s="1143">
        <f t="shared" si="3051"/>
        <v>145</v>
      </c>
      <c r="B299" s="1144"/>
      <c r="C299" s="1147"/>
      <c r="D299" s="1148"/>
      <c r="E299" s="1148"/>
      <c r="F299" s="1148"/>
      <c r="G299" s="1149"/>
      <c r="H299" s="1153"/>
      <c r="I299" s="1154"/>
      <c r="J299" s="1155"/>
      <c r="K299" s="1143" t="str">
        <f>IF(ISERROR(VLOOKUP($H299,[3]設定!$D$2:$E$7,2)), "", VLOOKUP($H299,[3]設定!$D$2:$E$7,2))</f>
        <v/>
      </c>
      <c r="L299" s="1144"/>
      <c r="M299" s="1084">
        <f t="shared" ref="M299" si="3250">COUNTA(AH300:BL300)</f>
        <v>0</v>
      </c>
      <c r="N299" s="1090"/>
      <c r="O299" s="1159">
        <f t="shared" ref="O299" si="3251">COUNTIF(AH300:BL300,"非")</f>
        <v>0</v>
      </c>
      <c r="P299" s="1073"/>
      <c r="Q299" s="1073">
        <f t="shared" ref="Q299" si="3252">COUNTIF(AH300:BL300,"緊")</f>
        <v>0</v>
      </c>
      <c r="R299" s="1073"/>
      <c r="S299" s="1073">
        <f t="shared" ref="S299" si="3253">COUNTIF(AH300:BL300,"リ")</f>
        <v>0</v>
      </c>
      <c r="T299" s="1074"/>
      <c r="U299" s="1133">
        <f t="shared" ref="U299" si="3254">COUNTIF(AH299:BL299,"○")</f>
        <v>0</v>
      </c>
      <c r="V299" s="1134"/>
      <c r="W299" s="1137">
        <f t="shared" ref="W299" si="3255">SUM(Y299:AD300)</f>
        <v>0</v>
      </c>
      <c r="X299" s="1138"/>
      <c r="Y299" s="1141">
        <f t="shared" ref="Y299" si="3256">SUMIFS($AH299:$BL299,$AH300:$BL300,"非")</f>
        <v>0</v>
      </c>
      <c r="Z299" s="1114"/>
      <c r="AA299" s="1114">
        <f t="shared" ref="AA299" si="3257">SUMIFS($AH299:$BL299,$AH300:$BL300,"緊")</f>
        <v>0</v>
      </c>
      <c r="AB299" s="1114"/>
      <c r="AC299" s="1114">
        <f t="shared" ref="AC299" si="3258">SUMIFS($AH299:$BL299,$AH300:$BL300,"リ")</f>
        <v>0</v>
      </c>
      <c r="AD299" s="1115"/>
      <c r="AE299" s="1118" t="s">
        <v>451</v>
      </c>
      <c r="AF299" s="1119"/>
      <c r="AG299" s="1120"/>
      <c r="AH299" s="359"/>
      <c r="AI299" s="286"/>
      <c r="AJ299" s="286"/>
      <c r="AK299" s="286"/>
      <c r="AL299" s="286"/>
      <c r="AM299" s="286"/>
      <c r="AN299" s="286"/>
      <c r="AO299" s="360"/>
      <c r="AP299" s="360"/>
      <c r="AQ299" s="286"/>
      <c r="AR299" s="286"/>
      <c r="AS299" s="286"/>
      <c r="AT299" s="286"/>
      <c r="AU299" s="286"/>
      <c r="AV299" s="286"/>
      <c r="AW299" s="286"/>
      <c r="AX299" s="286"/>
      <c r="AY299" s="286"/>
      <c r="AZ299" s="286"/>
      <c r="BA299" s="286"/>
      <c r="BB299" s="286"/>
      <c r="BC299" s="286"/>
      <c r="BD299" s="286"/>
      <c r="BE299" s="286"/>
      <c r="BF299" s="286"/>
      <c r="BG299" s="286"/>
      <c r="BH299" s="286"/>
      <c r="BI299" s="286"/>
      <c r="BJ299" s="286"/>
      <c r="BK299" s="286"/>
      <c r="BL299" s="361"/>
      <c r="BM299" s="1105"/>
      <c r="BN299" s="1106"/>
      <c r="BO299" s="1121"/>
      <c r="BP299" s="1122"/>
      <c r="BQ299" s="1125"/>
      <c r="BR299" s="1126"/>
      <c r="BS299" s="1129" t="str">
        <f t="shared" ref="BS299" si="3259">IF(BM299&gt;2,CR299,"")</f>
        <v/>
      </c>
      <c r="BT299" s="1130"/>
      <c r="BU299" s="1105"/>
      <c r="BV299" s="1106"/>
      <c r="BW299" s="1107"/>
      <c r="BX299" s="1108"/>
      <c r="BY299" s="1111"/>
      <c r="BZ299" s="1112">
        <f t="shared" ref="BZ299" si="3260">SUMPRODUCT((AH299:BL299&gt;8)*(BM299=""),AH299:BL299)-IF(BM299="",COUNTIF(AH299:BL299,"&gt;8")*8,0)</f>
        <v>0</v>
      </c>
      <c r="CA299" s="1112">
        <f t="shared" ref="CA299" si="3261">SUMPRODUCT((AH299:BL299&gt;8)*(BM299=8),AH299:BL299)-IF(BM299=8,COUNTIF(AH299:BL299,"&gt;8")*8,0)</f>
        <v>0</v>
      </c>
      <c r="CB299" s="1098">
        <f t="shared" ref="CB299" si="3262">COUNTIFS($AH300:$BL300,"緊",$AH299:$BL299,"○")+COUNTIFS($AH300:$BL300,"リ",$AH299:$BL299,"○")</f>
        <v>0</v>
      </c>
      <c r="CC299" s="1098">
        <f t="shared" ref="CC299" si="3263">SUMIFS($AH299:$BL299,$AH300:$BL300,"緊")+SUMIFS($AH299:$BL299,$AH300:$BL300,"リ")</f>
        <v>0</v>
      </c>
      <c r="CD299" s="1100" t="str">
        <f>IF(K299="","",IFERROR(VALUE(DATEDIF(H299,[3]設定!$D$13,"Y")+DATEDIF(H299,[3]設定!$D$13,"YM")/100),0))</f>
        <v/>
      </c>
      <c r="CE299" s="1100" t="str">
        <f>IF(H299="","",IF(CD299&lt;0.06,"6か月未満",IF(AND(0.06&lt;=CD299,CD299&lt;1),"6か月以上",IF(AND(1&lt;=CD299,CD299&lt;3),"3歳児未満",IF(3&lt;=CD299,"3歳児以上","")))))</f>
        <v/>
      </c>
      <c r="CF299" s="1102"/>
      <c r="CG299" s="1094"/>
      <c r="CH299" s="1103"/>
      <c r="CI299" s="1094"/>
      <c r="CJ299" s="1094"/>
      <c r="CK299" s="1094"/>
      <c r="CL299" s="1094"/>
      <c r="CM299" s="1095"/>
      <c r="CN299" s="1096"/>
      <c r="CO299" s="1092"/>
      <c r="CP299" s="1092"/>
      <c r="CQ299" s="1092"/>
      <c r="CR299" s="1092"/>
      <c r="CS299" s="1092"/>
      <c r="CT299" s="1084">
        <f t="shared" ref="CT299" si="3264">SUM(CV299:DA300)</f>
        <v>0</v>
      </c>
      <c r="CU299" s="1090"/>
      <c r="CV299" s="1084">
        <f t="shared" ref="CV299" si="3265">IF(AND(BM299&lt;&gt;1,K299&gt;=3),COUNTIFS(AH300:BL300,"非",AH299:BL299,"&gt;=2"),"")</f>
        <v>0</v>
      </c>
      <c r="CW299" s="1085"/>
      <c r="CX299" s="1088">
        <f t="shared" ref="CX299" si="3266">IF(AND(BM299&lt;&gt;1,K299&gt;=3),COUNTIFS(AH300:BL300,"緊",AH299:BL299,"&gt;=2"),"")</f>
        <v>0</v>
      </c>
      <c r="CY299" s="1085"/>
      <c r="CZ299" s="1073">
        <f t="shared" ref="CZ299" si="3267">IF(AND(BM299&lt;&gt;1,K299&gt;=3),COUNTIFS(AH300:BL300,"リ",AH299:BL299,"&gt;=2"),"")</f>
        <v>0</v>
      </c>
      <c r="DA299" s="1074"/>
      <c r="DB299" s="1084">
        <f t="shared" ref="DB299" si="3268">SUM(DD299:DI300)</f>
        <v>0</v>
      </c>
      <c r="DC299" s="1090"/>
      <c r="DD299" s="1084" t="str">
        <f t="shared" ref="DD299" si="3269">IF(AND(BM299&lt;&gt;1,K299&lt;3),COUNTIFS(AH300:BL300,"非"),"")</f>
        <v/>
      </c>
      <c r="DE299" s="1085"/>
      <c r="DF299" s="1088" t="str">
        <f t="shared" ref="DF299" si="3270">IF(AND(BM299&lt;&gt;1,K299&lt;3),COUNTIFS(AH300:BL300,"緊"),"")</f>
        <v/>
      </c>
      <c r="DG299" s="1085"/>
      <c r="DH299" s="1073" t="str">
        <f t="shared" ref="DH299" si="3271">IF(AND(BM299&lt;&gt;1,K299&lt;3),COUNTIFS(AH300:BL300,"リ"),"")</f>
        <v/>
      </c>
      <c r="DI299" s="1074"/>
    </row>
    <row r="300" spans="1:113" ht="17.25" customHeight="1" x14ac:dyDescent="0.15">
      <c r="A300" s="1145"/>
      <c r="B300" s="1146"/>
      <c r="C300" s="1150"/>
      <c r="D300" s="1151"/>
      <c r="E300" s="1151"/>
      <c r="F300" s="1151"/>
      <c r="G300" s="1152"/>
      <c r="H300" s="1156"/>
      <c r="I300" s="1157"/>
      <c r="J300" s="1158"/>
      <c r="K300" s="1145"/>
      <c r="L300" s="1146"/>
      <c r="M300" s="1086"/>
      <c r="N300" s="1091"/>
      <c r="O300" s="1160"/>
      <c r="P300" s="1075"/>
      <c r="Q300" s="1075"/>
      <c r="R300" s="1075"/>
      <c r="S300" s="1075"/>
      <c r="T300" s="1076"/>
      <c r="U300" s="1135"/>
      <c r="V300" s="1136"/>
      <c r="W300" s="1139"/>
      <c r="X300" s="1140"/>
      <c r="Y300" s="1142"/>
      <c r="Z300" s="1116"/>
      <c r="AA300" s="1116"/>
      <c r="AB300" s="1116"/>
      <c r="AC300" s="1116"/>
      <c r="AD300" s="1117"/>
      <c r="AE300" s="1077" t="s">
        <v>450</v>
      </c>
      <c r="AF300" s="1078"/>
      <c r="AG300" s="1079"/>
      <c r="AH300" s="362"/>
      <c r="AI300" s="362"/>
      <c r="AJ300" s="362"/>
      <c r="AK300" s="362"/>
      <c r="AL300" s="362"/>
      <c r="AM300" s="362"/>
      <c r="AN300" s="362"/>
      <c r="AO300" s="363"/>
      <c r="AP300" s="363"/>
      <c r="AQ300" s="362"/>
      <c r="AR300" s="362"/>
      <c r="AS300" s="362"/>
      <c r="AT300" s="362"/>
      <c r="AU300" s="362"/>
      <c r="AV300" s="362"/>
      <c r="AW300" s="362"/>
      <c r="AX300" s="362"/>
      <c r="AY300" s="362"/>
      <c r="AZ300" s="362"/>
      <c r="BA300" s="362"/>
      <c r="BB300" s="362"/>
      <c r="BC300" s="362"/>
      <c r="BD300" s="362"/>
      <c r="BE300" s="362"/>
      <c r="BF300" s="362"/>
      <c r="BG300" s="362"/>
      <c r="BH300" s="362"/>
      <c r="BI300" s="362"/>
      <c r="BJ300" s="362"/>
      <c r="BK300" s="362"/>
      <c r="BL300" s="362"/>
      <c r="BM300" s="1080"/>
      <c r="BN300" s="1081"/>
      <c r="BO300" s="1123"/>
      <c r="BP300" s="1124"/>
      <c r="BQ300" s="1127"/>
      <c r="BR300" s="1128"/>
      <c r="BS300" s="1131"/>
      <c r="BT300" s="1132"/>
      <c r="BU300" s="1080"/>
      <c r="BV300" s="1081"/>
      <c r="BW300" s="1109"/>
      <c r="BX300" s="1110"/>
      <c r="BY300" s="1111"/>
      <c r="BZ300" s="1113"/>
      <c r="CA300" s="1113"/>
      <c r="CB300" s="1099"/>
      <c r="CC300" s="1099"/>
      <c r="CD300" s="1101"/>
      <c r="CE300" s="1101"/>
      <c r="CF300" s="1102"/>
      <c r="CG300" s="1094"/>
      <c r="CH300" s="1104"/>
      <c r="CI300" s="1094"/>
      <c r="CJ300" s="1094"/>
      <c r="CK300" s="1094"/>
      <c r="CL300" s="1094"/>
      <c r="CM300" s="1095"/>
      <c r="CN300" s="1097"/>
      <c r="CO300" s="1093"/>
      <c r="CP300" s="1093"/>
      <c r="CQ300" s="1093"/>
      <c r="CR300" s="1093"/>
      <c r="CS300" s="1093"/>
      <c r="CT300" s="1086"/>
      <c r="CU300" s="1091"/>
      <c r="CV300" s="1086"/>
      <c r="CW300" s="1087"/>
      <c r="CX300" s="1089"/>
      <c r="CY300" s="1087"/>
      <c r="CZ300" s="1075"/>
      <c r="DA300" s="1076"/>
      <c r="DB300" s="1086"/>
      <c r="DC300" s="1091"/>
      <c r="DD300" s="1086"/>
      <c r="DE300" s="1087"/>
      <c r="DF300" s="1089"/>
      <c r="DG300" s="1087"/>
      <c r="DH300" s="1075"/>
      <c r="DI300" s="1076"/>
    </row>
    <row r="301" spans="1:113" ht="17.25" customHeight="1" x14ac:dyDescent="0.15">
      <c r="A301" s="1143">
        <f t="shared" si="3051"/>
        <v>146</v>
      </c>
      <c r="B301" s="1144"/>
      <c r="C301" s="1147"/>
      <c r="D301" s="1148"/>
      <c r="E301" s="1148"/>
      <c r="F301" s="1148"/>
      <c r="G301" s="1149"/>
      <c r="H301" s="1153"/>
      <c r="I301" s="1154"/>
      <c r="J301" s="1155"/>
      <c r="K301" s="1143" t="str">
        <f>IF(ISERROR(VLOOKUP($H301,[3]設定!$D$2:$E$7,2)), "", VLOOKUP($H301,[3]設定!$D$2:$E$7,2))</f>
        <v/>
      </c>
      <c r="L301" s="1144"/>
      <c r="M301" s="1084">
        <f t="shared" ref="M301" si="3272">COUNTA(AH302:BL302)</f>
        <v>0</v>
      </c>
      <c r="N301" s="1090"/>
      <c r="O301" s="1159">
        <f t="shared" ref="O301" si="3273">COUNTIF(AH302:BL302,"非")</f>
        <v>0</v>
      </c>
      <c r="P301" s="1073"/>
      <c r="Q301" s="1073">
        <f t="shared" ref="Q301" si="3274">COUNTIF(AH302:BL302,"緊")</f>
        <v>0</v>
      </c>
      <c r="R301" s="1073"/>
      <c r="S301" s="1073">
        <f t="shared" ref="S301" si="3275">COUNTIF(AH302:BL302,"リ")</f>
        <v>0</v>
      </c>
      <c r="T301" s="1074"/>
      <c r="U301" s="1133">
        <f t="shared" ref="U301" si="3276">COUNTIF(AH301:BL301,"○")</f>
        <v>0</v>
      </c>
      <c r="V301" s="1134"/>
      <c r="W301" s="1137">
        <f t="shared" ref="W301" si="3277">SUM(Y301:AD302)</f>
        <v>0</v>
      </c>
      <c r="X301" s="1138"/>
      <c r="Y301" s="1141">
        <f t="shared" ref="Y301" si="3278">SUMIFS($AH301:$BL301,$AH302:$BL302,"非")</f>
        <v>0</v>
      </c>
      <c r="Z301" s="1114"/>
      <c r="AA301" s="1114">
        <f t="shared" ref="AA301" si="3279">SUMIFS($AH301:$BL301,$AH302:$BL302,"緊")</f>
        <v>0</v>
      </c>
      <c r="AB301" s="1114"/>
      <c r="AC301" s="1114">
        <f t="shared" ref="AC301" si="3280">SUMIFS($AH301:$BL301,$AH302:$BL302,"リ")</f>
        <v>0</v>
      </c>
      <c r="AD301" s="1115"/>
      <c r="AE301" s="1118" t="s">
        <v>451</v>
      </c>
      <c r="AF301" s="1119"/>
      <c r="AG301" s="1120"/>
      <c r="AH301" s="359"/>
      <c r="AI301" s="286"/>
      <c r="AJ301" s="286"/>
      <c r="AK301" s="286"/>
      <c r="AL301" s="286"/>
      <c r="AM301" s="286"/>
      <c r="AN301" s="286"/>
      <c r="AO301" s="360"/>
      <c r="AP301" s="360"/>
      <c r="AQ301" s="286"/>
      <c r="AR301" s="286"/>
      <c r="AS301" s="286"/>
      <c r="AT301" s="286"/>
      <c r="AU301" s="286"/>
      <c r="AV301" s="286"/>
      <c r="AW301" s="286"/>
      <c r="AX301" s="286"/>
      <c r="AY301" s="286"/>
      <c r="AZ301" s="286"/>
      <c r="BA301" s="286"/>
      <c r="BB301" s="286"/>
      <c r="BC301" s="286"/>
      <c r="BD301" s="286"/>
      <c r="BE301" s="286"/>
      <c r="BF301" s="286"/>
      <c r="BG301" s="286"/>
      <c r="BH301" s="286"/>
      <c r="BI301" s="286"/>
      <c r="BJ301" s="286"/>
      <c r="BK301" s="286"/>
      <c r="BL301" s="361"/>
      <c r="BM301" s="1105"/>
      <c r="BN301" s="1106"/>
      <c r="BO301" s="1121"/>
      <c r="BP301" s="1122"/>
      <c r="BQ301" s="1125"/>
      <c r="BR301" s="1126"/>
      <c r="BS301" s="1129" t="str">
        <f t="shared" ref="BS301" si="3281">IF(BM301&gt;2,CR301,"")</f>
        <v/>
      </c>
      <c r="BT301" s="1130"/>
      <c r="BU301" s="1105"/>
      <c r="BV301" s="1106"/>
      <c r="BW301" s="1107"/>
      <c r="BX301" s="1108"/>
      <c r="BY301" s="1111"/>
      <c r="BZ301" s="1112">
        <f t="shared" ref="BZ301" si="3282">SUMPRODUCT((AH301:BL301&gt;8)*(BM301=""),AH301:BL301)-IF(BM301="",COUNTIF(AH301:BL301,"&gt;8")*8,0)</f>
        <v>0</v>
      </c>
      <c r="CA301" s="1112">
        <f t="shared" ref="CA301" si="3283">SUMPRODUCT((AH301:BL301&gt;8)*(BM301=8),AH301:BL301)-IF(BM301=8,COUNTIF(AH301:BL301,"&gt;8")*8,0)</f>
        <v>0</v>
      </c>
      <c r="CB301" s="1098">
        <f t="shared" ref="CB301" si="3284">COUNTIFS($AH302:$BL302,"緊",$AH301:$BL301,"○")+COUNTIFS($AH302:$BL302,"リ",$AH301:$BL301,"○")</f>
        <v>0</v>
      </c>
      <c r="CC301" s="1098">
        <f t="shared" ref="CC301" si="3285">SUMIFS($AH301:$BL301,$AH302:$BL302,"緊")+SUMIFS($AH301:$BL301,$AH302:$BL302,"リ")</f>
        <v>0</v>
      </c>
      <c r="CD301" s="1100" t="str">
        <f>IF(K301="","",IFERROR(VALUE(DATEDIF(H301,[3]設定!$D$13,"Y")+DATEDIF(H301,[3]設定!$D$13,"YM")/100),0))</f>
        <v/>
      </c>
      <c r="CE301" s="1100" t="str">
        <f>IF(H301="","",IF(CD301&lt;0.06,"6か月未満",IF(AND(0.06&lt;=CD301,CD301&lt;1),"6か月以上",IF(AND(1&lt;=CD301,CD301&lt;3),"3歳児未満",IF(3&lt;=CD301,"3歳児以上","")))))</f>
        <v/>
      </c>
      <c r="CF301" s="1102"/>
      <c r="CG301" s="1094"/>
      <c r="CH301" s="1103"/>
      <c r="CI301" s="1094"/>
      <c r="CJ301" s="1094"/>
      <c r="CK301" s="1094"/>
      <c r="CL301" s="1094"/>
      <c r="CM301" s="1095"/>
      <c r="CN301" s="1096"/>
      <c r="CO301" s="1092"/>
      <c r="CP301" s="1092"/>
      <c r="CQ301" s="1092"/>
      <c r="CR301" s="1092"/>
      <c r="CS301" s="1092"/>
      <c r="CT301" s="1084">
        <f t="shared" ref="CT301" si="3286">SUM(CV301:DA302)</f>
        <v>0</v>
      </c>
      <c r="CU301" s="1090"/>
      <c r="CV301" s="1084">
        <f t="shared" ref="CV301" si="3287">IF(AND(BM301&lt;&gt;1,K301&gt;=3),COUNTIFS(AH302:BL302,"非",AH301:BL301,"&gt;=2"),"")</f>
        <v>0</v>
      </c>
      <c r="CW301" s="1085"/>
      <c r="CX301" s="1088">
        <f t="shared" ref="CX301" si="3288">IF(AND(BM301&lt;&gt;1,K301&gt;=3),COUNTIFS(AH302:BL302,"緊",AH301:BL301,"&gt;=2"),"")</f>
        <v>0</v>
      </c>
      <c r="CY301" s="1085"/>
      <c r="CZ301" s="1073">
        <f t="shared" ref="CZ301" si="3289">IF(AND(BM301&lt;&gt;1,K301&gt;=3),COUNTIFS(AH302:BL302,"リ",AH301:BL301,"&gt;=2"),"")</f>
        <v>0</v>
      </c>
      <c r="DA301" s="1074"/>
      <c r="DB301" s="1084">
        <f t="shared" ref="DB301" si="3290">SUM(DD301:DI302)</f>
        <v>0</v>
      </c>
      <c r="DC301" s="1090"/>
      <c r="DD301" s="1084" t="str">
        <f t="shared" ref="DD301" si="3291">IF(AND(BM301&lt;&gt;1,K301&lt;3),COUNTIFS(AH302:BL302,"非"),"")</f>
        <v/>
      </c>
      <c r="DE301" s="1085"/>
      <c r="DF301" s="1088" t="str">
        <f t="shared" ref="DF301" si="3292">IF(AND(BM301&lt;&gt;1,K301&lt;3),COUNTIFS(AH302:BL302,"緊"),"")</f>
        <v/>
      </c>
      <c r="DG301" s="1085"/>
      <c r="DH301" s="1073" t="str">
        <f t="shared" ref="DH301" si="3293">IF(AND(BM301&lt;&gt;1,K301&lt;3),COUNTIFS(AH302:BL302,"リ"),"")</f>
        <v/>
      </c>
      <c r="DI301" s="1074"/>
    </row>
    <row r="302" spans="1:113" ht="17.25" customHeight="1" x14ac:dyDescent="0.15">
      <c r="A302" s="1145"/>
      <c r="B302" s="1146"/>
      <c r="C302" s="1150"/>
      <c r="D302" s="1151"/>
      <c r="E302" s="1151"/>
      <c r="F302" s="1151"/>
      <c r="G302" s="1152"/>
      <c r="H302" s="1156"/>
      <c r="I302" s="1157"/>
      <c r="J302" s="1158"/>
      <c r="K302" s="1145"/>
      <c r="L302" s="1146"/>
      <c r="M302" s="1086"/>
      <c r="N302" s="1091"/>
      <c r="O302" s="1160"/>
      <c r="P302" s="1075"/>
      <c r="Q302" s="1075"/>
      <c r="R302" s="1075"/>
      <c r="S302" s="1075"/>
      <c r="T302" s="1076"/>
      <c r="U302" s="1135"/>
      <c r="V302" s="1136"/>
      <c r="W302" s="1139"/>
      <c r="X302" s="1140"/>
      <c r="Y302" s="1142"/>
      <c r="Z302" s="1116"/>
      <c r="AA302" s="1116"/>
      <c r="AB302" s="1116"/>
      <c r="AC302" s="1116"/>
      <c r="AD302" s="1117"/>
      <c r="AE302" s="1077" t="s">
        <v>450</v>
      </c>
      <c r="AF302" s="1078"/>
      <c r="AG302" s="1079"/>
      <c r="AH302" s="362"/>
      <c r="AI302" s="362"/>
      <c r="AJ302" s="362"/>
      <c r="AK302" s="362"/>
      <c r="AL302" s="362"/>
      <c r="AM302" s="362"/>
      <c r="AN302" s="362"/>
      <c r="AO302" s="363"/>
      <c r="AP302" s="363"/>
      <c r="AQ302" s="362"/>
      <c r="AR302" s="362"/>
      <c r="AS302" s="362"/>
      <c r="AT302" s="362"/>
      <c r="AU302" s="362"/>
      <c r="AV302" s="362"/>
      <c r="AW302" s="362"/>
      <c r="AX302" s="362"/>
      <c r="AY302" s="362"/>
      <c r="AZ302" s="362"/>
      <c r="BA302" s="362"/>
      <c r="BB302" s="362"/>
      <c r="BC302" s="362"/>
      <c r="BD302" s="362"/>
      <c r="BE302" s="362"/>
      <c r="BF302" s="362"/>
      <c r="BG302" s="362"/>
      <c r="BH302" s="362"/>
      <c r="BI302" s="362"/>
      <c r="BJ302" s="362"/>
      <c r="BK302" s="362"/>
      <c r="BL302" s="362"/>
      <c r="BM302" s="1080"/>
      <c r="BN302" s="1081"/>
      <c r="BO302" s="1123"/>
      <c r="BP302" s="1124"/>
      <c r="BQ302" s="1127"/>
      <c r="BR302" s="1128"/>
      <c r="BS302" s="1131"/>
      <c r="BT302" s="1132"/>
      <c r="BU302" s="1080"/>
      <c r="BV302" s="1081"/>
      <c r="BW302" s="1109"/>
      <c r="BX302" s="1110"/>
      <c r="BY302" s="1111"/>
      <c r="BZ302" s="1113"/>
      <c r="CA302" s="1113"/>
      <c r="CB302" s="1099"/>
      <c r="CC302" s="1099"/>
      <c r="CD302" s="1101"/>
      <c r="CE302" s="1101"/>
      <c r="CF302" s="1102"/>
      <c r="CG302" s="1094"/>
      <c r="CH302" s="1104"/>
      <c r="CI302" s="1094"/>
      <c r="CJ302" s="1094"/>
      <c r="CK302" s="1094"/>
      <c r="CL302" s="1094"/>
      <c r="CM302" s="1095"/>
      <c r="CN302" s="1097"/>
      <c r="CO302" s="1093"/>
      <c r="CP302" s="1093"/>
      <c r="CQ302" s="1093"/>
      <c r="CR302" s="1093"/>
      <c r="CS302" s="1093"/>
      <c r="CT302" s="1086"/>
      <c r="CU302" s="1091"/>
      <c r="CV302" s="1086"/>
      <c r="CW302" s="1087"/>
      <c r="CX302" s="1089"/>
      <c r="CY302" s="1087"/>
      <c r="CZ302" s="1075"/>
      <c r="DA302" s="1076"/>
      <c r="DB302" s="1086"/>
      <c r="DC302" s="1091"/>
      <c r="DD302" s="1086"/>
      <c r="DE302" s="1087"/>
      <c r="DF302" s="1089"/>
      <c r="DG302" s="1087"/>
      <c r="DH302" s="1075"/>
      <c r="DI302" s="1076"/>
    </row>
    <row r="303" spans="1:113" ht="17.25" customHeight="1" x14ac:dyDescent="0.15">
      <c r="A303" s="1143">
        <f t="shared" si="3051"/>
        <v>147</v>
      </c>
      <c r="B303" s="1144"/>
      <c r="C303" s="1147"/>
      <c r="D303" s="1148"/>
      <c r="E303" s="1148"/>
      <c r="F303" s="1148"/>
      <c r="G303" s="1149"/>
      <c r="H303" s="1153"/>
      <c r="I303" s="1154"/>
      <c r="J303" s="1155"/>
      <c r="K303" s="1143" t="str">
        <f>IF(ISERROR(VLOOKUP($H303,[3]設定!$D$2:$E$7,2)), "", VLOOKUP($H303,[3]設定!$D$2:$E$7,2))</f>
        <v/>
      </c>
      <c r="L303" s="1144"/>
      <c r="M303" s="1084">
        <f t="shared" ref="M303" si="3294">COUNTA(AH304:BL304)</f>
        <v>0</v>
      </c>
      <c r="N303" s="1090"/>
      <c r="O303" s="1159">
        <f t="shared" ref="O303" si="3295">COUNTIF(AH304:BL304,"非")</f>
        <v>0</v>
      </c>
      <c r="P303" s="1073"/>
      <c r="Q303" s="1073">
        <f t="shared" ref="Q303" si="3296">COUNTIF(AH304:BL304,"緊")</f>
        <v>0</v>
      </c>
      <c r="R303" s="1073"/>
      <c r="S303" s="1073">
        <f t="shared" ref="S303" si="3297">COUNTIF(AH304:BL304,"リ")</f>
        <v>0</v>
      </c>
      <c r="T303" s="1074"/>
      <c r="U303" s="1133">
        <f t="shared" ref="U303" si="3298">COUNTIF(AH303:BL303,"○")</f>
        <v>0</v>
      </c>
      <c r="V303" s="1134"/>
      <c r="W303" s="1137">
        <f t="shared" ref="W303" si="3299">SUM(Y303:AD304)</f>
        <v>0</v>
      </c>
      <c r="X303" s="1138"/>
      <c r="Y303" s="1141">
        <f t="shared" ref="Y303" si="3300">SUMIFS($AH303:$BL303,$AH304:$BL304,"非")</f>
        <v>0</v>
      </c>
      <c r="Z303" s="1114"/>
      <c r="AA303" s="1114">
        <f t="shared" ref="AA303" si="3301">SUMIFS($AH303:$BL303,$AH304:$BL304,"緊")</f>
        <v>0</v>
      </c>
      <c r="AB303" s="1114"/>
      <c r="AC303" s="1114">
        <f t="shared" ref="AC303" si="3302">SUMIFS($AH303:$BL303,$AH304:$BL304,"リ")</f>
        <v>0</v>
      </c>
      <c r="AD303" s="1115"/>
      <c r="AE303" s="1118" t="s">
        <v>451</v>
      </c>
      <c r="AF303" s="1119"/>
      <c r="AG303" s="1120"/>
      <c r="AH303" s="359"/>
      <c r="AI303" s="286"/>
      <c r="AJ303" s="286"/>
      <c r="AK303" s="286"/>
      <c r="AL303" s="286"/>
      <c r="AM303" s="286"/>
      <c r="AN303" s="286"/>
      <c r="AO303" s="360"/>
      <c r="AP303" s="360"/>
      <c r="AQ303" s="286"/>
      <c r="AR303" s="286"/>
      <c r="AS303" s="286"/>
      <c r="AT303" s="286"/>
      <c r="AU303" s="286"/>
      <c r="AV303" s="286"/>
      <c r="AW303" s="286"/>
      <c r="AX303" s="286"/>
      <c r="AY303" s="286"/>
      <c r="AZ303" s="286"/>
      <c r="BA303" s="286"/>
      <c r="BB303" s="286"/>
      <c r="BC303" s="286"/>
      <c r="BD303" s="286"/>
      <c r="BE303" s="286"/>
      <c r="BF303" s="286"/>
      <c r="BG303" s="286"/>
      <c r="BH303" s="286"/>
      <c r="BI303" s="286"/>
      <c r="BJ303" s="286"/>
      <c r="BK303" s="286"/>
      <c r="BL303" s="361"/>
      <c r="BM303" s="1105"/>
      <c r="BN303" s="1106"/>
      <c r="BO303" s="1121"/>
      <c r="BP303" s="1122"/>
      <c r="BQ303" s="1125"/>
      <c r="BR303" s="1126"/>
      <c r="BS303" s="1129" t="str">
        <f t="shared" ref="BS303" si="3303">IF(BM303&gt;2,CR303,"")</f>
        <v/>
      </c>
      <c r="BT303" s="1130"/>
      <c r="BU303" s="1105"/>
      <c r="BV303" s="1106"/>
      <c r="BW303" s="1107"/>
      <c r="BX303" s="1108"/>
      <c r="BY303" s="1111"/>
      <c r="BZ303" s="1112">
        <f t="shared" ref="BZ303" si="3304">SUMPRODUCT((AH303:BL303&gt;8)*(BM303=""),AH303:BL303)-IF(BM303="",COUNTIF(AH303:BL303,"&gt;8")*8,0)</f>
        <v>0</v>
      </c>
      <c r="CA303" s="1112">
        <f t="shared" ref="CA303" si="3305">SUMPRODUCT((AH303:BL303&gt;8)*(BM303=8),AH303:BL303)-IF(BM303=8,COUNTIF(AH303:BL303,"&gt;8")*8,0)</f>
        <v>0</v>
      </c>
      <c r="CB303" s="1098">
        <f t="shared" ref="CB303" si="3306">COUNTIFS($AH304:$BL304,"緊",$AH303:$BL303,"○")+COUNTIFS($AH304:$BL304,"リ",$AH303:$BL303,"○")</f>
        <v>0</v>
      </c>
      <c r="CC303" s="1098">
        <f t="shared" ref="CC303" si="3307">SUMIFS($AH303:$BL303,$AH304:$BL304,"緊")+SUMIFS($AH303:$BL303,$AH304:$BL304,"リ")</f>
        <v>0</v>
      </c>
      <c r="CD303" s="1100" t="str">
        <f>IF(K303="","",IFERROR(VALUE(DATEDIF(H303,[3]設定!$D$13,"Y")+DATEDIF(H303,[3]設定!$D$13,"YM")/100),0))</f>
        <v/>
      </c>
      <c r="CE303" s="1100" t="str">
        <f>IF(H303="","",IF(CD303&lt;0.06,"6か月未満",IF(AND(0.06&lt;=CD303,CD303&lt;1),"6か月以上",IF(AND(1&lt;=CD303,CD303&lt;3),"3歳児未満",IF(3&lt;=CD303,"3歳児以上","")))))</f>
        <v/>
      </c>
      <c r="CF303" s="1102"/>
      <c r="CG303" s="1094"/>
      <c r="CH303" s="1103"/>
      <c r="CI303" s="1094"/>
      <c r="CJ303" s="1094"/>
      <c r="CK303" s="1094"/>
      <c r="CL303" s="1094"/>
      <c r="CM303" s="1095"/>
      <c r="CN303" s="1096"/>
      <c r="CO303" s="1092"/>
      <c r="CP303" s="1092"/>
      <c r="CQ303" s="1092"/>
      <c r="CR303" s="1092"/>
      <c r="CS303" s="1092"/>
      <c r="CT303" s="1084">
        <f t="shared" ref="CT303" si="3308">SUM(CV303:DA304)</f>
        <v>0</v>
      </c>
      <c r="CU303" s="1090"/>
      <c r="CV303" s="1084">
        <f t="shared" ref="CV303" si="3309">IF(AND(BM303&lt;&gt;1,K303&gt;=3),COUNTIFS(AH304:BL304,"非",AH303:BL303,"&gt;=2"),"")</f>
        <v>0</v>
      </c>
      <c r="CW303" s="1085"/>
      <c r="CX303" s="1088">
        <f t="shared" ref="CX303" si="3310">IF(AND(BM303&lt;&gt;1,K303&gt;=3),COUNTIFS(AH304:BL304,"緊",AH303:BL303,"&gt;=2"),"")</f>
        <v>0</v>
      </c>
      <c r="CY303" s="1085"/>
      <c r="CZ303" s="1073">
        <f t="shared" ref="CZ303" si="3311">IF(AND(BM303&lt;&gt;1,K303&gt;=3),COUNTIFS(AH304:BL304,"リ",AH303:BL303,"&gt;=2"),"")</f>
        <v>0</v>
      </c>
      <c r="DA303" s="1074"/>
      <c r="DB303" s="1084">
        <f t="shared" ref="DB303" si="3312">SUM(DD303:DI304)</f>
        <v>0</v>
      </c>
      <c r="DC303" s="1090"/>
      <c r="DD303" s="1084" t="str">
        <f t="shared" ref="DD303" si="3313">IF(AND(BM303&lt;&gt;1,K303&lt;3),COUNTIFS(AH304:BL304,"非"),"")</f>
        <v/>
      </c>
      <c r="DE303" s="1085"/>
      <c r="DF303" s="1088" t="str">
        <f t="shared" ref="DF303" si="3314">IF(AND(BM303&lt;&gt;1,K303&lt;3),COUNTIFS(AH304:BL304,"緊"),"")</f>
        <v/>
      </c>
      <c r="DG303" s="1085"/>
      <c r="DH303" s="1073" t="str">
        <f t="shared" ref="DH303" si="3315">IF(AND(BM303&lt;&gt;1,K303&lt;3),COUNTIFS(AH304:BL304,"リ"),"")</f>
        <v/>
      </c>
      <c r="DI303" s="1074"/>
    </row>
    <row r="304" spans="1:113" ht="17.25" customHeight="1" x14ac:dyDescent="0.15">
      <c r="A304" s="1145"/>
      <c r="B304" s="1146"/>
      <c r="C304" s="1150"/>
      <c r="D304" s="1151"/>
      <c r="E304" s="1151"/>
      <c r="F304" s="1151"/>
      <c r="G304" s="1152"/>
      <c r="H304" s="1156"/>
      <c r="I304" s="1157"/>
      <c r="J304" s="1158"/>
      <c r="K304" s="1145"/>
      <c r="L304" s="1146"/>
      <c r="M304" s="1086"/>
      <c r="N304" s="1091"/>
      <c r="O304" s="1160"/>
      <c r="P304" s="1075"/>
      <c r="Q304" s="1075"/>
      <c r="R304" s="1075"/>
      <c r="S304" s="1075"/>
      <c r="T304" s="1076"/>
      <c r="U304" s="1135"/>
      <c r="V304" s="1136"/>
      <c r="W304" s="1139"/>
      <c r="X304" s="1140"/>
      <c r="Y304" s="1142"/>
      <c r="Z304" s="1116"/>
      <c r="AA304" s="1116"/>
      <c r="AB304" s="1116"/>
      <c r="AC304" s="1116"/>
      <c r="AD304" s="1117"/>
      <c r="AE304" s="1077" t="s">
        <v>450</v>
      </c>
      <c r="AF304" s="1078"/>
      <c r="AG304" s="1079"/>
      <c r="AH304" s="362"/>
      <c r="AI304" s="362"/>
      <c r="AJ304" s="362"/>
      <c r="AK304" s="362"/>
      <c r="AL304" s="362"/>
      <c r="AM304" s="362"/>
      <c r="AN304" s="362"/>
      <c r="AO304" s="363"/>
      <c r="AP304" s="363"/>
      <c r="AQ304" s="362"/>
      <c r="AR304" s="362"/>
      <c r="AS304" s="362"/>
      <c r="AT304" s="362"/>
      <c r="AU304" s="362"/>
      <c r="AV304" s="362"/>
      <c r="AW304" s="362"/>
      <c r="AX304" s="362"/>
      <c r="AY304" s="362"/>
      <c r="AZ304" s="362"/>
      <c r="BA304" s="362"/>
      <c r="BB304" s="362"/>
      <c r="BC304" s="362"/>
      <c r="BD304" s="362"/>
      <c r="BE304" s="362"/>
      <c r="BF304" s="362"/>
      <c r="BG304" s="362"/>
      <c r="BH304" s="362"/>
      <c r="BI304" s="362"/>
      <c r="BJ304" s="362"/>
      <c r="BK304" s="362"/>
      <c r="BL304" s="362"/>
      <c r="BM304" s="1080"/>
      <c r="BN304" s="1081"/>
      <c r="BO304" s="1123"/>
      <c r="BP304" s="1124"/>
      <c r="BQ304" s="1127"/>
      <c r="BR304" s="1128"/>
      <c r="BS304" s="1131"/>
      <c r="BT304" s="1132"/>
      <c r="BU304" s="1080"/>
      <c r="BV304" s="1081"/>
      <c r="BW304" s="1109"/>
      <c r="BX304" s="1110"/>
      <c r="BY304" s="1111"/>
      <c r="BZ304" s="1113"/>
      <c r="CA304" s="1113"/>
      <c r="CB304" s="1099"/>
      <c r="CC304" s="1099"/>
      <c r="CD304" s="1101"/>
      <c r="CE304" s="1101"/>
      <c r="CF304" s="1102"/>
      <c r="CG304" s="1094"/>
      <c r="CH304" s="1104"/>
      <c r="CI304" s="1094"/>
      <c r="CJ304" s="1094"/>
      <c r="CK304" s="1094"/>
      <c r="CL304" s="1094"/>
      <c r="CM304" s="1095"/>
      <c r="CN304" s="1097"/>
      <c r="CO304" s="1093"/>
      <c r="CP304" s="1093"/>
      <c r="CQ304" s="1093"/>
      <c r="CR304" s="1093"/>
      <c r="CS304" s="1093"/>
      <c r="CT304" s="1086"/>
      <c r="CU304" s="1091"/>
      <c r="CV304" s="1086"/>
      <c r="CW304" s="1087"/>
      <c r="CX304" s="1089"/>
      <c r="CY304" s="1087"/>
      <c r="CZ304" s="1075"/>
      <c r="DA304" s="1076"/>
      <c r="DB304" s="1086"/>
      <c r="DC304" s="1091"/>
      <c r="DD304" s="1086"/>
      <c r="DE304" s="1087"/>
      <c r="DF304" s="1089"/>
      <c r="DG304" s="1087"/>
      <c r="DH304" s="1075"/>
      <c r="DI304" s="1076"/>
    </row>
    <row r="305" spans="1:113" ht="17.25" customHeight="1" x14ac:dyDescent="0.15">
      <c r="A305" s="1143">
        <f t="shared" si="3051"/>
        <v>148</v>
      </c>
      <c r="B305" s="1144"/>
      <c r="C305" s="1147"/>
      <c r="D305" s="1148"/>
      <c r="E305" s="1148"/>
      <c r="F305" s="1148"/>
      <c r="G305" s="1149"/>
      <c r="H305" s="1153"/>
      <c r="I305" s="1154"/>
      <c r="J305" s="1155"/>
      <c r="K305" s="1143" t="str">
        <f>IF(ISERROR(VLOOKUP($H305,[3]設定!$D$2:$E$7,2)), "", VLOOKUP($H305,[3]設定!$D$2:$E$7,2))</f>
        <v/>
      </c>
      <c r="L305" s="1144"/>
      <c r="M305" s="1084">
        <f t="shared" ref="M305" si="3316">COUNTA(AH306:BL306)</f>
        <v>0</v>
      </c>
      <c r="N305" s="1090"/>
      <c r="O305" s="1159">
        <f t="shared" ref="O305" si="3317">COUNTIF(AH306:BL306,"非")</f>
        <v>0</v>
      </c>
      <c r="P305" s="1073"/>
      <c r="Q305" s="1073">
        <f t="shared" ref="Q305" si="3318">COUNTIF(AH306:BL306,"緊")</f>
        <v>0</v>
      </c>
      <c r="R305" s="1073"/>
      <c r="S305" s="1073">
        <f t="shared" ref="S305" si="3319">COUNTIF(AH306:BL306,"リ")</f>
        <v>0</v>
      </c>
      <c r="T305" s="1074"/>
      <c r="U305" s="1133">
        <f t="shared" ref="U305" si="3320">COUNTIF(AH305:BL305,"○")</f>
        <v>0</v>
      </c>
      <c r="V305" s="1134"/>
      <c r="W305" s="1137">
        <f t="shared" ref="W305" si="3321">SUM(Y305:AD306)</f>
        <v>0</v>
      </c>
      <c r="X305" s="1138"/>
      <c r="Y305" s="1141">
        <f t="shared" ref="Y305" si="3322">SUMIFS($AH305:$BL305,$AH306:$BL306,"非")</f>
        <v>0</v>
      </c>
      <c r="Z305" s="1114"/>
      <c r="AA305" s="1114">
        <f t="shared" ref="AA305" si="3323">SUMIFS($AH305:$BL305,$AH306:$BL306,"緊")</f>
        <v>0</v>
      </c>
      <c r="AB305" s="1114"/>
      <c r="AC305" s="1114">
        <f t="shared" ref="AC305" si="3324">SUMIFS($AH305:$BL305,$AH306:$BL306,"リ")</f>
        <v>0</v>
      </c>
      <c r="AD305" s="1115"/>
      <c r="AE305" s="1118" t="s">
        <v>451</v>
      </c>
      <c r="AF305" s="1119"/>
      <c r="AG305" s="1120"/>
      <c r="AH305" s="359"/>
      <c r="AI305" s="286"/>
      <c r="AJ305" s="286"/>
      <c r="AK305" s="286"/>
      <c r="AL305" s="286"/>
      <c r="AM305" s="286"/>
      <c r="AN305" s="286"/>
      <c r="AO305" s="360"/>
      <c r="AP305" s="360"/>
      <c r="AQ305" s="286"/>
      <c r="AR305" s="286"/>
      <c r="AS305" s="286"/>
      <c r="AT305" s="286"/>
      <c r="AU305" s="286"/>
      <c r="AV305" s="286"/>
      <c r="AW305" s="286"/>
      <c r="AX305" s="286"/>
      <c r="AY305" s="286"/>
      <c r="AZ305" s="286"/>
      <c r="BA305" s="286"/>
      <c r="BB305" s="286"/>
      <c r="BC305" s="286"/>
      <c r="BD305" s="286"/>
      <c r="BE305" s="286"/>
      <c r="BF305" s="286"/>
      <c r="BG305" s="286"/>
      <c r="BH305" s="286"/>
      <c r="BI305" s="286"/>
      <c r="BJ305" s="286"/>
      <c r="BK305" s="286"/>
      <c r="BL305" s="361"/>
      <c r="BM305" s="1105"/>
      <c r="BN305" s="1106"/>
      <c r="BO305" s="1121"/>
      <c r="BP305" s="1122"/>
      <c r="BQ305" s="1125"/>
      <c r="BR305" s="1126"/>
      <c r="BS305" s="1129" t="str">
        <f t="shared" ref="BS305" si="3325">IF(BM305&gt;2,CR305,"")</f>
        <v/>
      </c>
      <c r="BT305" s="1130"/>
      <c r="BU305" s="1105"/>
      <c r="BV305" s="1106"/>
      <c r="BW305" s="1107"/>
      <c r="BX305" s="1108"/>
      <c r="BY305" s="1111"/>
      <c r="BZ305" s="1112">
        <f t="shared" ref="BZ305" si="3326">SUMPRODUCT((AH305:BL305&gt;8)*(BM305=""),AH305:BL305)-IF(BM305="",COUNTIF(AH305:BL305,"&gt;8")*8,0)</f>
        <v>0</v>
      </c>
      <c r="CA305" s="1112">
        <f t="shared" ref="CA305" si="3327">SUMPRODUCT((AH305:BL305&gt;8)*(BM305=8),AH305:BL305)-IF(BM305=8,COUNTIF(AH305:BL305,"&gt;8")*8,0)</f>
        <v>0</v>
      </c>
      <c r="CB305" s="1098">
        <f t="shared" ref="CB305" si="3328">COUNTIFS($AH306:$BL306,"緊",$AH305:$BL305,"○")+COUNTIFS($AH306:$BL306,"リ",$AH305:$BL305,"○")</f>
        <v>0</v>
      </c>
      <c r="CC305" s="1098">
        <f t="shared" ref="CC305" si="3329">SUMIFS($AH305:$BL305,$AH306:$BL306,"緊")+SUMIFS($AH305:$BL305,$AH306:$BL306,"リ")</f>
        <v>0</v>
      </c>
      <c r="CD305" s="1100" t="str">
        <f>IF(K305="","",IFERROR(VALUE(DATEDIF(H305,[3]設定!$D$13,"Y")+DATEDIF(H305,[3]設定!$D$13,"YM")/100),0))</f>
        <v/>
      </c>
      <c r="CE305" s="1100" t="str">
        <f>IF(H305="","",IF(CD305&lt;0.06,"6か月未満",IF(AND(0.06&lt;=CD305,CD305&lt;1),"6か月以上",IF(AND(1&lt;=CD305,CD305&lt;3),"3歳児未満",IF(3&lt;=CD305,"3歳児以上","")))))</f>
        <v/>
      </c>
      <c r="CF305" s="1102"/>
      <c r="CG305" s="1094"/>
      <c r="CH305" s="1103"/>
      <c r="CI305" s="1094"/>
      <c r="CJ305" s="1094"/>
      <c r="CK305" s="1094"/>
      <c r="CL305" s="1094"/>
      <c r="CM305" s="1095"/>
      <c r="CN305" s="1096"/>
      <c r="CO305" s="1092"/>
      <c r="CP305" s="1092"/>
      <c r="CQ305" s="1092"/>
      <c r="CR305" s="1092"/>
      <c r="CS305" s="1092"/>
      <c r="CT305" s="1084">
        <f t="shared" ref="CT305" si="3330">SUM(CV305:DA306)</f>
        <v>0</v>
      </c>
      <c r="CU305" s="1090"/>
      <c r="CV305" s="1084">
        <f t="shared" ref="CV305" si="3331">IF(AND(BM305&lt;&gt;1,K305&gt;=3),COUNTIFS(AH306:BL306,"非",AH305:BL305,"&gt;=2"),"")</f>
        <v>0</v>
      </c>
      <c r="CW305" s="1085"/>
      <c r="CX305" s="1088">
        <f t="shared" ref="CX305" si="3332">IF(AND(BM305&lt;&gt;1,K305&gt;=3),COUNTIFS(AH306:BL306,"緊",AH305:BL305,"&gt;=2"),"")</f>
        <v>0</v>
      </c>
      <c r="CY305" s="1085"/>
      <c r="CZ305" s="1073">
        <f t="shared" ref="CZ305" si="3333">IF(AND(BM305&lt;&gt;1,K305&gt;=3),COUNTIFS(AH306:BL306,"リ",AH305:BL305,"&gt;=2"),"")</f>
        <v>0</v>
      </c>
      <c r="DA305" s="1074"/>
      <c r="DB305" s="1084">
        <f t="shared" ref="DB305" si="3334">SUM(DD305:DI306)</f>
        <v>0</v>
      </c>
      <c r="DC305" s="1090"/>
      <c r="DD305" s="1084" t="str">
        <f t="shared" ref="DD305" si="3335">IF(AND(BM305&lt;&gt;1,K305&lt;3),COUNTIFS(AH306:BL306,"非"),"")</f>
        <v/>
      </c>
      <c r="DE305" s="1085"/>
      <c r="DF305" s="1088" t="str">
        <f t="shared" ref="DF305" si="3336">IF(AND(BM305&lt;&gt;1,K305&lt;3),COUNTIFS(AH306:BL306,"緊"),"")</f>
        <v/>
      </c>
      <c r="DG305" s="1085"/>
      <c r="DH305" s="1073" t="str">
        <f t="shared" ref="DH305" si="3337">IF(AND(BM305&lt;&gt;1,K305&lt;3),COUNTIFS(AH306:BL306,"リ"),"")</f>
        <v/>
      </c>
      <c r="DI305" s="1074"/>
    </row>
    <row r="306" spans="1:113" ht="17.25" customHeight="1" x14ac:dyDescent="0.15">
      <c r="A306" s="1145"/>
      <c r="B306" s="1146"/>
      <c r="C306" s="1150"/>
      <c r="D306" s="1151"/>
      <c r="E306" s="1151"/>
      <c r="F306" s="1151"/>
      <c r="G306" s="1152"/>
      <c r="H306" s="1156"/>
      <c r="I306" s="1157"/>
      <c r="J306" s="1158"/>
      <c r="K306" s="1145"/>
      <c r="L306" s="1146"/>
      <c r="M306" s="1086"/>
      <c r="N306" s="1091"/>
      <c r="O306" s="1160"/>
      <c r="P306" s="1075"/>
      <c r="Q306" s="1075"/>
      <c r="R306" s="1075"/>
      <c r="S306" s="1075"/>
      <c r="T306" s="1076"/>
      <c r="U306" s="1135"/>
      <c r="V306" s="1136"/>
      <c r="W306" s="1139"/>
      <c r="X306" s="1140"/>
      <c r="Y306" s="1142"/>
      <c r="Z306" s="1116"/>
      <c r="AA306" s="1116"/>
      <c r="AB306" s="1116"/>
      <c r="AC306" s="1116"/>
      <c r="AD306" s="1117"/>
      <c r="AE306" s="1077" t="s">
        <v>450</v>
      </c>
      <c r="AF306" s="1078"/>
      <c r="AG306" s="1079"/>
      <c r="AH306" s="362"/>
      <c r="AI306" s="362"/>
      <c r="AJ306" s="362"/>
      <c r="AK306" s="362"/>
      <c r="AL306" s="362"/>
      <c r="AM306" s="362"/>
      <c r="AN306" s="362"/>
      <c r="AO306" s="363"/>
      <c r="AP306" s="363"/>
      <c r="AQ306" s="362"/>
      <c r="AR306" s="362"/>
      <c r="AS306" s="362"/>
      <c r="AT306" s="362"/>
      <c r="AU306" s="362"/>
      <c r="AV306" s="362"/>
      <c r="AW306" s="362"/>
      <c r="AX306" s="362"/>
      <c r="AY306" s="362"/>
      <c r="AZ306" s="362"/>
      <c r="BA306" s="362"/>
      <c r="BB306" s="362"/>
      <c r="BC306" s="362"/>
      <c r="BD306" s="362"/>
      <c r="BE306" s="362"/>
      <c r="BF306" s="362"/>
      <c r="BG306" s="362"/>
      <c r="BH306" s="362"/>
      <c r="BI306" s="362"/>
      <c r="BJ306" s="362"/>
      <c r="BK306" s="362"/>
      <c r="BL306" s="362"/>
      <c r="BM306" s="1080"/>
      <c r="BN306" s="1081"/>
      <c r="BO306" s="1123"/>
      <c r="BP306" s="1124"/>
      <c r="BQ306" s="1127"/>
      <c r="BR306" s="1128"/>
      <c r="BS306" s="1131"/>
      <c r="BT306" s="1132"/>
      <c r="BU306" s="1080"/>
      <c r="BV306" s="1081"/>
      <c r="BW306" s="1109"/>
      <c r="BX306" s="1110"/>
      <c r="BY306" s="1111"/>
      <c r="BZ306" s="1113"/>
      <c r="CA306" s="1113"/>
      <c r="CB306" s="1099"/>
      <c r="CC306" s="1099"/>
      <c r="CD306" s="1101"/>
      <c r="CE306" s="1101"/>
      <c r="CF306" s="1102"/>
      <c r="CG306" s="1094"/>
      <c r="CH306" s="1104"/>
      <c r="CI306" s="1094"/>
      <c r="CJ306" s="1094"/>
      <c r="CK306" s="1094"/>
      <c r="CL306" s="1094"/>
      <c r="CM306" s="1095"/>
      <c r="CN306" s="1097"/>
      <c r="CO306" s="1093"/>
      <c r="CP306" s="1093"/>
      <c r="CQ306" s="1093"/>
      <c r="CR306" s="1093"/>
      <c r="CS306" s="1093"/>
      <c r="CT306" s="1086"/>
      <c r="CU306" s="1091"/>
      <c r="CV306" s="1086"/>
      <c r="CW306" s="1087"/>
      <c r="CX306" s="1089"/>
      <c r="CY306" s="1087"/>
      <c r="CZ306" s="1075"/>
      <c r="DA306" s="1076"/>
      <c r="DB306" s="1086"/>
      <c r="DC306" s="1091"/>
      <c r="DD306" s="1086"/>
      <c r="DE306" s="1087"/>
      <c r="DF306" s="1089"/>
      <c r="DG306" s="1087"/>
      <c r="DH306" s="1075"/>
      <c r="DI306" s="1076"/>
    </row>
    <row r="307" spans="1:113" ht="17.25" customHeight="1" x14ac:dyDescent="0.15">
      <c r="A307" s="1143">
        <f t="shared" si="3051"/>
        <v>149</v>
      </c>
      <c r="B307" s="1144"/>
      <c r="C307" s="1147"/>
      <c r="D307" s="1148"/>
      <c r="E307" s="1148"/>
      <c r="F307" s="1148"/>
      <c r="G307" s="1149"/>
      <c r="H307" s="1153"/>
      <c r="I307" s="1154"/>
      <c r="J307" s="1155"/>
      <c r="K307" s="1143" t="str">
        <f>IF(ISERROR(VLOOKUP($H307,[3]設定!$D$2:$E$7,2)), "", VLOOKUP($H307,[3]設定!$D$2:$E$7,2))</f>
        <v/>
      </c>
      <c r="L307" s="1144"/>
      <c r="M307" s="1084">
        <f t="shared" ref="M307" si="3338">COUNTA(AH308:BL308)</f>
        <v>0</v>
      </c>
      <c r="N307" s="1090"/>
      <c r="O307" s="1159">
        <f t="shared" ref="O307" si="3339">COUNTIF(AH308:BL308,"非")</f>
        <v>0</v>
      </c>
      <c r="P307" s="1073"/>
      <c r="Q307" s="1073">
        <f t="shared" ref="Q307" si="3340">COUNTIF(AH308:BL308,"緊")</f>
        <v>0</v>
      </c>
      <c r="R307" s="1073"/>
      <c r="S307" s="1073">
        <f t="shared" ref="S307" si="3341">COUNTIF(AH308:BL308,"リ")</f>
        <v>0</v>
      </c>
      <c r="T307" s="1074"/>
      <c r="U307" s="1133">
        <f t="shared" ref="U307" si="3342">COUNTIF(AH307:BL307,"○")</f>
        <v>0</v>
      </c>
      <c r="V307" s="1134"/>
      <c r="W307" s="1137">
        <f t="shared" ref="W307" si="3343">SUM(Y307:AD308)</f>
        <v>0</v>
      </c>
      <c r="X307" s="1138"/>
      <c r="Y307" s="1141">
        <f t="shared" ref="Y307" si="3344">SUMIFS($AH307:$BL307,$AH308:$BL308,"非")</f>
        <v>0</v>
      </c>
      <c r="Z307" s="1114"/>
      <c r="AA307" s="1114">
        <f t="shared" ref="AA307" si="3345">SUMIFS($AH307:$BL307,$AH308:$BL308,"緊")</f>
        <v>0</v>
      </c>
      <c r="AB307" s="1114"/>
      <c r="AC307" s="1114">
        <f t="shared" ref="AC307" si="3346">SUMIFS($AH307:$BL307,$AH308:$BL308,"リ")</f>
        <v>0</v>
      </c>
      <c r="AD307" s="1115"/>
      <c r="AE307" s="1118" t="s">
        <v>451</v>
      </c>
      <c r="AF307" s="1119"/>
      <c r="AG307" s="1120"/>
      <c r="AH307" s="359"/>
      <c r="AI307" s="286"/>
      <c r="AJ307" s="286"/>
      <c r="AK307" s="286"/>
      <c r="AL307" s="286"/>
      <c r="AM307" s="286"/>
      <c r="AN307" s="286"/>
      <c r="AO307" s="360"/>
      <c r="AP307" s="360"/>
      <c r="AQ307" s="286"/>
      <c r="AR307" s="286"/>
      <c r="AS307" s="286"/>
      <c r="AT307" s="286"/>
      <c r="AU307" s="286"/>
      <c r="AV307" s="286"/>
      <c r="AW307" s="286"/>
      <c r="AX307" s="286"/>
      <c r="AY307" s="286"/>
      <c r="AZ307" s="286"/>
      <c r="BA307" s="286"/>
      <c r="BB307" s="286"/>
      <c r="BC307" s="286"/>
      <c r="BD307" s="286"/>
      <c r="BE307" s="286"/>
      <c r="BF307" s="286"/>
      <c r="BG307" s="286"/>
      <c r="BH307" s="286"/>
      <c r="BI307" s="286"/>
      <c r="BJ307" s="286"/>
      <c r="BK307" s="286"/>
      <c r="BL307" s="361"/>
      <c r="BM307" s="1105"/>
      <c r="BN307" s="1106"/>
      <c r="BO307" s="1121"/>
      <c r="BP307" s="1122"/>
      <c r="BQ307" s="1125"/>
      <c r="BR307" s="1126"/>
      <c r="BS307" s="1129" t="str">
        <f t="shared" ref="BS307" si="3347">IF(BM307&gt;2,CR307,"")</f>
        <v/>
      </c>
      <c r="BT307" s="1130"/>
      <c r="BU307" s="1105"/>
      <c r="BV307" s="1106"/>
      <c r="BW307" s="1107"/>
      <c r="BX307" s="1108"/>
      <c r="BY307" s="1111"/>
      <c r="BZ307" s="1112">
        <f t="shared" ref="BZ307" si="3348">SUMPRODUCT((AH307:BL307&gt;8)*(BM307=""),AH307:BL307)-IF(BM307="",COUNTIF(AH307:BL307,"&gt;8")*8,0)</f>
        <v>0</v>
      </c>
      <c r="CA307" s="1112">
        <f t="shared" ref="CA307" si="3349">SUMPRODUCT((AH307:BL307&gt;8)*(BM307=8),AH307:BL307)-IF(BM307=8,COUNTIF(AH307:BL307,"&gt;8")*8,0)</f>
        <v>0</v>
      </c>
      <c r="CB307" s="1098">
        <f t="shared" ref="CB307" si="3350">COUNTIFS($AH308:$BL308,"緊",$AH307:$BL307,"○")+COUNTIFS($AH308:$BL308,"リ",$AH307:$BL307,"○")</f>
        <v>0</v>
      </c>
      <c r="CC307" s="1098">
        <f t="shared" ref="CC307" si="3351">SUMIFS($AH307:$BL307,$AH308:$BL308,"緊")+SUMIFS($AH307:$BL307,$AH308:$BL308,"リ")</f>
        <v>0</v>
      </c>
      <c r="CD307" s="1100" t="str">
        <f>IF(K307="","",IFERROR(VALUE(DATEDIF(H307,[3]設定!$D$13,"Y")+DATEDIF(H307,[3]設定!$D$13,"YM")/100),0))</f>
        <v/>
      </c>
      <c r="CE307" s="1100" t="str">
        <f>IF(H307="","",IF(CD307&lt;0.06,"6か月未満",IF(AND(0.06&lt;=CD307,CD307&lt;1),"6か月以上",IF(AND(1&lt;=CD307,CD307&lt;3),"3歳児未満",IF(3&lt;=CD307,"3歳児以上","")))))</f>
        <v/>
      </c>
      <c r="CF307" s="1102"/>
      <c r="CG307" s="1094"/>
      <c r="CH307" s="1103"/>
      <c r="CI307" s="1094"/>
      <c r="CJ307" s="1094"/>
      <c r="CK307" s="1094"/>
      <c r="CL307" s="1094"/>
      <c r="CM307" s="1095"/>
      <c r="CN307" s="1096"/>
      <c r="CO307" s="1092"/>
      <c r="CP307" s="1092"/>
      <c r="CQ307" s="1092"/>
      <c r="CR307" s="1092"/>
      <c r="CS307" s="1092"/>
      <c r="CT307" s="1084">
        <f t="shared" ref="CT307" si="3352">SUM(CV307:DA308)</f>
        <v>0</v>
      </c>
      <c r="CU307" s="1090"/>
      <c r="CV307" s="1084">
        <f t="shared" ref="CV307" si="3353">IF(AND(BM307&lt;&gt;1,K307&gt;=3),COUNTIFS(AH308:BL308,"非",AH307:BL307,"&gt;=2"),"")</f>
        <v>0</v>
      </c>
      <c r="CW307" s="1085"/>
      <c r="CX307" s="1088">
        <f t="shared" ref="CX307" si="3354">IF(AND(BM307&lt;&gt;1,K307&gt;=3),COUNTIFS(AH308:BL308,"緊",AH307:BL307,"&gt;=2"),"")</f>
        <v>0</v>
      </c>
      <c r="CY307" s="1085"/>
      <c r="CZ307" s="1073">
        <f t="shared" ref="CZ307" si="3355">IF(AND(BM307&lt;&gt;1,K307&gt;=3),COUNTIFS(AH308:BL308,"リ",AH307:BL307,"&gt;=2"),"")</f>
        <v>0</v>
      </c>
      <c r="DA307" s="1074"/>
      <c r="DB307" s="1084">
        <f t="shared" ref="DB307" si="3356">SUM(DD307:DI308)</f>
        <v>0</v>
      </c>
      <c r="DC307" s="1090"/>
      <c r="DD307" s="1084" t="str">
        <f t="shared" ref="DD307" si="3357">IF(AND(BM307&lt;&gt;1,K307&lt;3),COUNTIFS(AH308:BL308,"非"),"")</f>
        <v/>
      </c>
      <c r="DE307" s="1085"/>
      <c r="DF307" s="1088" t="str">
        <f t="shared" ref="DF307" si="3358">IF(AND(BM307&lt;&gt;1,K307&lt;3),COUNTIFS(AH308:BL308,"緊"),"")</f>
        <v/>
      </c>
      <c r="DG307" s="1085"/>
      <c r="DH307" s="1073" t="str">
        <f t="shared" ref="DH307" si="3359">IF(AND(BM307&lt;&gt;1,K307&lt;3),COUNTIFS(AH308:BL308,"リ"),"")</f>
        <v/>
      </c>
      <c r="DI307" s="1074"/>
    </row>
    <row r="308" spans="1:113" ht="17.25" customHeight="1" x14ac:dyDescent="0.15">
      <c r="A308" s="1145"/>
      <c r="B308" s="1146"/>
      <c r="C308" s="1150"/>
      <c r="D308" s="1151"/>
      <c r="E308" s="1151"/>
      <c r="F308" s="1151"/>
      <c r="G308" s="1152"/>
      <c r="H308" s="1156"/>
      <c r="I308" s="1157"/>
      <c r="J308" s="1158"/>
      <c r="K308" s="1145"/>
      <c r="L308" s="1146"/>
      <c r="M308" s="1086"/>
      <c r="N308" s="1091"/>
      <c r="O308" s="1160"/>
      <c r="P308" s="1075"/>
      <c r="Q308" s="1075"/>
      <c r="R308" s="1075"/>
      <c r="S308" s="1075"/>
      <c r="T308" s="1076"/>
      <c r="U308" s="1135"/>
      <c r="V308" s="1136"/>
      <c r="W308" s="1139"/>
      <c r="X308" s="1140"/>
      <c r="Y308" s="1142"/>
      <c r="Z308" s="1116"/>
      <c r="AA308" s="1116"/>
      <c r="AB308" s="1116"/>
      <c r="AC308" s="1116"/>
      <c r="AD308" s="1117"/>
      <c r="AE308" s="1077" t="s">
        <v>450</v>
      </c>
      <c r="AF308" s="1078"/>
      <c r="AG308" s="1079"/>
      <c r="AH308" s="362"/>
      <c r="AI308" s="362"/>
      <c r="AJ308" s="362"/>
      <c r="AK308" s="362"/>
      <c r="AL308" s="362"/>
      <c r="AM308" s="362"/>
      <c r="AN308" s="362"/>
      <c r="AO308" s="363"/>
      <c r="AP308" s="363"/>
      <c r="AQ308" s="362"/>
      <c r="AR308" s="362"/>
      <c r="AS308" s="362"/>
      <c r="AT308" s="362"/>
      <c r="AU308" s="362"/>
      <c r="AV308" s="362"/>
      <c r="AW308" s="362"/>
      <c r="AX308" s="362"/>
      <c r="AY308" s="362"/>
      <c r="AZ308" s="362"/>
      <c r="BA308" s="362"/>
      <c r="BB308" s="362"/>
      <c r="BC308" s="362"/>
      <c r="BD308" s="362"/>
      <c r="BE308" s="362"/>
      <c r="BF308" s="362"/>
      <c r="BG308" s="362"/>
      <c r="BH308" s="362"/>
      <c r="BI308" s="362"/>
      <c r="BJ308" s="362"/>
      <c r="BK308" s="362"/>
      <c r="BL308" s="362"/>
      <c r="BM308" s="1080"/>
      <c r="BN308" s="1081"/>
      <c r="BO308" s="1123"/>
      <c r="BP308" s="1124"/>
      <c r="BQ308" s="1127"/>
      <c r="BR308" s="1128"/>
      <c r="BS308" s="1131"/>
      <c r="BT308" s="1132"/>
      <c r="BU308" s="1080"/>
      <c r="BV308" s="1081"/>
      <c r="BW308" s="1109"/>
      <c r="BX308" s="1110"/>
      <c r="BY308" s="1111"/>
      <c r="BZ308" s="1113"/>
      <c r="CA308" s="1113"/>
      <c r="CB308" s="1099"/>
      <c r="CC308" s="1099"/>
      <c r="CD308" s="1101"/>
      <c r="CE308" s="1101"/>
      <c r="CF308" s="1102"/>
      <c r="CG308" s="1094"/>
      <c r="CH308" s="1104"/>
      <c r="CI308" s="1094"/>
      <c r="CJ308" s="1094"/>
      <c r="CK308" s="1094"/>
      <c r="CL308" s="1094"/>
      <c r="CM308" s="1095"/>
      <c r="CN308" s="1097"/>
      <c r="CO308" s="1093"/>
      <c r="CP308" s="1093"/>
      <c r="CQ308" s="1093"/>
      <c r="CR308" s="1093"/>
      <c r="CS308" s="1093"/>
      <c r="CT308" s="1086"/>
      <c r="CU308" s="1091"/>
      <c r="CV308" s="1086"/>
      <c r="CW308" s="1087"/>
      <c r="CX308" s="1089"/>
      <c r="CY308" s="1087"/>
      <c r="CZ308" s="1075"/>
      <c r="DA308" s="1076"/>
      <c r="DB308" s="1086"/>
      <c r="DC308" s="1091"/>
      <c r="DD308" s="1086"/>
      <c r="DE308" s="1087"/>
      <c r="DF308" s="1089"/>
      <c r="DG308" s="1087"/>
      <c r="DH308" s="1075"/>
      <c r="DI308" s="1076"/>
    </row>
    <row r="309" spans="1:113" ht="17.25" customHeight="1" x14ac:dyDescent="0.15">
      <c r="A309" s="1143">
        <f t="shared" si="3051"/>
        <v>150</v>
      </c>
      <c r="B309" s="1144"/>
      <c r="C309" s="1147"/>
      <c r="D309" s="1148"/>
      <c r="E309" s="1148"/>
      <c r="F309" s="1148"/>
      <c r="G309" s="1149"/>
      <c r="H309" s="1153"/>
      <c r="I309" s="1154"/>
      <c r="J309" s="1155"/>
      <c r="K309" s="1143" t="str">
        <f>IF(ISERROR(VLOOKUP($H309,[3]設定!$D$2:$E$7,2)), "", VLOOKUP($H309,[3]設定!$D$2:$E$7,2))</f>
        <v/>
      </c>
      <c r="L309" s="1144"/>
      <c r="M309" s="1084">
        <f t="shared" ref="M309" si="3360">COUNTA(AH310:BL310)</f>
        <v>0</v>
      </c>
      <c r="N309" s="1090"/>
      <c r="O309" s="1159">
        <f t="shared" ref="O309" si="3361">COUNTIF(AH310:BL310,"非")</f>
        <v>0</v>
      </c>
      <c r="P309" s="1073"/>
      <c r="Q309" s="1073">
        <f t="shared" ref="Q309" si="3362">COUNTIF(AH310:BL310,"緊")</f>
        <v>0</v>
      </c>
      <c r="R309" s="1073"/>
      <c r="S309" s="1073">
        <f t="shared" ref="S309" si="3363">COUNTIF(AH310:BL310,"リ")</f>
        <v>0</v>
      </c>
      <c r="T309" s="1074"/>
      <c r="U309" s="1133">
        <f t="shared" ref="U309" si="3364">COUNTIF(AH309:BL309,"○")</f>
        <v>0</v>
      </c>
      <c r="V309" s="1134"/>
      <c r="W309" s="1137">
        <f t="shared" ref="W309" si="3365">SUM(Y309:AD310)</f>
        <v>0</v>
      </c>
      <c r="X309" s="1138"/>
      <c r="Y309" s="1141">
        <f t="shared" ref="Y309" si="3366">SUMIFS($AH309:$BL309,$AH310:$BL310,"非")</f>
        <v>0</v>
      </c>
      <c r="Z309" s="1114"/>
      <c r="AA309" s="1114">
        <f t="shared" ref="AA309" si="3367">SUMIFS($AH309:$BL309,$AH310:$BL310,"緊")</f>
        <v>0</v>
      </c>
      <c r="AB309" s="1114"/>
      <c r="AC309" s="1114">
        <f t="shared" ref="AC309" si="3368">SUMIFS($AH309:$BL309,$AH310:$BL310,"リ")</f>
        <v>0</v>
      </c>
      <c r="AD309" s="1115"/>
      <c r="AE309" s="1118" t="s">
        <v>451</v>
      </c>
      <c r="AF309" s="1119"/>
      <c r="AG309" s="1120"/>
      <c r="AH309" s="359"/>
      <c r="AI309" s="286"/>
      <c r="AJ309" s="286"/>
      <c r="AK309" s="286"/>
      <c r="AL309" s="286"/>
      <c r="AM309" s="286"/>
      <c r="AN309" s="286"/>
      <c r="AO309" s="360"/>
      <c r="AP309" s="360"/>
      <c r="AQ309" s="286"/>
      <c r="AR309" s="286"/>
      <c r="AS309" s="286"/>
      <c r="AT309" s="286"/>
      <c r="AU309" s="286"/>
      <c r="AV309" s="286"/>
      <c r="AW309" s="286"/>
      <c r="AX309" s="286"/>
      <c r="AY309" s="286"/>
      <c r="AZ309" s="286"/>
      <c r="BA309" s="286"/>
      <c r="BB309" s="286"/>
      <c r="BC309" s="286"/>
      <c r="BD309" s="286"/>
      <c r="BE309" s="286"/>
      <c r="BF309" s="286"/>
      <c r="BG309" s="286"/>
      <c r="BH309" s="286"/>
      <c r="BI309" s="286"/>
      <c r="BJ309" s="286"/>
      <c r="BK309" s="286"/>
      <c r="BL309" s="361"/>
      <c r="BM309" s="1105"/>
      <c r="BN309" s="1106"/>
      <c r="BO309" s="1121"/>
      <c r="BP309" s="1122"/>
      <c r="BQ309" s="1125"/>
      <c r="BR309" s="1126"/>
      <c r="BS309" s="1129" t="str">
        <f t="shared" ref="BS309" si="3369">IF(BM309&gt;2,CR309,"")</f>
        <v/>
      </c>
      <c r="BT309" s="1130"/>
      <c r="BU309" s="1105"/>
      <c r="BV309" s="1106"/>
      <c r="BW309" s="1107"/>
      <c r="BX309" s="1108"/>
      <c r="BY309" s="1111"/>
      <c r="BZ309" s="1112">
        <f t="shared" ref="BZ309" si="3370">SUMPRODUCT((AH309:BL309&gt;8)*(BM309=""),AH309:BL309)-IF(BM309="",COUNTIF(AH309:BL309,"&gt;8")*8,0)</f>
        <v>0</v>
      </c>
      <c r="CA309" s="1112">
        <f t="shared" ref="CA309" si="3371">SUMPRODUCT((AH309:BL309&gt;8)*(BM309=8),AH309:BL309)-IF(BM309=8,COUNTIF(AH309:BL309,"&gt;8")*8,0)</f>
        <v>0</v>
      </c>
      <c r="CB309" s="1098">
        <f t="shared" ref="CB309" si="3372">COUNTIFS($AH310:$BL310,"緊",$AH309:$BL309,"○")+COUNTIFS($AH310:$BL310,"リ",$AH309:$BL309,"○")</f>
        <v>0</v>
      </c>
      <c r="CC309" s="1098">
        <f t="shared" ref="CC309" si="3373">SUMIFS($AH309:$BL309,$AH310:$BL310,"緊")+SUMIFS($AH309:$BL309,$AH310:$BL310,"リ")</f>
        <v>0</v>
      </c>
      <c r="CD309" s="1100" t="str">
        <f>IF(K309="","",IFERROR(VALUE(DATEDIF(H309,[3]設定!$D$13,"Y")+DATEDIF(H309,[3]設定!$D$13,"YM")/100),0))</f>
        <v/>
      </c>
      <c r="CE309" s="1100" t="str">
        <f>IF(H309="","",IF(CD309&lt;0.06,"6か月未満",IF(AND(0.06&lt;=CD309,CD309&lt;1),"6か月以上",IF(AND(1&lt;=CD309,CD309&lt;3),"3歳児未満",IF(3&lt;=CD309,"3歳児以上","")))))</f>
        <v/>
      </c>
      <c r="CF309" s="1102"/>
      <c r="CG309" s="1094"/>
      <c r="CH309" s="1103"/>
      <c r="CI309" s="1094"/>
      <c r="CJ309" s="1094"/>
      <c r="CK309" s="1094"/>
      <c r="CL309" s="1094"/>
      <c r="CM309" s="1095"/>
      <c r="CN309" s="1096"/>
      <c r="CO309" s="1092"/>
      <c r="CP309" s="1092"/>
      <c r="CQ309" s="1092"/>
      <c r="CR309" s="1092"/>
      <c r="CS309" s="1092"/>
      <c r="CT309" s="1084">
        <f t="shared" ref="CT309" si="3374">SUM(CV309:DA310)</f>
        <v>0</v>
      </c>
      <c r="CU309" s="1090"/>
      <c r="CV309" s="1084">
        <f t="shared" ref="CV309" si="3375">IF(AND(BM309&lt;&gt;1,K309&gt;=3),COUNTIFS(AH310:BL310,"非",AH309:BL309,"&gt;=2"),"")</f>
        <v>0</v>
      </c>
      <c r="CW309" s="1085"/>
      <c r="CX309" s="1088">
        <f t="shared" ref="CX309" si="3376">IF(AND(BM309&lt;&gt;1,K309&gt;=3),COUNTIFS(AH310:BL310,"緊",AH309:BL309,"&gt;=2"),"")</f>
        <v>0</v>
      </c>
      <c r="CY309" s="1085"/>
      <c r="CZ309" s="1073">
        <f t="shared" ref="CZ309" si="3377">IF(AND(BM309&lt;&gt;1,K309&gt;=3),COUNTIFS(AH310:BL310,"リ",AH309:BL309,"&gt;=2"),"")</f>
        <v>0</v>
      </c>
      <c r="DA309" s="1074"/>
      <c r="DB309" s="1084">
        <f t="shared" ref="DB309" si="3378">SUM(DD309:DI310)</f>
        <v>0</v>
      </c>
      <c r="DC309" s="1090"/>
      <c r="DD309" s="1084" t="str">
        <f t="shared" ref="DD309" si="3379">IF(AND(BM309&lt;&gt;1,K309&lt;3),COUNTIFS(AH310:BL310,"非"),"")</f>
        <v/>
      </c>
      <c r="DE309" s="1085"/>
      <c r="DF309" s="1088" t="str">
        <f t="shared" ref="DF309" si="3380">IF(AND(BM309&lt;&gt;1,K309&lt;3),COUNTIFS(AH310:BL310,"緊"),"")</f>
        <v/>
      </c>
      <c r="DG309" s="1085"/>
      <c r="DH309" s="1073" t="str">
        <f t="shared" ref="DH309" si="3381">IF(AND(BM309&lt;&gt;1,K309&lt;3),COUNTIFS(AH310:BL310,"リ"),"")</f>
        <v/>
      </c>
      <c r="DI309" s="1074"/>
    </row>
    <row r="310" spans="1:113" ht="17.25" customHeight="1" x14ac:dyDescent="0.15">
      <c r="A310" s="1145"/>
      <c r="B310" s="1146"/>
      <c r="C310" s="1150"/>
      <c r="D310" s="1151"/>
      <c r="E310" s="1151"/>
      <c r="F310" s="1151"/>
      <c r="G310" s="1152"/>
      <c r="H310" s="1156"/>
      <c r="I310" s="1157"/>
      <c r="J310" s="1158"/>
      <c r="K310" s="1145"/>
      <c r="L310" s="1146"/>
      <c r="M310" s="1086"/>
      <c r="N310" s="1091"/>
      <c r="O310" s="1160"/>
      <c r="P310" s="1075"/>
      <c r="Q310" s="1075"/>
      <c r="R310" s="1075"/>
      <c r="S310" s="1075"/>
      <c r="T310" s="1076"/>
      <c r="U310" s="1135"/>
      <c r="V310" s="1136"/>
      <c r="W310" s="1139"/>
      <c r="X310" s="1140"/>
      <c r="Y310" s="1142"/>
      <c r="Z310" s="1116"/>
      <c r="AA310" s="1116"/>
      <c r="AB310" s="1116"/>
      <c r="AC310" s="1116"/>
      <c r="AD310" s="1117"/>
      <c r="AE310" s="1077" t="s">
        <v>450</v>
      </c>
      <c r="AF310" s="1078"/>
      <c r="AG310" s="1079"/>
      <c r="AH310" s="362"/>
      <c r="AI310" s="362"/>
      <c r="AJ310" s="362"/>
      <c r="AK310" s="362"/>
      <c r="AL310" s="362"/>
      <c r="AM310" s="362"/>
      <c r="AN310" s="362"/>
      <c r="AO310" s="363"/>
      <c r="AP310" s="363"/>
      <c r="AQ310" s="362"/>
      <c r="AR310" s="362"/>
      <c r="AS310" s="362"/>
      <c r="AT310" s="362"/>
      <c r="AU310" s="362"/>
      <c r="AV310" s="362"/>
      <c r="AW310" s="362"/>
      <c r="AX310" s="362"/>
      <c r="AY310" s="362"/>
      <c r="AZ310" s="362"/>
      <c r="BA310" s="362"/>
      <c r="BB310" s="362"/>
      <c r="BC310" s="362"/>
      <c r="BD310" s="362"/>
      <c r="BE310" s="362"/>
      <c r="BF310" s="362"/>
      <c r="BG310" s="362"/>
      <c r="BH310" s="362"/>
      <c r="BI310" s="362"/>
      <c r="BJ310" s="362"/>
      <c r="BK310" s="362"/>
      <c r="BL310" s="362"/>
      <c r="BM310" s="1080"/>
      <c r="BN310" s="1081"/>
      <c r="BO310" s="1123"/>
      <c r="BP310" s="1124"/>
      <c r="BQ310" s="1127"/>
      <c r="BR310" s="1128"/>
      <c r="BS310" s="1131"/>
      <c r="BT310" s="1132"/>
      <c r="BU310" s="1080"/>
      <c r="BV310" s="1081"/>
      <c r="BW310" s="1109"/>
      <c r="BX310" s="1110"/>
      <c r="BY310" s="1111"/>
      <c r="BZ310" s="1113"/>
      <c r="CA310" s="1113"/>
      <c r="CB310" s="1099"/>
      <c r="CC310" s="1099"/>
      <c r="CD310" s="1101"/>
      <c r="CE310" s="1101"/>
      <c r="CF310" s="1102"/>
      <c r="CG310" s="1094"/>
      <c r="CH310" s="1104"/>
      <c r="CI310" s="1094"/>
      <c r="CJ310" s="1094"/>
      <c r="CK310" s="1094"/>
      <c r="CL310" s="1094"/>
      <c r="CM310" s="1095"/>
      <c r="CN310" s="1097"/>
      <c r="CO310" s="1093"/>
      <c r="CP310" s="1093"/>
      <c r="CQ310" s="1093"/>
      <c r="CR310" s="1093"/>
      <c r="CS310" s="1093"/>
      <c r="CT310" s="1086"/>
      <c r="CU310" s="1091"/>
      <c r="CV310" s="1086"/>
      <c r="CW310" s="1087"/>
      <c r="CX310" s="1089"/>
      <c r="CY310" s="1087"/>
      <c r="CZ310" s="1075"/>
      <c r="DA310" s="1076"/>
      <c r="DB310" s="1086"/>
      <c r="DC310" s="1091"/>
      <c r="DD310" s="1086"/>
      <c r="DE310" s="1087"/>
      <c r="DF310" s="1089"/>
      <c r="DG310" s="1087"/>
      <c r="DH310" s="1075"/>
      <c r="DI310" s="1076"/>
    </row>
    <row r="311" spans="1:113" ht="17.25" customHeight="1" x14ac:dyDescent="0.15">
      <c r="A311" s="1143">
        <f t="shared" si="3051"/>
        <v>151</v>
      </c>
      <c r="B311" s="1144"/>
      <c r="C311" s="1147"/>
      <c r="D311" s="1148"/>
      <c r="E311" s="1148"/>
      <c r="F311" s="1148"/>
      <c r="G311" s="1149"/>
      <c r="H311" s="1153"/>
      <c r="I311" s="1154"/>
      <c r="J311" s="1155"/>
      <c r="K311" s="1143" t="str">
        <f>IF(ISERROR(VLOOKUP($H311,[3]設定!$D$2:$E$7,2)), "", VLOOKUP($H311,[3]設定!$D$2:$E$7,2))</f>
        <v/>
      </c>
      <c r="L311" s="1144"/>
      <c r="M311" s="1084">
        <f t="shared" ref="M311" si="3382">COUNTA(AH312:BL312)</f>
        <v>0</v>
      </c>
      <c r="N311" s="1090"/>
      <c r="O311" s="1159">
        <f t="shared" ref="O311" si="3383">COUNTIF(AH312:BL312,"非")</f>
        <v>0</v>
      </c>
      <c r="P311" s="1073"/>
      <c r="Q311" s="1073">
        <f t="shared" ref="Q311" si="3384">COUNTIF(AH312:BL312,"緊")</f>
        <v>0</v>
      </c>
      <c r="R311" s="1073"/>
      <c r="S311" s="1073">
        <f t="shared" ref="S311" si="3385">COUNTIF(AH312:BL312,"リ")</f>
        <v>0</v>
      </c>
      <c r="T311" s="1074"/>
      <c r="U311" s="1133">
        <f t="shared" ref="U311" si="3386">COUNTIF(AH311:BL311,"○")</f>
        <v>0</v>
      </c>
      <c r="V311" s="1134"/>
      <c r="W311" s="1137">
        <f t="shared" ref="W311" si="3387">SUM(Y311:AD312)</f>
        <v>0</v>
      </c>
      <c r="X311" s="1138"/>
      <c r="Y311" s="1141">
        <f t="shared" ref="Y311" si="3388">SUMIFS($AH311:$BL311,$AH312:$BL312,"非")</f>
        <v>0</v>
      </c>
      <c r="Z311" s="1114"/>
      <c r="AA311" s="1114">
        <f t="shared" ref="AA311" si="3389">SUMIFS($AH311:$BL311,$AH312:$BL312,"緊")</f>
        <v>0</v>
      </c>
      <c r="AB311" s="1114"/>
      <c r="AC311" s="1114">
        <f t="shared" ref="AC311" si="3390">SUMIFS($AH311:$BL311,$AH312:$BL312,"リ")</f>
        <v>0</v>
      </c>
      <c r="AD311" s="1115"/>
      <c r="AE311" s="1118" t="s">
        <v>451</v>
      </c>
      <c r="AF311" s="1119"/>
      <c r="AG311" s="1120"/>
      <c r="AH311" s="359"/>
      <c r="AI311" s="286"/>
      <c r="AJ311" s="286"/>
      <c r="AK311" s="286"/>
      <c r="AL311" s="286"/>
      <c r="AM311" s="286"/>
      <c r="AN311" s="286"/>
      <c r="AO311" s="360"/>
      <c r="AP311" s="360"/>
      <c r="AQ311" s="286"/>
      <c r="AR311" s="286"/>
      <c r="AS311" s="286"/>
      <c r="AT311" s="286"/>
      <c r="AU311" s="286"/>
      <c r="AV311" s="286"/>
      <c r="AW311" s="286"/>
      <c r="AX311" s="286"/>
      <c r="AY311" s="286"/>
      <c r="AZ311" s="286"/>
      <c r="BA311" s="286"/>
      <c r="BB311" s="286"/>
      <c r="BC311" s="286"/>
      <c r="BD311" s="286"/>
      <c r="BE311" s="286"/>
      <c r="BF311" s="286"/>
      <c r="BG311" s="286"/>
      <c r="BH311" s="286"/>
      <c r="BI311" s="286"/>
      <c r="BJ311" s="286"/>
      <c r="BK311" s="286"/>
      <c r="BL311" s="361"/>
      <c r="BM311" s="1105"/>
      <c r="BN311" s="1106"/>
      <c r="BO311" s="1121"/>
      <c r="BP311" s="1122"/>
      <c r="BQ311" s="1125"/>
      <c r="BR311" s="1126"/>
      <c r="BS311" s="1129" t="str">
        <f t="shared" ref="BS311" si="3391">IF(BM311&gt;2,CR311,"")</f>
        <v/>
      </c>
      <c r="BT311" s="1130"/>
      <c r="BU311" s="1105"/>
      <c r="BV311" s="1106"/>
      <c r="BW311" s="1107"/>
      <c r="BX311" s="1108"/>
      <c r="BY311" s="1111"/>
      <c r="BZ311" s="1112">
        <f t="shared" ref="BZ311" si="3392">SUMPRODUCT((AH311:BL311&gt;8)*(BM311=""),AH311:BL311)-IF(BM311="",COUNTIF(AH311:BL311,"&gt;8")*8,0)</f>
        <v>0</v>
      </c>
      <c r="CA311" s="1112">
        <f t="shared" ref="CA311" si="3393">SUMPRODUCT((AH311:BL311&gt;8)*(BM311=8),AH311:BL311)-IF(BM311=8,COUNTIF(AH311:BL311,"&gt;8")*8,0)</f>
        <v>0</v>
      </c>
      <c r="CB311" s="1098">
        <f t="shared" ref="CB311" si="3394">COUNTIFS($AH312:$BL312,"緊",$AH311:$BL311,"○")+COUNTIFS($AH312:$BL312,"リ",$AH311:$BL311,"○")</f>
        <v>0</v>
      </c>
      <c r="CC311" s="1098">
        <f t="shared" ref="CC311" si="3395">SUMIFS($AH311:$BL311,$AH312:$BL312,"緊")+SUMIFS($AH311:$BL311,$AH312:$BL312,"リ")</f>
        <v>0</v>
      </c>
      <c r="CD311" s="1100" t="str">
        <f>IF(K311="","",IFERROR(VALUE(DATEDIF(H311,[3]設定!$D$13,"Y")+DATEDIF(H311,[3]設定!$D$13,"YM")/100),0))</f>
        <v/>
      </c>
      <c r="CE311" s="1100" t="str">
        <f>IF(H311="","",IF(CD311&lt;0.06,"6か月未満",IF(AND(0.06&lt;=CD311,CD311&lt;1),"6か月以上",IF(AND(1&lt;=CD311,CD311&lt;3),"3歳児未満",IF(3&lt;=CD311,"3歳児以上","")))))</f>
        <v/>
      </c>
      <c r="CF311" s="1102"/>
      <c r="CG311" s="1094"/>
      <c r="CH311" s="1103"/>
      <c r="CI311" s="1094"/>
      <c r="CJ311" s="1094"/>
      <c r="CK311" s="1094"/>
      <c r="CL311" s="1094"/>
      <c r="CM311" s="1095"/>
      <c r="CN311" s="1096"/>
      <c r="CO311" s="1092"/>
      <c r="CP311" s="1092"/>
      <c r="CQ311" s="1092"/>
      <c r="CR311" s="1092"/>
      <c r="CS311" s="1092"/>
      <c r="CT311" s="1084">
        <f t="shared" ref="CT311" si="3396">SUM(CV311:DA312)</f>
        <v>0</v>
      </c>
      <c r="CU311" s="1090"/>
      <c r="CV311" s="1084">
        <f t="shared" ref="CV311" si="3397">IF(AND(BM311&lt;&gt;1,K311&gt;=3),COUNTIFS(AH312:BL312,"非",AH311:BL311,"&gt;=2"),"")</f>
        <v>0</v>
      </c>
      <c r="CW311" s="1085"/>
      <c r="CX311" s="1088">
        <f t="shared" ref="CX311" si="3398">IF(AND(BM311&lt;&gt;1,K311&gt;=3),COUNTIFS(AH312:BL312,"緊",AH311:BL311,"&gt;=2"),"")</f>
        <v>0</v>
      </c>
      <c r="CY311" s="1085"/>
      <c r="CZ311" s="1073">
        <f t="shared" ref="CZ311" si="3399">IF(AND(BM311&lt;&gt;1,K311&gt;=3),COUNTIFS(AH312:BL312,"リ",AH311:BL311,"&gt;=2"),"")</f>
        <v>0</v>
      </c>
      <c r="DA311" s="1074"/>
      <c r="DB311" s="1084">
        <f t="shared" ref="DB311" si="3400">SUM(DD311:DI312)</f>
        <v>0</v>
      </c>
      <c r="DC311" s="1090"/>
      <c r="DD311" s="1084" t="str">
        <f t="shared" ref="DD311" si="3401">IF(AND(BM311&lt;&gt;1,K311&lt;3),COUNTIFS(AH312:BL312,"非"),"")</f>
        <v/>
      </c>
      <c r="DE311" s="1085"/>
      <c r="DF311" s="1088" t="str">
        <f t="shared" ref="DF311" si="3402">IF(AND(BM311&lt;&gt;1,K311&lt;3),COUNTIFS(AH312:BL312,"緊"),"")</f>
        <v/>
      </c>
      <c r="DG311" s="1085"/>
      <c r="DH311" s="1073" t="str">
        <f t="shared" ref="DH311" si="3403">IF(AND(BM311&lt;&gt;1,K311&lt;3),COUNTIFS(AH312:BL312,"リ"),"")</f>
        <v/>
      </c>
      <c r="DI311" s="1074"/>
    </row>
    <row r="312" spans="1:113" ht="17.25" customHeight="1" x14ac:dyDescent="0.15">
      <c r="A312" s="1145"/>
      <c r="B312" s="1146"/>
      <c r="C312" s="1150"/>
      <c r="D312" s="1151"/>
      <c r="E312" s="1151"/>
      <c r="F312" s="1151"/>
      <c r="G312" s="1152"/>
      <c r="H312" s="1156"/>
      <c r="I312" s="1157"/>
      <c r="J312" s="1158"/>
      <c r="K312" s="1145"/>
      <c r="L312" s="1146"/>
      <c r="M312" s="1086"/>
      <c r="N312" s="1091"/>
      <c r="O312" s="1160"/>
      <c r="P312" s="1075"/>
      <c r="Q312" s="1075"/>
      <c r="R312" s="1075"/>
      <c r="S312" s="1075"/>
      <c r="T312" s="1076"/>
      <c r="U312" s="1135"/>
      <c r="V312" s="1136"/>
      <c r="W312" s="1139"/>
      <c r="X312" s="1140"/>
      <c r="Y312" s="1142"/>
      <c r="Z312" s="1116"/>
      <c r="AA312" s="1116"/>
      <c r="AB312" s="1116"/>
      <c r="AC312" s="1116"/>
      <c r="AD312" s="1117"/>
      <c r="AE312" s="1077" t="s">
        <v>450</v>
      </c>
      <c r="AF312" s="1078"/>
      <c r="AG312" s="1079"/>
      <c r="AH312" s="362"/>
      <c r="AI312" s="362"/>
      <c r="AJ312" s="362"/>
      <c r="AK312" s="362"/>
      <c r="AL312" s="362"/>
      <c r="AM312" s="362"/>
      <c r="AN312" s="362"/>
      <c r="AO312" s="363"/>
      <c r="AP312" s="363"/>
      <c r="AQ312" s="362"/>
      <c r="AR312" s="362"/>
      <c r="AS312" s="362"/>
      <c r="AT312" s="362"/>
      <c r="AU312" s="362"/>
      <c r="AV312" s="362"/>
      <c r="AW312" s="362"/>
      <c r="AX312" s="362"/>
      <c r="AY312" s="362"/>
      <c r="AZ312" s="362"/>
      <c r="BA312" s="362"/>
      <c r="BB312" s="362"/>
      <c r="BC312" s="362"/>
      <c r="BD312" s="362"/>
      <c r="BE312" s="362"/>
      <c r="BF312" s="362"/>
      <c r="BG312" s="362"/>
      <c r="BH312" s="362"/>
      <c r="BI312" s="362"/>
      <c r="BJ312" s="362"/>
      <c r="BK312" s="362"/>
      <c r="BL312" s="362"/>
      <c r="BM312" s="1080"/>
      <c r="BN312" s="1081"/>
      <c r="BO312" s="1123"/>
      <c r="BP312" s="1124"/>
      <c r="BQ312" s="1127"/>
      <c r="BR312" s="1128"/>
      <c r="BS312" s="1131"/>
      <c r="BT312" s="1132"/>
      <c r="BU312" s="1080"/>
      <c r="BV312" s="1081"/>
      <c r="BW312" s="1109"/>
      <c r="BX312" s="1110"/>
      <c r="BY312" s="1111"/>
      <c r="BZ312" s="1113"/>
      <c r="CA312" s="1113"/>
      <c r="CB312" s="1099"/>
      <c r="CC312" s="1099"/>
      <c r="CD312" s="1101"/>
      <c r="CE312" s="1101"/>
      <c r="CF312" s="1102"/>
      <c r="CG312" s="1094"/>
      <c r="CH312" s="1104"/>
      <c r="CI312" s="1094"/>
      <c r="CJ312" s="1094"/>
      <c r="CK312" s="1094"/>
      <c r="CL312" s="1094"/>
      <c r="CM312" s="1095"/>
      <c r="CN312" s="1097"/>
      <c r="CO312" s="1093"/>
      <c r="CP312" s="1093"/>
      <c r="CQ312" s="1093"/>
      <c r="CR312" s="1093"/>
      <c r="CS312" s="1093"/>
      <c r="CT312" s="1086"/>
      <c r="CU312" s="1091"/>
      <c r="CV312" s="1086"/>
      <c r="CW312" s="1087"/>
      <c r="CX312" s="1089"/>
      <c r="CY312" s="1087"/>
      <c r="CZ312" s="1075"/>
      <c r="DA312" s="1076"/>
      <c r="DB312" s="1086"/>
      <c r="DC312" s="1091"/>
      <c r="DD312" s="1086"/>
      <c r="DE312" s="1087"/>
      <c r="DF312" s="1089"/>
      <c r="DG312" s="1087"/>
      <c r="DH312" s="1075"/>
      <c r="DI312" s="1076"/>
    </row>
    <row r="313" spans="1:113" ht="17.25" customHeight="1" x14ac:dyDescent="0.15">
      <c r="A313" s="1143">
        <f t="shared" si="3051"/>
        <v>152</v>
      </c>
      <c r="B313" s="1144"/>
      <c r="C313" s="1147"/>
      <c r="D313" s="1148"/>
      <c r="E313" s="1148"/>
      <c r="F313" s="1148"/>
      <c r="G313" s="1149"/>
      <c r="H313" s="1153"/>
      <c r="I313" s="1154"/>
      <c r="J313" s="1155"/>
      <c r="K313" s="1143" t="str">
        <f>IF(ISERROR(VLOOKUP($H313,[3]設定!$D$2:$E$7,2)), "", VLOOKUP($H313,[3]設定!$D$2:$E$7,2))</f>
        <v/>
      </c>
      <c r="L313" s="1144"/>
      <c r="M313" s="1084">
        <f t="shared" ref="M313" si="3404">COUNTA(AH314:BL314)</f>
        <v>0</v>
      </c>
      <c r="N313" s="1090"/>
      <c r="O313" s="1159">
        <f t="shared" ref="O313" si="3405">COUNTIF(AH314:BL314,"非")</f>
        <v>0</v>
      </c>
      <c r="P313" s="1073"/>
      <c r="Q313" s="1073">
        <f t="shared" ref="Q313" si="3406">COUNTIF(AH314:BL314,"緊")</f>
        <v>0</v>
      </c>
      <c r="R313" s="1073"/>
      <c r="S313" s="1073">
        <f t="shared" ref="S313" si="3407">COUNTIF(AH314:BL314,"リ")</f>
        <v>0</v>
      </c>
      <c r="T313" s="1074"/>
      <c r="U313" s="1133">
        <f t="shared" ref="U313" si="3408">COUNTIF(AH313:BL313,"○")</f>
        <v>0</v>
      </c>
      <c r="V313" s="1134"/>
      <c r="W313" s="1137">
        <f t="shared" ref="W313" si="3409">SUM(Y313:AD314)</f>
        <v>0</v>
      </c>
      <c r="X313" s="1138"/>
      <c r="Y313" s="1141">
        <f t="shared" ref="Y313" si="3410">SUMIFS($AH313:$BL313,$AH314:$BL314,"非")</f>
        <v>0</v>
      </c>
      <c r="Z313" s="1114"/>
      <c r="AA313" s="1114">
        <f t="shared" ref="AA313" si="3411">SUMIFS($AH313:$BL313,$AH314:$BL314,"緊")</f>
        <v>0</v>
      </c>
      <c r="AB313" s="1114"/>
      <c r="AC313" s="1114">
        <f t="shared" ref="AC313" si="3412">SUMIFS($AH313:$BL313,$AH314:$BL314,"リ")</f>
        <v>0</v>
      </c>
      <c r="AD313" s="1115"/>
      <c r="AE313" s="1118" t="s">
        <v>451</v>
      </c>
      <c r="AF313" s="1119"/>
      <c r="AG313" s="1120"/>
      <c r="AH313" s="359"/>
      <c r="AI313" s="286"/>
      <c r="AJ313" s="286"/>
      <c r="AK313" s="286"/>
      <c r="AL313" s="286"/>
      <c r="AM313" s="286"/>
      <c r="AN313" s="286"/>
      <c r="AO313" s="360"/>
      <c r="AP313" s="360"/>
      <c r="AQ313" s="286"/>
      <c r="AR313" s="286"/>
      <c r="AS313" s="286"/>
      <c r="AT313" s="286"/>
      <c r="AU313" s="286"/>
      <c r="AV313" s="286"/>
      <c r="AW313" s="286"/>
      <c r="AX313" s="286"/>
      <c r="AY313" s="286"/>
      <c r="AZ313" s="286"/>
      <c r="BA313" s="286"/>
      <c r="BB313" s="286"/>
      <c r="BC313" s="286"/>
      <c r="BD313" s="286"/>
      <c r="BE313" s="286"/>
      <c r="BF313" s="286"/>
      <c r="BG313" s="286"/>
      <c r="BH313" s="286"/>
      <c r="BI313" s="286"/>
      <c r="BJ313" s="286"/>
      <c r="BK313" s="286"/>
      <c r="BL313" s="361"/>
      <c r="BM313" s="1105"/>
      <c r="BN313" s="1106"/>
      <c r="BO313" s="1121"/>
      <c r="BP313" s="1122"/>
      <c r="BQ313" s="1125"/>
      <c r="BR313" s="1126"/>
      <c r="BS313" s="1129" t="str">
        <f t="shared" ref="BS313" si="3413">IF(BM313&gt;2,CR313,"")</f>
        <v/>
      </c>
      <c r="BT313" s="1130"/>
      <c r="BU313" s="1105"/>
      <c r="BV313" s="1106"/>
      <c r="BW313" s="1107"/>
      <c r="BX313" s="1108"/>
      <c r="BY313" s="1111"/>
      <c r="BZ313" s="1112">
        <f t="shared" ref="BZ313" si="3414">SUMPRODUCT((AH313:BL313&gt;8)*(BM313=""),AH313:BL313)-IF(BM313="",COUNTIF(AH313:BL313,"&gt;8")*8,0)</f>
        <v>0</v>
      </c>
      <c r="CA313" s="1112">
        <f t="shared" ref="CA313" si="3415">SUMPRODUCT((AH313:BL313&gt;8)*(BM313=8),AH313:BL313)-IF(BM313=8,COUNTIF(AH313:BL313,"&gt;8")*8,0)</f>
        <v>0</v>
      </c>
      <c r="CB313" s="1098">
        <f t="shared" ref="CB313" si="3416">COUNTIFS($AH314:$BL314,"緊",$AH313:$BL313,"○")+COUNTIFS($AH314:$BL314,"リ",$AH313:$BL313,"○")</f>
        <v>0</v>
      </c>
      <c r="CC313" s="1098">
        <f t="shared" ref="CC313" si="3417">SUMIFS($AH313:$BL313,$AH314:$BL314,"緊")+SUMIFS($AH313:$BL313,$AH314:$BL314,"リ")</f>
        <v>0</v>
      </c>
      <c r="CD313" s="1100" t="str">
        <f>IF(K313="","",IFERROR(VALUE(DATEDIF(H313,[3]設定!$D$13,"Y")+DATEDIF(H313,[3]設定!$D$13,"YM")/100),0))</f>
        <v/>
      </c>
      <c r="CE313" s="1100" t="str">
        <f>IF(H313="","",IF(CD313&lt;0.06,"6か月未満",IF(AND(0.06&lt;=CD313,CD313&lt;1),"6か月以上",IF(AND(1&lt;=CD313,CD313&lt;3),"3歳児未満",IF(3&lt;=CD313,"3歳児以上","")))))</f>
        <v/>
      </c>
      <c r="CF313" s="1102"/>
      <c r="CG313" s="1094"/>
      <c r="CH313" s="1103"/>
      <c r="CI313" s="1094"/>
      <c r="CJ313" s="1094"/>
      <c r="CK313" s="1094"/>
      <c r="CL313" s="1094"/>
      <c r="CM313" s="1095"/>
      <c r="CN313" s="1096"/>
      <c r="CO313" s="1092"/>
      <c r="CP313" s="1092"/>
      <c r="CQ313" s="1092"/>
      <c r="CR313" s="1092"/>
      <c r="CS313" s="1092"/>
      <c r="CT313" s="1084">
        <f t="shared" ref="CT313" si="3418">SUM(CV313:DA314)</f>
        <v>0</v>
      </c>
      <c r="CU313" s="1090"/>
      <c r="CV313" s="1084">
        <f t="shared" ref="CV313" si="3419">IF(AND(BM313&lt;&gt;1,K313&gt;=3),COUNTIFS(AH314:BL314,"非",AH313:BL313,"&gt;=2"),"")</f>
        <v>0</v>
      </c>
      <c r="CW313" s="1085"/>
      <c r="CX313" s="1088">
        <f t="shared" ref="CX313" si="3420">IF(AND(BM313&lt;&gt;1,K313&gt;=3),COUNTIFS(AH314:BL314,"緊",AH313:BL313,"&gt;=2"),"")</f>
        <v>0</v>
      </c>
      <c r="CY313" s="1085"/>
      <c r="CZ313" s="1073">
        <f t="shared" ref="CZ313" si="3421">IF(AND(BM313&lt;&gt;1,K313&gt;=3),COUNTIFS(AH314:BL314,"リ",AH313:BL313,"&gt;=2"),"")</f>
        <v>0</v>
      </c>
      <c r="DA313" s="1074"/>
      <c r="DB313" s="1084">
        <f t="shared" ref="DB313" si="3422">SUM(DD313:DI314)</f>
        <v>0</v>
      </c>
      <c r="DC313" s="1090"/>
      <c r="DD313" s="1084" t="str">
        <f t="shared" ref="DD313" si="3423">IF(AND(BM313&lt;&gt;1,K313&lt;3),COUNTIFS(AH314:BL314,"非"),"")</f>
        <v/>
      </c>
      <c r="DE313" s="1085"/>
      <c r="DF313" s="1088" t="str">
        <f t="shared" ref="DF313" si="3424">IF(AND(BM313&lt;&gt;1,K313&lt;3),COUNTIFS(AH314:BL314,"緊"),"")</f>
        <v/>
      </c>
      <c r="DG313" s="1085"/>
      <c r="DH313" s="1073" t="str">
        <f t="shared" ref="DH313" si="3425">IF(AND(BM313&lt;&gt;1,K313&lt;3),COUNTIFS(AH314:BL314,"リ"),"")</f>
        <v/>
      </c>
      <c r="DI313" s="1074"/>
    </row>
    <row r="314" spans="1:113" ht="17.25" customHeight="1" x14ac:dyDescent="0.15">
      <c r="A314" s="1145"/>
      <c r="B314" s="1146"/>
      <c r="C314" s="1150"/>
      <c r="D314" s="1151"/>
      <c r="E314" s="1151"/>
      <c r="F314" s="1151"/>
      <c r="G314" s="1152"/>
      <c r="H314" s="1156"/>
      <c r="I314" s="1157"/>
      <c r="J314" s="1158"/>
      <c r="K314" s="1145"/>
      <c r="L314" s="1146"/>
      <c r="M314" s="1086"/>
      <c r="N314" s="1091"/>
      <c r="O314" s="1160"/>
      <c r="P314" s="1075"/>
      <c r="Q314" s="1075"/>
      <c r="R314" s="1075"/>
      <c r="S314" s="1075"/>
      <c r="T314" s="1076"/>
      <c r="U314" s="1135"/>
      <c r="V314" s="1136"/>
      <c r="W314" s="1139"/>
      <c r="X314" s="1140"/>
      <c r="Y314" s="1142"/>
      <c r="Z314" s="1116"/>
      <c r="AA314" s="1116"/>
      <c r="AB314" s="1116"/>
      <c r="AC314" s="1116"/>
      <c r="AD314" s="1117"/>
      <c r="AE314" s="1077" t="s">
        <v>450</v>
      </c>
      <c r="AF314" s="1078"/>
      <c r="AG314" s="1079"/>
      <c r="AH314" s="362"/>
      <c r="AI314" s="362"/>
      <c r="AJ314" s="362"/>
      <c r="AK314" s="362"/>
      <c r="AL314" s="362"/>
      <c r="AM314" s="362"/>
      <c r="AN314" s="362"/>
      <c r="AO314" s="363"/>
      <c r="AP314" s="363"/>
      <c r="AQ314" s="362"/>
      <c r="AR314" s="362"/>
      <c r="AS314" s="362"/>
      <c r="AT314" s="362"/>
      <c r="AU314" s="362"/>
      <c r="AV314" s="362"/>
      <c r="AW314" s="362"/>
      <c r="AX314" s="362"/>
      <c r="AY314" s="362"/>
      <c r="AZ314" s="362"/>
      <c r="BA314" s="362"/>
      <c r="BB314" s="362"/>
      <c r="BC314" s="362"/>
      <c r="BD314" s="362"/>
      <c r="BE314" s="362"/>
      <c r="BF314" s="362"/>
      <c r="BG314" s="362"/>
      <c r="BH314" s="362"/>
      <c r="BI314" s="362"/>
      <c r="BJ314" s="362"/>
      <c r="BK314" s="362"/>
      <c r="BL314" s="362"/>
      <c r="BM314" s="1080"/>
      <c r="BN314" s="1081"/>
      <c r="BO314" s="1123"/>
      <c r="BP314" s="1124"/>
      <c r="BQ314" s="1127"/>
      <c r="BR314" s="1128"/>
      <c r="BS314" s="1131"/>
      <c r="BT314" s="1132"/>
      <c r="BU314" s="1080"/>
      <c r="BV314" s="1081"/>
      <c r="BW314" s="1109"/>
      <c r="BX314" s="1110"/>
      <c r="BY314" s="1111"/>
      <c r="BZ314" s="1113"/>
      <c r="CA314" s="1113"/>
      <c r="CB314" s="1099"/>
      <c r="CC314" s="1099"/>
      <c r="CD314" s="1101"/>
      <c r="CE314" s="1101"/>
      <c r="CF314" s="1102"/>
      <c r="CG314" s="1094"/>
      <c r="CH314" s="1104"/>
      <c r="CI314" s="1094"/>
      <c r="CJ314" s="1094"/>
      <c r="CK314" s="1094"/>
      <c r="CL314" s="1094"/>
      <c r="CM314" s="1095"/>
      <c r="CN314" s="1097"/>
      <c r="CO314" s="1093"/>
      <c r="CP314" s="1093"/>
      <c r="CQ314" s="1093"/>
      <c r="CR314" s="1093"/>
      <c r="CS314" s="1093"/>
      <c r="CT314" s="1086"/>
      <c r="CU314" s="1091"/>
      <c r="CV314" s="1086"/>
      <c r="CW314" s="1087"/>
      <c r="CX314" s="1089"/>
      <c r="CY314" s="1087"/>
      <c r="CZ314" s="1075"/>
      <c r="DA314" s="1076"/>
      <c r="DB314" s="1086"/>
      <c r="DC314" s="1091"/>
      <c r="DD314" s="1086"/>
      <c r="DE314" s="1087"/>
      <c r="DF314" s="1089"/>
      <c r="DG314" s="1087"/>
      <c r="DH314" s="1075"/>
      <c r="DI314" s="1076"/>
    </row>
    <row r="315" spans="1:113" ht="17.25" customHeight="1" x14ac:dyDescent="0.15">
      <c r="A315" s="1143">
        <f t="shared" si="3051"/>
        <v>153</v>
      </c>
      <c r="B315" s="1144"/>
      <c r="C315" s="1147"/>
      <c r="D315" s="1148"/>
      <c r="E315" s="1148"/>
      <c r="F315" s="1148"/>
      <c r="G315" s="1149"/>
      <c r="H315" s="1153"/>
      <c r="I315" s="1154"/>
      <c r="J315" s="1155"/>
      <c r="K315" s="1143" t="str">
        <f>IF(ISERROR(VLOOKUP($H315,[3]設定!$D$2:$E$7,2)), "", VLOOKUP($H315,[3]設定!$D$2:$E$7,2))</f>
        <v/>
      </c>
      <c r="L315" s="1144"/>
      <c r="M315" s="1084">
        <f t="shared" ref="M315" si="3426">COUNTA(AH316:BL316)</f>
        <v>0</v>
      </c>
      <c r="N315" s="1090"/>
      <c r="O315" s="1159">
        <f t="shared" ref="O315" si="3427">COUNTIF(AH316:BL316,"非")</f>
        <v>0</v>
      </c>
      <c r="P315" s="1073"/>
      <c r="Q315" s="1073">
        <f t="shared" ref="Q315" si="3428">COUNTIF(AH316:BL316,"緊")</f>
        <v>0</v>
      </c>
      <c r="R315" s="1073"/>
      <c r="S315" s="1073">
        <f t="shared" ref="S315" si="3429">COUNTIF(AH316:BL316,"リ")</f>
        <v>0</v>
      </c>
      <c r="T315" s="1074"/>
      <c r="U315" s="1133">
        <f t="shared" ref="U315" si="3430">COUNTIF(AH315:BL315,"○")</f>
        <v>0</v>
      </c>
      <c r="V315" s="1134"/>
      <c r="W315" s="1137">
        <f t="shared" ref="W315" si="3431">SUM(Y315:AD316)</f>
        <v>0</v>
      </c>
      <c r="X315" s="1138"/>
      <c r="Y315" s="1141">
        <f t="shared" ref="Y315" si="3432">SUMIFS($AH315:$BL315,$AH316:$BL316,"非")</f>
        <v>0</v>
      </c>
      <c r="Z315" s="1114"/>
      <c r="AA315" s="1114">
        <f t="shared" ref="AA315" si="3433">SUMIFS($AH315:$BL315,$AH316:$BL316,"緊")</f>
        <v>0</v>
      </c>
      <c r="AB315" s="1114"/>
      <c r="AC315" s="1114">
        <f t="shared" ref="AC315" si="3434">SUMIFS($AH315:$BL315,$AH316:$BL316,"リ")</f>
        <v>0</v>
      </c>
      <c r="AD315" s="1115"/>
      <c r="AE315" s="1118" t="s">
        <v>451</v>
      </c>
      <c r="AF315" s="1119"/>
      <c r="AG315" s="1120"/>
      <c r="AH315" s="359"/>
      <c r="AI315" s="286"/>
      <c r="AJ315" s="286"/>
      <c r="AK315" s="286"/>
      <c r="AL315" s="286"/>
      <c r="AM315" s="286"/>
      <c r="AN315" s="286"/>
      <c r="AO315" s="360"/>
      <c r="AP315" s="360"/>
      <c r="AQ315" s="286"/>
      <c r="AR315" s="286"/>
      <c r="AS315" s="286"/>
      <c r="AT315" s="286"/>
      <c r="AU315" s="286"/>
      <c r="AV315" s="286"/>
      <c r="AW315" s="286"/>
      <c r="AX315" s="286"/>
      <c r="AY315" s="286"/>
      <c r="AZ315" s="286"/>
      <c r="BA315" s="286"/>
      <c r="BB315" s="286"/>
      <c r="BC315" s="286"/>
      <c r="BD315" s="286"/>
      <c r="BE315" s="286"/>
      <c r="BF315" s="286"/>
      <c r="BG315" s="286"/>
      <c r="BH315" s="286"/>
      <c r="BI315" s="286"/>
      <c r="BJ315" s="286"/>
      <c r="BK315" s="286"/>
      <c r="BL315" s="361"/>
      <c r="BM315" s="1105"/>
      <c r="BN315" s="1106"/>
      <c r="BO315" s="1121"/>
      <c r="BP315" s="1122"/>
      <c r="BQ315" s="1125"/>
      <c r="BR315" s="1126"/>
      <c r="BS315" s="1129" t="str">
        <f t="shared" ref="BS315" si="3435">IF(BM315&gt;2,CR315,"")</f>
        <v/>
      </c>
      <c r="BT315" s="1130"/>
      <c r="BU315" s="1105"/>
      <c r="BV315" s="1106"/>
      <c r="BW315" s="1107"/>
      <c r="BX315" s="1108"/>
      <c r="BY315" s="1111"/>
      <c r="BZ315" s="1112">
        <f t="shared" ref="BZ315" si="3436">SUMPRODUCT((AH315:BL315&gt;8)*(BM315=""),AH315:BL315)-IF(BM315="",COUNTIF(AH315:BL315,"&gt;8")*8,0)</f>
        <v>0</v>
      </c>
      <c r="CA315" s="1112">
        <f t="shared" ref="CA315" si="3437">SUMPRODUCT((AH315:BL315&gt;8)*(BM315=8),AH315:BL315)-IF(BM315=8,COUNTIF(AH315:BL315,"&gt;8")*8,0)</f>
        <v>0</v>
      </c>
      <c r="CB315" s="1098">
        <f t="shared" ref="CB315" si="3438">COUNTIFS($AH316:$BL316,"緊",$AH315:$BL315,"○")+COUNTIFS($AH316:$BL316,"リ",$AH315:$BL315,"○")</f>
        <v>0</v>
      </c>
      <c r="CC315" s="1098">
        <f t="shared" ref="CC315" si="3439">SUMIFS($AH315:$BL315,$AH316:$BL316,"緊")+SUMIFS($AH315:$BL315,$AH316:$BL316,"リ")</f>
        <v>0</v>
      </c>
      <c r="CD315" s="1100" t="str">
        <f>IF(K315="","",IFERROR(VALUE(DATEDIF(H315,[3]設定!$D$13,"Y")+DATEDIF(H315,[3]設定!$D$13,"YM")/100),0))</f>
        <v/>
      </c>
      <c r="CE315" s="1100" t="str">
        <f>IF(H315="","",IF(CD315&lt;0.06,"6か月未満",IF(AND(0.06&lt;=CD315,CD315&lt;1),"6か月以上",IF(AND(1&lt;=CD315,CD315&lt;3),"3歳児未満",IF(3&lt;=CD315,"3歳児以上","")))))</f>
        <v/>
      </c>
      <c r="CF315" s="1102"/>
      <c r="CG315" s="1094"/>
      <c r="CH315" s="1103"/>
      <c r="CI315" s="1094"/>
      <c r="CJ315" s="1094"/>
      <c r="CK315" s="1094"/>
      <c r="CL315" s="1094"/>
      <c r="CM315" s="1095"/>
      <c r="CN315" s="1096"/>
      <c r="CO315" s="1092"/>
      <c r="CP315" s="1092"/>
      <c r="CQ315" s="1092"/>
      <c r="CR315" s="1092"/>
      <c r="CS315" s="1092"/>
      <c r="CT315" s="1084">
        <f t="shared" ref="CT315" si="3440">SUM(CV315:DA316)</f>
        <v>0</v>
      </c>
      <c r="CU315" s="1090"/>
      <c r="CV315" s="1084">
        <f t="shared" ref="CV315" si="3441">IF(AND(BM315&lt;&gt;1,K315&gt;=3),COUNTIFS(AH316:BL316,"非",AH315:BL315,"&gt;=2"),"")</f>
        <v>0</v>
      </c>
      <c r="CW315" s="1085"/>
      <c r="CX315" s="1088">
        <f t="shared" ref="CX315" si="3442">IF(AND(BM315&lt;&gt;1,K315&gt;=3),COUNTIFS(AH316:BL316,"緊",AH315:BL315,"&gt;=2"),"")</f>
        <v>0</v>
      </c>
      <c r="CY315" s="1085"/>
      <c r="CZ315" s="1073">
        <f t="shared" ref="CZ315" si="3443">IF(AND(BM315&lt;&gt;1,K315&gt;=3),COUNTIFS(AH316:BL316,"リ",AH315:BL315,"&gt;=2"),"")</f>
        <v>0</v>
      </c>
      <c r="DA315" s="1074"/>
      <c r="DB315" s="1084">
        <f t="shared" ref="DB315" si="3444">SUM(DD315:DI316)</f>
        <v>0</v>
      </c>
      <c r="DC315" s="1090"/>
      <c r="DD315" s="1084" t="str">
        <f t="shared" ref="DD315" si="3445">IF(AND(BM315&lt;&gt;1,K315&lt;3),COUNTIFS(AH316:BL316,"非"),"")</f>
        <v/>
      </c>
      <c r="DE315" s="1085"/>
      <c r="DF315" s="1088" t="str">
        <f t="shared" ref="DF315" si="3446">IF(AND(BM315&lt;&gt;1,K315&lt;3),COUNTIFS(AH316:BL316,"緊"),"")</f>
        <v/>
      </c>
      <c r="DG315" s="1085"/>
      <c r="DH315" s="1073" t="str">
        <f t="shared" ref="DH315" si="3447">IF(AND(BM315&lt;&gt;1,K315&lt;3),COUNTIFS(AH316:BL316,"リ"),"")</f>
        <v/>
      </c>
      <c r="DI315" s="1074"/>
    </row>
    <row r="316" spans="1:113" ht="17.25" customHeight="1" x14ac:dyDescent="0.15">
      <c r="A316" s="1145"/>
      <c r="B316" s="1146"/>
      <c r="C316" s="1150"/>
      <c r="D316" s="1151"/>
      <c r="E316" s="1151"/>
      <c r="F316" s="1151"/>
      <c r="G316" s="1152"/>
      <c r="H316" s="1156"/>
      <c r="I316" s="1157"/>
      <c r="J316" s="1158"/>
      <c r="K316" s="1145"/>
      <c r="L316" s="1146"/>
      <c r="M316" s="1086"/>
      <c r="N316" s="1091"/>
      <c r="O316" s="1160"/>
      <c r="P316" s="1075"/>
      <c r="Q316" s="1075"/>
      <c r="R316" s="1075"/>
      <c r="S316" s="1075"/>
      <c r="T316" s="1076"/>
      <c r="U316" s="1135"/>
      <c r="V316" s="1136"/>
      <c r="W316" s="1139"/>
      <c r="X316" s="1140"/>
      <c r="Y316" s="1142"/>
      <c r="Z316" s="1116"/>
      <c r="AA316" s="1116"/>
      <c r="AB316" s="1116"/>
      <c r="AC316" s="1116"/>
      <c r="AD316" s="1117"/>
      <c r="AE316" s="1077" t="s">
        <v>450</v>
      </c>
      <c r="AF316" s="1078"/>
      <c r="AG316" s="1079"/>
      <c r="AH316" s="362"/>
      <c r="AI316" s="362"/>
      <c r="AJ316" s="362"/>
      <c r="AK316" s="362"/>
      <c r="AL316" s="362"/>
      <c r="AM316" s="362"/>
      <c r="AN316" s="362"/>
      <c r="AO316" s="363"/>
      <c r="AP316" s="363"/>
      <c r="AQ316" s="362"/>
      <c r="AR316" s="362"/>
      <c r="AS316" s="362"/>
      <c r="AT316" s="362"/>
      <c r="AU316" s="362"/>
      <c r="AV316" s="362"/>
      <c r="AW316" s="362"/>
      <c r="AX316" s="362"/>
      <c r="AY316" s="362"/>
      <c r="AZ316" s="362"/>
      <c r="BA316" s="362"/>
      <c r="BB316" s="362"/>
      <c r="BC316" s="362"/>
      <c r="BD316" s="362"/>
      <c r="BE316" s="362"/>
      <c r="BF316" s="362"/>
      <c r="BG316" s="362"/>
      <c r="BH316" s="362"/>
      <c r="BI316" s="362"/>
      <c r="BJ316" s="362"/>
      <c r="BK316" s="362"/>
      <c r="BL316" s="362"/>
      <c r="BM316" s="1080"/>
      <c r="BN316" s="1081"/>
      <c r="BO316" s="1123"/>
      <c r="BP316" s="1124"/>
      <c r="BQ316" s="1127"/>
      <c r="BR316" s="1128"/>
      <c r="BS316" s="1131"/>
      <c r="BT316" s="1132"/>
      <c r="BU316" s="1080"/>
      <c r="BV316" s="1081"/>
      <c r="BW316" s="1109"/>
      <c r="BX316" s="1110"/>
      <c r="BY316" s="1111"/>
      <c r="BZ316" s="1113"/>
      <c r="CA316" s="1113"/>
      <c r="CB316" s="1099"/>
      <c r="CC316" s="1099"/>
      <c r="CD316" s="1101"/>
      <c r="CE316" s="1101"/>
      <c r="CF316" s="1102"/>
      <c r="CG316" s="1094"/>
      <c r="CH316" s="1104"/>
      <c r="CI316" s="1094"/>
      <c r="CJ316" s="1094"/>
      <c r="CK316" s="1094"/>
      <c r="CL316" s="1094"/>
      <c r="CM316" s="1095"/>
      <c r="CN316" s="1097"/>
      <c r="CO316" s="1093"/>
      <c r="CP316" s="1093"/>
      <c r="CQ316" s="1093"/>
      <c r="CR316" s="1093"/>
      <c r="CS316" s="1093"/>
      <c r="CT316" s="1086"/>
      <c r="CU316" s="1091"/>
      <c r="CV316" s="1086"/>
      <c r="CW316" s="1087"/>
      <c r="CX316" s="1089"/>
      <c r="CY316" s="1087"/>
      <c r="CZ316" s="1075"/>
      <c r="DA316" s="1076"/>
      <c r="DB316" s="1086"/>
      <c r="DC316" s="1091"/>
      <c r="DD316" s="1086"/>
      <c r="DE316" s="1087"/>
      <c r="DF316" s="1089"/>
      <c r="DG316" s="1087"/>
      <c r="DH316" s="1075"/>
      <c r="DI316" s="1076"/>
    </row>
    <row r="317" spans="1:113" ht="17.25" customHeight="1" x14ac:dyDescent="0.15">
      <c r="A317" s="1143">
        <f t="shared" si="3051"/>
        <v>154</v>
      </c>
      <c r="B317" s="1144"/>
      <c r="C317" s="1147"/>
      <c r="D317" s="1148"/>
      <c r="E317" s="1148"/>
      <c r="F317" s="1148"/>
      <c r="G317" s="1149"/>
      <c r="H317" s="1153"/>
      <c r="I317" s="1154"/>
      <c r="J317" s="1155"/>
      <c r="K317" s="1143" t="str">
        <f>IF(ISERROR(VLOOKUP($H317,[3]設定!$D$2:$E$7,2)), "", VLOOKUP($H317,[3]設定!$D$2:$E$7,2))</f>
        <v/>
      </c>
      <c r="L317" s="1144"/>
      <c r="M317" s="1084">
        <f t="shared" ref="M317" si="3448">COUNTA(AH318:BL318)</f>
        <v>0</v>
      </c>
      <c r="N317" s="1090"/>
      <c r="O317" s="1159">
        <f t="shared" ref="O317" si="3449">COUNTIF(AH318:BL318,"非")</f>
        <v>0</v>
      </c>
      <c r="P317" s="1073"/>
      <c r="Q317" s="1073">
        <f t="shared" ref="Q317" si="3450">COUNTIF(AH318:BL318,"緊")</f>
        <v>0</v>
      </c>
      <c r="R317" s="1073"/>
      <c r="S317" s="1073">
        <f t="shared" ref="S317" si="3451">COUNTIF(AH318:BL318,"リ")</f>
        <v>0</v>
      </c>
      <c r="T317" s="1074"/>
      <c r="U317" s="1133">
        <f t="shared" ref="U317" si="3452">COUNTIF(AH317:BL317,"○")</f>
        <v>0</v>
      </c>
      <c r="V317" s="1134"/>
      <c r="W317" s="1137">
        <f t="shared" ref="W317" si="3453">SUM(Y317:AD318)</f>
        <v>0</v>
      </c>
      <c r="X317" s="1138"/>
      <c r="Y317" s="1141">
        <f t="shared" ref="Y317" si="3454">SUMIFS($AH317:$BL317,$AH318:$BL318,"非")</f>
        <v>0</v>
      </c>
      <c r="Z317" s="1114"/>
      <c r="AA317" s="1114">
        <f t="shared" ref="AA317" si="3455">SUMIFS($AH317:$BL317,$AH318:$BL318,"緊")</f>
        <v>0</v>
      </c>
      <c r="AB317" s="1114"/>
      <c r="AC317" s="1114">
        <f t="shared" ref="AC317" si="3456">SUMIFS($AH317:$BL317,$AH318:$BL318,"リ")</f>
        <v>0</v>
      </c>
      <c r="AD317" s="1115"/>
      <c r="AE317" s="1118" t="s">
        <v>451</v>
      </c>
      <c r="AF317" s="1119"/>
      <c r="AG317" s="1120"/>
      <c r="AH317" s="359"/>
      <c r="AI317" s="286"/>
      <c r="AJ317" s="286"/>
      <c r="AK317" s="286"/>
      <c r="AL317" s="286"/>
      <c r="AM317" s="286"/>
      <c r="AN317" s="286"/>
      <c r="AO317" s="360"/>
      <c r="AP317" s="360"/>
      <c r="AQ317" s="286"/>
      <c r="AR317" s="286"/>
      <c r="AS317" s="286"/>
      <c r="AT317" s="286"/>
      <c r="AU317" s="286"/>
      <c r="AV317" s="286"/>
      <c r="AW317" s="286"/>
      <c r="AX317" s="286"/>
      <c r="AY317" s="286"/>
      <c r="AZ317" s="286"/>
      <c r="BA317" s="286"/>
      <c r="BB317" s="286"/>
      <c r="BC317" s="286"/>
      <c r="BD317" s="286"/>
      <c r="BE317" s="286"/>
      <c r="BF317" s="286"/>
      <c r="BG317" s="286"/>
      <c r="BH317" s="286"/>
      <c r="BI317" s="286"/>
      <c r="BJ317" s="286"/>
      <c r="BK317" s="286"/>
      <c r="BL317" s="361"/>
      <c r="BM317" s="1105"/>
      <c r="BN317" s="1106"/>
      <c r="BO317" s="1121"/>
      <c r="BP317" s="1122"/>
      <c r="BQ317" s="1125"/>
      <c r="BR317" s="1126"/>
      <c r="BS317" s="1129" t="str">
        <f t="shared" ref="BS317" si="3457">IF(BM317&gt;2,CR317,"")</f>
        <v/>
      </c>
      <c r="BT317" s="1130"/>
      <c r="BU317" s="1105"/>
      <c r="BV317" s="1106"/>
      <c r="BW317" s="1107"/>
      <c r="BX317" s="1108"/>
      <c r="BY317" s="1111"/>
      <c r="BZ317" s="1112">
        <f t="shared" ref="BZ317" si="3458">SUMPRODUCT((AH317:BL317&gt;8)*(BM317=""),AH317:BL317)-IF(BM317="",COUNTIF(AH317:BL317,"&gt;8")*8,0)</f>
        <v>0</v>
      </c>
      <c r="CA317" s="1112">
        <f t="shared" ref="CA317" si="3459">SUMPRODUCT((AH317:BL317&gt;8)*(BM317=8),AH317:BL317)-IF(BM317=8,COUNTIF(AH317:BL317,"&gt;8")*8,0)</f>
        <v>0</v>
      </c>
      <c r="CB317" s="1098">
        <f t="shared" ref="CB317" si="3460">COUNTIFS($AH318:$BL318,"緊",$AH317:$BL317,"○")+COUNTIFS($AH318:$BL318,"リ",$AH317:$BL317,"○")</f>
        <v>0</v>
      </c>
      <c r="CC317" s="1098">
        <f t="shared" ref="CC317" si="3461">SUMIFS($AH317:$BL317,$AH318:$BL318,"緊")+SUMIFS($AH317:$BL317,$AH318:$BL318,"リ")</f>
        <v>0</v>
      </c>
      <c r="CD317" s="1100" t="str">
        <f>IF(K317="","",IFERROR(VALUE(DATEDIF(H317,[3]設定!$D$13,"Y")+DATEDIF(H317,[3]設定!$D$13,"YM")/100),0))</f>
        <v/>
      </c>
      <c r="CE317" s="1100" t="str">
        <f>IF(H317="","",IF(CD317&lt;0.06,"6か月未満",IF(AND(0.06&lt;=CD317,CD317&lt;1),"6か月以上",IF(AND(1&lt;=CD317,CD317&lt;3),"3歳児未満",IF(3&lt;=CD317,"3歳児以上","")))))</f>
        <v/>
      </c>
      <c r="CF317" s="1102"/>
      <c r="CG317" s="1094"/>
      <c r="CH317" s="1103"/>
      <c r="CI317" s="1094"/>
      <c r="CJ317" s="1094"/>
      <c r="CK317" s="1094"/>
      <c r="CL317" s="1094"/>
      <c r="CM317" s="1095"/>
      <c r="CN317" s="1096"/>
      <c r="CO317" s="1092"/>
      <c r="CP317" s="1092"/>
      <c r="CQ317" s="1092"/>
      <c r="CR317" s="1092"/>
      <c r="CS317" s="1092"/>
      <c r="CT317" s="1084">
        <f t="shared" ref="CT317" si="3462">SUM(CV317:DA318)</f>
        <v>0</v>
      </c>
      <c r="CU317" s="1090"/>
      <c r="CV317" s="1084">
        <f t="shared" ref="CV317" si="3463">IF(AND(BM317&lt;&gt;1,K317&gt;=3),COUNTIFS(AH318:BL318,"非",AH317:BL317,"&gt;=2"),"")</f>
        <v>0</v>
      </c>
      <c r="CW317" s="1085"/>
      <c r="CX317" s="1088">
        <f t="shared" ref="CX317" si="3464">IF(AND(BM317&lt;&gt;1,K317&gt;=3),COUNTIFS(AH318:BL318,"緊",AH317:BL317,"&gt;=2"),"")</f>
        <v>0</v>
      </c>
      <c r="CY317" s="1085"/>
      <c r="CZ317" s="1073">
        <f t="shared" ref="CZ317" si="3465">IF(AND(BM317&lt;&gt;1,K317&gt;=3),COUNTIFS(AH318:BL318,"リ",AH317:BL317,"&gt;=2"),"")</f>
        <v>0</v>
      </c>
      <c r="DA317" s="1074"/>
      <c r="DB317" s="1084">
        <f t="shared" ref="DB317" si="3466">SUM(DD317:DI318)</f>
        <v>0</v>
      </c>
      <c r="DC317" s="1090"/>
      <c r="DD317" s="1084" t="str">
        <f t="shared" ref="DD317" si="3467">IF(AND(BM317&lt;&gt;1,K317&lt;3),COUNTIFS(AH318:BL318,"非"),"")</f>
        <v/>
      </c>
      <c r="DE317" s="1085"/>
      <c r="DF317" s="1088" t="str">
        <f t="shared" ref="DF317" si="3468">IF(AND(BM317&lt;&gt;1,K317&lt;3),COUNTIFS(AH318:BL318,"緊"),"")</f>
        <v/>
      </c>
      <c r="DG317" s="1085"/>
      <c r="DH317" s="1073" t="str">
        <f t="shared" ref="DH317" si="3469">IF(AND(BM317&lt;&gt;1,K317&lt;3),COUNTIFS(AH318:BL318,"リ"),"")</f>
        <v/>
      </c>
      <c r="DI317" s="1074"/>
    </row>
    <row r="318" spans="1:113" ht="17.25" customHeight="1" x14ac:dyDescent="0.15">
      <c r="A318" s="1145"/>
      <c r="B318" s="1146"/>
      <c r="C318" s="1150"/>
      <c r="D318" s="1151"/>
      <c r="E318" s="1151"/>
      <c r="F318" s="1151"/>
      <c r="G318" s="1152"/>
      <c r="H318" s="1156"/>
      <c r="I318" s="1157"/>
      <c r="J318" s="1158"/>
      <c r="K318" s="1145"/>
      <c r="L318" s="1146"/>
      <c r="M318" s="1086"/>
      <c r="N318" s="1091"/>
      <c r="O318" s="1160"/>
      <c r="P318" s="1075"/>
      <c r="Q318" s="1075"/>
      <c r="R318" s="1075"/>
      <c r="S318" s="1075"/>
      <c r="T318" s="1076"/>
      <c r="U318" s="1135"/>
      <c r="V318" s="1136"/>
      <c r="W318" s="1139"/>
      <c r="X318" s="1140"/>
      <c r="Y318" s="1142"/>
      <c r="Z318" s="1116"/>
      <c r="AA318" s="1116"/>
      <c r="AB318" s="1116"/>
      <c r="AC318" s="1116"/>
      <c r="AD318" s="1117"/>
      <c r="AE318" s="1077" t="s">
        <v>450</v>
      </c>
      <c r="AF318" s="1078"/>
      <c r="AG318" s="1079"/>
      <c r="AH318" s="362"/>
      <c r="AI318" s="362"/>
      <c r="AJ318" s="362"/>
      <c r="AK318" s="362"/>
      <c r="AL318" s="362"/>
      <c r="AM318" s="362"/>
      <c r="AN318" s="362"/>
      <c r="AO318" s="363"/>
      <c r="AP318" s="363"/>
      <c r="AQ318" s="362"/>
      <c r="AR318" s="362"/>
      <c r="AS318" s="362"/>
      <c r="AT318" s="362"/>
      <c r="AU318" s="362"/>
      <c r="AV318" s="362"/>
      <c r="AW318" s="362"/>
      <c r="AX318" s="362"/>
      <c r="AY318" s="362"/>
      <c r="AZ318" s="362"/>
      <c r="BA318" s="362"/>
      <c r="BB318" s="362"/>
      <c r="BC318" s="362"/>
      <c r="BD318" s="362"/>
      <c r="BE318" s="362"/>
      <c r="BF318" s="362"/>
      <c r="BG318" s="362"/>
      <c r="BH318" s="362"/>
      <c r="BI318" s="362"/>
      <c r="BJ318" s="362"/>
      <c r="BK318" s="362"/>
      <c r="BL318" s="362"/>
      <c r="BM318" s="1080"/>
      <c r="BN318" s="1081"/>
      <c r="BO318" s="1123"/>
      <c r="BP318" s="1124"/>
      <c r="BQ318" s="1127"/>
      <c r="BR318" s="1128"/>
      <c r="BS318" s="1131"/>
      <c r="BT318" s="1132"/>
      <c r="BU318" s="1080"/>
      <c r="BV318" s="1081"/>
      <c r="BW318" s="1109"/>
      <c r="BX318" s="1110"/>
      <c r="BY318" s="1111"/>
      <c r="BZ318" s="1113"/>
      <c r="CA318" s="1113"/>
      <c r="CB318" s="1099"/>
      <c r="CC318" s="1099"/>
      <c r="CD318" s="1101"/>
      <c r="CE318" s="1101"/>
      <c r="CF318" s="1102"/>
      <c r="CG318" s="1094"/>
      <c r="CH318" s="1104"/>
      <c r="CI318" s="1094"/>
      <c r="CJ318" s="1094"/>
      <c r="CK318" s="1094"/>
      <c r="CL318" s="1094"/>
      <c r="CM318" s="1095"/>
      <c r="CN318" s="1097"/>
      <c r="CO318" s="1093"/>
      <c r="CP318" s="1093"/>
      <c r="CQ318" s="1093"/>
      <c r="CR318" s="1093"/>
      <c r="CS318" s="1093"/>
      <c r="CT318" s="1086"/>
      <c r="CU318" s="1091"/>
      <c r="CV318" s="1086"/>
      <c r="CW318" s="1087"/>
      <c r="CX318" s="1089"/>
      <c r="CY318" s="1087"/>
      <c r="CZ318" s="1075"/>
      <c r="DA318" s="1076"/>
      <c r="DB318" s="1086"/>
      <c r="DC318" s="1091"/>
      <c r="DD318" s="1086"/>
      <c r="DE318" s="1087"/>
      <c r="DF318" s="1089"/>
      <c r="DG318" s="1087"/>
      <c r="DH318" s="1075"/>
      <c r="DI318" s="1076"/>
    </row>
    <row r="319" spans="1:113" ht="17.25" customHeight="1" x14ac:dyDescent="0.15">
      <c r="A319" s="1143">
        <f t="shared" si="3051"/>
        <v>155</v>
      </c>
      <c r="B319" s="1144"/>
      <c r="C319" s="1147"/>
      <c r="D319" s="1148"/>
      <c r="E319" s="1148"/>
      <c r="F319" s="1148"/>
      <c r="G319" s="1149"/>
      <c r="H319" s="1153"/>
      <c r="I319" s="1154"/>
      <c r="J319" s="1155"/>
      <c r="K319" s="1143" t="str">
        <f>IF(ISERROR(VLOOKUP($H319,[3]設定!$D$2:$E$7,2)), "", VLOOKUP($H319,[3]設定!$D$2:$E$7,2))</f>
        <v/>
      </c>
      <c r="L319" s="1144"/>
      <c r="M319" s="1084">
        <f t="shared" ref="M319" si="3470">COUNTA(AH320:BL320)</f>
        <v>0</v>
      </c>
      <c r="N319" s="1090"/>
      <c r="O319" s="1159">
        <f t="shared" ref="O319" si="3471">COUNTIF(AH320:BL320,"非")</f>
        <v>0</v>
      </c>
      <c r="P319" s="1073"/>
      <c r="Q319" s="1073">
        <f t="shared" ref="Q319" si="3472">COUNTIF(AH320:BL320,"緊")</f>
        <v>0</v>
      </c>
      <c r="R319" s="1073"/>
      <c r="S319" s="1073">
        <f t="shared" ref="S319" si="3473">COUNTIF(AH320:BL320,"リ")</f>
        <v>0</v>
      </c>
      <c r="T319" s="1074"/>
      <c r="U319" s="1133">
        <f t="shared" ref="U319" si="3474">COUNTIF(AH319:BL319,"○")</f>
        <v>0</v>
      </c>
      <c r="V319" s="1134"/>
      <c r="W319" s="1137">
        <f t="shared" ref="W319" si="3475">SUM(Y319:AD320)</f>
        <v>0</v>
      </c>
      <c r="X319" s="1138"/>
      <c r="Y319" s="1141">
        <f t="shared" ref="Y319" si="3476">SUMIFS($AH319:$BL319,$AH320:$BL320,"非")</f>
        <v>0</v>
      </c>
      <c r="Z319" s="1114"/>
      <c r="AA319" s="1114">
        <f t="shared" ref="AA319" si="3477">SUMIFS($AH319:$BL319,$AH320:$BL320,"緊")</f>
        <v>0</v>
      </c>
      <c r="AB319" s="1114"/>
      <c r="AC319" s="1114">
        <f t="shared" ref="AC319" si="3478">SUMIFS($AH319:$BL319,$AH320:$BL320,"リ")</f>
        <v>0</v>
      </c>
      <c r="AD319" s="1115"/>
      <c r="AE319" s="1118" t="s">
        <v>451</v>
      </c>
      <c r="AF319" s="1119"/>
      <c r="AG319" s="1120"/>
      <c r="AH319" s="359"/>
      <c r="AI319" s="286"/>
      <c r="AJ319" s="286"/>
      <c r="AK319" s="286"/>
      <c r="AL319" s="286"/>
      <c r="AM319" s="286"/>
      <c r="AN319" s="286"/>
      <c r="AO319" s="360"/>
      <c r="AP319" s="360"/>
      <c r="AQ319" s="286"/>
      <c r="AR319" s="286"/>
      <c r="AS319" s="286"/>
      <c r="AT319" s="286"/>
      <c r="AU319" s="286"/>
      <c r="AV319" s="286"/>
      <c r="AW319" s="286"/>
      <c r="AX319" s="286"/>
      <c r="AY319" s="286"/>
      <c r="AZ319" s="286"/>
      <c r="BA319" s="286"/>
      <c r="BB319" s="286"/>
      <c r="BC319" s="286"/>
      <c r="BD319" s="286"/>
      <c r="BE319" s="286"/>
      <c r="BF319" s="286"/>
      <c r="BG319" s="286"/>
      <c r="BH319" s="286"/>
      <c r="BI319" s="286"/>
      <c r="BJ319" s="286"/>
      <c r="BK319" s="286"/>
      <c r="BL319" s="361"/>
      <c r="BM319" s="1105"/>
      <c r="BN319" s="1106"/>
      <c r="BO319" s="1121"/>
      <c r="BP319" s="1122"/>
      <c r="BQ319" s="1125"/>
      <c r="BR319" s="1126"/>
      <c r="BS319" s="1129" t="str">
        <f t="shared" ref="BS319" si="3479">IF(BM319&gt;2,CR319,"")</f>
        <v/>
      </c>
      <c r="BT319" s="1130"/>
      <c r="BU319" s="1105"/>
      <c r="BV319" s="1106"/>
      <c r="BW319" s="1107"/>
      <c r="BX319" s="1108"/>
      <c r="BY319" s="1111"/>
      <c r="BZ319" s="1112">
        <f t="shared" ref="BZ319" si="3480">SUMPRODUCT((AH319:BL319&gt;8)*(BM319=""),AH319:BL319)-IF(BM319="",COUNTIF(AH319:BL319,"&gt;8")*8,0)</f>
        <v>0</v>
      </c>
      <c r="CA319" s="1112">
        <f t="shared" ref="CA319" si="3481">SUMPRODUCT((AH319:BL319&gt;8)*(BM319=8),AH319:BL319)-IF(BM319=8,COUNTIF(AH319:BL319,"&gt;8")*8,0)</f>
        <v>0</v>
      </c>
      <c r="CB319" s="1098">
        <f t="shared" ref="CB319" si="3482">COUNTIFS($AH320:$BL320,"緊",$AH319:$BL319,"○")+COUNTIFS($AH320:$BL320,"リ",$AH319:$BL319,"○")</f>
        <v>0</v>
      </c>
      <c r="CC319" s="1098">
        <f t="shared" ref="CC319" si="3483">SUMIFS($AH319:$BL319,$AH320:$BL320,"緊")+SUMIFS($AH319:$BL319,$AH320:$BL320,"リ")</f>
        <v>0</v>
      </c>
      <c r="CD319" s="1100" t="str">
        <f>IF(K319="","",IFERROR(VALUE(DATEDIF(H319,[3]設定!$D$13,"Y")+DATEDIF(H319,[3]設定!$D$13,"YM")/100),0))</f>
        <v/>
      </c>
      <c r="CE319" s="1100" t="str">
        <f>IF(H319="","",IF(CD319&lt;0.06,"6か月未満",IF(AND(0.06&lt;=CD319,CD319&lt;1),"6か月以上",IF(AND(1&lt;=CD319,CD319&lt;3),"3歳児未満",IF(3&lt;=CD319,"3歳児以上","")))))</f>
        <v/>
      </c>
      <c r="CF319" s="1102"/>
      <c r="CG319" s="1094"/>
      <c r="CH319" s="1103"/>
      <c r="CI319" s="1094"/>
      <c r="CJ319" s="1094"/>
      <c r="CK319" s="1094"/>
      <c r="CL319" s="1094"/>
      <c r="CM319" s="1095"/>
      <c r="CN319" s="1096"/>
      <c r="CO319" s="1092"/>
      <c r="CP319" s="1092"/>
      <c r="CQ319" s="1092"/>
      <c r="CR319" s="1092"/>
      <c r="CS319" s="1092"/>
      <c r="CT319" s="1084">
        <f t="shared" ref="CT319" si="3484">SUM(CV319:DA320)</f>
        <v>0</v>
      </c>
      <c r="CU319" s="1090"/>
      <c r="CV319" s="1084">
        <f t="shared" ref="CV319" si="3485">IF(AND(BM319&lt;&gt;1,K319&gt;=3),COUNTIFS(AH320:BL320,"非",AH319:BL319,"&gt;=2"),"")</f>
        <v>0</v>
      </c>
      <c r="CW319" s="1085"/>
      <c r="CX319" s="1088">
        <f t="shared" ref="CX319" si="3486">IF(AND(BM319&lt;&gt;1,K319&gt;=3),COUNTIFS(AH320:BL320,"緊",AH319:BL319,"&gt;=2"),"")</f>
        <v>0</v>
      </c>
      <c r="CY319" s="1085"/>
      <c r="CZ319" s="1073">
        <f t="shared" ref="CZ319" si="3487">IF(AND(BM319&lt;&gt;1,K319&gt;=3),COUNTIFS(AH320:BL320,"リ",AH319:BL319,"&gt;=2"),"")</f>
        <v>0</v>
      </c>
      <c r="DA319" s="1074"/>
      <c r="DB319" s="1084">
        <f t="shared" ref="DB319" si="3488">SUM(DD319:DI320)</f>
        <v>0</v>
      </c>
      <c r="DC319" s="1090"/>
      <c r="DD319" s="1084" t="str">
        <f t="shared" ref="DD319" si="3489">IF(AND(BM319&lt;&gt;1,K319&lt;3),COUNTIFS(AH320:BL320,"非"),"")</f>
        <v/>
      </c>
      <c r="DE319" s="1085"/>
      <c r="DF319" s="1088" t="str">
        <f t="shared" ref="DF319" si="3490">IF(AND(BM319&lt;&gt;1,K319&lt;3),COUNTIFS(AH320:BL320,"緊"),"")</f>
        <v/>
      </c>
      <c r="DG319" s="1085"/>
      <c r="DH319" s="1073" t="str">
        <f t="shared" ref="DH319" si="3491">IF(AND(BM319&lt;&gt;1,K319&lt;3),COUNTIFS(AH320:BL320,"リ"),"")</f>
        <v/>
      </c>
      <c r="DI319" s="1074"/>
    </row>
    <row r="320" spans="1:113" ht="17.25" customHeight="1" x14ac:dyDescent="0.15">
      <c r="A320" s="1145"/>
      <c r="B320" s="1146"/>
      <c r="C320" s="1150"/>
      <c r="D320" s="1151"/>
      <c r="E320" s="1151"/>
      <c r="F320" s="1151"/>
      <c r="G320" s="1152"/>
      <c r="H320" s="1156"/>
      <c r="I320" s="1157"/>
      <c r="J320" s="1158"/>
      <c r="K320" s="1145"/>
      <c r="L320" s="1146"/>
      <c r="M320" s="1086"/>
      <c r="N320" s="1091"/>
      <c r="O320" s="1160"/>
      <c r="P320" s="1075"/>
      <c r="Q320" s="1075"/>
      <c r="R320" s="1075"/>
      <c r="S320" s="1075"/>
      <c r="T320" s="1076"/>
      <c r="U320" s="1135"/>
      <c r="V320" s="1136"/>
      <c r="W320" s="1139"/>
      <c r="X320" s="1140"/>
      <c r="Y320" s="1142"/>
      <c r="Z320" s="1116"/>
      <c r="AA320" s="1116"/>
      <c r="AB320" s="1116"/>
      <c r="AC320" s="1116"/>
      <c r="AD320" s="1117"/>
      <c r="AE320" s="1077" t="s">
        <v>450</v>
      </c>
      <c r="AF320" s="1078"/>
      <c r="AG320" s="1079"/>
      <c r="AH320" s="362"/>
      <c r="AI320" s="362"/>
      <c r="AJ320" s="362"/>
      <c r="AK320" s="362"/>
      <c r="AL320" s="362"/>
      <c r="AM320" s="362"/>
      <c r="AN320" s="362"/>
      <c r="AO320" s="363"/>
      <c r="AP320" s="363"/>
      <c r="AQ320" s="362"/>
      <c r="AR320" s="362"/>
      <c r="AS320" s="362"/>
      <c r="AT320" s="362"/>
      <c r="AU320" s="362"/>
      <c r="AV320" s="362"/>
      <c r="AW320" s="362"/>
      <c r="AX320" s="362"/>
      <c r="AY320" s="362"/>
      <c r="AZ320" s="362"/>
      <c r="BA320" s="362"/>
      <c r="BB320" s="362"/>
      <c r="BC320" s="362"/>
      <c r="BD320" s="362"/>
      <c r="BE320" s="362"/>
      <c r="BF320" s="362"/>
      <c r="BG320" s="362"/>
      <c r="BH320" s="362"/>
      <c r="BI320" s="362"/>
      <c r="BJ320" s="362"/>
      <c r="BK320" s="362"/>
      <c r="BL320" s="362"/>
      <c r="BM320" s="1080"/>
      <c r="BN320" s="1081"/>
      <c r="BO320" s="1123"/>
      <c r="BP320" s="1124"/>
      <c r="BQ320" s="1127"/>
      <c r="BR320" s="1128"/>
      <c r="BS320" s="1131"/>
      <c r="BT320" s="1132"/>
      <c r="BU320" s="1080"/>
      <c r="BV320" s="1081"/>
      <c r="BW320" s="1109"/>
      <c r="BX320" s="1110"/>
      <c r="BY320" s="1111"/>
      <c r="BZ320" s="1113"/>
      <c r="CA320" s="1113"/>
      <c r="CB320" s="1099"/>
      <c r="CC320" s="1099"/>
      <c r="CD320" s="1101"/>
      <c r="CE320" s="1101"/>
      <c r="CF320" s="1102"/>
      <c r="CG320" s="1094"/>
      <c r="CH320" s="1104"/>
      <c r="CI320" s="1094"/>
      <c r="CJ320" s="1094"/>
      <c r="CK320" s="1094"/>
      <c r="CL320" s="1094"/>
      <c r="CM320" s="1095"/>
      <c r="CN320" s="1097"/>
      <c r="CO320" s="1093"/>
      <c r="CP320" s="1093"/>
      <c r="CQ320" s="1093"/>
      <c r="CR320" s="1093"/>
      <c r="CS320" s="1093"/>
      <c r="CT320" s="1086"/>
      <c r="CU320" s="1091"/>
      <c r="CV320" s="1086"/>
      <c r="CW320" s="1087"/>
      <c r="CX320" s="1089"/>
      <c r="CY320" s="1087"/>
      <c r="CZ320" s="1075"/>
      <c r="DA320" s="1076"/>
      <c r="DB320" s="1086"/>
      <c r="DC320" s="1091"/>
      <c r="DD320" s="1086"/>
      <c r="DE320" s="1087"/>
      <c r="DF320" s="1089"/>
      <c r="DG320" s="1087"/>
      <c r="DH320" s="1075"/>
      <c r="DI320" s="1076"/>
    </row>
    <row r="321" spans="1:113" ht="17.25" customHeight="1" x14ac:dyDescent="0.15">
      <c r="A321" s="1143">
        <f t="shared" si="3051"/>
        <v>156</v>
      </c>
      <c r="B321" s="1144"/>
      <c r="C321" s="1147"/>
      <c r="D321" s="1148"/>
      <c r="E321" s="1148"/>
      <c r="F321" s="1148"/>
      <c r="G321" s="1149"/>
      <c r="H321" s="1153"/>
      <c r="I321" s="1154"/>
      <c r="J321" s="1155"/>
      <c r="K321" s="1143" t="str">
        <f>IF(ISERROR(VLOOKUP($H321,[3]設定!$D$2:$E$7,2)), "", VLOOKUP($H321,[3]設定!$D$2:$E$7,2))</f>
        <v/>
      </c>
      <c r="L321" s="1144"/>
      <c r="M321" s="1084">
        <f t="shared" ref="M321" si="3492">COUNTA(AH322:BL322)</f>
        <v>0</v>
      </c>
      <c r="N321" s="1090"/>
      <c r="O321" s="1159">
        <f t="shared" ref="O321" si="3493">COUNTIF(AH322:BL322,"非")</f>
        <v>0</v>
      </c>
      <c r="P321" s="1073"/>
      <c r="Q321" s="1073">
        <f t="shared" ref="Q321" si="3494">COUNTIF(AH322:BL322,"緊")</f>
        <v>0</v>
      </c>
      <c r="R321" s="1073"/>
      <c r="S321" s="1073">
        <f t="shared" ref="S321" si="3495">COUNTIF(AH322:BL322,"リ")</f>
        <v>0</v>
      </c>
      <c r="T321" s="1074"/>
      <c r="U321" s="1133">
        <f t="shared" ref="U321" si="3496">COUNTIF(AH321:BL321,"○")</f>
        <v>0</v>
      </c>
      <c r="V321" s="1134"/>
      <c r="W321" s="1137">
        <f t="shared" ref="W321" si="3497">SUM(Y321:AD322)</f>
        <v>0</v>
      </c>
      <c r="X321" s="1138"/>
      <c r="Y321" s="1141">
        <f t="shared" ref="Y321" si="3498">SUMIFS($AH321:$BL321,$AH322:$BL322,"非")</f>
        <v>0</v>
      </c>
      <c r="Z321" s="1114"/>
      <c r="AA321" s="1114">
        <f t="shared" ref="AA321" si="3499">SUMIFS($AH321:$BL321,$AH322:$BL322,"緊")</f>
        <v>0</v>
      </c>
      <c r="AB321" s="1114"/>
      <c r="AC321" s="1114">
        <f t="shared" ref="AC321" si="3500">SUMIFS($AH321:$BL321,$AH322:$BL322,"リ")</f>
        <v>0</v>
      </c>
      <c r="AD321" s="1115"/>
      <c r="AE321" s="1118" t="s">
        <v>451</v>
      </c>
      <c r="AF321" s="1119"/>
      <c r="AG321" s="1120"/>
      <c r="AH321" s="359"/>
      <c r="AI321" s="286"/>
      <c r="AJ321" s="286"/>
      <c r="AK321" s="286"/>
      <c r="AL321" s="286"/>
      <c r="AM321" s="286"/>
      <c r="AN321" s="286"/>
      <c r="AO321" s="360"/>
      <c r="AP321" s="360"/>
      <c r="AQ321" s="286"/>
      <c r="AR321" s="286"/>
      <c r="AS321" s="286"/>
      <c r="AT321" s="286"/>
      <c r="AU321" s="286"/>
      <c r="AV321" s="286"/>
      <c r="AW321" s="286"/>
      <c r="AX321" s="286"/>
      <c r="AY321" s="286"/>
      <c r="AZ321" s="286"/>
      <c r="BA321" s="286"/>
      <c r="BB321" s="286"/>
      <c r="BC321" s="286"/>
      <c r="BD321" s="286"/>
      <c r="BE321" s="286"/>
      <c r="BF321" s="286"/>
      <c r="BG321" s="286"/>
      <c r="BH321" s="286"/>
      <c r="BI321" s="286"/>
      <c r="BJ321" s="286"/>
      <c r="BK321" s="286"/>
      <c r="BL321" s="361"/>
      <c r="BM321" s="1105"/>
      <c r="BN321" s="1106"/>
      <c r="BO321" s="1121"/>
      <c r="BP321" s="1122"/>
      <c r="BQ321" s="1125"/>
      <c r="BR321" s="1126"/>
      <c r="BS321" s="1129" t="str">
        <f t="shared" ref="BS321" si="3501">IF(BM321&gt;2,CR321,"")</f>
        <v/>
      </c>
      <c r="BT321" s="1130"/>
      <c r="BU321" s="1105"/>
      <c r="BV321" s="1106"/>
      <c r="BW321" s="1107"/>
      <c r="BX321" s="1108"/>
      <c r="BY321" s="1111"/>
      <c r="BZ321" s="1112">
        <f t="shared" ref="BZ321" si="3502">SUMPRODUCT((AH321:BL321&gt;8)*(BM321=""),AH321:BL321)-IF(BM321="",COUNTIF(AH321:BL321,"&gt;8")*8,0)</f>
        <v>0</v>
      </c>
      <c r="CA321" s="1112">
        <f t="shared" ref="CA321" si="3503">SUMPRODUCT((AH321:BL321&gt;8)*(BM321=8),AH321:BL321)-IF(BM321=8,COUNTIF(AH321:BL321,"&gt;8")*8,0)</f>
        <v>0</v>
      </c>
      <c r="CB321" s="1098">
        <f t="shared" ref="CB321" si="3504">COUNTIFS($AH322:$BL322,"緊",$AH321:$BL321,"○")+COUNTIFS($AH322:$BL322,"リ",$AH321:$BL321,"○")</f>
        <v>0</v>
      </c>
      <c r="CC321" s="1098">
        <f t="shared" ref="CC321" si="3505">SUMIFS($AH321:$BL321,$AH322:$BL322,"緊")+SUMIFS($AH321:$BL321,$AH322:$BL322,"リ")</f>
        <v>0</v>
      </c>
      <c r="CD321" s="1100" t="str">
        <f>IF(K321="","",IFERROR(VALUE(DATEDIF(H321,[3]設定!$D$13,"Y")+DATEDIF(H321,[3]設定!$D$13,"YM")/100),0))</f>
        <v/>
      </c>
      <c r="CE321" s="1100" t="str">
        <f>IF(H321="","",IF(CD321&lt;0.06,"6か月未満",IF(AND(0.06&lt;=CD321,CD321&lt;1),"6か月以上",IF(AND(1&lt;=CD321,CD321&lt;3),"3歳児未満",IF(3&lt;=CD321,"3歳児以上","")))))</f>
        <v/>
      </c>
      <c r="CF321" s="1102"/>
      <c r="CG321" s="1094"/>
      <c r="CH321" s="1103"/>
      <c r="CI321" s="1094"/>
      <c r="CJ321" s="1094"/>
      <c r="CK321" s="1094"/>
      <c r="CL321" s="1094"/>
      <c r="CM321" s="1095"/>
      <c r="CN321" s="1096"/>
      <c r="CO321" s="1092"/>
      <c r="CP321" s="1092"/>
      <c r="CQ321" s="1092"/>
      <c r="CR321" s="1092"/>
      <c r="CS321" s="1092"/>
      <c r="CT321" s="1084">
        <f t="shared" ref="CT321" si="3506">SUM(CV321:DA322)</f>
        <v>0</v>
      </c>
      <c r="CU321" s="1090"/>
      <c r="CV321" s="1084">
        <f t="shared" ref="CV321" si="3507">IF(AND(BM321&lt;&gt;1,K321&gt;=3),COUNTIFS(AH322:BL322,"非",AH321:BL321,"&gt;=2"),"")</f>
        <v>0</v>
      </c>
      <c r="CW321" s="1085"/>
      <c r="CX321" s="1088">
        <f t="shared" ref="CX321" si="3508">IF(AND(BM321&lt;&gt;1,K321&gt;=3),COUNTIFS(AH322:BL322,"緊",AH321:BL321,"&gt;=2"),"")</f>
        <v>0</v>
      </c>
      <c r="CY321" s="1085"/>
      <c r="CZ321" s="1073">
        <f t="shared" ref="CZ321" si="3509">IF(AND(BM321&lt;&gt;1,K321&gt;=3),COUNTIFS(AH322:BL322,"リ",AH321:BL321,"&gt;=2"),"")</f>
        <v>0</v>
      </c>
      <c r="DA321" s="1074"/>
      <c r="DB321" s="1084">
        <f t="shared" ref="DB321" si="3510">SUM(DD321:DI322)</f>
        <v>0</v>
      </c>
      <c r="DC321" s="1090"/>
      <c r="DD321" s="1084" t="str">
        <f t="shared" ref="DD321" si="3511">IF(AND(BM321&lt;&gt;1,K321&lt;3),COUNTIFS(AH322:BL322,"非"),"")</f>
        <v/>
      </c>
      <c r="DE321" s="1085"/>
      <c r="DF321" s="1088" t="str">
        <f t="shared" ref="DF321" si="3512">IF(AND(BM321&lt;&gt;1,K321&lt;3),COUNTIFS(AH322:BL322,"緊"),"")</f>
        <v/>
      </c>
      <c r="DG321" s="1085"/>
      <c r="DH321" s="1073" t="str">
        <f t="shared" ref="DH321" si="3513">IF(AND(BM321&lt;&gt;1,K321&lt;3),COUNTIFS(AH322:BL322,"リ"),"")</f>
        <v/>
      </c>
      <c r="DI321" s="1074"/>
    </row>
    <row r="322" spans="1:113" ht="17.25" customHeight="1" x14ac:dyDescent="0.15">
      <c r="A322" s="1145"/>
      <c r="B322" s="1146"/>
      <c r="C322" s="1150"/>
      <c r="D322" s="1151"/>
      <c r="E322" s="1151"/>
      <c r="F322" s="1151"/>
      <c r="G322" s="1152"/>
      <c r="H322" s="1156"/>
      <c r="I322" s="1157"/>
      <c r="J322" s="1158"/>
      <c r="K322" s="1145"/>
      <c r="L322" s="1146"/>
      <c r="M322" s="1086"/>
      <c r="N322" s="1091"/>
      <c r="O322" s="1160"/>
      <c r="P322" s="1075"/>
      <c r="Q322" s="1075"/>
      <c r="R322" s="1075"/>
      <c r="S322" s="1075"/>
      <c r="T322" s="1076"/>
      <c r="U322" s="1135"/>
      <c r="V322" s="1136"/>
      <c r="W322" s="1139"/>
      <c r="X322" s="1140"/>
      <c r="Y322" s="1142"/>
      <c r="Z322" s="1116"/>
      <c r="AA322" s="1116"/>
      <c r="AB322" s="1116"/>
      <c r="AC322" s="1116"/>
      <c r="AD322" s="1117"/>
      <c r="AE322" s="1077" t="s">
        <v>450</v>
      </c>
      <c r="AF322" s="1078"/>
      <c r="AG322" s="1079"/>
      <c r="AH322" s="362"/>
      <c r="AI322" s="362"/>
      <c r="AJ322" s="362"/>
      <c r="AK322" s="362"/>
      <c r="AL322" s="362"/>
      <c r="AM322" s="362"/>
      <c r="AN322" s="362"/>
      <c r="AO322" s="363"/>
      <c r="AP322" s="363"/>
      <c r="AQ322" s="362"/>
      <c r="AR322" s="362"/>
      <c r="AS322" s="362"/>
      <c r="AT322" s="362"/>
      <c r="AU322" s="362"/>
      <c r="AV322" s="362"/>
      <c r="AW322" s="362"/>
      <c r="AX322" s="362"/>
      <c r="AY322" s="362"/>
      <c r="AZ322" s="362"/>
      <c r="BA322" s="362"/>
      <c r="BB322" s="362"/>
      <c r="BC322" s="362"/>
      <c r="BD322" s="362"/>
      <c r="BE322" s="362"/>
      <c r="BF322" s="362"/>
      <c r="BG322" s="362"/>
      <c r="BH322" s="362"/>
      <c r="BI322" s="362"/>
      <c r="BJ322" s="362"/>
      <c r="BK322" s="362"/>
      <c r="BL322" s="362"/>
      <c r="BM322" s="1080"/>
      <c r="BN322" s="1081"/>
      <c r="BO322" s="1123"/>
      <c r="BP322" s="1124"/>
      <c r="BQ322" s="1127"/>
      <c r="BR322" s="1128"/>
      <c r="BS322" s="1131"/>
      <c r="BT322" s="1132"/>
      <c r="BU322" s="1080"/>
      <c r="BV322" s="1081"/>
      <c r="BW322" s="1109"/>
      <c r="BX322" s="1110"/>
      <c r="BY322" s="1111"/>
      <c r="BZ322" s="1113"/>
      <c r="CA322" s="1113"/>
      <c r="CB322" s="1099"/>
      <c r="CC322" s="1099"/>
      <c r="CD322" s="1101"/>
      <c r="CE322" s="1101"/>
      <c r="CF322" s="1102"/>
      <c r="CG322" s="1094"/>
      <c r="CH322" s="1104"/>
      <c r="CI322" s="1094"/>
      <c r="CJ322" s="1094"/>
      <c r="CK322" s="1094"/>
      <c r="CL322" s="1094"/>
      <c r="CM322" s="1095"/>
      <c r="CN322" s="1097"/>
      <c r="CO322" s="1093"/>
      <c r="CP322" s="1093"/>
      <c r="CQ322" s="1093"/>
      <c r="CR322" s="1093"/>
      <c r="CS322" s="1093"/>
      <c r="CT322" s="1086"/>
      <c r="CU322" s="1091"/>
      <c r="CV322" s="1086"/>
      <c r="CW322" s="1087"/>
      <c r="CX322" s="1089"/>
      <c r="CY322" s="1087"/>
      <c r="CZ322" s="1075"/>
      <c r="DA322" s="1076"/>
      <c r="DB322" s="1086"/>
      <c r="DC322" s="1091"/>
      <c r="DD322" s="1086"/>
      <c r="DE322" s="1087"/>
      <c r="DF322" s="1089"/>
      <c r="DG322" s="1087"/>
      <c r="DH322" s="1075"/>
      <c r="DI322" s="1076"/>
    </row>
    <row r="323" spans="1:113" ht="17.25" customHeight="1" x14ac:dyDescent="0.15">
      <c r="A323" s="1143">
        <f t="shared" si="3051"/>
        <v>157</v>
      </c>
      <c r="B323" s="1144"/>
      <c r="C323" s="1147"/>
      <c r="D323" s="1148"/>
      <c r="E323" s="1148"/>
      <c r="F323" s="1148"/>
      <c r="G323" s="1149"/>
      <c r="H323" s="1153"/>
      <c r="I323" s="1154"/>
      <c r="J323" s="1155"/>
      <c r="K323" s="1143" t="str">
        <f>IF(ISERROR(VLOOKUP($H323,[3]設定!$D$2:$E$7,2)), "", VLOOKUP($H323,[3]設定!$D$2:$E$7,2))</f>
        <v/>
      </c>
      <c r="L323" s="1144"/>
      <c r="M323" s="1084">
        <f t="shared" ref="M323" si="3514">COUNTA(AH324:BL324)</f>
        <v>0</v>
      </c>
      <c r="N323" s="1090"/>
      <c r="O323" s="1159">
        <f t="shared" ref="O323" si="3515">COUNTIF(AH324:BL324,"非")</f>
        <v>0</v>
      </c>
      <c r="P323" s="1073"/>
      <c r="Q323" s="1073">
        <f t="shared" ref="Q323" si="3516">COUNTIF(AH324:BL324,"緊")</f>
        <v>0</v>
      </c>
      <c r="R323" s="1073"/>
      <c r="S323" s="1073">
        <f t="shared" ref="S323" si="3517">COUNTIF(AH324:BL324,"リ")</f>
        <v>0</v>
      </c>
      <c r="T323" s="1074"/>
      <c r="U323" s="1133">
        <f t="shared" ref="U323" si="3518">COUNTIF(AH323:BL323,"○")</f>
        <v>0</v>
      </c>
      <c r="V323" s="1134"/>
      <c r="W323" s="1137">
        <f t="shared" ref="W323" si="3519">SUM(Y323:AD324)</f>
        <v>0</v>
      </c>
      <c r="X323" s="1138"/>
      <c r="Y323" s="1141">
        <f t="shared" ref="Y323" si="3520">SUMIFS($AH323:$BL323,$AH324:$BL324,"非")</f>
        <v>0</v>
      </c>
      <c r="Z323" s="1114"/>
      <c r="AA323" s="1114">
        <f t="shared" ref="AA323" si="3521">SUMIFS($AH323:$BL323,$AH324:$BL324,"緊")</f>
        <v>0</v>
      </c>
      <c r="AB323" s="1114"/>
      <c r="AC323" s="1114">
        <f t="shared" ref="AC323" si="3522">SUMIFS($AH323:$BL323,$AH324:$BL324,"リ")</f>
        <v>0</v>
      </c>
      <c r="AD323" s="1115"/>
      <c r="AE323" s="1118" t="s">
        <v>451</v>
      </c>
      <c r="AF323" s="1119"/>
      <c r="AG323" s="1120"/>
      <c r="AH323" s="359"/>
      <c r="AI323" s="286"/>
      <c r="AJ323" s="286"/>
      <c r="AK323" s="286"/>
      <c r="AL323" s="286"/>
      <c r="AM323" s="286"/>
      <c r="AN323" s="286"/>
      <c r="AO323" s="360"/>
      <c r="AP323" s="360"/>
      <c r="AQ323" s="286"/>
      <c r="AR323" s="286"/>
      <c r="AS323" s="286"/>
      <c r="AT323" s="286"/>
      <c r="AU323" s="286"/>
      <c r="AV323" s="286"/>
      <c r="AW323" s="286"/>
      <c r="AX323" s="286"/>
      <c r="AY323" s="286"/>
      <c r="AZ323" s="286"/>
      <c r="BA323" s="286"/>
      <c r="BB323" s="286"/>
      <c r="BC323" s="286"/>
      <c r="BD323" s="286"/>
      <c r="BE323" s="286"/>
      <c r="BF323" s="286"/>
      <c r="BG323" s="286"/>
      <c r="BH323" s="286"/>
      <c r="BI323" s="286"/>
      <c r="BJ323" s="286"/>
      <c r="BK323" s="286"/>
      <c r="BL323" s="361"/>
      <c r="BM323" s="1105"/>
      <c r="BN323" s="1106"/>
      <c r="BO323" s="1121"/>
      <c r="BP323" s="1122"/>
      <c r="BQ323" s="1125"/>
      <c r="BR323" s="1126"/>
      <c r="BS323" s="1129" t="str">
        <f t="shared" ref="BS323" si="3523">IF(BM323&gt;2,CR323,"")</f>
        <v/>
      </c>
      <c r="BT323" s="1130"/>
      <c r="BU323" s="1105"/>
      <c r="BV323" s="1106"/>
      <c r="BW323" s="1107"/>
      <c r="BX323" s="1108"/>
      <c r="BY323" s="1111"/>
      <c r="BZ323" s="1112">
        <f t="shared" ref="BZ323" si="3524">SUMPRODUCT((AH323:BL323&gt;8)*(BM323=""),AH323:BL323)-IF(BM323="",COUNTIF(AH323:BL323,"&gt;8")*8,0)</f>
        <v>0</v>
      </c>
      <c r="CA323" s="1112">
        <f t="shared" ref="CA323" si="3525">SUMPRODUCT((AH323:BL323&gt;8)*(BM323=8),AH323:BL323)-IF(BM323=8,COUNTIF(AH323:BL323,"&gt;8")*8,0)</f>
        <v>0</v>
      </c>
      <c r="CB323" s="1098">
        <f t="shared" ref="CB323" si="3526">COUNTIFS($AH324:$BL324,"緊",$AH323:$BL323,"○")+COUNTIFS($AH324:$BL324,"リ",$AH323:$BL323,"○")</f>
        <v>0</v>
      </c>
      <c r="CC323" s="1098">
        <f t="shared" ref="CC323" si="3527">SUMIFS($AH323:$BL323,$AH324:$BL324,"緊")+SUMIFS($AH323:$BL323,$AH324:$BL324,"リ")</f>
        <v>0</v>
      </c>
      <c r="CD323" s="1100" t="str">
        <f>IF(K323="","",IFERROR(VALUE(DATEDIF(H323,[3]設定!$D$13,"Y")+DATEDIF(H323,[3]設定!$D$13,"YM")/100),0))</f>
        <v/>
      </c>
      <c r="CE323" s="1100" t="str">
        <f>IF(H323="","",IF(CD323&lt;0.06,"6か月未満",IF(AND(0.06&lt;=CD323,CD323&lt;1),"6か月以上",IF(AND(1&lt;=CD323,CD323&lt;3),"3歳児未満",IF(3&lt;=CD323,"3歳児以上","")))))</f>
        <v/>
      </c>
      <c r="CF323" s="1102"/>
      <c r="CG323" s="1094"/>
      <c r="CH323" s="1103"/>
      <c r="CI323" s="1094"/>
      <c r="CJ323" s="1094"/>
      <c r="CK323" s="1094"/>
      <c r="CL323" s="1094"/>
      <c r="CM323" s="1095"/>
      <c r="CN323" s="1096"/>
      <c r="CO323" s="1092"/>
      <c r="CP323" s="1092"/>
      <c r="CQ323" s="1092"/>
      <c r="CR323" s="1092"/>
      <c r="CS323" s="1092"/>
      <c r="CT323" s="1084">
        <f t="shared" ref="CT323" si="3528">SUM(CV323:DA324)</f>
        <v>0</v>
      </c>
      <c r="CU323" s="1090"/>
      <c r="CV323" s="1084">
        <f t="shared" ref="CV323" si="3529">IF(AND(BM323&lt;&gt;1,K323&gt;=3),COUNTIFS(AH324:BL324,"非",AH323:BL323,"&gt;=2"),"")</f>
        <v>0</v>
      </c>
      <c r="CW323" s="1085"/>
      <c r="CX323" s="1088">
        <f t="shared" ref="CX323" si="3530">IF(AND(BM323&lt;&gt;1,K323&gt;=3),COUNTIFS(AH324:BL324,"緊",AH323:BL323,"&gt;=2"),"")</f>
        <v>0</v>
      </c>
      <c r="CY323" s="1085"/>
      <c r="CZ323" s="1073">
        <f t="shared" ref="CZ323" si="3531">IF(AND(BM323&lt;&gt;1,K323&gt;=3),COUNTIFS(AH324:BL324,"リ",AH323:BL323,"&gt;=2"),"")</f>
        <v>0</v>
      </c>
      <c r="DA323" s="1074"/>
      <c r="DB323" s="1084">
        <f t="shared" ref="DB323" si="3532">SUM(DD323:DI324)</f>
        <v>0</v>
      </c>
      <c r="DC323" s="1090"/>
      <c r="DD323" s="1084" t="str">
        <f t="shared" ref="DD323" si="3533">IF(AND(BM323&lt;&gt;1,K323&lt;3),COUNTIFS(AH324:BL324,"非"),"")</f>
        <v/>
      </c>
      <c r="DE323" s="1085"/>
      <c r="DF323" s="1088" t="str">
        <f t="shared" ref="DF323" si="3534">IF(AND(BM323&lt;&gt;1,K323&lt;3),COUNTIFS(AH324:BL324,"緊"),"")</f>
        <v/>
      </c>
      <c r="DG323" s="1085"/>
      <c r="DH323" s="1073" t="str">
        <f t="shared" ref="DH323" si="3535">IF(AND(BM323&lt;&gt;1,K323&lt;3),COUNTIFS(AH324:BL324,"リ"),"")</f>
        <v/>
      </c>
      <c r="DI323" s="1074"/>
    </row>
    <row r="324" spans="1:113" ht="17.25" customHeight="1" x14ac:dyDescent="0.15">
      <c r="A324" s="1145"/>
      <c r="B324" s="1146"/>
      <c r="C324" s="1150"/>
      <c r="D324" s="1151"/>
      <c r="E324" s="1151"/>
      <c r="F324" s="1151"/>
      <c r="G324" s="1152"/>
      <c r="H324" s="1156"/>
      <c r="I324" s="1157"/>
      <c r="J324" s="1158"/>
      <c r="K324" s="1145"/>
      <c r="L324" s="1146"/>
      <c r="M324" s="1086"/>
      <c r="N324" s="1091"/>
      <c r="O324" s="1160"/>
      <c r="P324" s="1075"/>
      <c r="Q324" s="1075"/>
      <c r="R324" s="1075"/>
      <c r="S324" s="1075"/>
      <c r="T324" s="1076"/>
      <c r="U324" s="1135"/>
      <c r="V324" s="1136"/>
      <c r="W324" s="1139"/>
      <c r="X324" s="1140"/>
      <c r="Y324" s="1142"/>
      <c r="Z324" s="1116"/>
      <c r="AA324" s="1116"/>
      <c r="AB324" s="1116"/>
      <c r="AC324" s="1116"/>
      <c r="AD324" s="1117"/>
      <c r="AE324" s="1077" t="s">
        <v>450</v>
      </c>
      <c r="AF324" s="1078"/>
      <c r="AG324" s="1079"/>
      <c r="AH324" s="362"/>
      <c r="AI324" s="362"/>
      <c r="AJ324" s="362"/>
      <c r="AK324" s="362"/>
      <c r="AL324" s="362"/>
      <c r="AM324" s="362"/>
      <c r="AN324" s="362"/>
      <c r="AO324" s="363"/>
      <c r="AP324" s="363"/>
      <c r="AQ324" s="362"/>
      <c r="AR324" s="362"/>
      <c r="AS324" s="362"/>
      <c r="AT324" s="362"/>
      <c r="AU324" s="362"/>
      <c r="AV324" s="362"/>
      <c r="AW324" s="362"/>
      <c r="AX324" s="362"/>
      <c r="AY324" s="362"/>
      <c r="AZ324" s="362"/>
      <c r="BA324" s="362"/>
      <c r="BB324" s="362"/>
      <c r="BC324" s="362"/>
      <c r="BD324" s="362"/>
      <c r="BE324" s="362"/>
      <c r="BF324" s="362"/>
      <c r="BG324" s="362"/>
      <c r="BH324" s="362"/>
      <c r="BI324" s="362"/>
      <c r="BJ324" s="362"/>
      <c r="BK324" s="362"/>
      <c r="BL324" s="362"/>
      <c r="BM324" s="1080"/>
      <c r="BN324" s="1081"/>
      <c r="BO324" s="1123"/>
      <c r="BP324" s="1124"/>
      <c r="BQ324" s="1127"/>
      <c r="BR324" s="1128"/>
      <c r="BS324" s="1131"/>
      <c r="BT324" s="1132"/>
      <c r="BU324" s="1080"/>
      <c r="BV324" s="1081"/>
      <c r="BW324" s="1109"/>
      <c r="BX324" s="1110"/>
      <c r="BY324" s="1111"/>
      <c r="BZ324" s="1113"/>
      <c r="CA324" s="1113"/>
      <c r="CB324" s="1099"/>
      <c r="CC324" s="1099"/>
      <c r="CD324" s="1101"/>
      <c r="CE324" s="1101"/>
      <c r="CF324" s="1102"/>
      <c r="CG324" s="1094"/>
      <c r="CH324" s="1104"/>
      <c r="CI324" s="1094"/>
      <c r="CJ324" s="1094"/>
      <c r="CK324" s="1094"/>
      <c r="CL324" s="1094"/>
      <c r="CM324" s="1095"/>
      <c r="CN324" s="1097"/>
      <c r="CO324" s="1093"/>
      <c r="CP324" s="1093"/>
      <c r="CQ324" s="1093"/>
      <c r="CR324" s="1093"/>
      <c r="CS324" s="1093"/>
      <c r="CT324" s="1086"/>
      <c r="CU324" s="1091"/>
      <c r="CV324" s="1086"/>
      <c r="CW324" s="1087"/>
      <c r="CX324" s="1089"/>
      <c r="CY324" s="1087"/>
      <c r="CZ324" s="1075"/>
      <c r="DA324" s="1076"/>
      <c r="DB324" s="1086"/>
      <c r="DC324" s="1091"/>
      <c r="DD324" s="1086"/>
      <c r="DE324" s="1087"/>
      <c r="DF324" s="1089"/>
      <c r="DG324" s="1087"/>
      <c r="DH324" s="1075"/>
      <c r="DI324" s="1076"/>
    </row>
    <row r="325" spans="1:113" ht="17.25" customHeight="1" x14ac:dyDescent="0.15">
      <c r="A325" s="1143">
        <f t="shared" si="3051"/>
        <v>158</v>
      </c>
      <c r="B325" s="1144"/>
      <c r="C325" s="1147"/>
      <c r="D325" s="1148"/>
      <c r="E325" s="1148"/>
      <c r="F325" s="1148"/>
      <c r="G325" s="1149"/>
      <c r="H325" s="1153"/>
      <c r="I325" s="1154"/>
      <c r="J325" s="1155"/>
      <c r="K325" s="1143" t="str">
        <f>IF(ISERROR(VLOOKUP($H325,[3]設定!$D$2:$E$7,2)), "", VLOOKUP($H325,[3]設定!$D$2:$E$7,2))</f>
        <v/>
      </c>
      <c r="L325" s="1144"/>
      <c r="M325" s="1084">
        <f t="shared" ref="M325" si="3536">COUNTA(AH326:BL326)</f>
        <v>0</v>
      </c>
      <c r="N325" s="1090"/>
      <c r="O325" s="1159">
        <f t="shared" ref="O325" si="3537">COUNTIF(AH326:BL326,"非")</f>
        <v>0</v>
      </c>
      <c r="P325" s="1073"/>
      <c r="Q325" s="1073">
        <f t="shared" ref="Q325" si="3538">COUNTIF(AH326:BL326,"緊")</f>
        <v>0</v>
      </c>
      <c r="R325" s="1073"/>
      <c r="S325" s="1073">
        <f t="shared" ref="S325" si="3539">COUNTIF(AH326:BL326,"リ")</f>
        <v>0</v>
      </c>
      <c r="T325" s="1074"/>
      <c r="U325" s="1133">
        <f t="shared" ref="U325" si="3540">COUNTIF(AH325:BL325,"○")</f>
        <v>0</v>
      </c>
      <c r="V325" s="1134"/>
      <c r="W325" s="1137">
        <f t="shared" ref="W325" si="3541">SUM(Y325:AD326)</f>
        <v>0</v>
      </c>
      <c r="X325" s="1138"/>
      <c r="Y325" s="1141">
        <f t="shared" ref="Y325" si="3542">SUMIFS($AH325:$BL325,$AH326:$BL326,"非")</f>
        <v>0</v>
      </c>
      <c r="Z325" s="1114"/>
      <c r="AA325" s="1114">
        <f t="shared" ref="AA325" si="3543">SUMIFS($AH325:$BL325,$AH326:$BL326,"緊")</f>
        <v>0</v>
      </c>
      <c r="AB325" s="1114"/>
      <c r="AC325" s="1114">
        <f t="shared" ref="AC325" si="3544">SUMIFS($AH325:$BL325,$AH326:$BL326,"リ")</f>
        <v>0</v>
      </c>
      <c r="AD325" s="1115"/>
      <c r="AE325" s="1118" t="s">
        <v>451</v>
      </c>
      <c r="AF325" s="1119"/>
      <c r="AG325" s="1120"/>
      <c r="AH325" s="359"/>
      <c r="AI325" s="286"/>
      <c r="AJ325" s="286"/>
      <c r="AK325" s="286"/>
      <c r="AL325" s="286"/>
      <c r="AM325" s="286"/>
      <c r="AN325" s="286"/>
      <c r="AO325" s="360"/>
      <c r="AP325" s="360"/>
      <c r="AQ325" s="286"/>
      <c r="AR325" s="286"/>
      <c r="AS325" s="286"/>
      <c r="AT325" s="286"/>
      <c r="AU325" s="286"/>
      <c r="AV325" s="286"/>
      <c r="AW325" s="286"/>
      <c r="AX325" s="286"/>
      <c r="AY325" s="286"/>
      <c r="AZ325" s="286"/>
      <c r="BA325" s="286"/>
      <c r="BB325" s="286"/>
      <c r="BC325" s="286"/>
      <c r="BD325" s="286"/>
      <c r="BE325" s="286"/>
      <c r="BF325" s="286"/>
      <c r="BG325" s="286"/>
      <c r="BH325" s="286"/>
      <c r="BI325" s="286"/>
      <c r="BJ325" s="286"/>
      <c r="BK325" s="286"/>
      <c r="BL325" s="361"/>
      <c r="BM325" s="1105"/>
      <c r="BN325" s="1106"/>
      <c r="BO325" s="1121"/>
      <c r="BP325" s="1122"/>
      <c r="BQ325" s="1125"/>
      <c r="BR325" s="1126"/>
      <c r="BS325" s="1129" t="str">
        <f t="shared" ref="BS325" si="3545">IF(BM325&gt;2,CR325,"")</f>
        <v/>
      </c>
      <c r="BT325" s="1130"/>
      <c r="BU325" s="1105"/>
      <c r="BV325" s="1106"/>
      <c r="BW325" s="1107"/>
      <c r="BX325" s="1108"/>
      <c r="BY325" s="1111"/>
      <c r="BZ325" s="1112">
        <f t="shared" ref="BZ325" si="3546">SUMPRODUCT((AH325:BL325&gt;8)*(BM325=""),AH325:BL325)-IF(BM325="",COUNTIF(AH325:BL325,"&gt;8")*8,0)</f>
        <v>0</v>
      </c>
      <c r="CA325" s="1112">
        <f t="shared" ref="CA325" si="3547">SUMPRODUCT((AH325:BL325&gt;8)*(BM325=8),AH325:BL325)-IF(BM325=8,COUNTIF(AH325:BL325,"&gt;8")*8,0)</f>
        <v>0</v>
      </c>
      <c r="CB325" s="1098">
        <f t="shared" ref="CB325" si="3548">COUNTIFS($AH326:$BL326,"緊",$AH325:$BL325,"○")+COUNTIFS($AH326:$BL326,"リ",$AH325:$BL325,"○")</f>
        <v>0</v>
      </c>
      <c r="CC325" s="1098">
        <f t="shared" ref="CC325" si="3549">SUMIFS($AH325:$BL325,$AH326:$BL326,"緊")+SUMIFS($AH325:$BL325,$AH326:$BL326,"リ")</f>
        <v>0</v>
      </c>
      <c r="CD325" s="1100" t="str">
        <f>IF(K325="","",IFERROR(VALUE(DATEDIF(H325,[3]設定!$D$13,"Y")+DATEDIF(H325,[3]設定!$D$13,"YM")/100),0))</f>
        <v/>
      </c>
      <c r="CE325" s="1100" t="str">
        <f>IF(H325="","",IF(CD325&lt;0.06,"6か月未満",IF(AND(0.06&lt;=CD325,CD325&lt;1),"6か月以上",IF(AND(1&lt;=CD325,CD325&lt;3),"3歳児未満",IF(3&lt;=CD325,"3歳児以上","")))))</f>
        <v/>
      </c>
      <c r="CF325" s="1102"/>
      <c r="CG325" s="1094"/>
      <c r="CH325" s="1103"/>
      <c r="CI325" s="1094"/>
      <c r="CJ325" s="1094"/>
      <c r="CK325" s="1094"/>
      <c r="CL325" s="1094"/>
      <c r="CM325" s="1095"/>
      <c r="CN325" s="1096"/>
      <c r="CO325" s="1092"/>
      <c r="CP325" s="1092"/>
      <c r="CQ325" s="1092"/>
      <c r="CR325" s="1092"/>
      <c r="CS325" s="1092"/>
      <c r="CT325" s="1084">
        <f t="shared" ref="CT325" si="3550">SUM(CV325:DA326)</f>
        <v>0</v>
      </c>
      <c r="CU325" s="1090"/>
      <c r="CV325" s="1084">
        <f t="shared" ref="CV325" si="3551">IF(AND(BM325&lt;&gt;1,K325&gt;=3),COUNTIFS(AH326:BL326,"非",AH325:BL325,"&gt;=2"),"")</f>
        <v>0</v>
      </c>
      <c r="CW325" s="1085"/>
      <c r="CX325" s="1088">
        <f t="shared" ref="CX325" si="3552">IF(AND(BM325&lt;&gt;1,K325&gt;=3),COUNTIFS(AH326:BL326,"緊",AH325:BL325,"&gt;=2"),"")</f>
        <v>0</v>
      </c>
      <c r="CY325" s="1085"/>
      <c r="CZ325" s="1073">
        <f t="shared" ref="CZ325" si="3553">IF(AND(BM325&lt;&gt;1,K325&gt;=3),COUNTIFS(AH326:BL326,"リ",AH325:BL325,"&gt;=2"),"")</f>
        <v>0</v>
      </c>
      <c r="DA325" s="1074"/>
      <c r="DB325" s="1084">
        <f t="shared" ref="DB325" si="3554">SUM(DD325:DI326)</f>
        <v>0</v>
      </c>
      <c r="DC325" s="1090"/>
      <c r="DD325" s="1084" t="str">
        <f t="shared" ref="DD325" si="3555">IF(AND(BM325&lt;&gt;1,K325&lt;3),COUNTIFS(AH326:BL326,"非"),"")</f>
        <v/>
      </c>
      <c r="DE325" s="1085"/>
      <c r="DF325" s="1088" t="str">
        <f t="shared" ref="DF325" si="3556">IF(AND(BM325&lt;&gt;1,K325&lt;3),COUNTIFS(AH326:BL326,"緊"),"")</f>
        <v/>
      </c>
      <c r="DG325" s="1085"/>
      <c r="DH325" s="1073" t="str">
        <f t="shared" ref="DH325" si="3557">IF(AND(BM325&lt;&gt;1,K325&lt;3),COUNTIFS(AH326:BL326,"リ"),"")</f>
        <v/>
      </c>
      <c r="DI325" s="1074"/>
    </row>
    <row r="326" spans="1:113" ht="17.25" customHeight="1" x14ac:dyDescent="0.15">
      <c r="A326" s="1145"/>
      <c r="B326" s="1146"/>
      <c r="C326" s="1150"/>
      <c r="D326" s="1151"/>
      <c r="E326" s="1151"/>
      <c r="F326" s="1151"/>
      <c r="G326" s="1152"/>
      <c r="H326" s="1156"/>
      <c r="I326" s="1157"/>
      <c r="J326" s="1158"/>
      <c r="K326" s="1145"/>
      <c r="L326" s="1146"/>
      <c r="M326" s="1086"/>
      <c r="N326" s="1091"/>
      <c r="O326" s="1160"/>
      <c r="P326" s="1075"/>
      <c r="Q326" s="1075"/>
      <c r="R326" s="1075"/>
      <c r="S326" s="1075"/>
      <c r="T326" s="1076"/>
      <c r="U326" s="1135"/>
      <c r="V326" s="1136"/>
      <c r="W326" s="1139"/>
      <c r="X326" s="1140"/>
      <c r="Y326" s="1142"/>
      <c r="Z326" s="1116"/>
      <c r="AA326" s="1116"/>
      <c r="AB326" s="1116"/>
      <c r="AC326" s="1116"/>
      <c r="AD326" s="1117"/>
      <c r="AE326" s="1077" t="s">
        <v>450</v>
      </c>
      <c r="AF326" s="1078"/>
      <c r="AG326" s="1079"/>
      <c r="AH326" s="362"/>
      <c r="AI326" s="362"/>
      <c r="AJ326" s="362"/>
      <c r="AK326" s="362"/>
      <c r="AL326" s="362"/>
      <c r="AM326" s="362"/>
      <c r="AN326" s="362"/>
      <c r="AO326" s="363"/>
      <c r="AP326" s="363"/>
      <c r="AQ326" s="362"/>
      <c r="AR326" s="362"/>
      <c r="AS326" s="362"/>
      <c r="AT326" s="362"/>
      <c r="AU326" s="362"/>
      <c r="AV326" s="362"/>
      <c r="AW326" s="362"/>
      <c r="AX326" s="362"/>
      <c r="AY326" s="362"/>
      <c r="AZ326" s="362"/>
      <c r="BA326" s="362"/>
      <c r="BB326" s="362"/>
      <c r="BC326" s="362"/>
      <c r="BD326" s="362"/>
      <c r="BE326" s="362"/>
      <c r="BF326" s="362"/>
      <c r="BG326" s="362"/>
      <c r="BH326" s="362"/>
      <c r="BI326" s="362"/>
      <c r="BJ326" s="362"/>
      <c r="BK326" s="362"/>
      <c r="BL326" s="362"/>
      <c r="BM326" s="1080"/>
      <c r="BN326" s="1081"/>
      <c r="BO326" s="1123"/>
      <c r="BP326" s="1124"/>
      <c r="BQ326" s="1127"/>
      <c r="BR326" s="1128"/>
      <c r="BS326" s="1131"/>
      <c r="BT326" s="1132"/>
      <c r="BU326" s="1080"/>
      <c r="BV326" s="1081"/>
      <c r="BW326" s="1109"/>
      <c r="BX326" s="1110"/>
      <c r="BY326" s="1111"/>
      <c r="BZ326" s="1113"/>
      <c r="CA326" s="1113"/>
      <c r="CB326" s="1099"/>
      <c r="CC326" s="1099"/>
      <c r="CD326" s="1101"/>
      <c r="CE326" s="1101"/>
      <c r="CF326" s="1102"/>
      <c r="CG326" s="1094"/>
      <c r="CH326" s="1104"/>
      <c r="CI326" s="1094"/>
      <c r="CJ326" s="1094"/>
      <c r="CK326" s="1094"/>
      <c r="CL326" s="1094"/>
      <c r="CM326" s="1095"/>
      <c r="CN326" s="1097"/>
      <c r="CO326" s="1093"/>
      <c r="CP326" s="1093"/>
      <c r="CQ326" s="1093"/>
      <c r="CR326" s="1093"/>
      <c r="CS326" s="1093"/>
      <c r="CT326" s="1086"/>
      <c r="CU326" s="1091"/>
      <c r="CV326" s="1086"/>
      <c r="CW326" s="1087"/>
      <c r="CX326" s="1089"/>
      <c r="CY326" s="1087"/>
      <c r="CZ326" s="1075"/>
      <c r="DA326" s="1076"/>
      <c r="DB326" s="1086"/>
      <c r="DC326" s="1091"/>
      <c r="DD326" s="1086"/>
      <c r="DE326" s="1087"/>
      <c r="DF326" s="1089"/>
      <c r="DG326" s="1087"/>
      <c r="DH326" s="1075"/>
      <c r="DI326" s="1076"/>
    </row>
    <row r="327" spans="1:113" ht="17.25" customHeight="1" x14ac:dyDescent="0.15">
      <c r="A327" s="1143">
        <f t="shared" si="3051"/>
        <v>159</v>
      </c>
      <c r="B327" s="1144"/>
      <c r="C327" s="1147"/>
      <c r="D327" s="1148"/>
      <c r="E327" s="1148"/>
      <c r="F327" s="1148"/>
      <c r="G327" s="1149"/>
      <c r="H327" s="1153"/>
      <c r="I327" s="1154"/>
      <c r="J327" s="1155"/>
      <c r="K327" s="1143" t="str">
        <f>IF(ISERROR(VLOOKUP($H327,[3]設定!$D$2:$E$7,2)), "", VLOOKUP($H327,[3]設定!$D$2:$E$7,2))</f>
        <v/>
      </c>
      <c r="L327" s="1144"/>
      <c r="M327" s="1084">
        <f t="shared" ref="M327" si="3558">COUNTA(AH328:BL328)</f>
        <v>0</v>
      </c>
      <c r="N327" s="1090"/>
      <c r="O327" s="1159">
        <f t="shared" ref="O327" si="3559">COUNTIF(AH328:BL328,"非")</f>
        <v>0</v>
      </c>
      <c r="P327" s="1073"/>
      <c r="Q327" s="1073">
        <f t="shared" ref="Q327" si="3560">COUNTIF(AH328:BL328,"緊")</f>
        <v>0</v>
      </c>
      <c r="R327" s="1073"/>
      <c r="S327" s="1073">
        <f t="shared" ref="S327" si="3561">COUNTIF(AH328:BL328,"リ")</f>
        <v>0</v>
      </c>
      <c r="T327" s="1074"/>
      <c r="U327" s="1133">
        <f t="shared" ref="U327" si="3562">COUNTIF(AH327:BL327,"○")</f>
        <v>0</v>
      </c>
      <c r="V327" s="1134"/>
      <c r="W327" s="1137">
        <f t="shared" ref="W327" si="3563">SUM(Y327:AD328)</f>
        <v>0</v>
      </c>
      <c r="X327" s="1138"/>
      <c r="Y327" s="1141">
        <f t="shared" ref="Y327" si="3564">SUMIFS($AH327:$BL327,$AH328:$BL328,"非")</f>
        <v>0</v>
      </c>
      <c r="Z327" s="1114"/>
      <c r="AA327" s="1114">
        <f t="shared" ref="AA327" si="3565">SUMIFS($AH327:$BL327,$AH328:$BL328,"緊")</f>
        <v>0</v>
      </c>
      <c r="AB327" s="1114"/>
      <c r="AC327" s="1114">
        <f t="shared" ref="AC327" si="3566">SUMIFS($AH327:$BL327,$AH328:$BL328,"リ")</f>
        <v>0</v>
      </c>
      <c r="AD327" s="1115"/>
      <c r="AE327" s="1118" t="s">
        <v>451</v>
      </c>
      <c r="AF327" s="1119"/>
      <c r="AG327" s="1120"/>
      <c r="AH327" s="359"/>
      <c r="AI327" s="286"/>
      <c r="AJ327" s="286"/>
      <c r="AK327" s="286"/>
      <c r="AL327" s="286"/>
      <c r="AM327" s="286"/>
      <c r="AN327" s="286"/>
      <c r="AO327" s="360"/>
      <c r="AP327" s="360"/>
      <c r="AQ327" s="286"/>
      <c r="AR327" s="286"/>
      <c r="AS327" s="286"/>
      <c r="AT327" s="286"/>
      <c r="AU327" s="286"/>
      <c r="AV327" s="286"/>
      <c r="AW327" s="286"/>
      <c r="AX327" s="286"/>
      <c r="AY327" s="286"/>
      <c r="AZ327" s="286"/>
      <c r="BA327" s="286"/>
      <c r="BB327" s="286"/>
      <c r="BC327" s="286"/>
      <c r="BD327" s="286"/>
      <c r="BE327" s="286"/>
      <c r="BF327" s="286"/>
      <c r="BG327" s="286"/>
      <c r="BH327" s="286"/>
      <c r="BI327" s="286"/>
      <c r="BJ327" s="286"/>
      <c r="BK327" s="286"/>
      <c r="BL327" s="361"/>
      <c r="BM327" s="1105"/>
      <c r="BN327" s="1106"/>
      <c r="BO327" s="1121"/>
      <c r="BP327" s="1122"/>
      <c r="BQ327" s="1125"/>
      <c r="BR327" s="1126"/>
      <c r="BS327" s="1129" t="str">
        <f t="shared" ref="BS327" si="3567">IF(BM327&gt;2,CR327,"")</f>
        <v/>
      </c>
      <c r="BT327" s="1130"/>
      <c r="BU327" s="1105"/>
      <c r="BV327" s="1106"/>
      <c r="BW327" s="1107"/>
      <c r="BX327" s="1108"/>
      <c r="BY327" s="1111"/>
      <c r="BZ327" s="1112">
        <f t="shared" ref="BZ327" si="3568">SUMPRODUCT((AH327:BL327&gt;8)*(BM327=""),AH327:BL327)-IF(BM327="",COUNTIF(AH327:BL327,"&gt;8")*8,0)</f>
        <v>0</v>
      </c>
      <c r="CA327" s="1112">
        <f t="shared" ref="CA327" si="3569">SUMPRODUCT((AH327:BL327&gt;8)*(BM327=8),AH327:BL327)-IF(BM327=8,COUNTIF(AH327:BL327,"&gt;8")*8,0)</f>
        <v>0</v>
      </c>
      <c r="CB327" s="1098">
        <f t="shared" ref="CB327" si="3570">COUNTIFS($AH328:$BL328,"緊",$AH327:$BL327,"○")+COUNTIFS($AH328:$BL328,"リ",$AH327:$BL327,"○")</f>
        <v>0</v>
      </c>
      <c r="CC327" s="1098">
        <f t="shared" ref="CC327" si="3571">SUMIFS($AH327:$BL327,$AH328:$BL328,"緊")+SUMIFS($AH327:$BL327,$AH328:$BL328,"リ")</f>
        <v>0</v>
      </c>
      <c r="CD327" s="1100" t="str">
        <f>IF(K327="","",IFERROR(VALUE(DATEDIF(H327,[3]設定!$D$13,"Y")+DATEDIF(H327,[3]設定!$D$13,"YM")/100),0))</f>
        <v/>
      </c>
      <c r="CE327" s="1100" t="str">
        <f>IF(H327="","",IF(CD327&lt;0.06,"6か月未満",IF(AND(0.06&lt;=CD327,CD327&lt;1),"6か月以上",IF(AND(1&lt;=CD327,CD327&lt;3),"3歳児未満",IF(3&lt;=CD327,"3歳児以上","")))))</f>
        <v/>
      </c>
      <c r="CF327" s="1102"/>
      <c r="CG327" s="1094"/>
      <c r="CH327" s="1103"/>
      <c r="CI327" s="1094"/>
      <c r="CJ327" s="1094"/>
      <c r="CK327" s="1094"/>
      <c r="CL327" s="1094"/>
      <c r="CM327" s="1095"/>
      <c r="CN327" s="1096"/>
      <c r="CO327" s="1092"/>
      <c r="CP327" s="1092"/>
      <c r="CQ327" s="1092"/>
      <c r="CR327" s="1092"/>
      <c r="CS327" s="1092"/>
      <c r="CT327" s="1084">
        <f t="shared" ref="CT327" si="3572">SUM(CV327:DA328)</f>
        <v>0</v>
      </c>
      <c r="CU327" s="1090"/>
      <c r="CV327" s="1084">
        <f t="shared" ref="CV327" si="3573">IF(AND(BM327&lt;&gt;1,K327&gt;=3),COUNTIFS(AH328:BL328,"非",AH327:BL327,"&gt;=2"),"")</f>
        <v>0</v>
      </c>
      <c r="CW327" s="1085"/>
      <c r="CX327" s="1088">
        <f t="shared" ref="CX327" si="3574">IF(AND(BM327&lt;&gt;1,K327&gt;=3),COUNTIFS(AH328:BL328,"緊",AH327:BL327,"&gt;=2"),"")</f>
        <v>0</v>
      </c>
      <c r="CY327" s="1085"/>
      <c r="CZ327" s="1073">
        <f t="shared" ref="CZ327" si="3575">IF(AND(BM327&lt;&gt;1,K327&gt;=3),COUNTIFS(AH328:BL328,"リ",AH327:BL327,"&gt;=2"),"")</f>
        <v>0</v>
      </c>
      <c r="DA327" s="1074"/>
      <c r="DB327" s="1084">
        <f t="shared" ref="DB327" si="3576">SUM(DD327:DI328)</f>
        <v>0</v>
      </c>
      <c r="DC327" s="1090"/>
      <c r="DD327" s="1084" t="str">
        <f t="shared" ref="DD327" si="3577">IF(AND(BM327&lt;&gt;1,K327&lt;3),COUNTIFS(AH328:BL328,"非"),"")</f>
        <v/>
      </c>
      <c r="DE327" s="1085"/>
      <c r="DF327" s="1088" t="str">
        <f t="shared" ref="DF327" si="3578">IF(AND(BM327&lt;&gt;1,K327&lt;3),COUNTIFS(AH328:BL328,"緊"),"")</f>
        <v/>
      </c>
      <c r="DG327" s="1085"/>
      <c r="DH327" s="1073" t="str">
        <f t="shared" ref="DH327" si="3579">IF(AND(BM327&lt;&gt;1,K327&lt;3),COUNTIFS(AH328:BL328,"リ"),"")</f>
        <v/>
      </c>
      <c r="DI327" s="1074"/>
    </row>
    <row r="328" spans="1:113" ht="17.25" customHeight="1" x14ac:dyDescent="0.15">
      <c r="A328" s="1145"/>
      <c r="B328" s="1146"/>
      <c r="C328" s="1150"/>
      <c r="D328" s="1151"/>
      <c r="E328" s="1151"/>
      <c r="F328" s="1151"/>
      <c r="G328" s="1152"/>
      <c r="H328" s="1156"/>
      <c r="I328" s="1157"/>
      <c r="J328" s="1158"/>
      <c r="K328" s="1145"/>
      <c r="L328" s="1146"/>
      <c r="M328" s="1086"/>
      <c r="N328" s="1091"/>
      <c r="O328" s="1160"/>
      <c r="P328" s="1075"/>
      <c r="Q328" s="1075"/>
      <c r="R328" s="1075"/>
      <c r="S328" s="1075"/>
      <c r="T328" s="1076"/>
      <c r="U328" s="1135"/>
      <c r="V328" s="1136"/>
      <c r="W328" s="1139"/>
      <c r="X328" s="1140"/>
      <c r="Y328" s="1142"/>
      <c r="Z328" s="1116"/>
      <c r="AA328" s="1116"/>
      <c r="AB328" s="1116"/>
      <c r="AC328" s="1116"/>
      <c r="AD328" s="1117"/>
      <c r="AE328" s="1077" t="s">
        <v>450</v>
      </c>
      <c r="AF328" s="1078"/>
      <c r="AG328" s="1079"/>
      <c r="AH328" s="362"/>
      <c r="AI328" s="362"/>
      <c r="AJ328" s="362"/>
      <c r="AK328" s="362"/>
      <c r="AL328" s="362"/>
      <c r="AM328" s="362"/>
      <c r="AN328" s="362"/>
      <c r="AO328" s="363"/>
      <c r="AP328" s="363"/>
      <c r="AQ328" s="362"/>
      <c r="AR328" s="362"/>
      <c r="AS328" s="362"/>
      <c r="AT328" s="362"/>
      <c r="AU328" s="362"/>
      <c r="AV328" s="362"/>
      <c r="AW328" s="362"/>
      <c r="AX328" s="362"/>
      <c r="AY328" s="362"/>
      <c r="AZ328" s="362"/>
      <c r="BA328" s="362"/>
      <c r="BB328" s="362"/>
      <c r="BC328" s="362"/>
      <c r="BD328" s="362"/>
      <c r="BE328" s="362"/>
      <c r="BF328" s="362"/>
      <c r="BG328" s="362"/>
      <c r="BH328" s="362"/>
      <c r="BI328" s="362"/>
      <c r="BJ328" s="362"/>
      <c r="BK328" s="362"/>
      <c r="BL328" s="362"/>
      <c r="BM328" s="1080"/>
      <c r="BN328" s="1081"/>
      <c r="BO328" s="1123"/>
      <c r="BP328" s="1124"/>
      <c r="BQ328" s="1127"/>
      <c r="BR328" s="1128"/>
      <c r="BS328" s="1131"/>
      <c r="BT328" s="1132"/>
      <c r="BU328" s="1080"/>
      <c r="BV328" s="1081"/>
      <c r="BW328" s="1109"/>
      <c r="BX328" s="1110"/>
      <c r="BY328" s="1111"/>
      <c r="BZ328" s="1113"/>
      <c r="CA328" s="1113"/>
      <c r="CB328" s="1099"/>
      <c r="CC328" s="1099"/>
      <c r="CD328" s="1101"/>
      <c r="CE328" s="1101"/>
      <c r="CF328" s="1102"/>
      <c r="CG328" s="1094"/>
      <c r="CH328" s="1104"/>
      <c r="CI328" s="1094"/>
      <c r="CJ328" s="1094"/>
      <c r="CK328" s="1094"/>
      <c r="CL328" s="1094"/>
      <c r="CM328" s="1095"/>
      <c r="CN328" s="1097"/>
      <c r="CO328" s="1093"/>
      <c r="CP328" s="1093"/>
      <c r="CQ328" s="1093"/>
      <c r="CR328" s="1093"/>
      <c r="CS328" s="1093"/>
      <c r="CT328" s="1086"/>
      <c r="CU328" s="1091"/>
      <c r="CV328" s="1086"/>
      <c r="CW328" s="1087"/>
      <c r="CX328" s="1089"/>
      <c r="CY328" s="1087"/>
      <c r="CZ328" s="1075"/>
      <c r="DA328" s="1076"/>
      <c r="DB328" s="1086"/>
      <c r="DC328" s="1091"/>
      <c r="DD328" s="1086"/>
      <c r="DE328" s="1087"/>
      <c r="DF328" s="1089"/>
      <c r="DG328" s="1087"/>
      <c r="DH328" s="1075"/>
      <c r="DI328" s="1076"/>
    </row>
    <row r="329" spans="1:113" ht="17.25" customHeight="1" x14ac:dyDescent="0.15">
      <c r="A329" s="1143">
        <f t="shared" si="3051"/>
        <v>160</v>
      </c>
      <c r="B329" s="1144"/>
      <c r="C329" s="1147"/>
      <c r="D329" s="1148"/>
      <c r="E329" s="1148"/>
      <c r="F329" s="1148"/>
      <c r="G329" s="1149"/>
      <c r="H329" s="1153"/>
      <c r="I329" s="1154"/>
      <c r="J329" s="1155"/>
      <c r="K329" s="1143" t="str">
        <f>IF(ISERROR(VLOOKUP($H329,[3]設定!$D$2:$E$7,2)), "", VLOOKUP($H329,[3]設定!$D$2:$E$7,2))</f>
        <v/>
      </c>
      <c r="L329" s="1144"/>
      <c r="M329" s="1084">
        <f t="shared" ref="M329" si="3580">COUNTA(AH330:BL330)</f>
        <v>0</v>
      </c>
      <c r="N329" s="1090"/>
      <c r="O329" s="1159">
        <f t="shared" ref="O329" si="3581">COUNTIF(AH330:BL330,"非")</f>
        <v>0</v>
      </c>
      <c r="P329" s="1073"/>
      <c r="Q329" s="1073">
        <f t="shared" ref="Q329" si="3582">COUNTIF(AH330:BL330,"緊")</f>
        <v>0</v>
      </c>
      <c r="R329" s="1073"/>
      <c r="S329" s="1073">
        <f t="shared" ref="S329" si="3583">COUNTIF(AH330:BL330,"リ")</f>
        <v>0</v>
      </c>
      <c r="T329" s="1074"/>
      <c r="U329" s="1133">
        <f t="shared" ref="U329" si="3584">COUNTIF(AH329:BL329,"○")</f>
        <v>0</v>
      </c>
      <c r="V329" s="1134"/>
      <c r="W329" s="1137">
        <f t="shared" ref="W329" si="3585">SUM(Y329:AD330)</f>
        <v>0</v>
      </c>
      <c r="X329" s="1138"/>
      <c r="Y329" s="1141">
        <f t="shared" ref="Y329" si="3586">SUMIFS($AH329:$BL329,$AH330:$BL330,"非")</f>
        <v>0</v>
      </c>
      <c r="Z329" s="1114"/>
      <c r="AA329" s="1114">
        <f t="shared" ref="AA329" si="3587">SUMIFS($AH329:$BL329,$AH330:$BL330,"緊")</f>
        <v>0</v>
      </c>
      <c r="AB329" s="1114"/>
      <c r="AC329" s="1114">
        <f t="shared" ref="AC329" si="3588">SUMIFS($AH329:$BL329,$AH330:$BL330,"リ")</f>
        <v>0</v>
      </c>
      <c r="AD329" s="1115"/>
      <c r="AE329" s="1118" t="s">
        <v>451</v>
      </c>
      <c r="AF329" s="1119"/>
      <c r="AG329" s="1120"/>
      <c r="AH329" s="359"/>
      <c r="AI329" s="286"/>
      <c r="AJ329" s="286"/>
      <c r="AK329" s="286"/>
      <c r="AL329" s="286"/>
      <c r="AM329" s="286"/>
      <c r="AN329" s="286"/>
      <c r="AO329" s="360"/>
      <c r="AP329" s="360"/>
      <c r="AQ329" s="286"/>
      <c r="AR329" s="286"/>
      <c r="AS329" s="286"/>
      <c r="AT329" s="286"/>
      <c r="AU329" s="286"/>
      <c r="AV329" s="286"/>
      <c r="AW329" s="286"/>
      <c r="AX329" s="286"/>
      <c r="AY329" s="286"/>
      <c r="AZ329" s="286"/>
      <c r="BA329" s="286"/>
      <c r="BB329" s="286"/>
      <c r="BC329" s="286"/>
      <c r="BD329" s="286"/>
      <c r="BE329" s="286"/>
      <c r="BF329" s="286"/>
      <c r="BG329" s="286"/>
      <c r="BH329" s="286"/>
      <c r="BI329" s="286"/>
      <c r="BJ329" s="286"/>
      <c r="BK329" s="286"/>
      <c r="BL329" s="361"/>
      <c r="BM329" s="1105"/>
      <c r="BN329" s="1106"/>
      <c r="BO329" s="1121"/>
      <c r="BP329" s="1122"/>
      <c r="BQ329" s="1125"/>
      <c r="BR329" s="1126"/>
      <c r="BS329" s="1129" t="str">
        <f t="shared" ref="BS329" si="3589">IF(BM329&gt;2,CR329,"")</f>
        <v/>
      </c>
      <c r="BT329" s="1130"/>
      <c r="BU329" s="1105"/>
      <c r="BV329" s="1106"/>
      <c r="BW329" s="1107"/>
      <c r="BX329" s="1108"/>
      <c r="BY329" s="1111"/>
      <c r="BZ329" s="1112">
        <f t="shared" ref="BZ329" si="3590">SUMPRODUCT((AH329:BL329&gt;8)*(BM329=""),AH329:BL329)-IF(BM329="",COUNTIF(AH329:BL329,"&gt;8")*8,0)</f>
        <v>0</v>
      </c>
      <c r="CA329" s="1112">
        <f t="shared" ref="CA329" si="3591">SUMPRODUCT((AH329:BL329&gt;8)*(BM329=8),AH329:BL329)-IF(BM329=8,COUNTIF(AH329:BL329,"&gt;8")*8,0)</f>
        <v>0</v>
      </c>
      <c r="CB329" s="1098">
        <f t="shared" ref="CB329" si="3592">COUNTIFS($AH330:$BL330,"緊",$AH329:$BL329,"○")+COUNTIFS($AH330:$BL330,"リ",$AH329:$BL329,"○")</f>
        <v>0</v>
      </c>
      <c r="CC329" s="1098">
        <f t="shared" ref="CC329" si="3593">SUMIFS($AH329:$BL329,$AH330:$BL330,"緊")+SUMIFS($AH329:$BL329,$AH330:$BL330,"リ")</f>
        <v>0</v>
      </c>
      <c r="CD329" s="1100" t="str">
        <f>IF(K329="","",IFERROR(VALUE(DATEDIF(H329,[3]設定!$D$13,"Y")+DATEDIF(H329,[3]設定!$D$13,"YM")/100),0))</f>
        <v/>
      </c>
      <c r="CE329" s="1100" t="str">
        <f>IF(H329="","",IF(CD329&lt;0.06,"6か月未満",IF(AND(0.06&lt;=CD329,CD329&lt;1),"6か月以上",IF(AND(1&lt;=CD329,CD329&lt;3),"3歳児未満",IF(3&lt;=CD329,"3歳児以上","")))))</f>
        <v/>
      </c>
      <c r="CF329" s="1102"/>
      <c r="CG329" s="1094"/>
      <c r="CH329" s="1103"/>
      <c r="CI329" s="1094"/>
      <c r="CJ329" s="1094"/>
      <c r="CK329" s="1094"/>
      <c r="CL329" s="1094"/>
      <c r="CM329" s="1095"/>
      <c r="CN329" s="1096"/>
      <c r="CO329" s="1092"/>
      <c r="CP329" s="1092"/>
      <c r="CQ329" s="1092"/>
      <c r="CR329" s="1092"/>
      <c r="CS329" s="1092"/>
      <c r="CT329" s="1084">
        <f t="shared" ref="CT329" si="3594">SUM(CV329:DA330)</f>
        <v>0</v>
      </c>
      <c r="CU329" s="1090"/>
      <c r="CV329" s="1084">
        <f t="shared" ref="CV329" si="3595">IF(AND(BM329&lt;&gt;1,K329&gt;=3),COUNTIFS(AH330:BL330,"非",AH329:BL329,"&gt;=2"),"")</f>
        <v>0</v>
      </c>
      <c r="CW329" s="1085"/>
      <c r="CX329" s="1088">
        <f t="shared" ref="CX329" si="3596">IF(AND(BM329&lt;&gt;1,K329&gt;=3),COUNTIFS(AH330:BL330,"緊",AH329:BL329,"&gt;=2"),"")</f>
        <v>0</v>
      </c>
      <c r="CY329" s="1085"/>
      <c r="CZ329" s="1073">
        <f t="shared" ref="CZ329" si="3597">IF(AND(BM329&lt;&gt;1,K329&gt;=3),COUNTIFS(AH330:BL330,"リ",AH329:BL329,"&gt;=2"),"")</f>
        <v>0</v>
      </c>
      <c r="DA329" s="1074"/>
      <c r="DB329" s="1084">
        <f t="shared" ref="DB329" si="3598">SUM(DD329:DI330)</f>
        <v>0</v>
      </c>
      <c r="DC329" s="1090"/>
      <c r="DD329" s="1084" t="str">
        <f t="shared" ref="DD329" si="3599">IF(AND(BM329&lt;&gt;1,K329&lt;3),COUNTIFS(AH330:BL330,"非"),"")</f>
        <v/>
      </c>
      <c r="DE329" s="1085"/>
      <c r="DF329" s="1088" t="str">
        <f t="shared" ref="DF329" si="3600">IF(AND(BM329&lt;&gt;1,K329&lt;3),COUNTIFS(AH330:BL330,"緊"),"")</f>
        <v/>
      </c>
      <c r="DG329" s="1085"/>
      <c r="DH329" s="1073" t="str">
        <f t="shared" ref="DH329" si="3601">IF(AND(BM329&lt;&gt;1,K329&lt;3),COUNTIFS(AH330:BL330,"リ"),"")</f>
        <v/>
      </c>
      <c r="DI329" s="1074"/>
    </row>
    <row r="330" spans="1:113" ht="17.25" customHeight="1" x14ac:dyDescent="0.15">
      <c r="A330" s="1145"/>
      <c r="B330" s="1146"/>
      <c r="C330" s="1150"/>
      <c r="D330" s="1151"/>
      <c r="E330" s="1151"/>
      <c r="F330" s="1151"/>
      <c r="G330" s="1152"/>
      <c r="H330" s="1156"/>
      <c r="I330" s="1157"/>
      <c r="J330" s="1158"/>
      <c r="K330" s="1145"/>
      <c r="L330" s="1146"/>
      <c r="M330" s="1086"/>
      <c r="N330" s="1091"/>
      <c r="O330" s="1160"/>
      <c r="P330" s="1075"/>
      <c r="Q330" s="1075"/>
      <c r="R330" s="1075"/>
      <c r="S330" s="1075"/>
      <c r="T330" s="1076"/>
      <c r="U330" s="1135"/>
      <c r="V330" s="1136"/>
      <c r="W330" s="1139"/>
      <c r="X330" s="1140"/>
      <c r="Y330" s="1142"/>
      <c r="Z330" s="1116"/>
      <c r="AA330" s="1116"/>
      <c r="AB330" s="1116"/>
      <c r="AC330" s="1116"/>
      <c r="AD330" s="1117"/>
      <c r="AE330" s="1077" t="s">
        <v>450</v>
      </c>
      <c r="AF330" s="1078"/>
      <c r="AG330" s="1079"/>
      <c r="AH330" s="362"/>
      <c r="AI330" s="362"/>
      <c r="AJ330" s="362"/>
      <c r="AK330" s="362"/>
      <c r="AL330" s="362"/>
      <c r="AM330" s="362"/>
      <c r="AN330" s="362"/>
      <c r="AO330" s="363"/>
      <c r="AP330" s="363"/>
      <c r="AQ330" s="362"/>
      <c r="AR330" s="362"/>
      <c r="AS330" s="362"/>
      <c r="AT330" s="362"/>
      <c r="AU330" s="362"/>
      <c r="AV330" s="362"/>
      <c r="AW330" s="362"/>
      <c r="AX330" s="362"/>
      <c r="AY330" s="362"/>
      <c r="AZ330" s="362"/>
      <c r="BA330" s="362"/>
      <c r="BB330" s="362"/>
      <c r="BC330" s="362"/>
      <c r="BD330" s="362"/>
      <c r="BE330" s="362"/>
      <c r="BF330" s="362"/>
      <c r="BG330" s="362"/>
      <c r="BH330" s="362"/>
      <c r="BI330" s="362"/>
      <c r="BJ330" s="362"/>
      <c r="BK330" s="362"/>
      <c r="BL330" s="362"/>
      <c r="BM330" s="1080"/>
      <c r="BN330" s="1081"/>
      <c r="BO330" s="1123"/>
      <c r="BP330" s="1124"/>
      <c r="BQ330" s="1127"/>
      <c r="BR330" s="1128"/>
      <c r="BS330" s="1131"/>
      <c r="BT330" s="1132"/>
      <c r="BU330" s="1080"/>
      <c r="BV330" s="1081"/>
      <c r="BW330" s="1109"/>
      <c r="BX330" s="1110"/>
      <c r="BY330" s="1111"/>
      <c r="BZ330" s="1113"/>
      <c r="CA330" s="1113"/>
      <c r="CB330" s="1099"/>
      <c r="CC330" s="1099"/>
      <c r="CD330" s="1101"/>
      <c r="CE330" s="1101"/>
      <c r="CF330" s="1102"/>
      <c r="CG330" s="1094"/>
      <c r="CH330" s="1104"/>
      <c r="CI330" s="1094"/>
      <c r="CJ330" s="1094"/>
      <c r="CK330" s="1094"/>
      <c r="CL330" s="1094"/>
      <c r="CM330" s="1095"/>
      <c r="CN330" s="1097"/>
      <c r="CO330" s="1093"/>
      <c r="CP330" s="1093"/>
      <c r="CQ330" s="1093"/>
      <c r="CR330" s="1093"/>
      <c r="CS330" s="1093"/>
      <c r="CT330" s="1086"/>
      <c r="CU330" s="1091"/>
      <c r="CV330" s="1086"/>
      <c r="CW330" s="1087"/>
      <c r="CX330" s="1089"/>
      <c r="CY330" s="1087"/>
      <c r="CZ330" s="1075"/>
      <c r="DA330" s="1076"/>
      <c r="DB330" s="1086"/>
      <c r="DC330" s="1091"/>
      <c r="DD330" s="1086"/>
      <c r="DE330" s="1087"/>
      <c r="DF330" s="1089"/>
      <c r="DG330" s="1087"/>
      <c r="DH330" s="1075"/>
      <c r="DI330" s="1076"/>
    </row>
    <row r="331" spans="1:113" ht="17.25" customHeight="1" x14ac:dyDescent="0.15">
      <c r="A331" s="1143">
        <f t="shared" si="3051"/>
        <v>161</v>
      </c>
      <c r="B331" s="1144"/>
      <c r="C331" s="1147"/>
      <c r="D331" s="1148"/>
      <c r="E331" s="1148"/>
      <c r="F331" s="1148"/>
      <c r="G331" s="1149"/>
      <c r="H331" s="1153"/>
      <c r="I331" s="1154"/>
      <c r="J331" s="1155"/>
      <c r="K331" s="1143" t="str">
        <f>IF(ISERROR(VLOOKUP($H331,[3]設定!$D$2:$E$7,2)), "", VLOOKUP($H331,[3]設定!$D$2:$E$7,2))</f>
        <v/>
      </c>
      <c r="L331" s="1144"/>
      <c r="M331" s="1084">
        <f t="shared" ref="M331" si="3602">COUNTA(AH332:BL332)</f>
        <v>0</v>
      </c>
      <c r="N331" s="1090"/>
      <c r="O331" s="1159">
        <f t="shared" ref="O331" si="3603">COUNTIF(AH332:BL332,"非")</f>
        <v>0</v>
      </c>
      <c r="P331" s="1073"/>
      <c r="Q331" s="1073">
        <f t="shared" ref="Q331" si="3604">COUNTIF(AH332:BL332,"緊")</f>
        <v>0</v>
      </c>
      <c r="R331" s="1073"/>
      <c r="S331" s="1073">
        <f t="shared" ref="S331" si="3605">COUNTIF(AH332:BL332,"リ")</f>
        <v>0</v>
      </c>
      <c r="T331" s="1074"/>
      <c r="U331" s="1133">
        <f t="shared" ref="U331" si="3606">COUNTIF(AH331:BL331,"○")</f>
        <v>0</v>
      </c>
      <c r="V331" s="1134"/>
      <c r="W331" s="1137">
        <f t="shared" ref="W331" si="3607">SUM(Y331:AD332)</f>
        <v>0</v>
      </c>
      <c r="X331" s="1138"/>
      <c r="Y331" s="1141">
        <f t="shared" ref="Y331" si="3608">SUMIFS($AH331:$BL331,$AH332:$BL332,"非")</f>
        <v>0</v>
      </c>
      <c r="Z331" s="1114"/>
      <c r="AA331" s="1114">
        <f t="shared" ref="AA331" si="3609">SUMIFS($AH331:$BL331,$AH332:$BL332,"緊")</f>
        <v>0</v>
      </c>
      <c r="AB331" s="1114"/>
      <c r="AC331" s="1114">
        <f t="shared" ref="AC331" si="3610">SUMIFS($AH331:$BL331,$AH332:$BL332,"リ")</f>
        <v>0</v>
      </c>
      <c r="AD331" s="1115"/>
      <c r="AE331" s="1118" t="s">
        <v>451</v>
      </c>
      <c r="AF331" s="1119"/>
      <c r="AG331" s="1120"/>
      <c r="AH331" s="359"/>
      <c r="AI331" s="286"/>
      <c r="AJ331" s="286"/>
      <c r="AK331" s="286"/>
      <c r="AL331" s="286"/>
      <c r="AM331" s="286"/>
      <c r="AN331" s="286"/>
      <c r="AO331" s="360"/>
      <c r="AP331" s="360"/>
      <c r="AQ331" s="286"/>
      <c r="AR331" s="286"/>
      <c r="AS331" s="286"/>
      <c r="AT331" s="286"/>
      <c r="AU331" s="286"/>
      <c r="AV331" s="286"/>
      <c r="AW331" s="286"/>
      <c r="AX331" s="286"/>
      <c r="AY331" s="286"/>
      <c r="AZ331" s="286"/>
      <c r="BA331" s="286"/>
      <c r="BB331" s="286"/>
      <c r="BC331" s="286"/>
      <c r="BD331" s="286"/>
      <c r="BE331" s="286"/>
      <c r="BF331" s="286"/>
      <c r="BG331" s="286"/>
      <c r="BH331" s="286"/>
      <c r="BI331" s="286"/>
      <c r="BJ331" s="286"/>
      <c r="BK331" s="286"/>
      <c r="BL331" s="361"/>
      <c r="BM331" s="1105"/>
      <c r="BN331" s="1106"/>
      <c r="BO331" s="1121"/>
      <c r="BP331" s="1122"/>
      <c r="BQ331" s="1125"/>
      <c r="BR331" s="1126"/>
      <c r="BS331" s="1129" t="str">
        <f t="shared" ref="BS331" si="3611">IF(BM331&gt;2,CR331,"")</f>
        <v/>
      </c>
      <c r="BT331" s="1130"/>
      <c r="BU331" s="1105"/>
      <c r="BV331" s="1106"/>
      <c r="BW331" s="1107"/>
      <c r="BX331" s="1108"/>
      <c r="BY331" s="1111"/>
      <c r="BZ331" s="1112">
        <f t="shared" ref="BZ331" si="3612">SUMPRODUCT((AH331:BL331&gt;8)*(BM331=""),AH331:BL331)-IF(BM331="",COUNTIF(AH331:BL331,"&gt;8")*8,0)</f>
        <v>0</v>
      </c>
      <c r="CA331" s="1112">
        <f t="shared" ref="CA331" si="3613">SUMPRODUCT((AH331:BL331&gt;8)*(BM331=8),AH331:BL331)-IF(BM331=8,COUNTIF(AH331:BL331,"&gt;8")*8,0)</f>
        <v>0</v>
      </c>
      <c r="CB331" s="1098">
        <f t="shared" ref="CB331" si="3614">COUNTIFS($AH332:$BL332,"緊",$AH331:$BL331,"○")+COUNTIFS($AH332:$BL332,"リ",$AH331:$BL331,"○")</f>
        <v>0</v>
      </c>
      <c r="CC331" s="1098">
        <f t="shared" ref="CC331" si="3615">SUMIFS($AH331:$BL331,$AH332:$BL332,"緊")+SUMIFS($AH331:$BL331,$AH332:$BL332,"リ")</f>
        <v>0</v>
      </c>
      <c r="CD331" s="1100" t="str">
        <f>IF(K331="","",IFERROR(VALUE(DATEDIF(H331,[3]設定!$D$13,"Y")+DATEDIF(H331,[3]設定!$D$13,"YM")/100),0))</f>
        <v/>
      </c>
      <c r="CE331" s="1100" t="str">
        <f>IF(H331="","",IF(CD331&lt;0.06,"6か月未満",IF(AND(0.06&lt;=CD331,CD331&lt;1),"6か月以上",IF(AND(1&lt;=CD331,CD331&lt;3),"3歳児未満",IF(3&lt;=CD331,"3歳児以上","")))))</f>
        <v/>
      </c>
      <c r="CF331" s="1102"/>
      <c r="CG331" s="1094"/>
      <c r="CH331" s="1103"/>
      <c r="CI331" s="1094"/>
      <c r="CJ331" s="1094"/>
      <c r="CK331" s="1094"/>
      <c r="CL331" s="1094"/>
      <c r="CM331" s="1095"/>
      <c r="CN331" s="1096"/>
      <c r="CO331" s="1092"/>
      <c r="CP331" s="1092"/>
      <c r="CQ331" s="1092"/>
      <c r="CR331" s="1092"/>
      <c r="CS331" s="1092"/>
      <c r="CT331" s="1084">
        <f t="shared" ref="CT331" si="3616">SUM(CV331:DA332)</f>
        <v>0</v>
      </c>
      <c r="CU331" s="1090"/>
      <c r="CV331" s="1084">
        <f t="shared" ref="CV331" si="3617">IF(AND(BM331&lt;&gt;1,K331&gt;=3),COUNTIFS(AH332:BL332,"非",AH331:BL331,"&gt;=2"),"")</f>
        <v>0</v>
      </c>
      <c r="CW331" s="1085"/>
      <c r="CX331" s="1088">
        <f t="shared" ref="CX331" si="3618">IF(AND(BM331&lt;&gt;1,K331&gt;=3),COUNTIFS(AH332:BL332,"緊",AH331:BL331,"&gt;=2"),"")</f>
        <v>0</v>
      </c>
      <c r="CY331" s="1085"/>
      <c r="CZ331" s="1073">
        <f t="shared" ref="CZ331" si="3619">IF(AND(BM331&lt;&gt;1,K331&gt;=3),COUNTIFS(AH332:BL332,"リ",AH331:BL331,"&gt;=2"),"")</f>
        <v>0</v>
      </c>
      <c r="DA331" s="1074"/>
      <c r="DB331" s="1084">
        <f t="shared" ref="DB331" si="3620">SUM(DD331:DI332)</f>
        <v>0</v>
      </c>
      <c r="DC331" s="1090"/>
      <c r="DD331" s="1084" t="str">
        <f t="shared" ref="DD331" si="3621">IF(AND(BM331&lt;&gt;1,K331&lt;3),COUNTIFS(AH332:BL332,"非"),"")</f>
        <v/>
      </c>
      <c r="DE331" s="1085"/>
      <c r="DF331" s="1088" t="str">
        <f t="shared" ref="DF331" si="3622">IF(AND(BM331&lt;&gt;1,K331&lt;3),COUNTIFS(AH332:BL332,"緊"),"")</f>
        <v/>
      </c>
      <c r="DG331" s="1085"/>
      <c r="DH331" s="1073" t="str">
        <f t="shared" ref="DH331" si="3623">IF(AND(BM331&lt;&gt;1,K331&lt;3),COUNTIFS(AH332:BL332,"リ"),"")</f>
        <v/>
      </c>
      <c r="DI331" s="1074"/>
    </row>
    <row r="332" spans="1:113" ht="17.25" customHeight="1" x14ac:dyDescent="0.15">
      <c r="A332" s="1145"/>
      <c r="B332" s="1146"/>
      <c r="C332" s="1150"/>
      <c r="D332" s="1151"/>
      <c r="E332" s="1151"/>
      <c r="F332" s="1151"/>
      <c r="G332" s="1152"/>
      <c r="H332" s="1156"/>
      <c r="I332" s="1157"/>
      <c r="J332" s="1158"/>
      <c r="K332" s="1145"/>
      <c r="L332" s="1146"/>
      <c r="M332" s="1086"/>
      <c r="N332" s="1091"/>
      <c r="O332" s="1160"/>
      <c r="P332" s="1075"/>
      <c r="Q332" s="1075"/>
      <c r="R332" s="1075"/>
      <c r="S332" s="1075"/>
      <c r="T332" s="1076"/>
      <c r="U332" s="1135"/>
      <c r="V332" s="1136"/>
      <c r="W332" s="1139"/>
      <c r="X332" s="1140"/>
      <c r="Y332" s="1142"/>
      <c r="Z332" s="1116"/>
      <c r="AA332" s="1116"/>
      <c r="AB332" s="1116"/>
      <c r="AC332" s="1116"/>
      <c r="AD332" s="1117"/>
      <c r="AE332" s="1077" t="s">
        <v>450</v>
      </c>
      <c r="AF332" s="1078"/>
      <c r="AG332" s="1079"/>
      <c r="AH332" s="362"/>
      <c r="AI332" s="362"/>
      <c r="AJ332" s="362"/>
      <c r="AK332" s="362"/>
      <c r="AL332" s="362"/>
      <c r="AM332" s="362"/>
      <c r="AN332" s="362"/>
      <c r="AO332" s="363"/>
      <c r="AP332" s="363"/>
      <c r="AQ332" s="362"/>
      <c r="AR332" s="362"/>
      <c r="AS332" s="362"/>
      <c r="AT332" s="362"/>
      <c r="AU332" s="362"/>
      <c r="AV332" s="362"/>
      <c r="AW332" s="362"/>
      <c r="AX332" s="362"/>
      <c r="AY332" s="362"/>
      <c r="AZ332" s="362"/>
      <c r="BA332" s="362"/>
      <c r="BB332" s="362"/>
      <c r="BC332" s="362"/>
      <c r="BD332" s="362"/>
      <c r="BE332" s="362"/>
      <c r="BF332" s="362"/>
      <c r="BG332" s="362"/>
      <c r="BH332" s="362"/>
      <c r="BI332" s="362"/>
      <c r="BJ332" s="362"/>
      <c r="BK332" s="362"/>
      <c r="BL332" s="362"/>
      <c r="BM332" s="1080"/>
      <c r="BN332" s="1081"/>
      <c r="BO332" s="1123"/>
      <c r="BP332" s="1124"/>
      <c r="BQ332" s="1127"/>
      <c r="BR332" s="1128"/>
      <c r="BS332" s="1131"/>
      <c r="BT332" s="1132"/>
      <c r="BU332" s="1080"/>
      <c r="BV332" s="1081"/>
      <c r="BW332" s="1109"/>
      <c r="BX332" s="1110"/>
      <c r="BY332" s="1111"/>
      <c r="BZ332" s="1113"/>
      <c r="CA332" s="1113"/>
      <c r="CB332" s="1099"/>
      <c r="CC332" s="1099"/>
      <c r="CD332" s="1101"/>
      <c r="CE332" s="1101"/>
      <c r="CF332" s="1102"/>
      <c r="CG332" s="1094"/>
      <c r="CH332" s="1104"/>
      <c r="CI332" s="1094"/>
      <c r="CJ332" s="1094"/>
      <c r="CK332" s="1094"/>
      <c r="CL332" s="1094"/>
      <c r="CM332" s="1095"/>
      <c r="CN332" s="1097"/>
      <c r="CO332" s="1093"/>
      <c r="CP332" s="1093"/>
      <c r="CQ332" s="1093"/>
      <c r="CR332" s="1093"/>
      <c r="CS332" s="1093"/>
      <c r="CT332" s="1086"/>
      <c r="CU332" s="1091"/>
      <c r="CV332" s="1086"/>
      <c r="CW332" s="1087"/>
      <c r="CX332" s="1089"/>
      <c r="CY332" s="1087"/>
      <c r="CZ332" s="1075"/>
      <c r="DA332" s="1076"/>
      <c r="DB332" s="1086"/>
      <c r="DC332" s="1091"/>
      <c r="DD332" s="1086"/>
      <c r="DE332" s="1087"/>
      <c r="DF332" s="1089"/>
      <c r="DG332" s="1087"/>
      <c r="DH332" s="1075"/>
      <c r="DI332" s="1076"/>
    </row>
    <row r="333" spans="1:113" ht="17.25" customHeight="1" x14ac:dyDescent="0.15">
      <c r="A333" s="1143">
        <f t="shared" si="3051"/>
        <v>162</v>
      </c>
      <c r="B333" s="1144"/>
      <c r="C333" s="1147"/>
      <c r="D333" s="1148"/>
      <c r="E333" s="1148"/>
      <c r="F333" s="1148"/>
      <c r="G333" s="1149"/>
      <c r="H333" s="1153"/>
      <c r="I333" s="1154"/>
      <c r="J333" s="1155"/>
      <c r="K333" s="1143" t="str">
        <f>IF(ISERROR(VLOOKUP($H333,[3]設定!$D$2:$E$7,2)), "", VLOOKUP($H333,[3]設定!$D$2:$E$7,2))</f>
        <v/>
      </c>
      <c r="L333" s="1144"/>
      <c r="M333" s="1084">
        <f t="shared" ref="M333" si="3624">COUNTA(AH334:BL334)</f>
        <v>0</v>
      </c>
      <c r="N333" s="1090"/>
      <c r="O333" s="1159">
        <f t="shared" ref="O333" si="3625">COUNTIF(AH334:BL334,"非")</f>
        <v>0</v>
      </c>
      <c r="P333" s="1073"/>
      <c r="Q333" s="1073">
        <f t="shared" ref="Q333" si="3626">COUNTIF(AH334:BL334,"緊")</f>
        <v>0</v>
      </c>
      <c r="R333" s="1073"/>
      <c r="S333" s="1073">
        <f t="shared" ref="S333" si="3627">COUNTIF(AH334:BL334,"リ")</f>
        <v>0</v>
      </c>
      <c r="T333" s="1074"/>
      <c r="U333" s="1133">
        <f t="shared" ref="U333" si="3628">COUNTIF(AH333:BL333,"○")</f>
        <v>0</v>
      </c>
      <c r="V333" s="1134"/>
      <c r="W333" s="1137">
        <f t="shared" ref="W333" si="3629">SUM(Y333:AD334)</f>
        <v>0</v>
      </c>
      <c r="X333" s="1138"/>
      <c r="Y333" s="1141">
        <f t="shared" ref="Y333" si="3630">SUMIFS($AH333:$BL333,$AH334:$BL334,"非")</f>
        <v>0</v>
      </c>
      <c r="Z333" s="1114"/>
      <c r="AA333" s="1114">
        <f t="shared" ref="AA333" si="3631">SUMIFS($AH333:$BL333,$AH334:$BL334,"緊")</f>
        <v>0</v>
      </c>
      <c r="AB333" s="1114"/>
      <c r="AC333" s="1114">
        <f t="shared" ref="AC333" si="3632">SUMIFS($AH333:$BL333,$AH334:$BL334,"リ")</f>
        <v>0</v>
      </c>
      <c r="AD333" s="1115"/>
      <c r="AE333" s="1118" t="s">
        <v>451</v>
      </c>
      <c r="AF333" s="1119"/>
      <c r="AG333" s="1120"/>
      <c r="AH333" s="359"/>
      <c r="AI333" s="286"/>
      <c r="AJ333" s="286"/>
      <c r="AK333" s="286"/>
      <c r="AL333" s="286"/>
      <c r="AM333" s="286"/>
      <c r="AN333" s="286"/>
      <c r="AO333" s="360"/>
      <c r="AP333" s="360"/>
      <c r="AQ333" s="286"/>
      <c r="AR333" s="286"/>
      <c r="AS333" s="286"/>
      <c r="AT333" s="286"/>
      <c r="AU333" s="286"/>
      <c r="AV333" s="286"/>
      <c r="AW333" s="286"/>
      <c r="AX333" s="286"/>
      <c r="AY333" s="286"/>
      <c r="AZ333" s="286"/>
      <c r="BA333" s="286"/>
      <c r="BB333" s="286"/>
      <c r="BC333" s="286"/>
      <c r="BD333" s="286"/>
      <c r="BE333" s="286"/>
      <c r="BF333" s="286"/>
      <c r="BG333" s="286"/>
      <c r="BH333" s="286"/>
      <c r="BI333" s="286"/>
      <c r="BJ333" s="286"/>
      <c r="BK333" s="286"/>
      <c r="BL333" s="361"/>
      <c r="BM333" s="1105"/>
      <c r="BN333" s="1106"/>
      <c r="BO333" s="1121"/>
      <c r="BP333" s="1122"/>
      <c r="BQ333" s="1125"/>
      <c r="BR333" s="1126"/>
      <c r="BS333" s="1129" t="str">
        <f t="shared" ref="BS333" si="3633">IF(BM333&gt;2,CR333,"")</f>
        <v/>
      </c>
      <c r="BT333" s="1130"/>
      <c r="BU333" s="1105"/>
      <c r="BV333" s="1106"/>
      <c r="BW333" s="1107"/>
      <c r="BX333" s="1108"/>
      <c r="BY333" s="1111"/>
      <c r="BZ333" s="1112">
        <f t="shared" ref="BZ333" si="3634">SUMPRODUCT((AH333:BL333&gt;8)*(BM333=""),AH333:BL333)-IF(BM333="",COUNTIF(AH333:BL333,"&gt;8")*8,0)</f>
        <v>0</v>
      </c>
      <c r="CA333" s="1112">
        <f t="shared" ref="CA333" si="3635">SUMPRODUCT((AH333:BL333&gt;8)*(BM333=8),AH333:BL333)-IF(BM333=8,COUNTIF(AH333:BL333,"&gt;8")*8,0)</f>
        <v>0</v>
      </c>
      <c r="CB333" s="1098">
        <f t="shared" ref="CB333" si="3636">COUNTIFS($AH334:$BL334,"緊",$AH333:$BL333,"○")+COUNTIFS($AH334:$BL334,"リ",$AH333:$BL333,"○")</f>
        <v>0</v>
      </c>
      <c r="CC333" s="1098">
        <f t="shared" ref="CC333" si="3637">SUMIFS($AH333:$BL333,$AH334:$BL334,"緊")+SUMIFS($AH333:$BL333,$AH334:$BL334,"リ")</f>
        <v>0</v>
      </c>
      <c r="CD333" s="1100" t="str">
        <f>IF(K333="","",IFERROR(VALUE(DATEDIF(H333,[3]設定!$D$13,"Y")+DATEDIF(H333,[3]設定!$D$13,"YM")/100),0))</f>
        <v/>
      </c>
      <c r="CE333" s="1100" t="str">
        <f>IF(H333="","",IF(CD333&lt;0.06,"6か月未満",IF(AND(0.06&lt;=CD333,CD333&lt;1),"6か月以上",IF(AND(1&lt;=CD333,CD333&lt;3),"3歳児未満",IF(3&lt;=CD333,"3歳児以上","")))))</f>
        <v/>
      </c>
      <c r="CF333" s="1102"/>
      <c r="CG333" s="1094"/>
      <c r="CH333" s="1103"/>
      <c r="CI333" s="1094"/>
      <c r="CJ333" s="1094"/>
      <c r="CK333" s="1094"/>
      <c r="CL333" s="1094"/>
      <c r="CM333" s="1095"/>
      <c r="CN333" s="1096"/>
      <c r="CO333" s="1092"/>
      <c r="CP333" s="1092"/>
      <c r="CQ333" s="1092"/>
      <c r="CR333" s="1092"/>
      <c r="CS333" s="1092"/>
      <c r="CT333" s="1084">
        <f t="shared" ref="CT333" si="3638">SUM(CV333:DA334)</f>
        <v>0</v>
      </c>
      <c r="CU333" s="1090"/>
      <c r="CV333" s="1084">
        <f t="shared" ref="CV333" si="3639">IF(AND(BM333&lt;&gt;1,K333&gt;=3),COUNTIFS(AH334:BL334,"非",AH333:BL333,"&gt;=2"),"")</f>
        <v>0</v>
      </c>
      <c r="CW333" s="1085"/>
      <c r="CX333" s="1088">
        <f t="shared" ref="CX333" si="3640">IF(AND(BM333&lt;&gt;1,K333&gt;=3),COUNTIFS(AH334:BL334,"緊",AH333:BL333,"&gt;=2"),"")</f>
        <v>0</v>
      </c>
      <c r="CY333" s="1085"/>
      <c r="CZ333" s="1073">
        <f t="shared" ref="CZ333" si="3641">IF(AND(BM333&lt;&gt;1,K333&gt;=3),COUNTIFS(AH334:BL334,"リ",AH333:BL333,"&gt;=2"),"")</f>
        <v>0</v>
      </c>
      <c r="DA333" s="1074"/>
      <c r="DB333" s="1084">
        <f t="shared" ref="DB333" si="3642">SUM(DD333:DI334)</f>
        <v>0</v>
      </c>
      <c r="DC333" s="1090"/>
      <c r="DD333" s="1084" t="str">
        <f t="shared" ref="DD333" si="3643">IF(AND(BM333&lt;&gt;1,K333&lt;3),COUNTIFS(AH334:BL334,"非"),"")</f>
        <v/>
      </c>
      <c r="DE333" s="1085"/>
      <c r="DF333" s="1088" t="str">
        <f t="shared" ref="DF333" si="3644">IF(AND(BM333&lt;&gt;1,K333&lt;3),COUNTIFS(AH334:BL334,"緊"),"")</f>
        <v/>
      </c>
      <c r="DG333" s="1085"/>
      <c r="DH333" s="1073" t="str">
        <f t="shared" ref="DH333" si="3645">IF(AND(BM333&lt;&gt;1,K333&lt;3),COUNTIFS(AH334:BL334,"リ"),"")</f>
        <v/>
      </c>
      <c r="DI333" s="1074"/>
    </row>
    <row r="334" spans="1:113" ht="17.25" customHeight="1" x14ac:dyDescent="0.15">
      <c r="A334" s="1145"/>
      <c r="B334" s="1146"/>
      <c r="C334" s="1150"/>
      <c r="D334" s="1151"/>
      <c r="E334" s="1151"/>
      <c r="F334" s="1151"/>
      <c r="G334" s="1152"/>
      <c r="H334" s="1156"/>
      <c r="I334" s="1157"/>
      <c r="J334" s="1158"/>
      <c r="K334" s="1145"/>
      <c r="L334" s="1146"/>
      <c r="M334" s="1086"/>
      <c r="N334" s="1091"/>
      <c r="O334" s="1160"/>
      <c r="P334" s="1075"/>
      <c r="Q334" s="1075"/>
      <c r="R334" s="1075"/>
      <c r="S334" s="1075"/>
      <c r="T334" s="1076"/>
      <c r="U334" s="1135"/>
      <c r="V334" s="1136"/>
      <c r="W334" s="1139"/>
      <c r="X334" s="1140"/>
      <c r="Y334" s="1142"/>
      <c r="Z334" s="1116"/>
      <c r="AA334" s="1116"/>
      <c r="AB334" s="1116"/>
      <c r="AC334" s="1116"/>
      <c r="AD334" s="1117"/>
      <c r="AE334" s="1077" t="s">
        <v>450</v>
      </c>
      <c r="AF334" s="1078"/>
      <c r="AG334" s="1079"/>
      <c r="AH334" s="362"/>
      <c r="AI334" s="362"/>
      <c r="AJ334" s="362"/>
      <c r="AK334" s="362"/>
      <c r="AL334" s="362"/>
      <c r="AM334" s="362"/>
      <c r="AN334" s="362"/>
      <c r="AO334" s="363"/>
      <c r="AP334" s="363"/>
      <c r="AQ334" s="362"/>
      <c r="AR334" s="362"/>
      <c r="AS334" s="362"/>
      <c r="AT334" s="362"/>
      <c r="AU334" s="362"/>
      <c r="AV334" s="362"/>
      <c r="AW334" s="362"/>
      <c r="AX334" s="362"/>
      <c r="AY334" s="362"/>
      <c r="AZ334" s="362"/>
      <c r="BA334" s="362"/>
      <c r="BB334" s="362"/>
      <c r="BC334" s="362"/>
      <c r="BD334" s="362"/>
      <c r="BE334" s="362"/>
      <c r="BF334" s="362"/>
      <c r="BG334" s="362"/>
      <c r="BH334" s="362"/>
      <c r="BI334" s="362"/>
      <c r="BJ334" s="362"/>
      <c r="BK334" s="362"/>
      <c r="BL334" s="362"/>
      <c r="BM334" s="1080"/>
      <c r="BN334" s="1081"/>
      <c r="BO334" s="1123"/>
      <c r="BP334" s="1124"/>
      <c r="BQ334" s="1127"/>
      <c r="BR334" s="1128"/>
      <c r="BS334" s="1131"/>
      <c r="BT334" s="1132"/>
      <c r="BU334" s="1080"/>
      <c r="BV334" s="1081"/>
      <c r="BW334" s="1109"/>
      <c r="BX334" s="1110"/>
      <c r="BY334" s="1111"/>
      <c r="BZ334" s="1113"/>
      <c r="CA334" s="1113"/>
      <c r="CB334" s="1099"/>
      <c r="CC334" s="1099"/>
      <c r="CD334" s="1101"/>
      <c r="CE334" s="1101"/>
      <c r="CF334" s="1102"/>
      <c r="CG334" s="1094"/>
      <c r="CH334" s="1104"/>
      <c r="CI334" s="1094"/>
      <c r="CJ334" s="1094"/>
      <c r="CK334" s="1094"/>
      <c r="CL334" s="1094"/>
      <c r="CM334" s="1095"/>
      <c r="CN334" s="1097"/>
      <c r="CO334" s="1093"/>
      <c r="CP334" s="1093"/>
      <c r="CQ334" s="1093"/>
      <c r="CR334" s="1093"/>
      <c r="CS334" s="1093"/>
      <c r="CT334" s="1086"/>
      <c r="CU334" s="1091"/>
      <c r="CV334" s="1086"/>
      <c r="CW334" s="1087"/>
      <c r="CX334" s="1089"/>
      <c r="CY334" s="1087"/>
      <c r="CZ334" s="1075"/>
      <c r="DA334" s="1076"/>
      <c r="DB334" s="1086"/>
      <c r="DC334" s="1091"/>
      <c r="DD334" s="1086"/>
      <c r="DE334" s="1087"/>
      <c r="DF334" s="1089"/>
      <c r="DG334" s="1087"/>
      <c r="DH334" s="1075"/>
      <c r="DI334" s="1076"/>
    </row>
    <row r="335" spans="1:113" ht="17.25" customHeight="1" x14ac:dyDescent="0.15">
      <c r="A335" s="1143">
        <f t="shared" si="3051"/>
        <v>163</v>
      </c>
      <c r="B335" s="1144"/>
      <c r="C335" s="1147"/>
      <c r="D335" s="1148"/>
      <c r="E335" s="1148"/>
      <c r="F335" s="1148"/>
      <c r="G335" s="1149"/>
      <c r="H335" s="1153"/>
      <c r="I335" s="1154"/>
      <c r="J335" s="1155"/>
      <c r="K335" s="1143" t="str">
        <f>IF(ISERROR(VLOOKUP($H335,[3]設定!$D$2:$E$7,2)), "", VLOOKUP($H335,[3]設定!$D$2:$E$7,2))</f>
        <v/>
      </c>
      <c r="L335" s="1144"/>
      <c r="M335" s="1084">
        <f t="shared" ref="M335" si="3646">COUNTA(AH336:BL336)</f>
        <v>0</v>
      </c>
      <c r="N335" s="1090"/>
      <c r="O335" s="1159">
        <f t="shared" ref="O335" si="3647">COUNTIF(AH336:BL336,"非")</f>
        <v>0</v>
      </c>
      <c r="P335" s="1073"/>
      <c r="Q335" s="1073">
        <f t="shared" ref="Q335" si="3648">COUNTIF(AH336:BL336,"緊")</f>
        <v>0</v>
      </c>
      <c r="R335" s="1073"/>
      <c r="S335" s="1073">
        <f t="shared" ref="S335" si="3649">COUNTIF(AH336:BL336,"リ")</f>
        <v>0</v>
      </c>
      <c r="T335" s="1074"/>
      <c r="U335" s="1133">
        <f t="shared" ref="U335" si="3650">COUNTIF(AH335:BL335,"○")</f>
        <v>0</v>
      </c>
      <c r="V335" s="1134"/>
      <c r="W335" s="1137">
        <f t="shared" ref="W335" si="3651">SUM(Y335:AD336)</f>
        <v>0</v>
      </c>
      <c r="X335" s="1138"/>
      <c r="Y335" s="1141">
        <f t="shared" ref="Y335" si="3652">SUMIFS($AH335:$BL335,$AH336:$BL336,"非")</f>
        <v>0</v>
      </c>
      <c r="Z335" s="1114"/>
      <c r="AA335" s="1114">
        <f t="shared" ref="AA335" si="3653">SUMIFS($AH335:$BL335,$AH336:$BL336,"緊")</f>
        <v>0</v>
      </c>
      <c r="AB335" s="1114"/>
      <c r="AC335" s="1114">
        <f t="shared" ref="AC335" si="3654">SUMIFS($AH335:$BL335,$AH336:$BL336,"リ")</f>
        <v>0</v>
      </c>
      <c r="AD335" s="1115"/>
      <c r="AE335" s="1118" t="s">
        <v>451</v>
      </c>
      <c r="AF335" s="1119"/>
      <c r="AG335" s="1120"/>
      <c r="AH335" s="359"/>
      <c r="AI335" s="286"/>
      <c r="AJ335" s="286"/>
      <c r="AK335" s="286"/>
      <c r="AL335" s="286"/>
      <c r="AM335" s="286"/>
      <c r="AN335" s="286"/>
      <c r="AO335" s="360"/>
      <c r="AP335" s="360"/>
      <c r="AQ335" s="286"/>
      <c r="AR335" s="286"/>
      <c r="AS335" s="286"/>
      <c r="AT335" s="286"/>
      <c r="AU335" s="286"/>
      <c r="AV335" s="286"/>
      <c r="AW335" s="286"/>
      <c r="AX335" s="286"/>
      <c r="AY335" s="286"/>
      <c r="AZ335" s="286"/>
      <c r="BA335" s="286"/>
      <c r="BB335" s="286"/>
      <c r="BC335" s="286"/>
      <c r="BD335" s="286"/>
      <c r="BE335" s="286"/>
      <c r="BF335" s="286"/>
      <c r="BG335" s="286"/>
      <c r="BH335" s="286"/>
      <c r="BI335" s="286"/>
      <c r="BJ335" s="286"/>
      <c r="BK335" s="286"/>
      <c r="BL335" s="361"/>
      <c r="BM335" s="1105"/>
      <c r="BN335" s="1106"/>
      <c r="BO335" s="1121"/>
      <c r="BP335" s="1122"/>
      <c r="BQ335" s="1125"/>
      <c r="BR335" s="1126"/>
      <c r="BS335" s="1129" t="str">
        <f t="shared" ref="BS335" si="3655">IF(BM335&gt;2,CR335,"")</f>
        <v/>
      </c>
      <c r="BT335" s="1130"/>
      <c r="BU335" s="1105"/>
      <c r="BV335" s="1106"/>
      <c r="BW335" s="1107"/>
      <c r="BX335" s="1108"/>
      <c r="BY335" s="1111"/>
      <c r="BZ335" s="1112">
        <f t="shared" ref="BZ335" si="3656">SUMPRODUCT((AH335:BL335&gt;8)*(BM335=""),AH335:BL335)-IF(BM335="",COUNTIF(AH335:BL335,"&gt;8")*8,0)</f>
        <v>0</v>
      </c>
      <c r="CA335" s="1112">
        <f t="shared" ref="CA335" si="3657">SUMPRODUCT((AH335:BL335&gt;8)*(BM335=8),AH335:BL335)-IF(BM335=8,COUNTIF(AH335:BL335,"&gt;8")*8,0)</f>
        <v>0</v>
      </c>
      <c r="CB335" s="1098">
        <f t="shared" ref="CB335" si="3658">COUNTIFS($AH336:$BL336,"緊",$AH335:$BL335,"○")+COUNTIFS($AH336:$BL336,"リ",$AH335:$BL335,"○")</f>
        <v>0</v>
      </c>
      <c r="CC335" s="1098">
        <f t="shared" ref="CC335" si="3659">SUMIFS($AH335:$BL335,$AH336:$BL336,"緊")+SUMIFS($AH335:$BL335,$AH336:$BL336,"リ")</f>
        <v>0</v>
      </c>
      <c r="CD335" s="1100" t="str">
        <f>IF(K335="","",IFERROR(VALUE(DATEDIF(H335,[3]設定!$D$13,"Y")+DATEDIF(H335,[3]設定!$D$13,"YM")/100),0))</f>
        <v/>
      </c>
      <c r="CE335" s="1100" t="str">
        <f>IF(H335="","",IF(CD335&lt;0.06,"6か月未満",IF(AND(0.06&lt;=CD335,CD335&lt;1),"6か月以上",IF(AND(1&lt;=CD335,CD335&lt;3),"3歳児未満",IF(3&lt;=CD335,"3歳児以上","")))))</f>
        <v/>
      </c>
      <c r="CF335" s="1102"/>
      <c r="CG335" s="1094"/>
      <c r="CH335" s="1103"/>
      <c r="CI335" s="1094"/>
      <c r="CJ335" s="1094"/>
      <c r="CK335" s="1094"/>
      <c r="CL335" s="1094"/>
      <c r="CM335" s="1095"/>
      <c r="CN335" s="1096"/>
      <c r="CO335" s="1092"/>
      <c r="CP335" s="1092"/>
      <c r="CQ335" s="1092"/>
      <c r="CR335" s="1092"/>
      <c r="CS335" s="1092"/>
      <c r="CT335" s="1084">
        <f t="shared" ref="CT335" si="3660">SUM(CV335:DA336)</f>
        <v>0</v>
      </c>
      <c r="CU335" s="1090"/>
      <c r="CV335" s="1084">
        <f t="shared" ref="CV335" si="3661">IF(AND(BM335&lt;&gt;1,K335&gt;=3),COUNTIFS(AH336:BL336,"非",AH335:BL335,"&gt;=2"),"")</f>
        <v>0</v>
      </c>
      <c r="CW335" s="1085"/>
      <c r="CX335" s="1088">
        <f t="shared" ref="CX335" si="3662">IF(AND(BM335&lt;&gt;1,K335&gt;=3),COUNTIFS(AH336:BL336,"緊",AH335:BL335,"&gt;=2"),"")</f>
        <v>0</v>
      </c>
      <c r="CY335" s="1085"/>
      <c r="CZ335" s="1073">
        <f t="shared" ref="CZ335" si="3663">IF(AND(BM335&lt;&gt;1,K335&gt;=3),COUNTIFS(AH336:BL336,"リ",AH335:BL335,"&gt;=2"),"")</f>
        <v>0</v>
      </c>
      <c r="DA335" s="1074"/>
      <c r="DB335" s="1084">
        <f t="shared" ref="DB335" si="3664">SUM(DD335:DI336)</f>
        <v>0</v>
      </c>
      <c r="DC335" s="1090"/>
      <c r="DD335" s="1084" t="str">
        <f t="shared" ref="DD335" si="3665">IF(AND(BM335&lt;&gt;1,K335&lt;3),COUNTIFS(AH336:BL336,"非"),"")</f>
        <v/>
      </c>
      <c r="DE335" s="1085"/>
      <c r="DF335" s="1088" t="str">
        <f t="shared" ref="DF335" si="3666">IF(AND(BM335&lt;&gt;1,K335&lt;3),COUNTIFS(AH336:BL336,"緊"),"")</f>
        <v/>
      </c>
      <c r="DG335" s="1085"/>
      <c r="DH335" s="1073" t="str">
        <f t="shared" ref="DH335" si="3667">IF(AND(BM335&lt;&gt;1,K335&lt;3),COUNTIFS(AH336:BL336,"リ"),"")</f>
        <v/>
      </c>
      <c r="DI335" s="1074"/>
    </row>
    <row r="336" spans="1:113" ht="17.25" customHeight="1" x14ac:dyDescent="0.15">
      <c r="A336" s="1145"/>
      <c r="B336" s="1146"/>
      <c r="C336" s="1150"/>
      <c r="D336" s="1151"/>
      <c r="E336" s="1151"/>
      <c r="F336" s="1151"/>
      <c r="G336" s="1152"/>
      <c r="H336" s="1156"/>
      <c r="I336" s="1157"/>
      <c r="J336" s="1158"/>
      <c r="K336" s="1145"/>
      <c r="L336" s="1146"/>
      <c r="M336" s="1086"/>
      <c r="N336" s="1091"/>
      <c r="O336" s="1160"/>
      <c r="P336" s="1075"/>
      <c r="Q336" s="1075"/>
      <c r="R336" s="1075"/>
      <c r="S336" s="1075"/>
      <c r="T336" s="1076"/>
      <c r="U336" s="1135"/>
      <c r="V336" s="1136"/>
      <c r="W336" s="1139"/>
      <c r="X336" s="1140"/>
      <c r="Y336" s="1142"/>
      <c r="Z336" s="1116"/>
      <c r="AA336" s="1116"/>
      <c r="AB336" s="1116"/>
      <c r="AC336" s="1116"/>
      <c r="AD336" s="1117"/>
      <c r="AE336" s="1077" t="s">
        <v>450</v>
      </c>
      <c r="AF336" s="1078"/>
      <c r="AG336" s="1079"/>
      <c r="AH336" s="362"/>
      <c r="AI336" s="362"/>
      <c r="AJ336" s="362"/>
      <c r="AK336" s="362"/>
      <c r="AL336" s="362"/>
      <c r="AM336" s="362"/>
      <c r="AN336" s="362"/>
      <c r="AO336" s="363"/>
      <c r="AP336" s="363"/>
      <c r="AQ336" s="362"/>
      <c r="AR336" s="362"/>
      <c r="AS336" s="362"/>
      <c r="AT336" s="362"/>
      <c r="AU336" s="362"/>
      <c r="AV336" s="362"/>
      <c r="AW336" s="362"/>
      <c r="AX336" s="362"/>
      <c r="AY336" s="362"/>
      <c r="AZ336" s="362"/>
      <c r="BA336" s="362"/>
      <c r="BB336" s="362"/>
      <c r="BC336" s="362"/>
      <c r="BD336" s="362"/>
      <c r="BE336" s="362"/>
      <c r="BF336" s="362"/>
      <c r="BG336" s="362"/>
      <c r="BH336" s="362"/>
      <c r="BI336" s="362"/>
      <c r="BJ336" s="362"/>
      <c r="BK336" s="362"/>
      <c r="BL336" s="362"/>
      <c r="BM336" s="1080"/>
      <c r="BN336" s="1081"/>
      <c r="BO336" s="1123"/>
      <c r="BP336" s="1124"/>
      <c r="BQ336" s="1127"/>
      <c r="BR336" s="1128"/>
      <c r="BS336" s="1131"/>
      <c r="BT336" s="1132"/>
      <c r="BU336" s="1080"/>
      <c r="BV336" s="1081"/>
      <c r="BW336" s="1109"/>
      <c r="BX336" s="1110"/>
      <c r="BY336" s="1111"/>
      <c r="BZ336" s="1113"/>
      <c r="CA336" s="1113"/>
      <c r="CB336" s="1099"/>
      <c r="CC336" s="1099"/>
      <c r="CD336" s="1101"/>
      <c r="CE336" s="1101"/>
      <c r="CF336" s="1102"/>
      <c r="CG336" s="1094"/>
      <c r="CH336" s="1104"/>
      <c r="CI336" s="1094"/>
      <c r="CJ336" s="1094"/>
      <c r="CK336" s="1094"/>
      <c r="CL336" s="1094"/>
      <c r="CM336" s="1095"/>
      <c r="CN336" s="1097"/>
      <c r="CO336" s="1093"/>
      <c r="CP336" s="1093"/>
      <c r="CQ336" s="1093"/>
      <c r="CR336" s="1093"/>
      <c r="CS336" s="1093"/>
      <c r="CT336" s="1086"/>
      <c r="CU336" s="1091"/>
      <c r="CV336" s="1086"/>
      <c r="CW336" s="1087"/>
      <c r="CX336" s="1089"/>
      <c r="CY336" s="1087"/>
      <c r="CZ336" s="1075"/>
      <c r="DA336" s="1076"/>
      <c r="DB336" s="1086"/>
      <c r="DC336" s="1091"/>
      <c r="DD336" s="1086"/>
      <c r="DE336" s="1087"/>
      <c r="DF336" s="1089"/>
      <c r="DG336" s="1087"/>
      <c r="DH336" s="1075"/>
      <c r="DI336" s="1076"/>
    </row>
    <row r="337" spans="1:113" ht="17.25" customHeight="1" x14ac:dyDescent="0.15">
      <c r="A337" s="1143">
        <f t="shared" si="3051"/>
        <v>164</v>
      </c>
      <c r="B337" s="1144"/>
      <c r="C337" s="1147"/>
      <c r="D337" s="1148"/>
      <c r="E337" s="1148"/>
      <c r="F337" s="1148"/>
      <c r="G337" s="1149"/>
      <c r="H337" s="1153"/>
      <c r="I337" s="1154"/>
      <c r="J337" s="1155"/>
      <c r="K337" s="1143" t="str">
        <f>IF(ISERROR(VLOOKUP($H337,[3]設定!$D$2:$E$7,2)), "", VLOOKUP($H337,[3]設定!$D$2:$E$7,2))</f>
        <v/>
      </c>
      <c r="L337" s="1144"/>
      <c r="M337" s="1084">
        <f t="shared" ref="M337" si="3668">COUNTA(AH338:BL338)</f>
        <v>0</v>
      </c>
      <c r="N337" s="1090"/>
      <c r="O337" s="1159">
        <f t="shared" ref="O337" si="3669">COUNTIF(AH338:BL338,"非")</f>
        <v>0</v>
      </c>
      <c r="P337" s="1073"/>
      <c r="Q337" s="1073">
        <f t="shared" ref="Q337" si="3670">COUNTIF(AH338:BL338,"緊")</f>
        <v>0</v>
      </c>
      <c r="R337" s="1073"/>
      <c r="S337" s="1073">
        <f t="shared" ref="S337" si="3671">COUNTIF(AH338:BL338,"リ")</f>
        <v>0</v>
      </c>
      <c r="T337" s="1074"/>
      <c r="U337" s="1133">
        <f t="shared" ref="U337" si="3672">COUNTIF(AH337:BL337,"○")</f>
        <v>0</v>
      </c>
      <c r="V337" s="1134"/>
      <c r="W337" s="1137">
        <f t="shared" ref="W337" si="3673">SUM(Y337:AD338)</f>
        <v>0</v>
      </c>
      <c r="X337" s="1138"/>
      <c r="Y337" s="1141">
        <f t="shared" ref="Y337" si="3674">SUMIFS($AH337:$BL337,$AH338:$BL338,"非")</f>
        <v>0</v>
      </c>
      <c r="Z337" s="1114"/>
      <c r="AA337" s="1114">
        <f t="shared" ref="AA337" si="3675">SUMIFS($AH337:$BL337,$AH338:$BL338,"緊")</f>
        <v>0</v>
      </c>
      <c r="AB337" s="1114"/>
      <c r="AC337" s="1114">
        <f t="shared" ref="AC337" si="3676">SUMIFS($AH337:$BL337,$AH338:$BL338,"リ")</f>
        <v>0</v>
      </c>
      <c r="AD337" s="1115"/>
      <c r="AE337" s="1118" t="s">
        <v>451</v>
      </c>
      <c r="AF337" s="1119"/>
      <c r="AG337" s="1120"/>
      <c r="AH337" s="359"/>
      <c r="AI337" s="286"/>
      <c r="AJ337" s="286"/>
      <c r="AK337" s="286"/>
      <c r="AL337" s="286"/>
      <c r="AM337" s="286"/>
      <c r="AN337" s="286"/>
      <c r="AO337" s="360"/>
      <c r="AP337" s="360"/>
      <c r="AQ337" s="286"/>
      <c r="AR337" s="286"/>
      <c r="AS337" s="286"/>
      <c r="AT337" s="286"/>
      <c r="AU337" s="286"/>
      <c r="AV337" s="286"/>
      <c r="AW337" s="286"/>
      <c r="AX337" s="286"/>
      <c r="AY337" s="286"/>
      <c r="AZ337" s="286"/>
      <c r="BA337" s="286"/>
      <c r="BB337" s="286"/>
      <c r="BC337" s="286"/>
      <c r="BD337" s="286"/>
      <c r="BE337" s="286"/>
      <c r="BF337" s="286"/>
      <c r="BG337" s="286"/>
      <c r="BH337" s="286"/>
      <c r="BI337" s="286"/>
      <c r="BJ337" s="286"/>
      <c r="BK337" s="286"/>
      <c r="BL337" s="361"/>
      <c r="BM337" s="1105"/>
      <c r="BN337" s="1106"/>
      <c r="BO337" s="1121"/>
      <c r="BP337" s="1122"/>
      <c r="BQ337" s="1125"/>
      <c r="BR337" s="1126"/>
      <c r="BS337" s="1129" t="str">
        <f t="shared" ref="BS337" si="3677">IF(BM337&gt;2,CR337,"")</f>
        <v/>
      </c>
      <c r="BT337" s="1130"/>
      <c r="BU337" s="1105"/>
      <c r="BV337" s="1106"/>
      <c r="BW337" s="1107"/>
      <c r="BX337" s="1108"/>
      <c r="BY337" s="1111"/>
      <c r="BZ337" s="1112">
        <f t="shared" ref="BZ337" si="3678">SUMPRODUCT((AH337:BL337&gt;8)*(BM337=""),AH337:BL337)-IF(BM337="",COUNTIF(AH337:BL337,"&gt;8")*8,0)</f>
        <v>0</v>
      </c>
      <c r="CA337" s="1112">
        <f t="shared" ref="CA337" si="3679">SUMPRODUCT((AH337:BL337&gt;8)*(BM337=8),AH337:BL337)-IF(BM337=8,COUNTIF(AH337:BL337,"&gt;8")*8,0)</f>
        <v>0</v>
      </c>
      <c r="CB337" s="1098">
        <f t="shared" ref="CB337" si="3680">COUNTIFS($AH338:$BL338,"緊",$AH337:$BL337,"○")+COUNTIFS($AH338:$BL338,"リ",$AH337:$BL337,"○")</f>
        <v>0</v>
      </c>
      <c r="CC337" s="1098">
        <f t="shared" ref="CC337" si="3681">SUMIFS($AH337:$BL337,$AH338:$BL338,"緊")+SUMIFS($AH337:$BL337,$AH338:$BL338,"リ")</f>
        <v>0</v>
      </c>
      <c r="CD337" s="1100" t="str">
        <f>IF(K337="","",IFERROR(VALUE(DATEDIF(H337,[3]設定!$D$13,"Y")+DATEDIF(H337,[3]設定!$D$13,"YM")/100),0))</f>
        <v/>
      </c>
      <c r="CE337" s="1100" t="str">
        <f>IF(H337="","",IF(CD337&lt;0.06,"6か月未満",IF(AND(0.06&lt;=CD337,CD337&lt;1),"6か月以上",IF(AND(1&lt;=CD337,CD337&lt;3),"3歳児未満",IF(3&lt;=CD337,"3歳児以上","")))))</f>
        <v/>
      </c>
      <c r="CF337" s="1102"/>
      <c r="CG337" s="1094"/>
      <c r="CH337" s="1103"/>
      <c r="CI337" s="1094"/>
      <c r="CJ337" s="1094"/>
      <c r="CK337" s="1094"/>
      <c r="CL337" s="1094"/>
      <c r="CM337" s="1095"/>
      <c r="CN337" s="1096"/>
      <c r="CO337" s="1092"/>
      <c r="CP337" s="1092"/>
      <c r="CQ337" s="1092"/>
      <c r="CR337" s="1092"/>
      <c r="CS337" s="1092"/>
      <c r="CT337" s="1084">
        <f t="shared" ref="CT337" si="3682">SUM(CV337:DA338)</f>
        <v>0</v>
      </c>
      <c r="CU337" s="1090"/>
      <c r="CV337" s="1084">
        <f t="shared" ref="CV337" si="3683">IF(AND(BM337&lt;&gt;1,K337&gt;=3),COUNTIFS(AH338:BL338,"非",AH337:BL337,"&gt;=2"),"")</f>
        <v>0</v>
      </c>
      <c r="CW337" s="1085"/>
      <c r="CX337" s="1088">
        <f t="shared" ref="CX337" si="3684">IF(AND(BM337&lt;&gt;1,K337&gt;=3),COUNTIFS(AH338:BL338,"緊",AH337:BL337,"&gt;=2"),"")</f>
        <v>0</v>
      </c>
      <c r="CY337" s="1085"/>
      <c r="CZ337" s="1073">
        <f t="shared" ref="CZ337" si="3685">IF(AND(BM337&lt;&gt;1,K337&gt;=3),COUNTIFS(AH338:BL338,"リ",AH337:BL337,"&gt;=2"),"")</f>
        <v>0</v>
      </c>
      <c r="DA337" s="1074"/>
      <c r="DB337" s="1084">
        <f t="shared" ref="DB337" si="3686">SUM(DD337:DI338)</f>
        <v>0</v>
      </c>
      <c r="DC337" s="1090"/>
      <c r="DD337" s="1084" t="str">
        <f t="shared" ref="DD337" si="3687">IF(AND(BM337&lt;&gt;1,K337&lt;3),COUNTIFS(AH338:BL338,"非"),"")</f>
        <v/>
      </c>
      <c r="DE337" s="1085"/>
      <c r="DF337" s="1088" t="str">
        <f t="shared" ref="DF337" si="3688">IF(AND(BM337&lt;&gt;1,K337&lt;3),COUNTIFS(AH338:BL338,"緊"),"")</f>
        <v/>
      </c>
      <c r="DG337" s="1085"/>
      <c r="DH337" s="1073" t="str">
        <f t="shared" ref="DH337" si="3689">IF(AND(BM337&lt;&gt;1,K337&lt;3),COUNTIFS(AH338:BL338,"リ"),"")</f>
        <v/>
      </c>
      <c r="DI337" s="1074"/>
    </row>
    <row r="338" spans="1:113" ht="17.25" customHeight="1" x14ac:dyDescent="0.15">
      <c r="A338" s="1145"/>
      <c r="B338" s="1146"/>
      <c r="C338" s="1150"/>
      <c r="D338" s="1151"/>
      <c r="E338" s="1151"/>
      <c r="F338" s="1151"/>
      <c r="G338" s="1152"/>
      <c r="H338" s="1156"/>
      <c r="I338" s="1157"/>
      <c r="J338" s="1158"/>
      <c r="K338" s="1145"/>
      <c r="L338" s="1146"/>
      <c r="M338" s="1086"/>
      <c r="N338" s="1091"/>
      <c r="O338" s="1160"/>
      <c r="P338" s="1075"/>
      <c r="Q338" s="1075"/>
      <c r="R338" s="1075"/>
      <c r="S338" s="1075"/>
      <c r="T338" s="1076"/>
      <c r="U338" s="1135"/>
      <c r="V338" s="1136"/>
      <c r="W338" s="1139"/>
      <c r="X338" s="1140"/>
      <c r="Y338" s="1142"/>
      <c r="Z338" s="1116"/>
      <c r="AA338" s="1116"/>
      <c r="AB338" s="1116"/>
      <c r="AC338" s="1116"/>
      <c r="AD338" s="1117"/>
      <c r="AE338" s="1077" t="s">
        <v>450</v>
      </c>
      <c r="AF338" s="1078"/>
      <c r="AG338" s="1079"/>
      <c r="AH338" s="362"/>
      <c r="AI338" s="362"/>
      <c r="AJ338" s="362"/>
      <c r="AK338" s="362"/>
      <c r="AL338" s="362"/>
      <c r="AM338" s="362"/>
      <c r="AN338" s="362"/>
      <c r="AO338" s="363"/>
      <c r="AP338" s="363"/>
      <c r="AQ338" s="362"/>
      <c r="AR338" s="362"/>
      <c r="AS338" s="362"/>
      <c r="AT338" s="362"/>
      <c r="AU338" s="362"/>
      <c r="AV338" s="362"/>
      <c r="AW338" s="362"/>
      <c r="AX338" s="362"/>
      <c r="AY338" s="362"/>
      <c r="AZ338" s="362"/>
      <c r="BA338" s="362"/>
      <c r="BB338" s="362"/>
      <c r="BC338" s="362"/>
      <c r="BD338" s="362"/>
      <c r="BE338" s="362"/>
      <c r="BF338" s="362"/>
      <c r="BG338" s="362"/>
      <c r="BH338" s="362"/>
      <c r="BI338" s="362"/>
      <c r="BJ338" s="362"/>
      <c r="BK338" s="362"/>
      <c r="BL338" s="362"/>
      <c r="BM338" s="1080"/>
      <c r="BN338" s="1081"/>
      <c r="BO338" s="1123"/>
      <c r="BP338" s="1124"/>
      <c r="BQ338" s="1127"/>
      <c r="BR338" s="1128"/>
      <c r="BS338" s="1131"/>
      <c r="BT338" s="1132"/>
      <c r="BU338" s="1080"/>
      <c r="BV338" s="1081"/>
      <c r="BW338" s="1109"/>
      <c r="BX338" s="1110"/>
      <c r="BY338" s="1111"/>
      <c r="BZ338" s="1113"/>
      <c r="CA338" s="1113"/>
      <c r="CB338" s="1099"/>
      <c r="CC338" s="1099"/>
      <c r="CD338" s="1101"/>
      <c r="CE338" s="1101"/>
      <c r="CF338" s="1102"/>
      <c r="CG338" s="1094"/>
      <c r="CH338" s="1104"/>
      <c r="CI338" s="1094"/>
      <c r="CJ338" s="1094"/>
      <c r="CK338" s="1094"/>
      <c r="CL338" s="1094"/>
      <c r="CM338" s="1095"/>
      <c r="CN338" s="1097"/>
      <c r="CO338" s="1093"/>
      <c r="CP338" s="1093"/>
      <c r="CQ338" s="1093"/>
      <c r="CR338" s="1093"/>
      <c r="CS338" s="1093"/>
      <c r="CT338" s="1086"/>
      <c r="CU338" s="1091"/>
      <c r="CV338" s="1086"/>
      <c r="CW338" s="1087"/>
      <c r="CX338" s="1089"/>
      <c r="CY338" s="1087"/>
      <c r="CZ338" s="1075"/>
      <c r="DA338" s="1076"/>
      <c r="DB338" s="1086"/>
      <c r="DC338" s="1091"/>
      <c r="DD338" s="1086"/>
      <c r="DE338" s="1087"/>
      <c r="DF338" s="1089"/>
      <c r="DG338" s="1087"/>
      <c r="DH338" s="1075"/>
      <c r="DI338" s="1076"/>
    </row>
    <row r="339" spans="1:113" ht="17.25" customHeight="1" x14ac:dyDescent="0.15">
      <c r="A339" s="1143">
        <f t="shared" si="3051"/>
        <v>165</v>
      </c>
      <c r="B339" s="1144"/>
      <c r="C339" s="1147"/>
      <c r="D339" s="1148"/>
      <c r="E339" s="1148"/>
      <c r="F339" s="1148"/>
      <c r="G339" s="1149"/>
      <c r="H339" s="1153"/>
      <c r="I339" s="1154"/>
      <c r="J339" s="1155"/>
      <c r="K339" s="1143" t="str">
        <f>IF(ISERROR(VLOOKUP($H339,[3]設定!$D$2:$E$7,2)), "", VLOOKUP($H339,[3]設定!$D$2:$E$7,2))</f>
        <v/>
      </c>
      <c r="L339" s="1144"/>
      <c r="M339" s="1084">
        <f t="shared" ref="M339" si="3690">COUNTA(AH340:BL340)</f>
        <v>0</v>
      </c>
      <c r="N339" s="1090"/>
      <c r="O339" s="1159">
        <f t="shared" ref="O339" si="3691">COUNTIF(AH340:BL340,"非")</f>
        <v>0</v>
      </c>
      <c r="P339" s="1073"/>
      <c r="Q339" s="1073">
        <f t="shared" ref="Q339" si="3692">COUNTIF(AH340:BL340,"緊")</f>
        <v>0</v>
      </c>
      <c r="R339" s="1073"/>
      <c r="S339" s="1073">
        <f t="shared" ref="S339" si="3693">COUNTIF(AH340:BL340,"リ")</f>
        <v>0</v>
      </c>
      <c r="T339" s="1074"/>
      <c r="U339" s="1133">
        <f t="shared" ref="U339" si="3694">COUNTIF(AH339:BL339,"○")</f>
        <v>0</v>
      </c>
      <c r="V339" s="1134"/>
      <c r="W339" s="1137">
        <f t="shared" ref="W339" si="3695">SUM(Y339:AD340)</f>
        <v>0</v>
      </c>
      <c r="X339" s="1138"/>
      <c r="Y339" s="1141">
        <f t="shared" ref="Y339" si="3696">SUMIFS($AH339:$BL339,$AH340:$BL340,"非")</f>
        <v>0</v>
      </c>
      <c r="Z339" s="1114"/>
      <c r="AA339" s="1114">
        <f t="shared" ref="AA339" si="3697">SUMIFS($AH339:$BL339,$AH340:$BL340,"緊")</f>
        <v>0</v>
      </c>
      <c r="AB339" s="1114"/>
      <c r="AC339" s="1114">
        <f t="shared" ref="AC339" si="3698">SUMIFS($AH339:$BL339,$AH340:$BL340,"リ")</f>
        <v>0</v>
      </c>
      <c r="AD339" s="1115"/>
      <c r="AE339" s="1118" t="s">
        <v>451</v>
      </c>
      <c r="AF339" s="1119"/>
      <c r="AG339" s="1120"/>
      <c r="AH339" s="359"/>
      <c r="AI339" s="286"/>
      <c r="AJ339" s="286"/>
      <c r="AK339" s="286"/>
      <c r="AL339" s="286"/>
      <c r="AM339" s="286"/>
      <c r="AN339" s="286"/>
      <c r="AO339" s="360"/>
      <c r="AP339" s="360"/>
      <c r="AQ339" s="286"/>
      <c r="AR339" s="286"/>
      <c r="AS339" s="286"/>
      <c r="AT339" s="286"/>
      <c r="AU339" s="286"/>
      <c r="AV339" s="286"/>
      <c r="AW339" s="286"/>
      <c r="AX339" s="286"/>
      <c r="AY339" s="286"/>
      <c r="AZ339" s="286"/>
      <c r="BA339" s="286"/>
      <c r="BB339" s="286"/>
      <c r="BC339" s="286"/>
      <c r="BD339" s="286"/>
      <c r="BE339" s="286"/>
      <c r="BF339" s="286"/>
      <c r="BG339" s="286"/>
      <c r="BH339" s="286"/>
      <c r="BI339" s="286"/>
      <c r="BJ339" s="286"/>
      <c r="BK339" s="286"/>
      <c r="BL339" s="361"/>
      <c r="BM339" s="1105"/>
      <c r="BN339" s="1106"/>
      <c r="BO339" s="1121"/>
      <c r="BP339" s="1122"/>
      <c r="BQ339" s="1125"/>
      <c r="BR339" s="1126"/>
      <c r="BS339" s="1129" t="str">
        <f t="shared" ref="BS339" si="3699">IF(BM339&gt;2,CR339,"")</f>
        <v/>
      </c>
      <c r="BT339" s="1130"/>
      <c r="BU339" s="1105"/>
      <c r="BV339" s="1106"/>
      <c r="BW339" s="1107"/>
      <c r="BX339" s="1108"/>
      <c r="BY339" s="1111"/>
      <c r="BZ339" s="1112">
        <f t="shared" ref="BZ339" si="3700">SUMPRODUCT((AH339:BL339&gt;8)*(BM339=""),AH339:BL339)-IF(BM339="",COUNTIF(AH339:BL339,"&gt;8")*8,0)</f>
        <v>0</v>
      </c>
      <c r="CA339" s="1112">
        <f t="shared" ref="CA339" si="3701">SUMPRODUCT((AH339:BL339&gt;8)*(BM339=8),AH339:BL339)-IF(BM339=8,COUNTIF(AH339:BL339,"&gt;8")*8,0)</f>
        <v>0</v>
      </c>
      <c r="CB339" s="1098">
        <f t="shared" ref="CB339" si="3702">COUNTIFS($AH340:$BL340,"緊",$AH339:$BL339,"○")+COUNTIFS($AH340:$BL340,"リ",$AH339:$BL339,"○")</f>
        <v>0</v>
      </c>
      <c r="CC339" s="1098">
        <f t="shared" ref="CC339" si="3703">SUMIFS($AH339:$BL339,$AH340:$BL340,"緊")+SUMIFS($AH339:$BL339,$AH340:$BL340,"リ")</f>
        <v>0</v>
      </c>
      <c r="CD339" s="1100" t="str">
        <f>IF(K339="","",IFERROR(VALUE(DATEDIF(H339,[3]設定!$D$13,"Y")+DATEDIF(H339,[3]設定!$D$13,"YM")/100),0))</f>
        <v/>
      </c>
      <c r="CE339" s="1100" t="str">
        <f>IF(H339="","",IF(CD339&lt;0.06,"6か月未満",IF(AND(0.06&lt;=CD339,CD339&lt;1),"6か月以上",IF(AND(1&lt;=CD339,CD339&lt;3),"3歳児未満",IF(3&lt;=CD339,"3歳児以上","")))))</f>
        <v/>
      </c>
      <c r="CF339" s="1102"/>
      <c r="CG339" s="1094"/>
      <c r="CH339" s="1103"/>
      <c r="CI339" s="1094"/>
      <c r="CJ339" s="1094"/>
      <c r="CK339" s="1094"/>
      <c r="CL339" s="1094"/>
      <c r="CM339" s="1095"/>
      <c r="CN339" s="1096"/>
      <c r="CO339" s="1092"/>
      <c r="CP339" s="1092"/>
      <c r="CQ339" s="1092"/>
      <c r="CR339" s="1092"/>
      <c r="CS339" s="1092"/>
      <c r="CT339" s="1084">
        <f t="shared" ref="CT339" si="3704">SUM(CV339:DA340)</f>
        <v>0</v>
      </c>
      <c r="CU339" s="1090"/>
      <c r="CV339" s="1084">
        <f t="shared" ref="CV339" si="3705">IF(AND(BM339&lt;&gt;1,K339&gt;=3),COUNTIFS(AH340:BL340,"非",AH339:BL339,"&gt;=2"),"")</f>
        <v>0</v>
      </c>
      <c r="CW339" s="1085"/>
      <c r="CX339" s="1088">
        <f t="shared" ref="CX339" si="3706">IF(AND(BM339&lt;&gt;1,K339&gt;=3),COUNTIFS(AH340:BL340,"緊",AH339:BL339,"&gt;=2"),"")</f>
        <v>0</v>
      </c>
      <c r="CY339" s="1085"/>
      <c r="CZ339" s="1073">
        <f t="shared" ref="CZ339" si="3707">IF(AND(BM339&lt;&gt;1,K339&gt;=3),COUNTIFS(AH340:BL340,"リ",AH339:BL339,"&gt;=2"),"")</f>
        <v>0</v>
      </c>
      <c r="DA339" s="1074"/>
      <c r="DB339" s="1084">
        <f t="shared" ref="DB339" si="3708">SUM(DD339:DI340)</f>
        <v>0</v>
      </c>
      <c r="DC339" s="1090"/>
      <c r="DD339" s="1084" t="str">
        <f t="shared" ref="DD339" si="3709">IF(AND(BM339&lt;&gt;1,K339&lt;3),COUNTIFS(AH340:BL340,"非"),"")</f>
        <v/>
      </c>
      <c r="DE339" s="1085"/>
      <c r="DF339" s="1088" t="str">
        <f t="shared" ref="DF339" si="3710">IF(AND(BM339&lt;&gt;1,K339&lt;3),COUNTIFS(AH340:BL340,"緊"),"")</f>
        <v/>
      </c>
      <c r="DG339" s="1085"/>
      <c r="DH339" s="1073" t="str">
        <f t="shared" ref="DH339" si="3711">IF(AND(BM339&lt;&gt;1,K339&lt;3),COUNTIFS(AH340:BL340,"リ"),"")</f>
        <v/>
      </c>
      <c r="DI339" s="1074"/>
    </row>
    <row r="340" spans="1:113" ht="17.25" customHeight="1" x14ac:dyDescent="0.15">
      <c r="A340" s="1145"/>
      <c r="B340" s="1146"/>
      <c r="C340" s="1150"/>
      <c r="D340" s="1151"/>
      <c r="E340" s="1151"/>
      <c r="F340" s="1151"/>
      <c r="G340" s="1152"/>
      <c r="H340" s="1156"/>
      <c r="I340" s="1157"/>
      <c r="J340" s="1158"/>
      <c r="K340" s="1145"/>
      <c r="L340" s="1146"/>
      <c r="M340" s="1086"/>
      <c r="N340" s="1091"/>
      <c r="O340" s="1160"/>
      <c r="P340" s="1075"/>
      <c r="Q340" s="1075"/>
      <c r="R340" s="1075"/>
      <c r="S340" s="1075"/>
      <c r="T340" s="1076"/>
      <c r="U340" s="1135"/>
      <c r="V340" s="1136"/>
      <c r="W340" s="1139"/>
      <c r="X340" s="1140"/>
      <c r="Y340" s="1142"/>
      <c r="Z340" s="1116"/>
      <c r="AA340" s="1116"/>
      <c r="AB340" s="1116"/>
      <c r="AC340" s="1116"/>
      <c r="AD340" s="1117"/>
      <c r="AE340" s="1077" t="s">
        <v>450</v>
      </c>
      <c r="AF340" s="1078"/>
      <c r="AG340" s="1079"/>
      <c r="AH340" s="362"/>
      <c r="AI340" s="362"/>
      <c r="AJ340" s="362"/>
      <c r="AK340" s="362"/>
      <c r="AL340" s="362"/>
      <c r="AM340" s="362"/>
      <c r="AN340" s="362"/>
      <c r="AO340" s="363"/>
      <c r="AP340" s="363"/>
      <c r="AQ340" s="362"/>
      <c r="AR340" s="362"/>
      <c r="AS340" s="362"/>
      <c r="AT340" s="362"/>
      <c r="AU340" s="362"/>
      <c r="AV340" s="362"/>
      <c r="AW340" s="362"/>
      <c r="AX340" s="362"/>
      <c r="AY340" s="362"/>
      <c r="AZ340" s="362"/>
      <c r="BA340" s="362"/>
      <c r="BB340" s="362"/>
      <c r="BC340" s="362"/>
      <c r="BD340" s="362"/>
      <c r="BE340" s="362"/>
      <c r="BF340" s="362"/>
      <c r="BG340" s="362"/>
      <c r="BH340" s="362"/>
      <c r="BI340" s="362"/>
      <c r="BJ340" s="362"/>
      <c r="BK340" s="362"/>
      <c r="BL340" s="362"/>
      <c r="BM340" s="1080"/>
      <c r="BN340" s="1081"/>
      <c r="BO340" s="1123"/>
      <c r="BP340" s="1124"/>
      <c r="BQ340" s="1127"/>
      <c r="BR340" s="1128"/>
      <c r="BS340" s="1131"/>
      <c r="BT340" s="1132"/>
      <c r="BU340" s="1080"/>
      <c r="BV340" s="1081"/>
      <c r="BW340" s="1109"/>
      <c r="BX340" s="1110"/>
      <c r="BY340" s="1111"/>
      <c r="BZ340" s="1113"/>
      <c r="CA340" s="1113"/>
      <c r="CB340" s="1099"/>
      <c r="CC340" s="1099"/>
      <c r="CD340" s="1101"/>
      <c r="CE340" s="1101"/>
      <c r="CF340" s="1102"/>
      <c r="CG340" s="1094"/>
      <c r="CH340" s="1104"/>
      <c r="CI340" s="1094"/>
      <c r="CJ340" s="1094"/>
      <c r="CK340" s="1094"/>
      <c r="CL340" s="1094"/>
      <c r="CM340" s="1095"/>
      <c r="CN340" s="1097"/>
      <c r="CO340" s="1093"/>
      <c r="CP340" s="1093"/>
      <c r="CQ340" s="1093"/>
      <c r="CR340" s="1093"/>
      <c r="CS340" s="1093"/>
      <c r="CT340" s="1086"/>
      <c r="CU340" s="1091"/>
      <c r="CV340" s="1086"/>
      <c r="CW340" s="1087"/>
      <c r="CX340" s="1089"/>
      <c r="CY340" s="1087"/>
      <c r="CZ340" s="1075"/>
      <c r="DA340" s="1076"/>
      <c r="DB340" s="1086"/>
      <c r="DC340" s="1091"/>
      <c r="DD340" s="1086"/>
      <c r="DE340" s="1087"/>
      <c r="DF340" s="1089"/>
      <c r="DG340" s="1087"/>
      <c r="DH340" s="1075"/>
      <c r="DI340" s="1076"/>
    </row>
    <row r="341" spans="1:113" ht="17.25" customHeight="1" x14ac:dyDescent="0.15">
      <c r="A341" s="1143">
        <f t="shared" si="3051"/>
        <v>166</v>
      </c>
      <c r="B341" s="1144"/>
      <c r="C341" s="1147"/>
      <c r="D341" s="1148"/>
      <c r="E341" s="1148"/>
      <c r="F341" s="1148"/>
      <c r="G341" s="1149"/>
      <c r="H341" s="1153"/>
      <c r="I341" s="1154"/>
      <c r="J341" s="1155"/>
      <c r="K341" s="1143" t="str">
        <f>IF(ISERROR(VLOOKUP($H341,[3]設定!$D$2:$E$7,2)), "", VLOOKUP($H341,[3]設定!$D$2:$E$7,2))</f>
        <v/>
      </c>
      <c r="L341" s="1144"/>
      <c r="M341" s="1084">
        <f t="shared" ref="M341" si="3712">COUNTA(AH342:BL342)</f>
        <v>0</v>
      </c>
      <c r="N341" s="1090"/>
      <c r="O341" s="1159">
        <f t="shared" ref="O341" si="3713">COUNTIF(AH342:BL342,"非")</f>
        <v>0</v>
      </c>
      <c r="P341" s="1073"/>
      <c r="Q341" s="1073">
        <f t="shared" ref="Q341" si="3714">COUNTIF(AH342:BL342,"緊")</f>
        <v>0</v>
      </c>
      <c r="R341" s="1073"/>
      <c r="S341" s="1073">
        <f t="shared" ref="S341" si="3715">COUNTIF(AH342:BL342,"リ")</f>
        <v>0</v>
      </c>
      <c r="T341" s="1074"/>
      <c r="U341" s="1133">
        <f t="shared" ref="U341" si="3716">COUNTIF(AH341:BL341,"○")</f>
        <v>0</v>
      </c>
      <c r="V341" s="1134"/>
      <c r="W341" s="1137">
        <f t="shared" ref="W341" si="3717">SUM(Y341:AD342)</f>
        <v>0</v>
      </c>
      <c r="X341" s="1138"/>
      <c r="Y341" s="1141">
        <f t="shared" ref="Y341" si="3718">SUMIFS($AH341:$BL341,$AH342:$BL342,"非")</f>
        <v>0</v>
      </c>
      <c r="Z341" s="1114"/>
      <c r="AA341" s="1114">
        <f t="shared" ref="AA341" si="3719">SUMIFS($AH341:$BL341,$AH342:$BL342,"緊")</f>
        <v>0</v>
      </c>
      <c r="AB341" s="1114"/>
      <c r="AC341" s="1114">
        <f t="shared" ref="AC341" si="3720">SUMIFS($AH341:$BL341,$AH342:$BL342,"リ")</f>
        <v>0</v>
      </c>
      <c r="AD341" s="1115"/>
      <c r="AE341" s="1118" t="s">
        <v>451</v>
      </c>
      <c r="AF341" s="1119"/>
      <c r="AG341" s="1120"/>
      <c r="AH341" s="359"/>
      <c r="AI341" s="286"/>
      <c r="AJ341" s="286"/>
      <c r="AK341" s="286"/>
      <c r="AL341" s="286"/>
      <c r="AM341" s="286"/>
      <c r="AN341" s="286"/>
      <c r="AO341" s="360"/>
      <c r="AP341" s="360"/>
      <c r="AQ341" s="286"/>
      <c r="AR341" s="286"/>
      <c r="AS341" s="286"/>
      <c r="AT341" s="286"/>
      <c r="AU341" s="286"/>
      <c r="AV341" s="286"/>
      <c r="AW341" s="286"/>
      <c r="AX341" s="286"/>
      <c r="AY341" s="286"/>
      <c r="AZ341" s="286"/>
      <c r="BA341" s="286"/>
      <c r="BB341" s="286"/>
      <c r="BC341" s="286"/>
      <c r="BD341" s="286"/>
      <c r="BE341" s="286"/>
      <c r="BF341" s="286"/>
      <c r="BG341" s="286"/>
      <c r="BH341" s="286"/>
      <c r="BI341" s="286"/>
      <c r="BJ341" s="286"/>
      <c r="BK341" s="286"/>
      <c r="BL341" s="361"/>
      <c r="BM341" s="1105"/>
      <c r="BN341" s="1106"/>
      <c r="BO341" s="1121"/>
      <c r="BP341" s="1122"/>
      <c r="BQ341" s="1125"/>
      <c r="BR341" s="1126"/>
      <c r="BS341" s="1129" t="str">
        <f t="shared" ref="BS341" si="3721">IF(BM341&gt;2,CR341,"")</f>
        <v/>
      </c>
      <c r="BT341" s="1130"/>
      <c r="BU341" s="1105"/>
      <c r="BV341" s="1106"/>
      <c r="BW341" s="1107"/>
      <c r="BX341" s="1108"/>
      <c r="BY341" s="1111"/>
      <c r="BZ341" s="1112">
        <f t="shared" ref="BZ341" si="3722">SUMPRODUCT((AH341:BL341&gt;8)*(BM341=""),AH341:BL341)-IF(BM341="",COUNTIF(AH341:BL341,"&gt;8")*8,0)</f>
        <v>0</v>
      </c>
      <c r="CA341" s="1112">
        <f t="shared" ref="CA341" si="3723">SUMPRODUCT((AH341:BL341&gt;8)*(BM341=8),AH341:BL341)-IF(BM341=8,COUNTIF(AH341:BL341,"&gt;8")*8,0)</f>
        <v>0</v>
      </c>
      <c r="CB341" s="1098">
        <f t="shared" ref="CB341" si="3724">COUNTIFS($AH342:$BL342,"緊",$AH341:$BL341,"○")+COUNTIFS($AH342:$BL342,"リ",$AH341:$BL341,"○")</f>
        <v>0</v>
      </c>
      <c r="CC341" s="1098">
        <f t="shared" ref="CC341" si="3725">SUMIFS($AH341:$BL341,$AH342:$BL342,"緊")+SUMIFS($AH341:$BL341,$AH342:$BL342,"リ")</f>
        <v>0</v>
      </c>
      <c r="CD341" s="1100" t="str">
        <f>IF(K341="","",IFERROR(VALUE(DATEDIF(H341,[3]設定!$D$13,"Y")+DATEDIF(H341,[3]設定!$D$13,"YM")/100),0))</f>
        <v/>
      </c>
      <c r="CE341" s="1100" t="str">
        <f>IF(H341="","",IF(CD341&lt;0.06,"6か月未満",IF(AND(0.06&lt;=CD341,CD341&lt;1),"6か月以上",IF(AND(1&lt;=CD341,CD341&lt;3),"3歳児未満",IF(3&lt;=CD341,"3歳児以上","")))))</f>
        <v/>
      </c>
      <c r="CF341" s="1102"/>
      <c r="CG341" s="1094"/>
      <c r="CH341" s="1103"/>
      <c r="CI341" s="1094"/>
      <c r="CJ341" s="1094"/>
      <c r="CK341" s="1094"/>
      <c r="CL341" s="1094"/>
      <c r="CM341" s="1095"/>
      <c r="CN341" s="1096"/>
      <c r="CO341" s="1092"/>
      <c r="CP341" s="1092"/>
      <c r="CQ341" s="1092"/>
      <c r="CR341" s="1092"/>
      <c r="CS341" s="1092"/>
      <c r="CT341" s="1084">
        <f t="shared" ref="CT341" si="3726">SUM(CV341:DA342)</f>
        <v>0</v>
      </c>
      <c r="CU341" s="1090"/>
      <c r="CV341" s="1084">
        <f t="shared" ref="CV341" si="3727">IF(AND(BM341&lt;&gt;1,K341&gt;=3),COUNTIFS(AH342:BL342,"非",AH341:BL341,"&gt;=2"),"")</f>
        <v>0</v>
      </c>
      <c r="CW341" s="1085"/>
      <c r="CX341" s="1088">
        <f t="shared" ref="CX341" si="3728">IF(AND(BM341&lt;&gt;1,K341&gt;=3),COUNTIFS(AH342:BL342,"緊",AH341:BL341,"&gt;=2"),"")</f>
        <v>0</v>
      </c>
      <c r="CY341" s="1085"/>
      <c r="CZ341" s="1073">
        <f t="shared" ref="CZ341" si="3729">IF(AND(BM341&lt;&gt;1,K341&gt;=3),COUNTIFS(AH342:BL342,"リ",AH341:BL341,"&gt;=2"),"")</f>
        <v>0</v>
      </c>
      <c r="DA341" s="1074"/>
      <c r="DB341" s="1084">
        <f t="shared" ref="DB341" si="3730">SUM(DD341:DI342)</f>
        <v>0</v>
      </c>
      <c r="DC341" s="1090"/>
      <c r="DD341" s="1084" t="str">
        <f t="shared" ref="DD341" si="3731">IF(AND(BM341&lt;&gt;1,K341&lt;3),COUNTIFS(AH342:BL342,"非"),"")</f>
        <v/>
      </c>
      <c r="DE341" s="1085"/>
      <c r="DF341" s="1088" t="str">
        <f t="shared" ref="DF341" si="3732">IF(AND(BM341&lt;&gt;1,K341&lt;3),COUNTIFS(AH342:BL342,"緊"),"")</f>
        <v/>
      </c>
      <c r="DG341" s="1085"/>
      <c r="DH341" s="1073" t="str">
        <f t="shared" ref="DH341" si="3733">IF(AND(BM341&lt;&gt;1,K341&lt;3),COUNTIFS(AH342:BL342,"リ"),"")</f>
        <v/>
      </c>
      <c r="DI341" s="1074"/>
    </row>
    <row r="342" spans="1:113" ht="17.25" customHeight="1" x14ac:dyDescent="0.15">
      <c r="A342" s="1145"/>
      <c r="B342" s="1146"/>
      <c r="C342" s="1150"/>
      <c r="D342" s="1151"/>
      <c r="E342" s="1151"/>
      <c r="F342" s="1151"/>
      <c r="G342" s="1152"/>
      <c r="H342" s="1156"/>
      <c r="I342" s="1157"/>
      <c r="J342" s="1158"/>
      <c r="K342" s="1145"/>
      <c r="L342" s="1146"/>
      <c r="M342" s="1086"/>
      <c r="N342" s="1091"/>
      <c r="O342" s="1160"/>
      <c r="P342" s="1075"/>
      <c r="Q342" s="1075"/>
      <c r="R342" s="1075"/>
      <c r="S342" s="1075"/>
      <c r="T342" s="1076"/>
      <c r="U342" s="1135"/>
      <c r="V342" s="1136"/>
      <c r="W342" s="1139"/>
      <c r="X342" s="1140"/>
      <c r="Y342" s="1142"/>
      <c r="Z342" s="1116"/>
      <c r="AA342" s="1116"/>
      <c r="AB342" s="1116"/>
      <c r="AC342" s="1116"/>
      <c r="AD342" s="1117"/>
      <c r="AE342" s="1077" t="s">
        <v>450</v>
      </c>
      <c r="AF342" s="1078"/>
      <c r="AG342" s="1079"/>
      <c r="AH342" s="362"/>
      <c r="AI342" s="362"/>
      <c r="AJ342" s="362"/>
      <c r="AK342" s="362"/>
      <c r="AL342" s="362"/>
      <c r="AM342" s="362"/>
      <c r="AN342" s="362"/>
      <c r="AO342" s="363"/>
      <c r="AP342" s="363"/>
      <c r="AQ342" s="362"/>
      <c r="AR342" s="362"/>
      <c r="AS342" s="362"/>
      <c r="AT342" s="362"/>
      <c r="AU342" s="362"/>
      <c r="AV342" s="362"/>
      <c r="AW342" s="362"/>
      <c r="AX342" s="362"/>
      <c r="AY342" s="362"/>
      <c r="AZ342" s="362"/>
      <c r="BA342" s="362"/>
      <c r="BB342" s="362"/>
      <c r="BC342" s="362"/>
      <c r="BD342" s="362"/>
      <c r="BE342" s="362"/>
      <c r="BF342" s="362"/>
      <c r="BG342" s="362"/>
      <c r="BH342" s="362"/>
      <c r="BI342" s="362"/>
      <c r="BJ342" s="362"/>
      <c r="BK342" s="362"/>
      <c r="BL342" s="362"/>
      <c r="BM342" s="1080"/>
      <c r="BN342" s="1081"/>
      <c r="BO342" s="1123"/>
      <c r="BP342" s="1124"/>
      <c r="BQ342" s="1127"/>
      <c r="BR342" s="1128"/>
      <c r="BS342" s="1131"/>
      <c r="BT342" s="1132"/>
      <c r="BU342" s="1080"/>
      <c r="BV342" s="1081"/>
      <c r="BW342" s="1109"/>
      <c r="BX342" s="1110"/>
      <c r="BY342" s="1111"/>
      <c r="BZ342" s="1113"/>
      <c r="CA342" s="1113"/>
      <c r="CB342" s="1099"/>
      <c r="CC342" s="1099"/>
      <c r="CD342" s="1101"/>
      <c r="CE342" s="1101"/>
      <c r="CF342" s="1102"/>
      <c r="CG342" s="1094"/>
      <c r="CH342" s="1104"/>
      <c r="CI342" s="1094"/>
      <c r="CJ342" s="1094"/>
      <c r="CK342" s="1094"/>
      <c r="CL342" s="1094"/>
      <c r="CM342" s="1095"/>
      <c r="CN342" s="1097"/>
      <c r="CO342" s="1093"/>
      <c r="CP342" s="1093"/>
      <c r="CQ342" s="1093"/>
      <c r="CR342" s="1093"/>
      <c r="CS342" s="1093"/>
      <c r="CT342" s="1086"/>
      <c r="CU342" s="1091"/>
      <c r="CV342" s="1086"/>
      <c r="CW342" s="1087"/>
      <c r="CX342" s="1089"/>
      <c r="CY342" s="1087"/>
      <c r="CZ342" s="1075"/>
      <c r="DA342" s="1076"/>
      <c r="DB342" s="1086"/>
      <c r="DC342" s="1091"/>
      <c r="DD342" s="1086"/>
      <c r="DE342" s="1087"/>
      <c r="DF342" s="1089"/>
      <c r="DG342" s="1087"/>
      <c r="DH342" s="1075"/>
      <c r="DI342" s="1076"/>
    </row>
    <row r="343" spans="1:113" ht="17.25" customHeight="1" x14ac:dyDescent="0.15">
      <c r="A343" s="1143">
        <f t="shared" si="3051"/>
        <v>167</v>
      </c>
      <c r="B343" s="1144"/>
      <c r="C343" s="1147"/>
      <c r="D343" s="1148"/>
      <c r="E343" s="1148"/>
      <c r="F343" s="1148"/>
      <c r="G343" s="1149"/>
      <c r="H343" s="1153"/>
      <c r="I343" s="1154"/>
      <c r="J343" s="1155"/>
      <c r="K343" s="1143" t="str">
        <f>IF(ISERROR(VLOOKUP($H343,[3]設定!$D$2:$E$7,2)), "", VLOOKUP($H343,[3]設定!$D$2:$E$7,2))</f>
        <v/>
      </c>
      <c r="L343" s="1144"/>
      <c r="M343" s="1084">
        <f t="shared" ref="M343" si="3734">COUNTA(AH344:BL344)</f>
        <v>0</v>
      </c>
      <c r="N343" s="1090"/>
      <c r="O343" s="1159">
        <f t="shared" ref="O343" si="3735">COUNTIF(AH344:BL344,"非")</f>
        <v>0</v>
      </c>
      <c r="P343" s="1073"/>
      <c r="Q343" s="1073">
        <f t="shared" ref="Q343" si="3736">COUNTIF(AH344:BL344,"緊")</f>
        <v>0</v>
      </c>
      <c r="R343" s="1073"/>
      <c r="S343" s="1073">
        <f t="shared" ref="S343" si="3737">COUNTIF(AH344:BL344,"リ")</f>
        <v>0</v>
      </c>
      <c r="T343" s="1074"/>
      <c r="U343" s="1133">
        <f t="shared" ref="U343" si="3738">COUNTIF(AH343:BL343,"○")</f>
        <v>0</v>
      </c>
      <c r="V343" s="1134"/>
      <c r="W343" s="1137">
        <f t="shared" ref="W343" si="3739">SUM(Y343:AD344)</f>
        <v>0</v>
      </c>
      <c r="X343" s="1138"/>
      <c r="Y343" s="1141">
        <f t="shared" ref="Y343" si="3740">SUMIFS($AH343:$BL343,$AH344:$BL344,"非")</f>
        <v>0</v>
      </c>
      <c r="Z343" s="1114"/>
      <c r="AA343" s="1114">
        <f t="shared" ref="AA343" si="3741">SUMIFS($AH343:$BL343,$AH344:$BL344,"緊")</f>
        <v>0</v>
      </c>
      <c r="AB343" s="1114"/>
      <c r="AC343" s="1114">
        <f t="shared" ref="AC343" si="3742">SUMIFS($AH343:$BL343,$AH344:$BL344,"リ")</f>
        <v>0</v>
      </c>
      <c r="AD343" s="1115"/>
      <c r="AE343" s="1118" t="s">
        <v>451</v>
      </c>
      <c r="AF343" s="1119"/>
      <c r="AG343" s="1120"/>
      <c r="AH343" s="359"/>
      <c r="AI343" s="286"/>
      <c r="AJ343" s="286"/>
      <c r="AK343" s="286"/>
      <c r="AL343" s="286"/>
      <c r="AM343" s="286"/>
      <c r="AN343" s="286"/>
      <c r="AO343" s="360"/>
      <c r="AP343" s="360"/>
      <c r="AQ343" s="286"/>
      <c r="AR343" s="286"/>
      <c r="AS343" s="286"/>
      <c r="AT343" s="286"/>
      <c r="AU343" s="286"/>
      <c r="AV343" s="286"/>
      <c r="AW343" s="286"/>
      <c r="AX343" s="286"/>
      <c r="AY343" s="286"/>
      <c r="AZ343" s="286"/>
      <c r="BA343" s="286"/>
      <c r="BB343" s="286"/>
      <c r="BC343" s="286"/>
      <c r="BD343" s="286"/>
      <c r="BE343" s="286"/>
      <c r="BF343" s="286"/>
      <c r="BG343" s="286"/>
      <c r="BH343" s="286"/>
      <c r="BI343" s="286"/>
      <c r="BJ343" s="286"/>
      <c r="BK343" s="286"/>
      <c r="BL343" s="361"/>
      <c r="BM343" s="1105"/>
      <c r="BN343" s="1106"/>
      <c r="BO343" s="1121"/>
      <c r="BP343" s="1122"/>
      <c r="BQ343" s="1125"/>
      <c r="BR343" s="1126"/>
      <c r="BS343" s="1129" t="str">
        <f t="shared" ref="BS343" si="3743">IF(BM343&gt;2,CR343,"")</f>
        <v/>
      </c>
      <c r="BT343" s="1130"/>
      <c r="BU343" s="1105"/>
      <c r="BV343" s="1106"/>
      <c r="BW343" s="1107"/>
      <c r="BX343" s="1108"/>
      <c r="BY343" s="1111"/>
      <c r="BZ343" s="1112">
        <f t="shared" ref="BZ343" si="3744">SUMPRODUCT((AH343:BL343&gt;8)*(BM343=""),AH343:BL343)-IF(BM343="",COUNTIF(AH343:BL343,"&gt;8")*8,0)</f>
        <v>0</v>
      </c>
      <c r="CA343" s="1112">
        <f t="shared" ref="CA343" si="3745">SUMPRODUCT((AH343:BL343&gt;8)*(BM343=8),AH343:BL343)-IF(BM343=8,COUNTIF(AH343:BL343,"&gt;8")*8,0)</f>
        <v>0</v>
      </c>
      <c r="CB343" s="1098">
        <f t="shared" ref="CB343" si="3746">COUNTIFS($AH344:$BL344,"緊",$AH343:$BL343,"○")+COUNTIFS($AH344:$BL344,"リ",$AH343:$BL343,"○")</f>
        <v>0</v>
      </c>
      <c r="CC343" s="1098">
        <f t="shared" ref="CC343" si="3747">SUMIFS($AH343:$BL343,$AH344:$BL344,"緊")+SUMIFS($AH343:$BL343,$AH344:$BL344,"リ")</f>
        <v>0</v>
      </c>
      <c r="CD343" s="1100" t="str">
        <f>IF(K343="","",IFERROR(VALUE(DATEDIF(H343,[3]設定!$D$13,"Y")+DATEDIF(H343,[3]設定!$D$13,"YM")/100),0))</f>
        <v/>
      </c>
      <c r="CE343" s="1100" t="str">
        <f>IF(H343="","",IF(CD343&lt;0.06,"6か月未満",IF(AND(0.06&lt;=CD343,CD343&lt;1),"6か月以上",IF(AND(1&lt;=CD343,CD343&lt;3),"3歳児未満",IF(3&lt;=CD343,"3歳児以上","")))))</f>
        <v/>
      </c>
      <c r="CF343" s="1102"/>
      <c r="CG343" s="1094"/>
      <c r="CH343" s="1103"/>
      <c r="CI343" s="1094"/>
      <c r="CJ343" s="1094"/>
      <c r="CK343" s="1094"/>
      <c r="CL343" s="1094"/>
      <c r="CM343" s="1095"/>
      <c r="CN343" s="1096"/>
      <c r="CO343" s="1092"/>
      <c r="CP343" s="1092"/>
      <c r="CQ343" s="1092"/>
      <c r="CR343" s="1092"/>
      <c r="CS343" s="1092"/>
      <c r="CT343" s="1084">
        <f t="shared" ref="CT343" si="3748">SUM(CV343:DA344)</f>
        <v>0</v>
      </c>
      <c r="CU343" s="1090"/>
      <c r="CV343" s="1084">
        <f t="shared" ref="CV343" si="3749">IF(AND(BM343&lt;&gt;1,K343&gt;=3),COUNTIFS(AH344:BL344,"非",AH343:BL343,"&gt;=2"),"")</f>
        <v>0</v>
      </c>
      <c r="CW343" s="1085"/>
      <c r="CX343" s="1088">
        <f t="shared" ref="CX343" si="3750">IF(AND(BM343&lt;&gt;1,K343&gt;=3),COUNTIFS(AH344:BL344,"緊",AH343:BL343,"&gt;=2"),"")</f>
        <v>0</v>
      </c>
      <c r="CY343" s="1085"/>
      <c r="CZ343" s="1073">
        <f t="shared" ref="CZ343" si="3751">IF(AND(BM343&lt;&gt;1,K343&gt;=3),COUNTIFS(AH344:BL344,"リ",AH343:BL343,"&gt;=2"),"")</f>
        <v>0</v>
      </c>
      <c r="DA343" s="1074"/>
      <c r="DB343" s="1084">
        <f t="shared" ref="DB343" si="3752">SUM(DD343:DI344)</f>
        <v>0</v>
      </c>
      <c r="DC343" s="1090"/>
      <c r="DD343" s="1084" t="str">
        <f t="shared" ref="DD343" si="3753">IF(AND(BM343&lt;&gt;1,K343&lt;3),COUNTIFS(AH344:BL344,"非"),"")</f>
        <v/>
      </c>
      <c r="DE343" s="1085"/>
      <c r="DF343" s="1088" t="str">
        <f t="shared" ref="DF343" si="3754">IF(AND(BM343&lt;&gt;1,K343&lt;3),COUNTIFS(AH344:BL344,"緊"),"")</f>
        <v/>
      </c>
      <c r="DG343" s="1085"/>
      <c r="DH343" s="1073" t="str">
        <f t="shared" ref="DH343" si="3755">IF(AND(BM343&lt;&gt;1,K343&lt;3),COUNTIFS(AH344:BL344,"リ"),"")</f>
        <v/>
      </c>
      <c r="DI343" s="1074"/>
    </row>
    <row r="344" spans="1:113" ht="17.25" customHeight="1" x14ac:dyDescent="0.15">
      <c r="A344" s="1145"/>
      <c r="B344" s="1146"/>
      <c r="C344" s="1150"/>
      <c r="D344" s="1151"/>
      <c r="E344" s="1151"/>
      <c r="F344" s="1151"/>
      <c r="G344" s="1152"/>
      <c r="H344" s="1156"/>
      <c r="I344" s="1157"/>
      <c r="J344" s="1158"/>
      <c r="K344" s="1145"/>
      <c r="L344" s="1146"/>
      <c r="M344" s="1086"/>
      <c r="N344" s="1091"/>
      <c r="O344" s="1160"/>
      <c r="P344" s="1075"/>
      <c r="Q344" s="1075"/>
      <c r="R344" s="1075"/>
      <c r="S344" s="1075"/>
      <c r="T344" s="1076"/>
      <c r="U344" s="1135"/>
      <c r="V344" s="1136"/>
      <c r="W344" s="1139"/>
      <c r="X344" s="1140"/>
      <c r="Y344" s="1142"/>
      <c r="Z344" s="1116"/>
      <c r="AA344" s="1116"/>
      <c r="AB344" s="1116"/>
      <c r="AC344" s="1116"/>
      <c r="AD344" s="1117"/>
      <c r="AE344" s="1077" t="s">
        <v>450</v>
      </c>
      <c r="AF344" s="1078"/>
      <c r="AG344" s="1079"/>
      <c r="AH344" s="362"/>
      <c r="AI344" s="362"/>
      <c r="AJ344" s="362"/>
      <c r="AK344" s="362"/>
      <c r="AL344" s="362"/>
      <c r="AM344" s="362"/>
      <c r="AN344" s="362"/>
      <c r="AO344" s="363"/>
      <c r="AP344" s="363"/>
      <c r="AQ344" s="362"/>
      <c r="AR344" s="362"/>
      <c r="AS344" s="362"/>
      <c r="AT344" s="362"/>
      <c r="AU344" s="362"/>
      <c r="AV344" s="362"/>
      <c r="AW344" s="362"/>
      <c r="AX344" s="362"/>
      <c r="AY344" s="362"/>
      <c r="AZ344" s="362"/>
      <c r="BA344" s="362"/>
      <c r="BB344" s="362"/>
      <c r="BC344" s="362"/>
      <c r="BD344" s="362"/>
      <c r="BE344" s="362"/>
      <c r="BF344" s="362"/>
      <c r="BG344" s="362"/>
      <c r="BH344" s="362"/>
      <c r="BI344" s="362"/>
      <c r="BJ344" s="362"/>
      <c r="BK344" s="362"/>
      <c r="BL344" s="362"/>
      <c r="BM344" s="1080"/>
      <c r="BN344" s="1081"/>
      <c r="BO344" s="1123"/>
      <c r="BP344" s="1124"/>
      <c r="BQ344" s="1127"/>
      <c r="BR344" s="1128"/>
      <c r="BS344" s="1131"/>
      <c r="BT344" s="1132"/>
      <c r="BU344" s="1080"/>
      <c r="BV344" s="1081"/>
      <c r="BW344" s="1109"/>
      <c r="BX344" s="1110"/>
      <c r="BY344" s="1111"/>
      <c r="BZ344" s="1113"/>
      <c r="CA344" s="1113"/>
      <c r="CB344" s="1099"/>
      <c r="CC344" s="1099"/>
      <c r="CD344" s="1101"/>
      <c r="CE344" s="1101"/>
      <c r="CF344" s="1102"/>
      <c r="CG344" s="1094"/>
      <c r="CH344" s="1104"/>
      <c r="CI344" s="1094"/>
      <c r="CJ344" s="1094"/>
      <c r="CK344" s="1094"/>
      <c r="CL344" s="1094"/>
      <c r="CM344" s="1095"/>
      <c r="CN344" s="1097"/>
      <c r="CO344" s="1093"/>
      <c r="CP344" s="1093"/>
      <c r="CQ344" s="1093"/>
      <c r="CR344" s="1093"/>
      <c r="CS344" s="1093"/>
      <c r="CT344" s="1086"/>
      <c r="CU344" s="1091"/>
      <c r="CV344" s="1086"/>
      <c r="CW344" s="1087"/>
      <c r="CX344" s="1089"/>
      <c r="CY344" s="1087"/>
      <c r="CZ344" s="1075"/>
      <c r="DA344" s="1076"/>
      <c r="DB344" s="1086"/>
      <c r="DC344" s="1091"/>
      <c r="DD344" s="1086"/>
      <c r="DE344" s="1087"/>
      <c r="DF344" s="1089"/>
      <c r="DG344" s="1087"/>
      <c r="DH344" s="1075"/>
      <c r="DI344" s="1076"/>
    </row>
    <row r="345" spans="1:113" ht="17.25" customHeight="1" x14ac:dyDescent="0.15">
      <c r="A345" s="1143">
        <f t="shared" ref="A345:A359" si="3756">A343+1</f>
        <v>168</v>
      </c>
      <c r="B345" s="1144"/>
      <c r="C345" s="1147"/>
      <c r="D345" s="1148"/>
      <c r="E345" s="1148"/>
      <c r="F345" s="1148"/>
      <c r="G345" s="1149"/>
      <c r="H345" s="1153"/>
      <c r="I345" s="1154"/>
      <c r="J345" s="1155"/>
      <c r="K345" s="1143" t="str">
        <f>IF(ISERROR(VLOOKUP($H345,[3]設定!$D$2:$E$7,2)), "", VLOOKUP($H345,[3]設定!$D$2:$E$7,2))</f>
        <v/>
      </c>
      <c r="L345" s="1144"/>
      <c r="M345" s="1084">
        <f t="shared" ref="M345" si="3757">COUNTA(AH346:BL346)</f>
        <v>0</v>
      </c>
      <c r="N345" s="1090"/>
      <c r="O345" s="1159">
        <f t="shared" ref="O345" si="3758">COUNTIF(AH346:BL346,"非")</f>
        <v>0</v>
      </c>
      <c r="P345" s="1073"/>
      <c r="Q345" s="1073">
        <f t="shared" ref="Q345" si="3759">COUNTIF(AH346:BL346,"緊")</f>
        <v>0</v>
      </c>
      <c r="R345" s="1073"/>
      <c r="S345" s="1073">
        <f t="shared" ref="S345" si="3760">COUNTIF(AH346:BL346,"リ")</f>
        <v>0</v>
      </c>
      <c r="T345" s="1074"/>
      <c r="U345" s="1133">
        <f t="shared" ref="U345" si="3761">COUNTIF(AH345:BL345,"○")</f>
        <v>0</v>
      </c>
      <c r="V345" s="1134"/>
      <c r="W345" s="1137">
        <f t="shared" ref="W345" si="3762">SUM(Y345:AD346)</f>
        <v>0</v>
      </c>
      <c r="X345" s="1138"/>
      <c r="Y345" s="1141">
        <f t="shared" ref="Y345" si="3763">SUMIFS($AH345:$BL345,$AH346:$BL346,"非")</f>
        <v>0</v>
      </c>
      <c r="Z345" s="1114"/>
      <c r="AA345" s="1114">
        <f t="shared" ref="AA345" si="3764">SUMIFS($AH345:$BL345,$AH346:$BL346,"緊")</f>
        <v>0</v>
      </c>
      <c r="AB345" s="1114"/>
      <c r="AC345" s="1114">
        <f t="shared" ref="AC345" si="3765">SUMIFS($AH345:$BL345,$AH346:$BL346,"リ")</f>
        <v>0</v>
      </c>
      <c r="AD345" s="1115"/>
      <c r="AE345" s="1118" t="s">
        <v>451</v>
      </c>
      <c r="AF345" s="1119"/>
      <c r="AG345" s="1120"/>
      <c r="AH345" s="359"/>
      <c r="AI345" s="286"/>
      <c r="AJ345" s="286"/>
      <c r="AK345" s="286"/>
      <c r="AL345" s="286"/>
      <c r="AM345" s="286"/>
      <c r="AN345" s="286"/>
      <c r="AO345" s="360"/>
      <c r="AP345" s="360"/>
      <c r="AQ345" s="286"/>
      <c r="AR345" s="286"/>
      <c r="AS345" s="286"/>
      <c r="AT345" s="286"/>
      <c r="AU345" s="286"/>
      <c r="AV345" s="286"/>
      <c r="AW345" s="286"/>
      <c r="AX345" s="286"/>
      <c r="AY345" s="286"/>
      <c r="AZ345" s="286"/>
      <c r="BA345" s="286"/>
      <c r="BB345" s="286"/>
      <c r="BC345" s="286"/>
      <c r="BD345" s="286"/>
      <c r="BE345" s="286"/>
      <c r="BF345" s="286"/>
      <c r="BG345" s="286"/>
      <c r="BH345" s="286"/>
      <c r="BI345" s="286"/>
      <c r="BJ345" s="286"/>
      <c r="BK345" s="286"/>
      <c r="BL345" s="361"/>
      <c r="BM345" s="1105"/>
      <c r="BN345" s="1106"/>
      <c r="BO345" s="1121"/>
      <c r="BP345" s="1122"/>
      <c r="BQ345" s="1125"/>
      <c r="BR345" s="1126"/>
      <c r="BS345" s="1129" t="str">
        <f t="shared" ref="BS345" si="3766">IF(BM345&gt;2,CR345,"")</f>
        <v/>
      </c>
      <c r="BT345" s="1130"/>
      <c r="BU345" s="1105"/>
      <c r="BV345" s="1106"/>
      <c r="BW345" s="1107"/>
      <c r="BX345" s="1108"/>
      <c r="BY345" s="1111"/>
      <c r="BZ345" s="1112">
        <f t="shared" ref="BZ345" si="3767">SUMPRODUCT((AH345:BL345&gt;8)*(BM345=""),AH345:BL345)-IF(BM345="",COUNTIF(AH345:BL345,"&gt;8")*8,0)</f>
        <v>0</v>
      </c>
      <c r="CA345" s="1112">
        <f t="shared" ref="CA345" si="3768">SUMPRODUCT((AH345:BL345&gt;8)*(BM345=8),AH345:BL345)-IF(BM345=8,COUNTIF(AH345:BL345,"&gt;8")*8,0)</f>
        <v>0</v>
      </c>
      <c r="CB345" s="1098">
        <f t="shared" ref="CB345" si="3769">COUNTIFS($AH346:$BL346,"緊",$AH345:$BL345,"○")+COUNTIFS($AH346:$BL346,"リ",$AH345:$BL345,"○")</f>
        <v>0</v>
      </c>
      <c r="CC345" s="1098">
        <f t="shared" ref="CC345" si="3770">SUMIFS($AH345:$BL345,$AH346:$BL346,"緊")+SUMIFS($AH345:$BL345,$AH346:$BL346,"リ")</f>
        <v>0</v>
      </c>
      <c r="CD345" s="1100" t="str">
        <f>IF(K345="","",IFERROR(VALUE(DATEDIF(H345,[3]設定!$D$13,"Y")+DATEDIF(H345,[3]設定!$D$13,"YM")/100),0))</f>
        <v/>
      </c>
      <c r="CE345" s="1100" t="str">
        <f>IF(H345="","",IF(CD345&lt;0.06,"6か月未満",IF(AND(0.06&lt;=CD345,CD345&lt;1),"6か月以上",IF(AND(1&lt;=CD345,CD345&lt;3),"3歳児未満",IF(3&lt;=CD345,"3歳児以上","")))))</f>
        <v/>
      </c>
      <c r="CF345" s="1102"/>
      <c r="CG345" s="1094"/>
      <c r="CH345" s="1103"/>
      <c r="CI345" s="1094"/>
      <c r="CJ345" s="1094"/>
      <c r="CK345" s="1094"/>
      <c r="CL345" s="1094"/>
      <c r="CM345" s="1095"/>
      <c r="CN345" s="1096"/>
      <c r="CO345" s="1092"/>
      <c r="CP345" s="1092"/>
      <c r="CQ345" s="1092"/>
      <c r="CR345" s="1092"/>
      <c r="CS345" s="1092"/>
      <c r="CT345" s="1084">
        <f t="shared" ref="CT345" si="3771">SUM(CV345:DA346)</f>
        <v>0</v>
      </c>
      <c r="CU345" s="1090"/>
      <c r="CV345" s="1084">
        <f t="shared" ref="CV345" si="3772">IF(AND(BM345&lt;&gt;1,K345&gt;=3),COUNTIFS(AH346:BL346,"非",AH345:BL345,"&gt;=2"),"")</f>
        <v>0</v>
      </c>
      <c r="CW345" s="1085"/>
      <c r="CX345" s="1088">
        <f t="shared" ref="CX345" si="3773">IF(AND(BM345&lt;&gt;1,K345&gt;=3),COUNTIFS(AH346:BL346,"緊",AH345:BL345,"&gt;=2"),"")</f>
        <v>0</v>
      </c>
      <c r="CY345" s="1085"/>
      <c r="CZ345" s="1073">
        <f t="shared" ref="CZ345" si="3774">IF(AND(BM345&lt;&gt;1,K345&gt;=3),COUNTIFS(AH346:BL346,"リ",AH345:BL345,"&gt;=2"),"")</f>
        <v>0</v>
      </c>
      <c r="DA345" s="1074"/>
      <c r="DB345" s="1084">
        <f t="shared" ref="DB345" si="3775">SUM(DD345:DI346)</f>
        <v>0</v>
      </c>
      <c r="DC345" s="1090"/>
      <c r="DD345" s="1084" t="str">
        <f t="shared" ref="DD345" si="3776">IF(AND(BM345&lt;&gt;1,K345&lt;3),COUNTIFS(AH346:BL346,"非"),"")</f>
        <v/>
      </c>
      <c r="DE345" s="1085"/>
      <c r="DF345" s="1088" t="str">
        <f t="shared" ref="DF345" si="3777">IF(AND(BM345&lt;&gt;1,K345&lt;3),COUNTIFS(AH346:BL346,"緊"),"")</f>
        <v/>
      </c>
      <c r="DG345" s="1085"/>
      <c r="DH345" s="1073" t="str">
        <f t="shared" ref="DH345" si="3778">IF(AND(BM345&lt;&gt;1,K345&lt;3),COUNTIFS(AH346:BL346,"リ"),"")</f>
        <v/>
      </c>
      <c r="DI345" s="1074"/>
    </row>
    <row r="346" spans="1:113" ht="17.25" customHeight="1" x14ac:dyDescent="0.15">
      <c r="A346" s="1145"/>
      <c r="B346" s="1146"/>
      <c r="C346" s="1150"/>
      <c r="D346" s="1151"/>
      <c r="E346" s="1151"/>
      <c r="F346" s="1151"/>
      <c r="G346" s="1152"/>
      <c r="H346" s="1156"/>
      <c r="I346" s="1157"/>
      <c r="J346" s="1158"/>
      <c r="K346" s="1145"/>
      <c r="L346" s="1146"/>
      <c r="M346" s="1086"/>
      <c r="N346" s="1091"/>
      <c r="O346" s="1160"/>
      <c r="P346" s="1075"/>
      <c r="Q346" s="1075"/>
      <c r="R346" s="1075"/>
      <c r="S346" s="1075"/>
      <c r="T346" s="1076"/>
      <c r="U346" s="1135"/>
      <c r="V346" s="1136"/>
      <c r="W346" s="1139"/>
      <c r="X346" s="1140"/>
      <c r="Y346" s="1142"/>
      <c r="Z346" s="1116"/>
      <c r="AA346" s="1116"/>
      <c r="AB346" s="1116"/>
      <c r="AC346" s="1116"/>
      <c r="AD346" s="1117"/>
      <c r="AE346" s="1077" t="s">
        <v>450</v>
      </c>
      <c r="AF346" s="1078"/>
      <c r="AG346" s="1079"/>
      <c r="AH346" s="362"/>
      <c r="AI346" s="362"/>
      <c r="AJ346" s="362"/>
      <c r="AK346" s="362"/>
      <c r="AL346" s="362"/>
      <c r="AM346" s="362"/>
      <c r="AN346" s="362"/>
      <c r="AO346" s="363"/>
      <c r="AP346" s="363"/>
      <c r="AQ346" s="362"/>
      <c r="AR346" s="362"/>
      <c r="AS346" s="362"/>
      <c r="AT346" s="362"/>
      <c r="AU346" s="362"/>
      <c r="AV346" s="362"/>
      <c r="AW346" s="362"/>
      <c r="AX346" s="362"/>
      <c r="AY346" s="362"/>
      <c r="AZ346" s="362"/>
      <c r="BA346" s="362"/>
      <c r="BB346" s="362"/>
      <c r="BC346" s="362"/>
      <c r="BD346" s="362"/>
      <c r="BE346" s="362"/>
      <c r="BF346" s="362"/>
      <c r="BG346" s="362"/>
      <c r="BH346" s="362"/>
      <c r="BI346" s="362"/>
      <c r="BJ346" s="362"/>
      <c r="BK346" s="362"/>
      <c r="BL346" s="362"/>
      <c r="BM346" s="1080"/>
      <c r="BN346" s="1081"/>
      <c r="BO346" s="1123"/>
      <c r="BP346" s="1124"/>
      <c r="BQ346" s="1127"/>
      <c r="BR346" s="1128"/>
      <c r="BS346" s="1131"/>
      <c r="BT346" s="1132"/>
      <c r="BU346" s="1080"/>
      <c r="BV346" s="1081"/>
      <c r="BW346" s="1109"/>
      <c r="BX346" s="1110"/>
      <c r="BY346" s="1111"/>
      <c r="BZ346" s="1113"/>
      <c r="CA346" s="1113"/>
      <c r="CB346" s="1099"/>
      <c r="CC346" s="1099"/>
      <c r="CD346" s="1101"/>
      <c r="CE346" s="1101"/>
      <c r="CF346" s="1102"/>
      <c r="CG346" s="1094"/>
      <c r="CH346" s="1104"/>
      <c r="CI346" s="1094"/>
      <c r="CJ346" s="1094"/>
      <c r="CK346" s="1094"/>
      <c r="CL346" s="1094"/>
      <c r="CM346" s="1095"/>
      <c r="CN346" s="1097"/>
      <c r="CO346" s="1093"/>
      <c r="CP346" s="1093"/>
      <c r="CQ346" s="1093"/>
      <c r="CR346" s="1093"/>
      <c r="CS346" s="1093"/>
      <c r="CT346" s="1086"/>
      <c r="CU346" s="1091"/>
      <c r="CV346" s="1086"/>
      <c r="CW346" s="1087"/>
      <c r="CX346" s="1089"/>
      <c r="CY346" s="1087"/>
      <c r="CZ346" s="1075"/>
      <c r="DA346" s="1076"/>
      <c r="DB346" s="1086"/>
      <c r="DC346" s="1091"/>
      <c r="DD346" s="1086"/>
      <c r="DE346" s="1087"/>
      <c r="DF346" s="1089"/>
      <c r="DG346" s="1087"/>
      <c r="DH346" s="1075"/>
      <c r="DI346" s="1076"/>
    </row>
    <row r="347" spans="1:113" ht="17.25" customHeight="1" x14ac:dyDescent="0.15">
      <c r="A347" s="1143">
        <f t="shared" si="3756"/>
        <v>169</v>
      </c>
      <c r="B347" s="1144"/>
      <c r="C347" s="1147"/>
      <c r="D347" s="1148"/>
      <c r="E347" s="1148"/>
      <c r="F347" s="1148"/>
      <c r="G347" s="1149"/>
      <c r="H347" s="1153"/>
      <c r="I347" s="1154"/>
      <c r="J347" s="1155"/>
      <c r="K347" s="1143" t="str">
        <f>IF(ISERROR(VLOOKUP($H347,[3]設定!$D$2:$E$7,2)), "", VLOOKUP($H347,[3]設定!$D$2:$E$7,2))</f>
        <v/>
      </c>
      <c r="L347" s="1144"/>
      <c r="M347" s="1084">
        <f t="shared" ref="M347" si="3779">COUNTA(AH348:BL348)</f>
        <v>0</v>
      </c>
      <c r="N347" s="1090"/>
      <c r="O347" s="1159">
        <f t="shared" ref="O347" si="3780">COUNTIF(AH348:BL348,"非")</f>
        <v>0</v>
      </c>
      <c r="P347" s="1073"/>
      <c r="Q347" s="1073">
        <f t="shared" ref="Q347" si="3781">COUNTIF(AH348:BL348,"緊")</f>
        <v>0</v>
      </c>
      <c r="R347" s="1073"/>
      <c r="S347" s="1073">
        <f t="shared" ref="S347" si="3782">COUNTIF(AH348:BL348,"リ")</f>
        <v>0</v>
      </c>
      <c r="T347" s="1074"/>
      <c r="U347" s="1133">
        <f t="shared" ref="U347" si="3783">COUNTIF(AH347:BL347,"○")</f>
        <v>0</v>
      </c>
      <c r="V347" s="1134"/>
      <c r="W347" s="1137">
        <f t="shared" ref="W347" si="3784">SUM(Y347:AD348)</f>
        <v>0</v>
      </c>
      <c r="X347" s="1138"/>
      <c r="Y347" s="1141">
        <f t="shared" ref="Y347" si="3785">SUMIFS($AH347:$BL347,$AH348:$BL348,"非")</f>
        <v>0</v>
      </c>
      <c r="Z347" s="1114"/>
      <c r="AA347" s="1114">
        <f t="shared" ref="AA347" si="3786">SUMIFS($AH347:$BL347,$AH348:$BL348,"緊")</f>
        <v>0</v>
      </c>
      <c r="AB347" s="1114"/>
      <c r="AC347" s="1114">
        <f t="shared" ref="AC347" si="3787">SUMIFS($AH347:$BL347,$AH348:$BL348,"リ")</f>
        <v>0</v>
      </c>
      <c r="AD347" s="1115"/>
      <c r="AE347" s="1118" t="s">
        <v>451</v>
      </c>
      <c r="AF347" s="1119"/>
      <c r="AG347" s="1120"/>
      <c r="AH347" s="359"/>
      <c r="AI347" s="286"/>
      <c r="AJ347" s="286"/>
      <c r="AK347" s="286"/>
      <c r="AL347" s="286"/>
      <c r="AM347" s="286"/>
      <c r="AN347" s="286"/>
      <c r="AO347" s="360"/>
      <c r="AP347" s="360"/>
      <c r="AQ347" s="286"/>
      <c r="AR347" s="286"/>
      <c r="AS347" s="286"/>
      <c r="AT347" s="286"/>
      <c r="AU347" s="286"/>
      <c r="AV347" s="286"/>
      <c r="AW347" s="286"/>
      <c r="AX347" s="286"/>
      <c r="AY347" s="286"/>
      <c r="AZ347" s="286"/>
      <c r="BA347" s="286"/>
      <c r="BB347" s="286"/>
      <c r="BC347" s="286"/>
      <c r="BD347" s="286"/>
      <c r="BE347" s="286"/>
      <c r="BF347" s="286"/>
      <c r="BG347" s="286"/>
      <c r="BH347" s="286"/>
      <c r="BI347" s="286"/>
      <c r="BJ347" s="286"/>
      <c r="BK347" s="286"/>
      <c r="BL347" s="361"/>
      <c r="BM347" s="1105"/>
      <c r="BN347" s="1106"/>
      <c r="BO347" s="1121"/>
      <c r="BP347" s="1122"/>
      <c r="BQ347" s="1125"/>
      <c r="BR347" s="1126"/>
      <c r="BS347" s="1129" t="str">
        <f t="shared" ref="BS347" si="3788">IF(BM347&gt;2,CR347,"")</f>
        <v/>
      </c>
      <c r="BT347" s="1130"/>
      <c r="BU347" s="1105"/>
      <c r="BV347" s="1106"/>
      <c r="BW347" s="1107"/>
      <c r="BX347" s="1108"/>
      <c r="BY347" s="1111"/>
      <c r="BZ347" s="1112">
        <f t="shared" ref="BZ347" si="3789">SUMPRODUCT((AH347:BL347&gt;8)*(BM347=""),AH347:BL347)-IF(BM347="",COUNTIF(AH347:BL347,"&gt;8")*8,0)</f>
        <v>0</v>
      </c>
      <c r="CA347" s="1112">
        <f t="shared" ref="CA347" si="3790">SUMPRODUCT((AH347:BL347&gt;8)*(BM347=8),AH347:BL347)-IF(BM347=8,COUNTIF(AH347:BL347,"&gt;8")*8,0)</f>
        <v>0</v>
      </c>
      <c r="CB347" s="1098">
        <f t="shared" ref="CB347" si="3791">COUNTIFS($AH348:$BL348,"緊",$AH347:$BL347,"○")+COUNTIFS($AH348:$BL348,"リ",$AH347:$BL347,"○")</f>
        <v>0</v>
      </c>
      <c r="CC347" s="1098">
        <f t="shared" ref="CC347" si="3792">SUMIFS($AH347:$BL347,$AH348:$BL348,"緊")+SUMIFS($AH347:$BL347,$AH348:$BL348,"リ")</f>
        <v>0</v>
      </c>
      <c r="CD347" s="1100" t="str">
        <f>IF(K347="","",IFERROR(VALUE(DATEDIF(H347,[3]設定!$D$13,"Y")+DATEDIF(H347,[3]設定!$D$13,"YM")/100),0))</f>
        <v/>
      </c>
      <c r="CE347" s="1100" t="str">
        <f>IF(H347="","",IF(CD347&lt;0.06,"6か月未満",IF(AND(0.06&lt;=CD347,CD347&lt;1),"6か月以上",IF(AND(1&lt;=CD347,CD347&lt;3),"3歳児未満",IF(3&lt;=CD347,"3歳児以上","")))))</f>
        <v/>
      </c>
      <c r="CF347" s="1102"/>
      <c r="CG347" s="1094"/>
      <c r="CH347" s="1103"/>
      <c r="CI347" s="1094"/>
      <c r="CJ347" s="1094"/>
      <c r="CK347" s="1094"/>
      <c r="CL347" s="1094"/>
      <c r="CM347" s="1095"/>
      <c r="CN347" s="1096"/>
      <c r="CO347" s="1092"/>
      <c r="CP347" s="1092"/>
      <c r="CQ347" s="1092"/>
      <c r="CR347" s="1092"/>
      <c r="CS347" s="1092"/>
      <c r="CT347" s="1084">
        <f t="shared" ref="CT347" si="3793">SUM(CV347:DA348)</f>
        <v>0</v>
      </c>
      <c r="CU347" s="1090"/>
      <c r="CV347" s="1084">
        <f t="shared" ref="CV347" si="3794">IF(AND(BM347&lt;&gt;1,K347&gt;=3),COUNTIFS(AH348:BL348,"非",AH347:BL347,"&gt;=2"),"")</f>
        <v>0</v>
      </c>
      <c r="CW347" s="1085"/>
      <c r="CX347" s="1088">
        <f t="shared" ref="CX347" si="3795">IF(AND(BM347&lt;&gt;1,K347&gt;=3),COUNTIFS(AH348:BL348,"緊",AH347:BL347,"&gt;=2"),"")</f>
        <v>0</v>
      </c>
      <c r="CY347" s="1085"/>
      <c r="CZ347" s="1073">
        <f t="shared" ref="CZ347" si="3796">IF(AND(BM347&lt;&gt;1,K347&gt;=3),COUNTIFS(AH348:BL348,"リ",AH347:BL347,"&gt;=2"),"")</f>
        <v>0</v>
      </c>
      <c r="DA347" s="1074"/>
      <c r="DB347" s="1084">
        <f t="shared" ref="DB347" si="3797">SUM(DD347:DI348)</f>
        <v>0</v>
      </c>
      <c r="DC347" s="1090"/>
      <c r="DD347" s="1084" t="str">
        <f t="shared" ref="DD347" si="3798">IF(AND(BM347&lt;&gt;1,K347&lt;3),COUNTIFS(AH348:BL348,"非"),"")</f>
        <v/>
      </c>
      <c r="DE347" s="1085"/>
      <c r="DF347" s="1088" t="str">
        <f t="shared" ref="DF347" si="3799">IF(AND(BM347&lt;&gt;1,K347&lt;3),COUNTIFS(AH348:BL348,"緊"),"")</f>
        <v/>
      </c>
      <c r="DG347" s="1085"/>
      <c r="DH347" s="1073" t="str">
        <f t="shared" ref="DH347" si="3800">IF(AND(BM347&lt;&gt;1,K347&lt;3),COUNTIFS(AH348:BL348,"リ"),"")</f>
        <v/>
      </c>
      <c r="DI347" s="1074"/>
    </row>
    <row r="348" spans="1:113" ht="17.25" customHeight="1" x14ac:dyDescent="0.15">
      <c r="A348" s="1145"/>
      <c r="B348" s="1146"/>
      <c r="C348" s="1150"/>
      <c r="D348" s="1151"/>
      <c r="E348" s="1151"/>
      <c r="F348" s="1151"/>
      <c r="G348" s="1152"/>
      <c r="H348" s="1156"/>
      <c r="I348" s="1157"/>
      <c r="J348" s="1158"/>
      <c r="K348" s="1145"/>
      <c r="L348" s="1146"/>
      <c r="M348" s="1086"/>
      <c r="N348" s="1091"/>
      <c r="O348" s="1160"/>
      <c r="P348" s="1075"/>
      <c r="Q348" s="1075"/>
      <c r="R348" s="1075"/>
      <c r="S348" s="1075"/>
      <c r="T348" s="1076"/>
      <c r="U348" s="1135"/>
      <c r="V348" s="1136"/>
      <c r="W348" s="1139"/>
      <c r="X348" s="1140"/>
      <c r="Y348" s="1142"/>
      <c r="Z348" s="1116"/>
      <c r="AA348" s="1116"/>
      <c r="AB348" s="1116"/>
      <c r="AC348" s="1116"/>
      <c r="AD348" s="1117"/>
      <c r="AE348" s="1077" t="s">
        <v>450</v>
      </c>
      <c r="AF348" s="1078"/>
      <c r="AG348" s="1079"/>
      <c r="AH348" s="362"/>
      <c r="AI348" s="362"/>
      <c r="AJ348" s="362"/>
      <c r="AK348" s="362"/>
      <c r="AL348" s="362"/>
      <c r="AM348" s="362"/>
      <c r="AN348" s="362"/>
      <c r="AO348" s="363"/>
      <c r="AP348" s="363"/>
      <c r="AQ348" s="362"/>
      <c r="AR348" s="362"/>
      <c r="AS348" s="362"/>
      <c r="AT348" s="362"/>
      <c r="AU348" s="362"/>
      <c r="AV348" s="362"/>
      <c r="AW348" s="362"/>
      <c r="AX348" s="362"/>
      <c r="AY348" s="362"/>
      <c r="AZ348" s="362"/>
      <c r="BA348" s="362"/>
      <c r="BB348" s="362"/>
      <c r="BC348" s="362"/>
      <c r="BD348" s="362"/>
      <c r="BE348" s="362"/>
      <c r="BF348" s="362"/>
      <c r="BG348" s="362"/>
      <c r="BH348" s="362"/>
      <c r="BI348" s="362"/>
      <c r="BJ348" s="362"/>
      <c r="BK348" s="362"/>
      <c r="BL348" s="362"/>
      <c r="BM348" s="1080"/>
      <c r="BN348" s="1081"/>
      <c r="BO348" s="1123"/>
      <c r="BP348" s="1124"/>
      <c r="BQ348" s="1127"/>
      <c r="BR348" s="1128"/>
      <c r="BS348" s="1131"/>
      <c r="BT348" s="1132"/>
      <c r="BU348" s="1080"/>
      <c r="BV348" s="1081"/>
      <c r="BW348" s="1109"/>
      <c r="BX348" s="1110"/>
      <c r="BY348" s="1111"/>
      <c r="BZ348" s="1113"/>
      <c r="CA348" s="1113"/>
      <c r="CB348" s="1099"/>
      <c r="CC348" s="1099"/>
      <c r="CD348" s="1101"/>
      <c r="CE348" s="1101"/>
      <c r="CF348" s="1102"/>
      <c r="CG348" s="1094"/>
      <c r="CH348" s="1104"/>
      <c r="CI348" s="1094"/>
      <c r="CJ348" s="1094"/>
      <c r="CK348" s="1094"/>
      <c r="CL348" s="1094"/>
      <c r="CM348" s="1095"/>
      <c r="CN348" s="1097"/>
      <c r="CO348" s="1093"/>
      <c r="CP348" s="1093"/>
      <c r="CQ348" s="1093"/>
      <c r="CR348" s="1093"/>
      <c r="CS348" s="1093"/>
      <c r="CT348" s="1086"/>
      <c r="CU348" s="1091"/>
      <c r="CV348" s="1086"/>
      <c r="CW348" s="1087"/>
      <c r="CX348" s="1089"/>
      <c r="CY348" s="1087"/>
      <c r="CZ348" s="1075"/>
      <c r="DA348" s="1076"/>
      <c r="DB348" s="1086"/>
      <c r="DC348" s="1091"/>
      <c r="DD348" s="1086"/>
      <c r="DE348" s="1087"/>
      <c r="DF348" s="1089"/>
      <c r="DG348" s="1087"/>
      <c r="DH348" s="1075"/>
      <c r="DI348" s="1076"/>
    </row>
    <row r="349" spans="1:113" ht="17.25" customHeight="1" x14ac:dyDescent="0.15">
      <c r="A349" s="1143">
        <f t="shared" si="3756"/>
        <v>170</v>
      </c>
      <c r="B349" s="1144"/>
      <c r="C349" s="1147"/>
      <c r="D349" s="1148"/>
      <c r="E349" s="1148"/>
      <c r="F349" s="1148"/>
      <c r="G349" s="1149"/>
      <c r="H349" s="1153"/>
      <c r="I349" s="1154"/>
      <c r="J349" s="1155"/>
      <c r="K349" s="1143" t="str">
        <f>IF(ISERROR(VLOOKUP($H349,[3]設定!$D$2:$E$7,2)), "", VLOOKUP($H349,[3]設定!$D$2:$E$7,2))</f>
        <v/>
      </c>
      <c r="L349" s="1144"/>
      <c r="M349" s="1084">
        <f t="shared" ref="M349" si="3801">COUNTA(AH350:BL350)</f>
        <v>0</v>
      </c>
      <c r="N349" s="1090"/>
      <c r="O349" s="1159">
        <f t="shared" ref="O349" si="3802">COUNTIF(AH350:BL350,"非")</f>
        <v>0</v>
      </c>
      <c r="P349" s="1073"/>
      <c r="Q349" s="1073">
        <f t="shared" ref="Q349" si="3803">COUNTIF(AH350:BL350,"緊")</f>
        <v>0</v>
      </c>
      <c r="R349" s="1073"/>
      <c r="S349" s="1073">
        <f t="shared" ref="S349" si="3804">COUNTIF(AH350:BL350,"リ")</f>
        <v>0</v>
      </c>
      <c r="T349" s="1074"/>
      <c r="U349" s="1133">
        <f t="shared" ref="U349" si="3805">COUNTIF(AH349:BL349,"○")</f>
        <v>0</v>
      </c>
      <c r="V349" s="1134"/>
      <c r="W349" s="1137">
        <f t="shared" ref="W349" si="3806">SUM(Y349:AD350)</f>
        <v>0</v>
      </c>
      <c r="X349" s="1138"/>
      <c r="Y349" s="1141">
        <f t="shared" ref="Y349" si="3807">SUMIFS($AH349:$BL349,$AH350:$BL350,"非")</f>
        <v>0</v>
      </c>
      <c r="Z349" s="1114"/>
      <c r="AA349" s="1114">
        <f t="shared" ref="AA349" si="3808">SUMIFS($AH349:$BL349,$AH350:$BL350,"緊")</f>
        <v>0</v>
      </c>
      <c r="AB349" s="1114"/>
      <c r="AC349" s="1114">
        <f t="shared" ref="AC349" si="3809">SUMIFS($AH349:$BL349,$AH350:$BL350,"リ")</f>
        <v>0</v>
      </c>
      <c r="AD349" s="1115"/>
      <c r="AE349" s="1118" t="s">
        <v>451</v>
      </c>
      <c r="AF349" s="1119"/>
      <c r="AG349" s="1120"/>
      <c r="AH349" s="359"/>
      <c r="AI349" s="286"/>
      <c r="AJ349" s="286"/>
      <c r="AK349" s="286"/>
      <c r="AL349" s="286"/>
      <c r="AM349" s="286"/>
      <c r="AN349" s="286"/>
      <c r="AO349" s="360"/>
      <c r="AP349" s="360"/>
      <c r="AQ349" s="286"/>
      <c r="AR349" s="286"/>
      <c r="AS349" s="286"/>
      <c r="AT349" s="286"/>
      <c r="AU349" s="286"/>
      <c r="AV349" s="286"/>
      <c r="AW349" s="286"/>
      <c r="AX349" s="286"/>
      <c r="AY349" s="286"/>
      <c r="AZ349" s="286"/>
      <c r="BA349" s="286"/>
      <c r="BB349" s="286"/>
      <c r="BC349" s="286"/>
      <c r="BD349" s="286"/>
      <c r="BE349" s="286"/>
      <c r="BF349" s="286"/>
      <c r="BG349" s="286"/>
      <c r="BH349" s="286"/>
      <c r="BI349" s="286"/>
      <c r="BJ349" s="286"/>
      <c r="BK349" s="286"/>
      <c r="BL349" s="361"/>
      <c r="BM349" s="1105"/>
      <c r="BN349" s="1106"/>
      <c r="BO349" s="1121"/>
      <c r="BP349" s="1122"/>
      <c r="BQ349" s="1125"/>
      <c r="BR349" s="1126"/>
      <c r="BS349" s="1129" t="str">
        <f t="shared" ref="BS349" si="3810">IF(BM349&gt;2,CR349,"")</f>
        <v/>
      </c>
      <c r="BT349" s="1130"/>
      <c r="BU349" s="1105"/>
      <c r="BV349" s="1106"/>
      <c r="BW349" s="1107"/>
      <c r="BX349" s="1108"/>
      <c r="BY349" s="1111"/>
      <c r="BZ349" s="1112">
        <f t="shared" ref="BZ349" si="3811">SUMPRODUCT((AH349:BL349&gt;8)*(BM349=""),AH349:BL349)-IF(BM349="",COUNTIF(AH349:BL349,"&gt;8")*8,0)</f>
        <v>0</v>
      </c>
      <c r="CA349" s="1112">
        <f t="shared" ref="CA349" si="3812">SUMPRODUCT((AH349:BL349&gt;8)*(BM349=8),AH349:BL349)-IF(BM349=8,COUNTIF(AH349:BL349,"&gt;8")*8,0)</f>
        <v>0</v>
      </c>
      <c r="CB349" s="1098">
        <f t="shared" ref="CB349" si="3813">COUNTIFS($AH350:$BL350,"緊",$AH349:$BL349,"○")+COUNTIFS($AH350:$BL350,"リ",$AH349:$BL349,"○")</f>
        <v>0</v>
      </c>
      <c r="CC349" s="1098">
        <f t="shared" ref="CC349" si="3814">SUMIFS($AH349:$BL349,$AH350:$BL350,"緊")+SUMIFS($AH349:$BL349,$AH350:$BL350,"リ")</f>
        <v>0</v>
      </c>
      <c r="CD349" s="1100" t="str">
        <f>IF(K349="","",IFERROR(VALUE(DATEDIF(H349,[3]設定!$D$13,"Y")+DATEDIF(H349,[3]設定!$D$13,"YM")/100),0))</f>
        <v/>
      </c>
      <c r="CE349" s="1100" t="str">
        <f>IF(H349="","",IF(CD349&lt;0.06,"6か月未満",IF(AND(0.06&lt;=CD349,CD349&lt;1),"6か月以上",IF(AND(1&lt;=CD349,CD349&lt;3),"3歳児未満",IF(3&lt;=CD349,"3歳児以上","")))))</f>
        <v/>
      </c>
      <c r="CF349" s="1102"/>
      <c r="CG349" s="1094"/>
      <c r="CH349" s="1103"/>
      <c r="CI349" s="1094"/>
      <c r="CJ349" s="1094"/>
      <c r="CK349" s="1094"/>
      <c r="CL349" s="1094"/>
      <c r="CM349" s="1095"/>
      <c r="CN349" s="1096"/>
      <c r="CO349" s="1092"/>
      <c r="CP349" s="1092"/>
      <c r="CQ349" s="1092"/>
      <c r="CR349" s="1092"/>
      <c r="CS349" s="1092"/>
      <c r="CT349" s="1084">
        <f t="shared" ref="CT349" si="3815">SUM(CV349:DA350)</f>
        <v>0</v>
      </c>
      <c r="CU349" s="1090"/>
      <c r="CV349" s="1084">
        <f t="shared" ref="CV349" si="3816">IF(AND(BM349&lt;&gt;1,K349&gt;=3),COUNTIFS(AH350:BL350,"非",AH349:BL349,"&gt;=2"),"")</f>
        <v>0</v>
      </c>
      <c r="CW349" s="1085"/>
      <c r="CX349" s="1088">
        <f t="shared" ref="CX349" si="3817">IF(AND(BM349&lt;&gt;1,K349&gt;=3),COUNTIFS(AH350:BL350,"緊",AH349:BL349,"&gt;=2"),"")</f>
        <v>0</v>
      </c>
      <c r="CY349" s="1085"/>
      <c r="CZ349" s="1073">
        <f t="shared" ref="CZ349" si="3818">IF(AND(BM349&lt;&gt;1,K349&gt;=3),COUNTIFS(AH350:BL350,"リ",AH349:BL349,"&gt;=2"),"")</f>
        <v>0</v>
      </c>
      <c r="DA349" s="1074"/>
      <c r="DB349" s="1084">
        <f t="shared" ref="DB349" si="3819">SUM(DD349:DI350)</f>
        <v>0</v>
      </c>
      <c r="DC349" s="1090"/>
      <c r="DD349" s="1084" t="str">
        <f t="shared" ref="DD349" si="3820">IF(AND(BM349&lt;&gt;1,K349&lt;3),COUNTIFS(AH350:BL350,"非"),"")</f>
        <v/>
      </c>
      <c r="DE349" s="1085"/>
      <c r="DF349" s="1088" t="str">
        <f t="shared" ref="DF349" si="3821">IF(AND(BM349&lt;&gt;1,K349&lt;3),COUNTIFS(AH350:BL350,"緊"),"")</f>
        <v/>
      </c>
      <c r="DG349" s="1085"/>
      <c r="DH349" s="1073" t="str">
        <f t="shared" ref="DH349" si="3822">IF(AND(BM349&lt;&gt;1,K349&lt;3),COUNTIFS(AH350:BL350,"リ"),"")</f>
        <v/>
      </c>
      <c r="DI349" s="1074"/>
    </row>
    <row r="350" spans="1:113" ht="17.25" customHeight="1" x14ac:dyDescent="0.15">
      <c r="A350" s="1145"/>
      <c r="B350" s="1146"/>
      <c r="C350" s="1150"/>
      <c r="D350" s="1151"/>
      <c r="E350" s="1151"/>
      <c r="F350" s="1151"/>
      <c r="G350" s="1152"/>
      <c r="H350" s="1156"/>
      <c r="I350" s="1157"/>
      <c r="J350" s="1158"/>
      <c r="K350" s="1145"/>
      <c r="L350" s="1146"/>
      <c r="M350" s="1086"/>
      <c r="N350" s="1091"/>
      <c r="O350" s="1160"/>
      <c r="P350" s="1075"/>
      <c r="Q350" s="1075"/>
      <c r="R350" s="1075"/>
      <c r="S350" s="1075"/>
      <c r="T350" s="1076"/>
      <c r="U350" s="1135"/>
      <c r="V350" s="1136"/>
      <c r="W350" s="1139"/>
      <c r="X350" s="1140"/>
      <c r="Y350" s="1142"/>
      <c r="Z350" s="1116"/>
      <c r="AA350" s="1116"/>
      <c r="AB350" s="1116"/>
      <c r="AC350" s="1116"/>
      <c r="AD350" s="1117"/>
      <c r="AE350" s="1077" t="s">
        <v>450</v>
      </c>
      <c r="AF350" s="1078"/>
      <c r="AG350" s="1079"/>
      <c r="AH350" s="362"/>
      <c r="AI350" s="362"/>
      <c r="AJ350" s="362"/>
      <c r="AK350" s="362"/>
      <c r="AL350" s="362"/>
      <c r="AM350" s="362"/>
      <c r="AN350" s="362"/>
      <c r="AO350" s="363"/>
      <c r="AP350" s="363"/>
      <c r="AQ350" s="362"/>
      <c r="AR350" s="362"/>
      <c r="AS350" s="362"/>
      <c r="AT350" s="362"/>
      <c r="AU350" s="362"/>
      <c r="AV350" s="362"/>
      <c r="AW350" s="362"/>
      <c r="AX350" s="362"/>
      <c r="AY350" s="362"/>
      <c r="AZ350" s="362"/>
      <c r="BA350" s="362"/>
      <c r="BB350" s="362"/>
      <c r="BC350" s="362"/>
      <c r="BD350" s="362"/>
      <c r="BE350" s="362"/>
      <c r="BF350" s="362"/>
      <c r="BG350" s="362"/>
      <c r="BH350" s="362"/>
      <c r="BI350" s="362"/>
      <c r="BJ350" s="362"/>
      <c r="BK350" s="362"/>
      <c r="BL350" s="362"/>
      <c r="BM350" s="1080"/>
      <c r="BN350" s="1081"/>
      <c r="BO350" s="1123"/>
      <c r="BP350" s="1124"/>
      <c r="BQ350" s="1127"/>
      <c r="BR350" s="1128"/>
      <c r="BS350" s="1131"/>
      <c r="BT350" s="1132"/>
      <c r="BU350" s="1080"/>
      <c r="BV350" s="1081"/>
      <c r="BW350" s="1109"/>
      <c r="BX350" s="1110"/>
      <c r="BY350" s="1111"/>
      <c r="BZ350" s="1113"/>
      <c r="CA350" s="1113"/>
      <c r="CB350" s="1099"/>
      <c r="CC350" s="1099"/>
      <c r="CD350" s="1101"/>
      <c r="CE350" s="1101"/>
      <c r="CF350" s="1102"/>
      <c r="CG350" s="1094"/>
      <c r="CH350" s="1104"/>
      <c r="CI350" s="1094"/>
      <c r="CJ350" s="1094"/>
      <c r="CK350" s="1094"/>
      <c r="CL350" s="1094"/>
      <c r="CM350" s="1095"/>
      <c r="CN350" s="1097"/>
      <c r="CO350" s="1093"/>
      <c r="CP350" s="1093"/>
      <c r="CQ350" s="1093"/>
      <c r="CR350" s="1093"/>
      <c r="CS350" s="1093"/>
      <c r="CT350" s="1086"/>
      <c r="CU350" s="1091"/>
      <c r="CV350" s="1086"/>
      <c r="CW350" s="1087"/>
      <c r="CX350" s="1089"/>
      <c r="CY350" s="1087"/>
      <c r="CZ350" s="1075"/>
      <c r="DA350" s="1076"/>
      <c r="DB350" s="1086"/>
      <c r="DC350" s="1091"/>
      <c r="DD350" s="1086"/>
      <c r="DE350" s="1087"/>
      <c r="DF350" s="1089"/>
      <c r="DG350" s="1087"/>
      <c r="DH350" s="1075"/>
      <c r="DI350" s="1076"/>
    </row>
    <row r="351" spans="1:113" ht="17.25" customHeight="1" x14ac:dyDescent="0.15">
      <c r="A351" s="1143">
        <f t="shared" si="3756"/>
        <v>171</v>
      </c>
      <c r="B351" s="1144"/>
      <c r="C351" s="1147"/>
      <c r="D351" s="1148"/>
      <c r="E351" s="1148"/>
      <c r="F351" s="1148"/>
      <c r="G351" s="1149"/>
      <c r="H351" s="1153"/>
      <c r="I351" s="1154"/>
      <c r="J351" s="1155"/>
      <c r="K351" s="1143" t="str">
        <f>IF(ISERROR(VLOOKUP($H351,[3]設定!$D$2:$E$7,2)), "", VLOOKUP($H351,[3]設定!$D$2:$E$7,2))</f>
        <v/>
      </c>
      <c r="L351" s="1144"/>
      <c r="M351" s="1084">
        <f t="shared" ref="M351" si="3823">COUNTA(AH352:BL352)</f>
        <v>0</v>
      </c>
      <c r="N351" s="1090"/>
      <c r="O351" s="1159">
        <f t="shared" ref="O351" si="3824">COUNTIF(AH352:BL352,"非")</f>
        <v>0</v>
      </c>
      <c r="P351" s="1073"/>
      <c r="Q351" s="1073">
        <f t="shared" ref="Q351" si="3825">COUNTIF(AH352:BL352,"緊")</f>
        <v>0</v>
      </c>
      <c r="R351" s="1073"/>
      <c r="S351" s="1073">
        <f t="shared" ref="S351" si="3826">COUNTIF(AH352:BL352,"リ")</f>
        <v>0</v>
      </c>
      <c r="T351" s="1074"/>
      <c r="U351" s="1133">
        <f t="shared" ref="U351" si="3827">COUNTIF(AH351:BL351,"○")</f>
        <v>0</v>
      </c>
      <c r="V351" s="1134"/>
      <c r="W351" s="1137">
        <f t="shared" ref="W351" si="3828">SUM(Y351:AD352)</f>
        <v>0</v>
      </c>
      <c r="X351" s="1138"/>
      <c r="Y351" s="1141">
        <f t="shared" ref="Y351" si="3829">SUMIFS($AH351:$BL351,$AH352:$BL352,"非")</f>
        <v>0</v>
      </c>
      <c r="Z351" s="1114"/>
      <c r="AA351" s="1114">
        <f t="shared" ref="AA351" si="3830">SUMIFS($AH351:$BL351,$AH352:$BL352,"緊")</f>
        <v>0</v>
      </c>
      <c r="AB351" s="1114"/>
      <c r="AC351" s="1114">
        <f t="shared" ref="AC351" si="3831">SUMIFS($AH351:$BL351,$AH352:$BL352,"リ")</f>
        <v>0</v>
      </c>
      <c r="AD351" s="1115"/>
      <c r="AE351" s="1118" t="s">
        <v>451</v>
      </c>
      <c r="AF351" s="1119"/>
      <c r="AG351" s="1120"/>
      <c r="AH351" s="359"/>
      <c r="AI351" s="286"/>
      <c r="AJ351" s="286"/>
      <c r="AK351" s="286"/>
      <c r="AL351" s="286"/>
      <c r="AM351" s="286"/>
      <c r="AN351" s="286"/>
      <c r="AO351" s="360"/>
      <c r="AP351" s="360"/>
      <c r="AQ351" s="286"/>
      <c r="AR351" s="286"/>
      <c r="AS351" s="286"/>
      <c r="AT351" s="286"/>
      <c r="AU351" s="286"/>
      <c r="AV351" s="286"/>
      <c r="AW351" s="286"/>
      <c r="AX351" s="286"/>
      <c r="AY351" s="286"/>
      <c r="AZ351" s="286"/>
      <c r="BA351" s="286"/>
      <c r="BB351" s="286"/>
      <c r="BC351" s="286"/>
      <c r="BD351" s="286"/>
      <c r="BE351" s="286"/>
      <c r="BF351" s="286"/>
      <c r="BG351" s="286"/>
      <c r="BH351" s="286"/>
      <c r="BI351" s="286"/>
      <c r="BJ351" s="286"/>
      <c r="BK351" s="286"/>
      <c r="BL351" s="361"/>
      <c r="BM351" s="1105"/>
      <c r="BN351" s="1106"/>
      <c r="BO351" s="1121"/>
      <c r="BP351" s="1122"/>
      <c r="BQ351" s="1125"/>
      <c r="BR351" s="1126"/>
      <c r="BS351" s="1129" t="str">
        <f t="shared" ref="BS351" si="3832">IF(BM351&gt;2,CR351,"")</f>
        <v/>
      </c>
      <c r="BT351" s="1130"/>
      <c r="BU351" s="1105"/>
      <c r="BV351" s="1106"/>
      <c r="BW351" s="1107"/>
      <c r="BX351" s="1108"/>
      <c r="BY351" s="1111"/>
      <c r="BZ351" s="1112">
        <f t="shared" ref="BZ351" si="3833">SUMPRODUCT((AH351:BL351&gt;8)*(BM351=""),AH351:BL351)-IF(BM351="",COUNTIF(AH351:BL351,"&gt;8")*8,0)</f>
        <v>0</v>
      </c>
      <c r="CA351" s="1112">
        <f t="shared" ref="CA351" si="3834">SUMPRODUCT((AH351:BL351&gt;8)*(BM351=8),AH351:BL351)-IF(BM351=8,COUNTIF(AH351:BL351,"&gt;8")*8,0)</f>
        <v>0</v>
      </c>
      <c r="CB351" s="1098">
        <f t="shared" ref="CB351" si="3835">COUNTIFS($AH352:$BL352,"緊",$AH351:$BL351,"○")+COUNTIFS($AH352:$BL352,"リ",$AH351:$BL351,"○")</f>
        <v>0</v>
      </c>
      <c r="CC351" s="1098">
        <f t="shared" ref="CC351" si="3836">SUMIFS($AH351:$BL351,$AH352:$BL352,"緊")+SUMIFS($AH351:$BL351,$AH352:$BL352,"リ")</f>
        <v>0</v>
      </c>
      <c r="CD351" s="1100" t="str">
        <f>IF(K351="","",IFERROR(VALUE(DATEDIF(H351,[3]設定!$D$13,"Y")+DATEDIF(H351,[3]設定!$D$13,"YM")/100),0))</f>
        <v/>
      </c>
      <c r="CE351" s="1100" t="str">
        <f>IF(H351="","",IF(CD351&lt;0.06,"6か月未満",IF(AND(0.06&lt;=CD351,CD351&lt;1),"6か月以上",IF(AND(1&lt;=CD351,CD351&lt;3),"3歳児未満",IF(3&lt;=CD351,"3歳児以上","")))))</f>
        <v/>
      </c>
      <c r="CF351" s="1102"/>
      <c r="CG351" s="1094"/>
      <c r="CH351" s="1103"/>
      <c r="CI351" s="1094"/>
      <c r="CJ351" s="1094"/>
      <c r="CK351" s="1094"/>
      <c r="CL351" s="1094"/>
      <c r="CM351" s="1095"/>
      <c r="CN351" s="1096"/>
      <c r="CO351" s="1092"/>
      <c r="CP351" s="1092"/>
      <c r="CQ351" s="1092"/>
      <c r="CR351" s="1092"/>
      <c r="CS351" s="1092"/>
      <c r="CT351" s="1084">
        <f t="shared" ref="CT351" si="3837">SUM(CV351:DA352)</f>
        <v>0</v>
      </c>
      <c r="CU351" s="1090"/>
      <c r="CV351" s="1084">
        <f t="shared" ref="CV351" si="3838">IF(AND(BM351&lt;&gt;1,K351&gt;=3),COUNTIFS(AH352:BL352,"非",AH351:BL351,"&gt;=2"),"")</f>
        <v>0</v>
      </c>
      <c r="CW351" s="1085"/>
      <c r="CX351" s="1088">
        <f t="shared" ref="CX351" si="3839">IF(AND(BM351&lt;&gt;1,K351&gt;=3),COUNTIFS(AH352:BL352,"緊",AH351:BL351,"&gt;=2"),"")</f>
        <v>0</v>
      </c>
      <c r="CY351" s="1085"/>
      <c r="CZ351" s="1073">
        <f t="shared" ref="CZ351" si="3840">IF(AND(BM351&lt;&gt;1,K351&gt;=3),COUNTIFS(AH352:BL352,"リ",AH351:BL351,"&gt;=2"),"")</f>
        <v>0</v>
      </c>
      <c r="DA351" s="1074"/>
      <c r="DB351" s="1084">
        <f t="shared" ref="DB351" si="3841">SUM(DD351:DI352)</f>
        <v>0</v>
      </c>
      <c r="DC351" s="1090"/>
      <c r="DD351" s="1084" t="str">
        <f t="shared" ref="DD351" si="3842">IF(AND(BM351&lt;&gt;1,K351&lt;3),COUNTIFS(AH352:BL352,"非"),"")</f>
        <v/>
      </c>
      <c r="DE351" s="1085"/>
      <c r="DF351" s="1088" t="str">
        <f t="shared" ref="DF351" si="3843">IF(AND(BM351&lt;&gt;1,K351&lt;3),COUNTIFS(AH352:BL352,"緊"),"")</f>
        <v/>
      </c>
      <c r="DG351" s="1085"/>
      <c r="DH351" s="1073" t="str">
        <f t="shared" ref="DH351" si="3844">IF(AND(BM351&lt;&gt;1,K351&lt;3),COUNTIFS(AH352:BL352,"リ"),"")</f>
        <v/>
      </c>
      <c r="DI351" s="1074"/>
    </row>
    <row r="352" spans="1:113" ht="17.25" customHeight="1" x14ac:dyDescent="0.15">
      <c r="A352" s="1145"/>
      <c r="B352" s="1146"/>
      <c r="C352" s="1150"/>
      <c r="D352" s="1151"/>
      <c r="E352" s="1151"/>
      <c r="F352" s="1151"/>
      <c r="G352" s="1152"/>
      <c r="H352" s="1156"/>
      <c r="I352" s="1157"/>
      <c r="J352" s="1158"/>
      <c r="K352" s="1145"/>
      <c r="L352" s="1146"/>
      <c r="M352" s="1086"/>
      <c r="N352" s="1091"/>
      <c r="O352" s="1160"/>
      <c r="P352" s="1075"/>
      <c r="Q352" s="1075"/>
      <c r="R352" s="1075"/>
      <c r="S352" s="1075"/>
      <c r="T352" s="1076"/>
      <c r="U352" s="1135"/>
      <c r="V352" s="1136"/>
      <c r="W352" s="1139"/>
      <c r="X352" s="1140"/>
      <c r="Y352" s="1142"/>
      <c r="Z352" s="1116"/>
      <c r="AA352" s="1116"/>
      <c r="AB352" s="1116"/>
      <c r="AC352" s="1116"/>
      <c r="AD352" s="1117"/>
      <c r="AE352" s="1077" t="s">
        <v>450</v>
      </c>
      <c r="AF352" s="1078"/>
      <c r="AG352" s="1079"/>
      <c r="AH352" s="362"/>
      <c r="AI352" s="362"/>
      <c r="AJ352" s="362"/>
      <c r="AK352" s="362"/>
      <c r="AL352" s="362"/>
      <c r="AM352" s="362"/>
      <c r="AN352" s="362"/>
      <c r="AO352" s="363"/>
      <c r="AP352" s="363"/>
      <c r="AQ352" s="362"/>
      <c r="AR352" s="362"/>
      <c r="AS352" s="362"/>
      <c r="AT352" s="362"/>
      <c r="AU352" s="362"/>
      <c r="AV352" s="362"/>
      <c r="AW352" s="362"/>
      <c r="AX352" s="362"/>
      <c r="AY352" s="362"/>
      <c r="AZ352" s="362"/>
      <c r="BA352" s="362"/>
      <c r="BB352" s="362"/>
      <c r="BC352" s="362"/>
      <c r="BD352" s="362"/>
      <c r="BE352" s="362"/>
      <c r="BF352" s="362"/>
      <c r="BG352" s="362"/>
      <c r="BH352" s="362"/>
      <c r="BI352" s="362"/>
      <c r="BJ352" s="362"/>
      <c r="BK352" s="362"/>
      <c r="BL352" s="362"/>
      <c r="BM352" s="1080"/>
      <c r="BN352" s="1081"/>
      <c r="BO352" s="1123"/>
      <c r="BP352" s="1124"/>
      <c r="BQ352" s="1127"/>
      <c r="BR352" s="1128"/>
      <c r="BS352" s="1131"/>
      <c r="BT352" s="1132"/>
      <c r="BU352" s="1080"/>
      <c r="BV352" s="1081"/>
      <c r="BW352" s="1109"/>
      <c r="BX352" s="1110"/>
      <c r="BY352" s="1111"/>
      <c r="BZ352" s="1113"/>
      <c r="CA352" s="1113"/>
      <c r="CB352" s="1099"/>
      <c r="CC352" s="1099"/>
      <c r="CD352" s="1101"/>
      <c r="CE352" s="1101"/>
      <c r="CF352" s="1102"/>
      <c r="CG352" s="1094"/>
      <c r="CH352" s="1104"/>
      <c r="CI352" s="1094"/>
      <c r="CJ352" s="1094"/>
      <c r="CK352" s="1094"/>
      <c r="CL352" s="1094"/>
      <c r="CM352" s="1095"/>
      <c r="CN352" s="1097"/>
      <c r="CO352" s="1093"/>
      <c r="CP352" s="1093"/>
      <c r="CQ352" s="1093"/>
      <c r="CR352" s="1093"/>
      <c r="CS352" s="1093"/>
      <c r="CT352" s="1086"/>
      <c r="CU352" s="1091"/>
      <c r="CV352" s="1086"/>
      <c r="CW352" s="1087"/>
      <c r="CX352" s="1089"/>
      <c r="CY352" s="1087"/>
      <c r="CZ352" s="1075"/>
      <c r="DA352" s="1076"/>
      <c r="DB352" s="1086"/>
      <c r="DC352" s="1091"/>
      <c r="DD352" s="1086"/>
      <c r="DE352" s="1087"/>
      <c r="DF352" s="1089"/>
      <c r="DG352" s="1087"/>
      <c r="DH352" s="1075"/>
      <c r="DI352" s="1076"/>
    </row>
    <row r="353" spans="1:113" ht="17.25" customHeight="1" x14ac:dyDescent="0.15">
      <c r="A353" s="1143">
        <f t="shared" si="3756"/>
        <v>172</v>
      </c>
      <c r="B353" s="1144"/>
      <c r="C353" s="1147"/>
      <c r="D353" s="1148"/>
      <c r="E353" s="1148"/>
      <c r="F353" s="1148"/>
      <c r="G353" s="1149"/>
      <c r="H353" s="1153"/>
      <c r="I353" s="1154"/>
      <c r="J353" s="1155"/>
      <c r="K353" s="1143" t="str">
        <f>IF(ISERROR(VLOOKUP($H353,[3]設定!$D$2:$E$7,2)), "", VLOOKUP($H353,[3]設定!$D$2:$E$7,2))</f>
        <v/>
      </c>
      <c r="L353" s="1144"/>
      <c r="M353" s="1084">
        <f t="shared" ref="M353" si="3845">COUNTA(AH354:BL354)</f>
        <v>0</v>
      </c>
      <c r="N353" s="1090"/>
      <c r="O353" s="1159">
        <f t="shared" ref="O353" si="3846">COUNTIF(AH354:BL354,"非")</f>
        <v>0</v>
      </c>
      <c r="P353" s="1073"/>
      <c r="Q353" s="1073">
        <f t="shared" ref="Q353" si="3847">COUNTIF(AH354:BL354,"緊")</f>
        <v>0</v>
      </c>
      <c r="R353" s="1073"/>
      <c r="S353" s="1073">
        <f t="shared" ref="S353" si="3848">COUNTIF(AH354:BL354,"リ")</f>
        <v>0</v>
      </c>
      <c r="T353" s="1074"/>
      <c r="U353" s="1133">
        <f t="shared" ref="U353" si="3849">COUNTIF(AH353:BL353,"○")</f>
        <v>0</v>
      </c>
      <c r="V353" s="1134"/>
      <c r="W353" s="1137">
        <f t="shared" ref="W353" si="3850">SUM(Y353:AD354)</f>
        <v>0</v>
      </c>
      <c r="X353" s="1138"/>
      <c r="Y353" s="1141">
        <f t="shared" ref="Y353" si="3851">SUMIFS($AH353:$BL353,$AH354:$BL354,"非")</f>
        <v>0</v>
      </c>
      <c r="Z353" s="1114"/>
      <c r="AA353" s="1114">
        <f t="shared" ref="AA353" si="3852">SUMIFS($AH353:$BL353,$AH354:$BL354,"緊")</f>
        <v>0</v>
      </c>
      <c r="AB353" s="1114"/>
      <c r="AC353" s="1114">
        <f t="shared" ref="AC353" si="3853">SUMIFS($AH353:$BL353,$AH354:$BL354,"リ")</f>
        <v>0</v>
      </c>
      <c r="AD353" s="1115"/>
      <c r="AE353" s="1118" t="s">
        <v>451</v>
      </c>
      <c r="AF353" s="1119"/>
      <c r="AG353" s="1120"/>
      <c r="AH353" s="359"/>
      <c r="AI353" s="286"/>
      <c r="AJ353" s="286"/>
      <c r="AK353" s="286"/>
      <c r="AL353" s="286"/>
      <c r="AM353" s="286"/>
      <c r="AN353" s="286"/>
      <c r="AO353" s="360"/>
      <c r="AP353" s="360"/>
      <c r="AQ353" s="286"/>
      <c r="AR353" s="286"/>
      <c r="AS353" s="286"/>
      <c r="AT353" s="286"/>
      <c r="AU353" s="286"/>
      <c r="AV353" s="286"/>
      <c r="AW353" s="286"/>
      <c r="AX353" s="286"/>
      <c r="AY353" s="286"/>
      <c r="AZ353" s="286"/>
      <c r="BA353" s="286"/>
      <c r="BB353" s="286"/>
      <c r="BC353" s="286"/>
      <c r="BD353" s="286"/>
      <c r="BE353" s="286"/>
      <c r="BF353" s="286"/>
      <c r="BG353" s="286"/>
      <c r="BH353" s="286"/>
      <c r="BI353" s="286"/>
      <c r="BJ353" s="286"/>
      <c r="BK353" s="286"/>
      <c r="BL353" s="361"/>
      <c r="BM353" s="1105"/>
      <c r="BN353" s="1106"/>
      <c r="BO353" s="1121"/>
      <c r="BP353" s="1122"/>
      <c r="BQ353" s="1125"/>
      <c r="BR353" s="1126"/>
      <c r="BS353" s="1129" t="str">
        <f t="shared" ref="BS353" si="3854">IF(BM353&gt;2,CR353,"")</f>
        <v/>
      </c>
      <c r="BT353" s="1130"/>
      <c r="BU353" s="1105"/>
      <c r="BV353" s="1106"/>
      <c r="BW353" s="1107"/>
      <c r="BX353" s="1108"/>
      <c r="BY353" s="1111"/>
      <c r="BZ353" s="1112">
        <f t="shared" ref="BZ353" si="3855">SUMPRODUCT((AH353:BL353&gt;8)*(BM353=""),AH353:BL353)-IF(BM353="",COUNTIF(AH353:BL353,"&gt;8")*8,0)</f>
        <v>0</v>
      </c>
      <c r="CA353" s="1112">
        <f t="shared" ref="CA353" si="3856">SUMPRODUCT((AH353:BL353&gt;8)*(BM353=8),AH353:BL353)-IF(BM353=8,COUNTIF(AH353:BL353,"&gt;8")*8,0)</f>
        <v>0</v>
      </c>
      <c r="CB353" s="1098">
        <f t="shared" ref="CB353" si="3857">COUNTIFS($AH354:$BL354,"緊",$AH353:$BL353,"○")+COUNTIFS($AH354:$BL354,"リ",$AH353:$BL353,"○")</f>
        <v>0</v>
      </c>
      <c r="CC353" s="1098">
        <f t="shared" ref="CC353" si="3858">SUMIFS($AH353:$BL353,$AH354:$BL354,"緊")+SUMIFS($AH353:$BL353,$AH354:$BL354,"リ")</f>
        <v>0</v>
      </c>
      <c r="CD353" s="1100" t="str">
        <f>IF(K353="","",IFERROR(VALUE(DATEDIF(H353,[3]設定!$D$13,"Y")+DATEDIF(H353,[3]設定!$D$13,"YM")/100),0))</f>
        <v/>
      </c>
      <c r="CE353" s="1100" t="str">
        <f>IF(H353="","",IF(CD353&lt;0.06,"6か月未満",IF(AND(0.06&lt;=CD353,CD353&lt;1),"6か月以上",IF(AND(1&lt;=CD353,CD353&lt;3),"3歳児未満",IF(3&lt;=CD353,"3歳児以上","")))))</f>
        <v/>
      </c>
      <c r="CF353" s="1102"/>
      <c r="CG353" s="1094"/>
      <c r="CH353" s="1103"/>
      <c r="CI353" s="1094"/>
      <c r="CJ353" s="1094"/>
      <c r="CK353" s="1094"/>
      <c r="CL353" s="1094"/>
      <c r="CM353" s="1095"/>
      <c r="CN353" s="1096"/>
      <c r="CO353" s="1092"/>
      <c r="CP353" s="1092"/>
      <c r="CQ353" s="1092"/>
      <c r="CR353" s="1092"/>
      <c r="CS353" s="1092"/>
      <c r="CT353" s="1084">
        <f t="shared" ref="CT353" si="3859">SUM(CV353:DA354)</f>
        <v>0</v>
      </c>
      <c r="CU353" s="1090"/>
      <c r="CV353" s="1084">
        <f t="shared" ref="CV353" si="3860">IF(AND(BM353&lt;&gt;1,K353&gt;=3),COUNTIFS(AH354:BL354,"非",AH353:BL353,"&gt;=2"),"")</f>
        <v>0</v>
      </c>
      <c r="CW353" s="1085"/>
      <c r="CX353" s="1088">
        <f t="shared" ref="CX353" si="3861">IF(AND(BM353&lt;&gt;1,K353&gt;=3),COUNTIFS(AH354:BL354,"緊",AH353:BL353,"&gt;=2"),"")</f>
        <v>0</v>
      </c>
      <c r="CY353" s="1085"/>
      <c r="CZ353" s="1073">
        <f t="shared" ref="CZ353" si="3862">IF(AND(BM353&lt;&gt;1,K353&gt;=3),COUNTIFS(AH354:BL354,"リ",AH353:BL353,"&gt;=2"),"")</f>
        <v>0</v>
      </c>
      <c r="DA353" s="1074"/>
      <c r="DB353" s="1084">
        <f t="shared" ref="DB353" si="3863">SUM(DD353:DI354)</f>
        <v>0</v>
      </c>
      <c r="DC353" s="1090"/>
      <c r="DD353" s="1084" t="str">
        <f t="shared" ref="DD353" si="3864">IF(AND(BM353&lt;&gt;1,K353&lt;3),COUNTIFS(AH354:BL354,"非"),"")</f>
        <v/>
      </c>
      <c r="DE353" s="1085"/>
      <c r="DF353" s="1088" t="str">
        <f t="shared" ref="DF353" si="3865">IF(AND(BM353&lt;&gt;1,K353&lt;3),COUNTIFS(AH354:BL354,"緊"),"")</f>
        <v/>
      </c>
      <c r="DG353" s="1085"/>
      <c r="DH353" s="1073" t="str">
        <f t="shared" ref="DH353" si="3866">IF(AND(BM353&lt;&gt;1,K353&lt;3),COUNTIFS(AH354:BL354,"リ"),"")</f>
        <v/>
      </c>
      <c r="DI353" s="1074"/>
    </row>
    <row r="354" spans="1:113" ht="17.25" customHeight="1" x14ac:dyDescent="0.15">
      <c r="A354" s="1145"/>
      <c r="B354" s="1146"/>
      <c r="C354" s="1150"/>
      <c r="D354" s="1151"/>
      <c r="E354" s="1151"/>
      <c r="F354" s="1151"/>
      <c r="G354" s="1152"/>
      <c r="H354" s="1156"/>
      <c r="I354" s="1157"/>
      <c r="J354" s="1158"/>
      <c r="K354" s="1145"/>
      <c r="L354" s="1146"/>
      <c r="M354" s="1086"/>
      <c r="N354" s="1091"/>
      <c r="O354" s="1160"/>
      <c r="P354" s="1075"/>
      <c r="Q354" s="1075"/>
      <c r="R354" s="1075"/>
      <c r="S354" s="1075"/>
      <c r="T354" s="1076"/>
      <c r="U354" s="1135"/>
      <c r="V354" s="1136"/>
      <c r="W354" s="1139"/>
      <c r="X354" s="1140"/>
      <c r="Y354" s="1142"/>
      <c r="Z354" s="1116"/>
      <c r="AA354" s="1116"/>
      <c r="AB354" s="1116"/>
      <c r="AC354" s="1116"/>
      <c r="AD354" s="1117"/>
      <c r="AE354" s="1077" t="s">
        <v>450</v>
      </c>
      <c r="AF354" s="1078"/>
      <c r="AG354" s="1079"/>
      <c r="AH354" s="362"/>
      <c r="AI354" s="362"/>
      <c r="AJ354" s="362"/>
      <c r="AK354" s="362"/>
      <c r="AL354" s="362"/>
      <c r="AM354" s="362"/>
      <c r="AN354" s="362"/>
      <c r="AO354" s="363"/>
      <c r="AP354" s="363"/>
      <c r="AQ354" s="362"/>
      <c r="AR354" s="362"/>
      <c r="AS354" s="362"/>
      <c r="AT354" s="362"/>
      <c r="AU354" s="362"/>
      <c r="AV354" s="362"/>
      <c r="AW354" s="362"/>
      <c r="AX354" s="362"/>
      <c r="AY354" s="362"/>
      <c r="AZ354" s="362"/>
      <c r="BA354" s="362"/>
      <c r="BB354" s="362"/>
      <c r="BC354" s="362"/>
      <c r="BD354" s="362"/>
      <c r="BE354" s="362"/>
      <c r="BF354" s="362"/>
      <c r="BG354" s="362"/>
      <c r="BH354" s="362"/>
      <c r="BI354" s="362"/>
      <c r="BJ354" s="362"/>
      <c r="BK354" s="362"/>
      <c r="BL354" s="362"/>
      <c r="BM354" s="1080"/>
      <c r="BN354" s="1081"/>
      <c r="BO354" s="1123"/>
      <c r="BP354" s="1124"/>
      <c r="BQ354" s="1127"/>
      <c r="BR354" s="1128"/>
      <c r="BS354" s="1131"/>
      <c r="BT354" s="1132"/>
      <c r="BU354" s="1080"/>
      <c r="BV354" s="1081"/>
      <c r="BW354" s="1109"/>
      <c r="BX354" s="1110"/>
      <c r="BY354" s="1111"/>
      <c r="BZ354" s="1113"/>
      <c r="CA354" s="1113"/>
      <c r="CB354" s="1099"/>
      <c r="CC354" s="1099"/>
      <c r="CD354" s="1101"/>
      <c r="CE354" s="1101"/>
      <c r="CF354" s="1102"/>
      <c r="CG354" s="1094"/>
      <c r="CH354" s="1104"/>
      <c r="CI354" s="1094"/>
      <c r="CJ354" s="1094"/>
      <c r="CK354" s="1094"/>
      <c r="CL354" s="1094"/>
      <c r="CM354" s="1095"/>
      <c r="CN354" s="1097"/>
      <c r="CO354" s="1093"/>
      <c r="CP354" s="1093"/>
      <c r="CQ354" s="1093"/>
      <c r="CR354" s="1093"/>
      <c r="CS354" s="1093"/>
      <c r="CT354" s="1086"/>
      <c r="CU354" s="1091"/>
      <c r="CV354" s="1086"/>
      <c r="CW354" s="1087"/>
      <c r="CX354" s="1089"/>
      <c r="CY354" s="1087"/>
      <c r="CZ354" s="1075"/>
      <c r="DA354" s="1076"/>
      <c r="DB354" s="1086"/>
      <c r="DC354" s="1091"/>
      <c r="DD354" s="1086"/>
      <c r="DE354" s="1087"/>
      <c r="DF354" s="1089"/>
      <c r="DG354" s="1087"/>
      <c r="DH354" s="1075"/>
      <c r="DI354" s="1076"/>
    </row>
    <row r="355" spans="1:113" ht="17.25" customHeight="1" x14ac:dyDescent="0.15">
      <c r="A355" s="1143">
        <f t="shared" si="3756"/>
        <v>173</v>
      </c>
      <c r="B355" s="1144"/>
      <c r="C355" s="1147"/>
      <c r="D355" s="1148"/>
      <c r="E355" s="1148"/>
      <c r="F355" s="1148"/>
      <c r="G355" s="1149"/>
      <c r="H355" s="1153"/>
      <c r="I355" s="1154"/>
      <c r="J355" s="1155"/>
      <c r="K355" s="1143" t="str">
        <f>IF(ISERROR(VLOOKUP($H355,[3]設定!$D$2:$E$7,2)), "", VLOOKUP($H355,[3]設定!$D$2:$E$7,2))</f>
        <v/>
      </c>
      <c r="L355" s="1144"/>
      <c r="M355" s="1084">
        <f t="shared" ref="M355" si="3867">COUNTA(AH356:BL356)</f>
        <v>0</v>
      </c>
      <c r="N355" s="1090"/>
      <c r="O355" s="1159">
        <f t="shared" ref="O355" si="3868">COUNTIF(AH356:BL356,"非")</f>
        <v>0</v>
      </c>
      <c r="P355" s="1073"/>
      <c r="Q355" s="1073">
        <f t="shared" ref="Q355" si="3869">COUNTIF(AH356:BL356,"緊")</f>
        <v>0</v>
      </c>
      <c r="R355" s="1073"/>
      <c r="S355" s="1073">
        <f t="shared" ref="S355" si="3870">COUNTIF(AH356:BL356,"リ")</f>
        <v>0</v>
      </c>
      <c r="T355" s="1074"/>
      <c r="U355" s="1133">
        <f t="shared" ref="U355" si="3871">COUNTIF(AH355:BL355,"○")</f>
        <v>0</v>
      </c>
      <c r="V355" s="1134"/>
      <c r="W355" s="1137">
        <f t="shared" ref="W355" si="3872">SUM(Y355:AD356)</f>
        <v>0</v>
      </c>
      <c r="X355" s="1138"/>
      <c r="Y355" s="1141">
        <f t="shared" ref="Y355" si="3873">SUMIFS($AH355:$BL355,$AH356:$BL356,"非")</f>
        <v>0</v>
      </c>
      <c r="Z355" s="1114"/>
      <c r="AA355" s="1114">
        <f t="shared" ref="AA355" si="3874">SUMIFS($AH355:$BL355,$AH356:$BL356,"緊")</f>
        <v>0</v>
      </c>
      <c r="AB355" s="1114"/>
      <c r="AC355" s="1114">
        <f t="shared" ref="AC355" si="3875">SUMIFS($AH355:$BL355,$AH356:$BL356,"リ")</f>
        <v>0</v>
      </c>
      <c r="AD355" s="1115"/>
      <c r="AE355" s="1118" t="s">
        <v>451</v>
      </c>
      <c r="AF355" s="1119"/>
      <c r="AG355" s="1120"/>
      <c r="AH355" s="359"/>
      <c r="AI355" s="286"/>
      <c r="AJ355" s="286"/>
      <c r="AK355" s="286"/>
      <c r="AL355" s="286"/>
      <c r="AM355" s="286"/>
      <c r="AN355" s="286"/>
      <c r="AO355" s="360"/>
      <c r="AP355" s="360"/>
      <c r="AQ355" s="286"/>
      <c r="AR355" s="286"/>
      <c r="AS355" s="286"/>
      <c r="AT355" s="286"/>
      <c r="AU355" s="286"/>
      <c r="AV355" s="286"/>
      <c r="AW355" s="286"/>
      <c r="AX355" s="286"/>
      <c r="AY355" s="286"/>
      <c r="AZ355" s="286"/>
      <c r="BA355" s="286"/>
      <c r="BB355" s="286"/>
      <c r="BC355" s="286"/>
      <c r="BD355" s="286"/>
      <c r="BE355" s="286"/>
      <c r="BF355" s="286"/>
      <c r="BG355" s="286"/>
      <c r="BH355" s="286"/>
      <c r="BI355" s="286"/>
      <c r="BJ355" s="286"/>
      <c r="BK355" s="286"/>
      <c r="BL355" s="361"/>
      <c r="BM355" s="1105"/>
      <c r="BN355" s="1106"/>
      <c r="BO355" s="1121"/>
      <c r="BP355" s="1122"/>
      <c r="BQ355" s="1125"/>
      <c r="BR355" s="1126"/>
      <c r="BS355" s="1129" t="str">
        <f t="shared" ref="BS355" si="3876">IF(BM355&gt;2,CR355,"")</f>
        <v/>
      </c>
      <c r="BT355" s="1130"/>
      <c r="BU355" s="1105"/>
      <c r="BV355" s="1106"/>
      <c r="BW355" s="1107"/>
      <c r="BX355" s="1108"/>
      <c r="BY355" s="1111"/>
      <c r="BZ355" s="1112">
        <f t="shared" ref="BZ355" si="3877">SUMPRODUCT((AH355:BL355&gt;8)*(BM355=""),AH355:BL355)-IF(BM355="",COUNTIF(AH355:BL355,"&gt;8")*8,0)</f>
        <v>0</v>
      </c>
      <c r="CA355" s="1112">
        <f t="shared" ref="CA355" si="3878">SUMPRODUCT((AH355:BL355&gt;8)*(BM355=8),AH355:BL355)-IF(BM355=8,COUNTIF(AH355:BL355,"&gt;8")*8,0)</f>
        <v>0</v>
      </c>
      <c r="CB355" s="1098">
        <f t="shared" ref="CB355" si="3879">COUNTIFS($AH356:$BL356,"緊",$AH355:$BL355,"○")+COUNTIFS($AH356:$BL356,"リ",$AH355:$BL355,"○")</f>
        <v>0</v>
      </c>
      <c r="CC355" s="1098">
        <f t="shared" ref="CC355" si="3880">SUMIFS($AH355:$BL355,$AH356:$BL356,"緊")+SUMIFS($AH355:$BL355,$AH356:$BL356,"リ")</f>
        <v>0</v>
      </c>
      <c r="CD355" s="1100" t="str">
        <f>IF(K355="","",IFERROR(VALUE(DATEDIF(H355,[3]設定!$D$13,"Y")+DATEDIF(H355,[3]設定!$D$13,"YM")/100),0))</f>
        <v/>
      </c>
      <c r="CE355" s="1100" t="str">
        <f>IF(H355="","",IF(CD355&lt;0.06,"6か月未満",IF(AND(0.06&lt;=CD355,CD355&lt;1),"6か月以上",IF(AND(1&lt;=CD355,CD355&lt;3),"3歳児未満",IF(3&lt;=CD355,"3歳児以上","")))))</f>
        <v/>
      </c>
      <c r="CF355" s="1102"/>
      <c r="CG355" s="1094"/>
      <c r="CH355" s="1103"/>
      <c r="CI355" s="1094"/>
      <c r="CJ355" s="1094"/>
      <c r="CK355" s="1094"/>
      <c r="CL355" s="1094"/>
      <c r="CM355" s="1095"/>
      <c r="CN355" s="1096"/>
      <c r="CO355" s="1092"/>
      <c r="CP355" s="1092"/>
      <c r="CQ355" s="1092"/>
      <c r="CR355" s="1092"/>
      <c r="CS355" s="1092"/>
      <c r="CT355" s="1084">
        <f t="shared" ref="CT355" si="3881">SUM(CV355:DA356)</f>
        <v>0</v>
      </c>
      <c r="CU355" s="1090"/>
      <c r="CV355" s="1084">
        <f t="shared" ref="CV355" si="3882">IF(AND(BM355&lt;&gt;1,K355&gt;=3),COUNTIFS(AH356:BL356,"非",AH355:BL355,"&gt;=2"),"")</f>
        <v>0</v>
      </c>
      <c r="CW355" s="1085"/>
      <c r="CX355" s="1088">
        <f t="shared" ref="CX355" si="3883">IF(AND(BM355&lt;&gt;1,K355&gt;=3),COUNTIFS(AH356:BL356,"緊",AH355:BL355,"&gt;=2"),"")</f>
        <v>0</v>
      </c>
      <c r="CY355" s="1085"/>
      <c r="CZ355" s="1073">
        <f t="shared" ref="CZ355" si="3884">IF(AND(BM355&lt;&gt;1,K355&gt;=3),COUNTIFS(AH356:BL356,"リ",AH355:BL355,"&gt;=2"),"")</f>
        <v>0</v>
      </c>
      <c r="DA355" s="1074"/>
      <c r="DB355" s="1084">
        <f t="shared" ref="DB355" si="3885">SUM(DD355:DI356)</f>
        <v>0</v>
      </c>
      <c r="DC355" s="1090"/>
      <c r="DD355" s="1084" t="str">
        <f t="shared" ref="DD355" si="3886">IF(AND(BM355&lt;&gt;1,K355&lt;3),COUNTIFS(AH356:BL356,"非"),"")</f>
        <v/>
      </c>
      <c r="DE355" s="1085"/>
      <c r="DF355" s="1088" t="str">
        <f t="shared" ref="DF355" si="3887">IF(AND(BM355&lt;&gt;1,K355&lt;3),COUNTIFS(AH356:BL356,"緊"),"")</f>
        <v/>
      </c>
      <c r="DG355" s="1085"/>
      <c r="DH355" s="1073" t="str">
        <f t="shared" ref="DH355" si="3888">IF(AND(BM355&lt;&gt;1,K355&lt;3),COUNTIFS(AH356:BL356,"リ"),"")</f>
        <v/>
      </c>
      <c r="DI355" s="1074"/>
    </row>
    <row r="356" spans="1:113" ht="17.25" customHeight="1" x14ac:dyDescent="0.15">
      <c r="A356" s="1145"/>
      <c r="B356" s="1146"/>
      <c r="C356" s="1150"/>
      <c r="D356" s="1151"/>
      <c r="E356" s="1151"/>
      <c r="F356" s="1151"/>
      <c r="G356" s="1152"/>
      <c r="H356" s="1156"/>
      <c r="I356" s="1157"/>
      <c r="J356" s="1158"/>
      <c r="K356" s="1145"/>
      <c r="L356" s="1146"/>
      <c r="M356" s="1086"/>
      <c r="N356" s="1091"/>
      <c r="O356" s="1160"/>
      <c r="P356" s="1075"/>
      <c r="Q356" s="1075"/>
      <c r="R356" s="1075"/>
      <c r="S356" s="1075"/>
      <c r="T356" s="1076"/>
      <c r="U356" s="1135"/>
      <c r="V356" s="1136"/>
      <c r="W356" s="1139"/>
      <c r="X356" s="1140"/>
      <c r="Y356" s="1142"/>
      <c r="Z356" s="1116"/>
      <c r="AA356" s="1116"/>
      <c r="AB356" s="1116"/>
      <c r="AC356" s="1116"/>
      <c r="AD356" s="1117"/>
      <c r="AE356" s="1077" t="s">
        <v>450</v>
      </c>
      <c r="AF356" s="1078"/>
      <c r="AG356" s="1079"/>
      <c r="AH356" s="362"/>
      <c r="AI356" s="362"/>
      <c r="AJ356" s="362"/>
      <c r="AK356" s="362"/>
      <c r="AL356" s="362"/>
      <c r="AM356" s="362"/>
      <c r="AN356" s="362"/>
      <c r="AO356" s="363"/>
      <c r="AP356" s="363"/>
      <c r="AQ356" s="362"/>
      <c r="AR356" s="362"/>
      <c r="AS356" s="362"/>
      <c r="AT356" s="362"/>
      <c r="AU356" s="362"/>
      <c r="AV356" s="362"/>
      <c r="AW356" s="362"/>
      <c r="AX356" s="362"/>
      <c r="AY356" s="362"/>
      <c r="AZ356" s="362"/>
      <c r="BA356" s="362"/>
      <c r="BB356" s="362"/>
      <c r="BC356" s="362"/>
      <c r="BD356" s="362"/>
      <c r="BE356" s="362"/>
      <c r="BF356" s="362"/>
      <c r="BG356" s="362"/>
      <c r="BH356" s="362"/>
      <c r="BI356" s="362"/>
      <c r="BJ356" s="362"/>
      <c r="BK356" s="362"/>
      <c r="BL356" s="362"/>
      <c r="BM356" s="1080"/>
      <c r="BN356" s="1081"/>
      <c r="BO356" s="1123"/>
      <c r="BP356" s="1124"/>
      <c r="BQ356" s="1127"/>
      <c r="BR356" s="1128"/>
      <c r="BS356" s="1131"/>
      <c r="BT356" s="1132"/>
      <c r="BU356" s="1080"/>
      <c r="BV356" s="1081"/>
      <c r="BW356" s="1109"/>
      <c r="BX356" s="1110"/>
      <c r="BY356" s="1111"/>
      <c r="BZ356" s="1113"/>
      <c r="CA356" s="1113"/>
      <c r="CB356" s="1099"/>
      <c r="CC356" s="1099"/>
      <c r="CD356" s="1101"/>
      <c r="CE356" s="1101"/>
      <c r="CF356" s="1102"/>
      <c r="CG356" s="1094"/>
      <c r="CH356" s="1104"/>
      <c r="CI356" s="1094"/>
      <c r="CJ356" s="1094"/>
      <c r="CK356" s="1094"/>
      <c r="CL356" s="1094"/>
      <c r="CM356" s="1095"/>
      <c r="CN356" s="1097"/>
      <c r="CO356" s="1093"/>
      <c r="CP356" s="1093"/>
      <c r="CQ356" s="1093"/>
      <c r="CR356" s="1093"/>
      <c r="CS356" s="1093"/>
      <c r="CT356" s="1086"/>
      <c r="CU356" s="1091"/>
      <c r="CV356" s="1086"/>
      <c r="CW356" s="1087"/>
      <c r="CX356" s="1089"/>
      <c r="CY356" s="1087"/>
      <c r="CZ356" s="1075"/>
      <c r="DA356" s="1076"/>
      <c r="DB356" s="1086"/>
      <c r="DC356" s="1091"/>
      <c r="DD356" s="1086"/>
      <c r="DE356" s="1087"/>
      <c r="DF356" s="1089"/>
      <c r="DG356" s="1087"/>
      <c r="DH356" s="1075"/>
      <c r="DI356" s="1076"/>
    </row>
    <row r="357" spans="1:113" ht="17.25" customHeight="1" x14ac:dyDescent="0.15">
      <c r="A357" s="1143">
        <f t="shared" si="3756"/>
        <v>174</v>
      </c>
      <c r="B357" s="1144"/>
      <c r="C357" s="1147"/>
      <c r="D357" s="1148"/>
      <c r="E357" s="1148"/>
      <c r="F357" s="1148"/>
      <c r="G357" s="1149"/>
      <c r="H357" s="1153"/>
      <c r="I357" s="1154"/>
      <c r="J357" s="1155"/>
      <c r="K357" s="1143" t="str">
        <f>IF(ISERROR(VLOOKUP($H357,[3]設定!$D$2:$E$7,2)), "", VLOOKUP($H357,[3]設定!$D$2:$E$7,2))</f>
        <v/>
      </c>
      <c r="L357" s="1144"/>
      <c r="M357" s="1084">
        <f t="shared" ref="M357" si="3889">COUNTA(AH358:BL358)</f>
        <v>0</v>
      </c>
      <c r="N357" s="1090"/>
      <c r="O357" s="1159">
        <f t="shared" ref="O357" si="3890">COUNTIF(AH358:BL358,"非")</f>
        <v>0</v>
      </c>
      <c r="P357" s="1073"/>
      <c r="Q357" s="1073">
        <f t="shared" ref="Q357" si="3891">COUNTIF(AH358:BL358,"緊")</f>
        <v>0</v>
      </c>
      <c r="R357" s="1073"/>
      <c r="S357" s="1073">
        <f t="shared" ref="S357" si="3892">COUNTIF(AH358:BL358,"リ")</f>
        <v>0</v>
      </c>
      <c r="T357" s="1074"/>
      <c r="U357" s="1133">
        <f t="shared" ref="U357" si="3893">COUNTIF(AH357:BL357,"○")</f>
        <v>0</v>
      </c>
      <c r="V357" s="1134"/>
      <c r="W357" s="1137">
        <f t="shared" ref="W357" si="3894">SUM(Y357:AD358)</f>
        <v>0</v>
      </c>
      <c r="X357" s="1138"/>
      <c r="Y357" s="1141">
        <f t="shared" ref="Y357" si="3895">SUMIFS($AH357:$BL357,$AH358:$BL358,"非")</f>
        <v>0</v>
      </c>
      <c r="Z357" s="1114"/>
      <c r="AA357" s="1114">
        <f t="shared" ref="AA357" si="3896">SUMIFS($AH357:$BL357,$AH358:$BL358,"緊")</f>
        <v>0</v>
      </c>
      <c r="AB357" s="1114"/>
      <c r="AC357" s="1114">
        <f t="shared" ref="AC357" si="3897">SUMIFS($AH357:$BL357,$AH358:$BL358,"リ")</f>
        <v>0</v>
      </c>
      <c r="AD357" s="1115"/>
      <c r="AE357" s="1118" t="s">
        <v>451</v>
      </c>
      <c r="AF357" s="1119"/>
      <c r="AG357" s="1120"/>
      <c r="AH357" s="359"/>
      <c r="AI357" s="286"/>
      <c r="AJ357" s="286"/>
      <c r="AK357" s="286"/>
      <c r="AL357" s="286"/>
      <c r="AM357" s="286"/>
      <c r="AN357" s="286"/>
      <c r="AO357" s="360"/>
      <c r="AP357" s="360"/>
      <c r="AQ357" s="286"/>
      <c r="AR357" s="286"/>
      <c r="AS357" s="286"/>
      <c r="AT357" s="286"/>
      <c r="AU357" s="286"/>
      <c r="AV357" s="286"/>
      <c r="AW357" s="286"/>
      <c r="AX357" s="286"/>
      <c r="AY357" s="286"/>
      <c r="AZ357" s="286"/>
      <c r="BA357" s="286"/>
      <c r="BB357" s="286"/>
      <c r="BC357" s="286"/>
      <c r="BD357" s="286"/>
      <c r="BE357" s="286"/>
      <c r="BF357" s="286"/>
      <c r="BG357" s="286"/>
      <c r="BH357" s="286"/>
      <c r="BI357" s="286"/>
      <c r="BJ357" s="286"/>
      <c r="BK357" s="286"/>
      <c r="BL357" s="361"/>
      <c r="BM357" s="1105"/>
      <c r="BN357" s="1106"/>
      <c r="BO357" s="1121"/>
      <c r="BP357" s="1122"/>
      <c r="BQ357" s="1125"/>
      <c r="BR357" s="1126"/>
      <c r="BS357" s="1129" t="str">
        <f t="shared" ref="BS357" si="3898">IF(BM357&gt;2,CR357,"")</f>
        <v/>
      </c>
      <c r="BT357" s="1130"/>
      <c r="BU357" s="1105"/>
      <c r="BV357" s="1106"/>
      <c r="BW357" s="1107"/>
      <c r="BX357" s="1108"/>
      <c r="BY357" s="1111"/>
      <c r="BZ357" s="1112">
        <f t="shared" ref="BZ357" si="3899">SUMPRODUCT((AH357:BL357&gt;8)*(BM357=""),AH357:BL357)-IF(BM357="",COUNTIF(AH357:BL357,"&gt;8")*8,0)</f>
        <v>0</v>
      </c>
      <c r="CA357" s="1112">
        <f t="shared" ref="CA357" si="3900">SUMPRODUCT((AH357:BL357&gt;8)*(BM357=8),AH357:BL357)-IF(BM357=8,COUNTIF(AH357:BL357,"&gt;8")*8,0)</f>
        <v>0</v>
      </c>
      <c r="CB357" s="1098">
        <f t="shared" ref="CB357" si="3901">COUNTIFS($AH358:$BL358,"緊",$AH357:$BL357,"○")+COUNTIFS($AH358:$BL358,"リ",$AH357:$BL357,"○")</f>
        <v>0</v>
      </c>
      <c r="CC357" s="1098">
        <f t="shared" ref="CC357" si="3902">SUMIFS($AH357:$BL357,$AH358:$BL358,"緊")+SUMIFS($AH357:$BL357,$AH358:$BL358,"リ")</f>
        <v>0</v>
      </c>
      <c r="CD357" s="1100" t="str">
        <f>IF(K357="","",IFERROR(VALUE(DATEDIF(H357,[3]設定!$D$13,"Y")+DATEDIF(H357,[3]設定!$D$13,"YM")/100),0))</f>
        <v/>
      </c>
      <c r="CE357" s="1100" t="str">
        <f>IF(H357="","",IF(CD357&lt;0.06,"6か月未満",IF(AND(0.06&lt;=CD357,CD357&lt;1),"6か月以上",IF(AND(1&lt;=CD357,CD357&lt;3),"3歳児未満",IF(3&lt;=CD357,"3歳児以上","")))))</f>
        <v/>
      </c>
      <c r="CF357" s="1102"/>
      <c r="CG357" s="1094"/>
      <c r="CH357" s="1103"/>
      <c r="CI357" s="1094"/>
      <c r="CJ357" s="1094"/>
      <c r="CK357" s="1094"/>
      <c r="CL357" s="1094"/>
      <c r="CM357" s="1095"/>
      <c r="CN357" s="1096"/>
      <c r="CO357" s="1092"/>
      <c r="CP357" s="1092"/>
      <c r="CQ357" s="1092"/>
      <c r="CR357" s="1092"/>
      <c r="CS357" s="1092"/>
      <c r="CT357" s="1084">
        <f t="shared" ref="CT357" si="3903">SUM(CV357:DA358)</f>
        <v>0</v>
      </c>
      <c r="CU357" s="1090"/>
      <c r="CV357" s="1084">
        <f t="shared" ref="CV357" si="3904">IF(AND(BM357&lt;&gt;1,K357&gt;=3),COUNTIFS(AH358:BL358,"非",AH357:BL357,"&gt;=2"),"")</f>
        <v>0</v>
      </c>
      <c r="CW357" s="1085"/>
      <c r="CX357" s="1088">
        <f t="shared" ref="CX357" si="3905">IF(AND(BM357&lt;&gt;1,K357&gt;=3),COUNTIFS(AH358:BL358,"緊",AH357:BL357,"&gt;=2"),"")</f>
        <v>0</v>
      </c>
      <c r="CY357" s="1085"/>
      <c r="CZ357" s="1073">
        <f t="shared" ref="CZ357" si="3906">IF(AND(BM357&lt;&gt;1,K357&gt;=3),COUNTIFS(AH358:BL358,"リ",AH357:BL357,"&gt;=2"),"")</f>
        <v>0</v>
      </c>
      <c r="DA357" s="1074"/>
      <c r="DB357" s="1084">
        <f t="shared" ref="DB357" si="3907">SUM(DD357:DI358)</f>
        <v>0</v>
      </c>
      <c r="DC357" s="1090"/>
      <c r="DD357" s="1084" t="str">
        <f t="shared" ref="DD357" si="3908">IF(AND(BM357&lt;&gt;1,K357&lt;3),COUNTIFS(AH358:BL358,"非"),"")</f>
        <v/>
      </c>
      <c r="DE357" s="1085"/>
      <c r="DF357" s="1088" t="str">
        <f t="shared" ref="DF357" si="3909">IF(AND(BM357&lt;&gt;1,K357&lt;3),COUNTIFS(AH358:BL358,"緊"),"")</f>
        <v/>
      </c>
      <c r="DG357" s="1085"/>
      <c r="DH357" s="1073" t="str">
        <f t="shared" ref="DH357" si="3910">IF(AND(BM357&lt;&gt;1,K357&lt;3),COUNTIFS(AH358:BL358,"リ"),"")</f>
        <v/>
      </c>
      <c r="DI357" s="1074"/>
    </row>
    <row r="358" spans="1:113" ht="17.25" customHeight="1" x14ac:dyDescent="0.15">
      <c r="A358" s="1145"/>
      <c r="B358" s="1146"/>
      <c r="C358" s="1150"/>
      <c r="D358" s="1151"/>
      <c r="E358" s="1151"/>
      <c r="F358" s="1151"/>
      <c r="G358" s="1152"/>
      <c r="H358" s="1156"/>
      <c r="I358" s="1157"/>
      <c r="J358" s="1158"/>
      <c r="K358" s="1145"/>
      <c r="L358" s="1146"/>
      <c r="M358" s="1086"/>
      <c r="N358" s="1091"/>
      <c r="O358" s="1160"/>
      <c r="P358" s="1075"/>
      <c r="Q358" s="1075"/>
      <c r="R358" s="1075"/>
      <c r="S358" s="1075"/>
      <c r="T358" s="1076"/>
      <c r="U358" s="1135"/>
      <c r="V358" s="1136"/>
      <c r="W358" s="1139"/>
      <c r="X358" s="1140"/>
      <c r="Y358" s="1142"/>
      <c r="Z358" s="1116"/>
      <c r="AA358" s="1116"/>
      <c r="AB358" s="1116"/>
      <c r="AC358" s="1116"/>
      <c r="AD358" s="1117"/>
      <c r="AE358" s="1077" t="s">
        <v>450</v>
      </c>
      <c r="AF358" s="1078"/>
      <c r="AG358" s="1079"/>
      <c r="AH358" s="362"/>
      <c r="AI358" s="362"/>
      <c r="AJ358" s="362"/>
      <c r="AK358" s="362"/>
      <c r="AL358" s="362"/>
      <c r="AM358" s="362"/>
      <c r="AN358" s="362"/>
      <c r="AO358" s="363"/>
      <c r="AP358" s="363"/>
      <c r="AQ358" s="362"/>
      <c r="AR358" s="362"/>
      <c r="AS358" s="362"/>
      <c r="AT358" s="362"/>
      <c r="AU358" s="362"/>
      <c r="AV358" s="362"/>
      <c r="AW358" s="362"/>
      <c r="AX358" s="362"/>
      <c r="AY358" s="362"/>
      <c r="AZ358" s="362"/>
      <c r="BA358" s="362"/>
      <c r="BB358" s="362"/>
      <c r="BC358" s="362"/>
      <c r="BD358" s="362"/>
      <c r="BE358" s="362"/>
      <c r="BF358" s="362"/>
      <c r="BG358" s="362"/>
      <c r="BH358" s="362"/>
      <c r="BI358" s="362"/>
      <c r="BJ358" s="362"/>
      <c r="BK358" s="362"/>
      <c r="BL358" s="362"/>
      <c r="BM358" s="1080"/>
      <c r="BN358" s="1081"/>
      <c r="BO358" s="1123"/>
      <c r="BP358" s="1124"/>
      <c r="BQ358" s="1127"/>
      <c r="BR358" s="1128"/>
      <c r="BS358" s="1131"/>
      <c r="BT358" s="1132"/>
      <c r="BU358" s="1080"/>
      <c r="BV358" s="1081"/>
      <c r="BW358" s="1109"/>
      <c r="BX358" s="1110"/>
      <c r="BY358" s="1111"/>
      <c r="BZ358" s="1113"/>
      <c r="CA358" s="1113"/>
      <c r="CB358" s="1099"/>
      <c r="CC358" s="1099"/>
      <c r="CD358" s="1101"/>
      <c r="CE358" s="1101"/>
      <c r="CF358" s="1102"/>
      <c r="CG358" s="1094"/>
      <c r="CH358" s="1104"/>
      <c r="CI358" s="1094"/>
      <c r="CJ358" s="1094"/>
      <c r="CK358" s="1094"/>
      <c r="CL358" s="1094"/>
      <c r="CM358" s="1095"/>
      <c r="CN358" s="1097"/>
      <c r="CO358" s="1093"/>
      <c r="CP358" s="1093"/>
      <c r="CQ358" s="1093"/>
      <c r="CR358" s="1093"/>
      <c r="CS358" s="1093"/>
      <c r="CT358" s="1086"/>
      <c r="CU358" s="1091"/>
      <c r="CV358" s="1086"/>
      <c r="CW358" s="1087"/>
      <c r="CX358" s="1089"/>
      <c r="CY358" s="1087"/>
      <c r="CZ358" s="1075"/>
      <c r="DA358" s="1076"/>
      <c r="DB358" s="1086"/>
      <c r="DC358" s="1091"/>
      <c r="DD358" s="1086"/>
      <c r="DE358" s="1087"/>
      <c r="DF358" s="1089"/>
      <c r="DG358" s="1087"/>
      <c r="DH358" s="1075"/>
      <c r="DI358" s="1076"/>
    </row>
    <row r="359" spans="1:113" ht="17.25" customHeight="1" x14ac:dyDescent="0.15">
      <c r="A359" s="1143">
        <f t="shared" si="3756"/>
        <v>175</v>
      </c>
      <c r="B359" s="1144"/>
      <c r="C359" s="1147"/>
      <c r="D359" s="1148"/>
      <c r="E359" s="1148"/>
      <c r="F359" s="1148"/>
      <c r="G359" s="1149"/>
      <c r="H359" s="1153"/>
      <c r="I359" s="1154"/>
      <c r="J359" s="1155"/>
      <c r="K359" s="1143" t="str">
        <f>IF(ISERROR(VLOOKUP($H359,[3]設定!$D$2:$E$7,2)), "", VLOOKUP($H359,[3]設定!$D$2:$E$7,2))</f>
        <v/>
      </c>
      <c r="L359" s="1144"/>
      <c r="M359" s="1084">
        <f t="shared" ref="M359" si="3911">COUNTA(AH360:BL360)</f>
        <v>0</v>
      </c>
      <c r="N359" s="1090"/>
      <c r="O359" s="1159">
        <f t="shared" ref="O359" si="3912">COUNTIF(AH360:BL360,"非")</f>
        <v>0</v>
      </c>
      <c r="P359" s="1073"/>
      <c r="Q359" s="1073">
        <f t="shared" ref="Q359" si="3913">COUNTIF(AH360:BL360,"緊")</f>
        <v>0</v>
      </c>
      <c r="R359" s="1073"/>
      <c r="S359" s="1073">
        <f t="shared" ref="S359" si="3914">COUNTIF(AH360:BL360,"リ")</f>
        <v>0</v>
      </c>
      <c r="T359" s="1074"/>
      <c r="U359" s="1133">
        <f t="shared" ref="U359" si="3915">COUNTIF(AH359:BL359,"○")</f>
        <v>0</v>
      </c>
      <c r="V359" s="1134"/>
      <c r="W359" s="1137">
        <f t="shared" ref="W359" si="3916">SUM(Y359:AD360)</f>
        <v>0</v>
      </c>
      <c r="X359" s="1138"/>
      <c r="Y359" s="1141">
        <f t="shared" ref="Y359" si="3917">SUMIFS($AH359:$BL359,$AH360:$BL360,"非")</f>
        <v>0</v>
      </c>
      <c r="Z359" s="1114"/>
      <c r="AA359" s="1114">
        <f t="shared" ref="AA359" si="3918">SUMIFS($AH359:$BL359,$AH360:$BL360,"緊")</f>
        <v>0</v>
      </c>
      <c r="AB359" s="1114"/>
      <c r="AC359" s="1114">
        <f t="shared" ref="AC359" si="3919">SUMIFS($AH359:$BL359,$AH360:$BL360,"リ")</f>
        <v>0</v>
      </c>
      <c r="AD359" s="1115"/>
      <c r="AE359" s="1118" t="s">
        <v>451</v>
      </c>
      <c r="AF359" s="1119"/>
      <c r="AG359" s="1120"/>
      <c r="AH359" s="359"/>
      <c r="AI359" s="286"/>
      <c r="AJ359" s="286"/>
      <c r="AK359" s="286"/>
      <c r="AL359" s="286"/>
      <c r="AM359" s="286"/>
      <c r="AN359" s="286"/>
      <c r="AO359" s="360"/>
      <c r="AP359" s="360"/>
      <c r="AQ359" s="286"/>
      <c r="AR359" s="286"/>
      <c r="AS359" s="286"/>
      <c r="AT359" s="286"/>
      <c r="AU359" s="286"/>
      <c r="AV359" s="286"/>
      <c r="AW359" s="286"/>
      <c r="AX359" s="286"/>
      <c r="AY359" s="286"/>
      <c r="AZ359" s="286"/>
      <c r="BA359" s="286"/>
      <c r="BB359" s="286"/>
      <c r="BC359" s="286"/>
      <c r="BD359" s="286"/>
      <c r="BE359" s="286"/>
      <c r="BF359" s="286"/>
      <c r="BG359" s="286"/>
      <c r="BH359" s="286"/>
      <c r="BI359" s="286"/>
      <c r="BJ359" s="286"/>
      <c r="BK359" s="286"/>
      <c r="BL359" s="361"/>
      <c r="BM359" s="1105"/>
      <c r="BN359" s="1106"/>
      <c r="BO359" s="1121"/>
      <c r="BP359" s="1122"/>
      <c r="BQ359" s="1125"/>
      <c r="BR359" s="1126"/>
      <c r="BS359" s="1129" t="str">
        <f t="shared" ref="BS359" si="3920">IF(BM359&gt;2,CR359,"")</f>
        <v/>
      </c>
      <c r="BT359" s="1130"/>
      <c r="BU359" s="1105"/>
      <c r="BV359" s="1106"/>
      <c r="BW359" s="1107"/>
      <c r="BX359" s="1108"/>
      <c r="BY359" s="1111"/>
      <c r="BZ359" s="1112">
        <f t="shared" ref="BZ359" si="3921">SUMPRODUCT((AH359:BL359&gt;8)*(BM359=""),AH359:BL359)-IF(BM359="",COUNTIF(AH359:BL359,"&gt;8")*8,0)</f>
        <v>0</v>
      </c>
      <c r="CA359" s="1112">
        <f t="shared" ref="CA359" si="3922">SUMPRODUCT((AH359:BL359&gt;8)*(BM359=8),AH359:BL359)-IF(BM359=8,COUNTIF(AH359:BL359,"&gt;8")*8,0)</f>
        <v>0</v>
      </c>
      <c r="CB359" s="1098">
        <f t="shared" ref="CB359" si="3923">COUNTIFS($AH360:$BL360,"緊",$AH359:$BL359,"○")+COUNTIFS($AH360:$BL360,"リ",$AH359:$BL359,"○")</f>
        <v>0</v>
      </c>
      <c r="CC359" s="1098">
        <f t="shared" ref="CC359" si="3924">SUMIFS($AH359:$BL359,$AH360:$BL360,"緊")+SUMIFS($AH359:$BL359,$AH360:$BL360,"リ")</f>
        <v>0</v>
      </c>
      <c r="CD359" s="1100" t="str">
        <f>IF(K359="","",IFERROR(VALUE(DATEDIF(H359,[3]設定!$D$13,"Y")+DATEDIF(H359,[3]設定!$D$13,"YM")/100),0))</f>
        <v/>
      </c>
      <c r="CE359" s="1100" t="str">
        <f>IF(H359="","",IF(CD359&lt;0.06,"6か月未満",IF(AND(0.06&lt;=CD359,CD359&lt;1),"6か月以上",IF(AND(1&lt;=CD359,CD359&lt;3),"3歳児未満",IF(3&lt;=CD359,"3歳児以上","")))))</f>
        <v/>
      </c>
      <c r="CF359" s="1102"/>
      <c r="CG359" s="1094"/>
      <c r="CH359" s="1103"/>
      <c r="CI359" s="1094"/>
      <c r="CJ359" s="1094"/>
      <c r="CK359" s="1094"/>
      <c r="CL359" s="1094"/>
      <c r="CM359" s="1095"/>
      <c r="CN359" s="1096"/>
      <c r="CO359" s="1092"/>
      <c r="CP359" s="1092"/>
      <c r="CQ359" s="1092"/>
      <c r="CR359" s="1092"/>
      <c r="CS359" s="1092"/>
      <c r="CT359" s="1084">
        <f t="shared" ref="CT359" si="3925">SUM(CV359:DA360)</f>
        <v>0</v>
      </c>
      <c r="CU359" s="1090"/>
      <c r="CV359" s="1084">
        <f t="shared" ref="CV359" si="3926">IF(AND(BM359&lt;&gt;1,K359&gt;=3),COUNTIFS(AH360:BL360,"非",AH359:BL359,"&gt;=2"),"")</f>
        <v>0</v>
      </c>
      <c r="CW359" s="1085"/>
      <c r="CX359" s="1088">
        <f t="shared" ref="CX359" si="3927">IF(AND(BM359&lt;&gt;1,K359&gt;=3),COUNTIFS(AH360:BL360,"緊",AH359:BL359,"&gt;=2"),"")</f>
        <v>0</v>
      </c>
      <c r="CY359" s="1085"/>
      <c r="CZ359" s="1073">
        <f t="shared" ref="CZ359" si="3928">IF(AND(BM359&lt;&gt;1,K359&gt;=3),COUNTIFS(AH360:BL360,"リ",AH359:BL359,"&gt;=2"),"")</f>
        <v>0</v>
      </c>
      <c r="DA359" s="1074"/>
      <c r="DB359" s="1084">
        <f t="shared" ref="DB359" si="3929">SUM(DD359:DI360)</f>
        <v>0</v>
      </c>
      <c r="DC359" s="1090"/>
      <c r="DD359" s="1084" t="str">
        <f t="shared" ref="DD359" si="3930">IF(AND(BM359&lt;&gt;1,K359&lt;3),COUNTIFS(AH360:BL360,"非"),"")</f>
        <v/>
      </c>
      <c r="DE359" s="1085"/>
      <c r="DF359" s="1088" t="str">
        <f t="shared" ref="DF359" si="3931">IF(AND(BM359&lt;&gt;1,K359&lt;3),COUNTIFS(AH360:BL360,"緊"),"")</f>
        <v/>
      </c>
      <c r="DG359" s="1085"/>
      <c r="DH359" s="1073" t="str">
        <f t="shared" ref="DH359" si="3932">IF(AND(BM359&lt;&gt;1,K359&lt;3),COUNTIFS(AH360:BL360,"リ"),"")</f>
        <v/>
      </c>
      <c r="DI359" s="1074"/>
    </row>
    <row r="360" spans="1:113" ht="17.25" customHeight="1" x14ac:dyDescent="0.15">
      <c r="A360" s="1145"/>
      <c r="B360" s="1146"/>
      <c r="C360" s="1150"/>
      <c r="D360" s="1151"/>
      <c r="E360" s="1151"/>
      <c r="F360" s="1151"/>
      <c r="G360" s="1152"/>
      <c r="H360" s="1156"/>
      <c r="I360" s="1157"/>
      <c r="J360" s="1158"/>
      <c r="K360" s="1145"/>
      <c r="L360" s="1146"/>
      <c r="M360" s="1086"/>
      <c r="N360" s="1091"/>
      <c r="O360" s="1160"/>
      <c r="P360" s="1075"/>
      <c r="Q360" s="1075"/>
      <c r="R360" s="1075"/>
      <c r="S360" s="1075"/>
      <c r="T360" s="1076"/>
      <c r="U360" s="1135"/>
      <c r="V360" s="1136"/>
      <c r="W360" s="1139"/>
      <c r="X360" s="1140"/>
      <c r="Y360" s="1142"/>
      <c r="Z360" s="1116"/>
      <c r="AA360" s="1116"/>
      <c r="AB360" s="1116"/>
      <c r="AC360" s="1116"/>
      <c r="AD360" s="1117"/>
      <c r="AE360" s="1077" t="s">
        <v>450</v>
      </c>
      <c r="AF360" s="1078"/>
      <c r="AG360" s="1079"/>
      <c r="AH360" s="362"/>
      <c r="AI360" s="362"/>
      <c r="AJ360" s="362"/>
      <c r="AK360" s="362"/>
      <c r="AL360" s="362"/>
      <c r="AM360" s="362"/>
      <c r="AN360" s="362"/>
      <c r="AO360" s="363"/>
      <c r="AP360" s="363"/>
      <c r="AQ360" s="362"/>
      <c r="AR360" s="362"/>
      <c r="AS360" s="362"/>
      <c r="AT360" s="362"/>
      <c r="AU360" s="362"/>
      <c r="AV360" s="362"/>
      <c r="AW360" s="362"/>
      <c r="AX360" s="362"/>
      <c r="AY360" s="362"/>
      <c r="AZ360" s="362"/>
      <c r="BA360" s="362"/>
      <c r="BB360" s="362"/>
      <c r="BC360" s="362"/>
      <c r="BD360" s="362"/>
      <c r="BE360" s="362"/>
      <c r="BF360" s="362"/>
      <c r="BG360" s="362"/>
      <c r="BH360" s="362"/>
      <c r="BI360" s="362"/>
      <c r="BJ360" s="362"/>
      <c r="BK360" s="362"/>
      <c r="BL360" s="362"/>
      <c r="BM360" s="1080"/>
      <c r="BN360" s="1081"/>
      <c r="BO360" s="1123"/>
      <c r="BP360" s="1124"/>
      <c r="BQ360" s="1127"/>
      <c r="BR360" s="1128"/>
      <c r="BS360" s="1131"/>
      <c r="BT360" s="1132"/>
      <c r="BU360" s="1080"/>
      <c r="BV360" s="1081"/>
      <c r="BW360" s="1109"/>
      <c r="BX360" s="1110"/>
      <c r="BY360" s="1111"/>
      <c r="BZ360" s="1113"/>
      <c r="CA360" s="1113"/>
      <c r="CB360" s="1099"/>
      <c r="CC360" s="1099"/>
      <c r="CD360" s="1101"/>
      <c r="CE360" s="1101"/>
      <c r="CF360" s="1102"/>
      <c r="CG360" s="1094"/>
      <c r="CH360" s="1104"/>
      <c r="CI360" s="1094"/>
      <c r="CJ360" s="1094"/>
      <c r="CK360" s="1094"/>
      <c r="CL360" s="1094"/>
      <c r="CM360" s="1095"/>
      <c r="CN360" s="1097"/>
      <c r="CO360" s="1093"/>
      <c r="CP360" s="1093"/>
      <c r="CQ360" s="1093"/>
      <c r="CR360" s="1093"/>
      <c r="CS360" s="1093"/>
      <c r="CT360" s="1086"/>
      <c r="CU360" s="1091"/>
      <c r="CV360" s="1086"/>
      <c r="CW360" s="1087"/>
      <c r="CX360" s="1089"/>
      <c r="CY360" s="1087"/>
      <c r="CZ360" s="1075"/>
      <c r="DA360" s="1076"/>
      <c r="DB360" s="1086"/>
      <c r="DC360" s="1091"/>
      <c r="DD360" s="1086"/>
      <c r="DE360" s="1087"/>
      <c r="DF360" s="1089"/>
      <c r="DG360" s="1087"/>
      <c r="DH360" s="1075"/>
      <c r="DI360" s="1076"/>
    </row>
    <row r="361" spans="1:113" ht="17.25" customHeight="1" x14ac:dyDescent="0.15">
      <c r="A361" s="1143">
        <f t="shared" ref="A361:A409" si="3933">A359+1</f>
        <v>176</v>
      </c>
      <c r="B361" s="1144"/>
      <c r="C361" s="1147"/>
      <c r="D361" s="1148"/>
      <c r="E361" s="1148"/>
      <c r="F361" s="1148"/>
      <c r="G361" s="1149"/>
      <c r="H361" s="1153"/>
      <c r="I361" s="1154"/>
      <c r="J361" s="1155"/>
      <c r="K361" s="1143" t="str">
        <f>IF(ISERROR(VLOOKUP($H361,[3]設定!$D$2:$E$7,2)), "", VLOOKUP($H361,[3]設定!$D$2:$E$7,2))</f>
        <v/>
      </c>
      <c r="L361" s="1144"/>
      <c r="M361" s="1084">
        <f t="shared" ref="M361" si="3934">COUNTA(AH362:BL362)</f>
        <v>0</v>
      </c>
      <c r="N361" s="1090"/>
      <c r="O361" s="1159">
        <f t="shared" ref="O361" si="3935">COUNTIF(AH362:BL362,"非")</f>
        <v>0</v>
      </c>
      <c r="P361" s="1073"/>
      <c r="Q361" s="1073">
        <f t="shared" ref="Q361" si="3936">COUNTIF(AH362:BL362,"緊")</f>
        <v>0</v>
      </c>
      <c r="R361" s="1073"/>
      <c r="S361" s="1073">
        <f t="shared" ref="S361" si="3937">COUNTIF(AH362:BL362,"リ")</f>
        <v>0</v>
      </c>
      <c r="T361" s="1074"/>
      <c r="U361" s="1133">
        <f t="shared" ref="U361" si="3938">COUNTIF(AH361:BL361,"○")</f>
        <v>0</v>
      </c>
      <c r="V361" s="1134"/>
      <c r="W361" s="1137">
        <f t="shared" ref="W361" si="3939">SUM(Y361:AD362)</f>
        <v>0</v>
      </c>
      <c r="X361" s="1138"/>
      <c r="Y361" s="1141">
        <f t="shared" ref="Y361" si="3940">SUMIFS($AH361:$BL361,$AH362:$BL362,"非")</f>
        <v>0</v>
      </c>
      <c r="Z361" s="1114"/>
      <c r="AA361" s="1114">
        <f t="shared" ref="AA361" si="3941">SUMIFS($AH361:$BL361,$AH362:$BL362,"緊")</f>
        <v>0</v>
      </c>
      <c r="AB361" s="1114"/>
      <c r="AC361" s="1114">
        <f t="shared" ref="AC361" si="3942">SUMIFS($AH361:$BL361,$AH362:$BL362,"リ")</f>
        <v>0</v>
      </c>
      <c r="AD361" s="1115"/>
      <c r="AE361" s="1118" t="s">
        <v>451</v>
      </c>
      <c r="AF361" s="1119"/>
      <c r="AG361" s="1120"/>
      <c r="AH361" s="359"/>
      <c r="AI361" s="286"/>
      <c r="AJ361" s="286"/>
      <c r="AK361" s="286"/>
      <c r="AL361" s="286"/>
      <c r="AM361" s="286"/>
      <c r="AN361" s="286"/>
      <c r="AO361" s="360"/>
      <c r="AP361" s="360"/>
      <c r="AQ361" s="286"/>
      <c r="AR361" s="286"/>
      <c r="AS361" s="286"/>
      <c r="AT361" s="286"/>
      <c r="AU361" s="286"/>
      <c r="AV361" s="286"/>
      <c r="AW361" s="286"/>
      <c r="AX361" s="286"/>
      <c r="AY361" s="286"/>
      <c r="AZ361" s="286"/>
      <c r="BA361" s="286"/>
      <c r="BB361" s="286"/>
      <c r="BC361" s="286"/>
      <c r="BD361" s="286"/>
      <c r="BE361" s="286"/>
      <c r="BF361" s="286"/>
      <c r="BG361" s="286"/>
      <c r="BH361" s="286"/>
      <c r="BI361" s="286"/>
      <c r="BJ361" s="286"/>
      <c r="BK361" s="286"/>
      <c r="BL361" s="361"/>
      <c r="BM361" s="1105"/>
      <c r="BN361" s="1106"/>
      <c r="BO361" s="1121"/>
      <c r="BP361" s="1122"/>
      <c r="BQ361" s="1125"/>
      <c r="BR361" s="1126"/>
      <c r="BS361" s="1129" t="str">
        <f t="shared" ref="BS361" si="3943">IF(BM361&gt;2,CR361,"")</f>
        <v/>
      </c>
      <c r="BT361" s="1130"/>
      <c r="BU361" s="1105"/>
      <c r="BV361" s="1106"/>
      <c r="BW361" s="1107"/>
      <c r="BX361" s="1108"/>
      <c r="BY361" s="1111"/>
      <c r="BZ361" s="1112">
        <f t="shared" ref="BZ361" si="3944">SUMPRODUCT((AH361:BL361&gt;8)*(BM361=""),AH361:BL361)-IF(BM361="",COUNTIF(AH361:BL361,"&gt;8")*8,0)</f>
        <v>0</v>
      </c>
      <c r="CA361" s="1112">
        <f t="shared" ref="CA361" si="3945">SUMPRODUCT((AH361:BL361&gt;8)*(BM361=8),AH361:BL361)-IF(BM361=8,COUNTIF(AH361:BL361,"&gt;8")*8,0)</f>
        <v>0</v>
      </c>
      <c r="CB361" s="1098">
        <f t="shared" ref="CB361" si="3946">COUNTIFS($AH362:$BL362,"緊",$AH361:$BL361,"○")+COUNTIFS($AH362:$BL362,"リ",$AH361:$BL361,"○")</f>
        <v>0</v>
      </c>
      <c r="CC361" s="1098">
        <f t="shared" ref="CC361" si="3947">SUMIFS($AH361:$BL361,$AH362:$BL362,"緊")+SUMIFS($AH361:$BL361,$AH362:$BL362,"リ")</f>
        <v>0</v>
      </c>
      <c r="CD361" s="1100" t="str">
        <f>IF(K361="","",IFERROR(VALUE(DATEDIF(H361,[3]設定!$D$13,"Y")+DATEDIF(H361,[3]設定!$D$13,"YM")/100),0))</f>
        <v/>
      </c>
      <c r="CE361" s="1100" t="str">
        <f>IF(H361="","",IF(CD361&lt;0.06,"6か月未満",IF(AND(0.06&lt;=CD361,CD361&lt;1),"6か月以上",IF(AND(1&lt;=CD361,CD361&lt;3),"3歳児未満",IF(3&lt;=CD361,"3歳児以上","")))))</f>
        <v/>
      </c>
      <c r="CF361" s="1102"/>
      <c r="CG361" s="1094"/>
      <c r="CH361" s="1103"/>
      <c r="CI361" s="1094"/>
      <c r="CJ361" s="1094"/>
      <c r="CK361" s="1094"/>
      <c r="CL361" s="1094"/>
      <c r="CM361" s="1095"/>
      <c r="CN361" s="1096"/>
      <c r="CO361" s="1092"/>
      <c r="CP361" s="1092"/>
      <c r="CQ361" s="1092"/>
      <c r="CR361" s="1092"/>
      <c r="CS361" s="1092"/>
      <c r="CT361" s="1084">
        <f t="shared" ref="CT361" si="3948">SUM(CV361:DA362)</f>
        <v>0</v>
      </c>
      <c r="CU361" s="1090"/>
      <c r="CV361" s="1084">
        <f t="shared" ref="CV361" si="3949">IF(AND(BM361&lt;&gt;1,K361&gt;=3),COUNTIFS(AH362:BL362,"非",AH361:BL361,"&gt;=2"),"")</f>
        <v>0</v>
      </c>
      <c r="CW361" s="1085"/>
      <c r="CX361" s="1088">
        <f t="shared" ref="CX361" si="3950">IF(AND(BM361&lt;&gt;1,K361&gt;=3),COUNTIFS(AH362:BL362,"緊",AH361:BL361,"&gt;=2"),"")</f>
        <v>0</v>
      </c>
      <c r="CY361" s="1085"/>
      <c r="CZ361" s="1073">
        <f t="shared" ref="CZ361" si="3951">IF(AND(BM361&lt;&gt;1,K361&gt;=3),COUNTIFS(AH362:BL362,"リ",AH361:BL361,"&gt;=2"),"")</f>
        <v>0</v>
      </c>
      <c r="DA361" s="1074"/>
      <c r="DB361" s="1084">
        <f t="shared" ref="DB361" si="3952">SUM(DD361:DI362)</f>
        <v>0</v>
      </c>
      <c r="DC361" s="1090"/>
      <c r="DD361" s="1084" t="str">
        <f t="shared" ref="DD361" si="3953">IF(AND(BM361&lt;&gt;1,K361&lt;3),COUNTIFS(AH362:BL362,"非"),"")</f>
        <v/>
      </c>
      <c r="DE361" s="1085"/>
      <c r="DF361" s="1088" t="str">
        <f t="shared" ref="DF361" si="3954">IF(AND(BM361&lt;&gt;1,K361&lt;3),COUNTIFS(AH362:BL362,"緊"),"")</f>
        <v/>
      </c>
      <c r="DG361" s="1085"/>
      <c r="DH361" s="1073" t="str">
        <f t="shared" ref="DH361" si="3955">IF(AND(BM361&lt;&gt;1,K361&lt;3),COUNTIFS(AH362:BL362,"リ"),"")</f>
        <v/>
      </c>
      <c r="DI361" s="1074"/>
    </row>
    <row r="362" spans="1:113" ht="17.25" customHeight="1" x14ac:dyDescent="0.15">
      <c r="A362" s="1145"/>
      <c r="B362" s="1146"/>
      <c r="C362" s="1150"/>
      <c r="D362" s="1151"/>
      <c r="E362" s="1151"/>
      <c r="F362" s="1151"/>
      <c r="G362" s="1152"/>
      <c r="H362" s="1156"/>
      <c r="I362" s="1157"/>
      <c r="J362" s="1158"/>
      <c r="K362" s="1145"/>
      <c r="L362" s="1146"/>
      <c r="M362" s="1086"/>
      <c r="N362" s="1091"/>
      <c r="O362" s="1160"/>
      <c r="P362" s="1075"/>
      <c r="Q362" s="1075"/>
      <c r="R362" s="1075"/>
      <c r="S362" s="1075"/>
      <c r="T362" s="1076"/>
      <c r="U362" s="1135"/>
      <c r="V362" s="1136"/>
      <c r="W362" s="1139"/>
      <c r="X362" s="1140"/>
      <c r="Y362" s="1142"/>
      <c r="Z362" s="1116"/>
      <c r="AA362" s="1116"/>
      <c r="AB362" s="1116"/>
      <c r="AC362" s="1116"/>
      <c r="AD362" s="1117"/>
      <c r="AE362" s="1077" t="s">
        <v>450</v>
      </c>
      <c r="AF362" s="1078"/>
      <c r="AG362" s="1079"/>
      <c r="AH362" s="362"/>
      <c r="AI362" s="362"/>
      <c r="AJ362" s="362"/>
      <c r="AK362" s="362"/>
      <c r="AL362" s="362"/>
      <c r="AM362" s="362"/>
      <c r="AN362" s="362"/>
      <c r="AO362" s="363"/>
      <c r="AP362" s="363"/>
      <c r="AQ362" s="362"/>
      <c r="AR362" s="362"/>
      <c r="AS362" s="362"/>
      <c r="AT362" s="362"/>
      <c r="AU362" s="362"/>
      <c r="AV362" s="362"/>
      <c r="AW362" s="362"/>
      <c r="AX362" s="362"/>
      <c r="AY362" s="362"/>
      <c r="AZ362" s="362"/>
      <c r="BA362" s="362"/>
      <c r="BB362" s="362"/>
      <c r="BC362" s="362"/>
      <c r="BD362" s="362"/>
      <c r="BE362" s="362"/>
      <c r="BF362" s="362"/>
      <c r="BG362" s="362"/>
      <c r="BH362" s="362"/>
      <c r="BI362" s="362"/>
      <c r="BJ362" s="362"/>
      <c r="BK362" s="362"/>
      <c r="BL362" s="362"/>
      <c r="BM362" s="1080"/>
      <c r="BN362" s="1081"/>
      <c r="BO362" s="1123"/>
      <c r="BP362" s="1124"/>
      <c r="BQ362" s="1127"/>
      <c r="BR362" s="1128"/>
      <c r="BS362" s="1131"/>
      <c r="BT362" s="1132"/>
      <c r="BU362" s="1080"/>
      <c r="BV362" s="1081"/>
      <c r="BW362" s="1109"/>
      <c r="BX362" s="1110"/>
      <c r="BY362" s="1111"/>
      <c r="BZ362" s="1113"/>
      <c r="CA362" s="1113"/>
      <c r="CB362" s="1099"/>
      <c r="CC362" s="1099"/>
      <c r="CD362" s="1101"/>
      <c r="CE362" s="1101"/>
      <c r="CF362" s="1102"/>
      <c r="CG362" s="1094"/>
      <c r="CH362" s="1104"/>
      <c r="CI362" s="1094"/>
      <c r="CJ362" s="1094"/>
      <c r="CK362" s="1094"/>
      <c r="CL362" s="1094"/>
      <c r="CM362" s="1095"/>
      <c r="CN362" s="1097"/>
      <c r="CO362" s="1093"/>
      <c r="CP362" s="1093"/>
      <c r="CQ362" s="1093"/>
      <c r="CR362" s="1093"/>
      <c r="CS362" s="1093"/>
      <c r="CT362" s="1086"/>
      <c r="CU362" s="1091"/>
      <c r="CV362" s="1086"/>
      <c r="CW362" s="1087"/>
      <c r="CX362" s="1089"/>
      <c r="CY362" s="1087"/>
      <c r="CZ362" s="1075"/>
      <c r="DA362" s="1076"/>
      <c r="DB362" s="1086"/>
      <c r="DC362" s="1091"/>
      <c r="DD362" s="1086"/>
      <c r="DE362" s="1087"/>
      <c r="DF362" s="1089"/>
      <c r="DG362" s="1087"/>
      <c r="DH362" s="1075"/>
      <c r="DI362" s="1076"/>
    </row>
    <row r="363" spans="1:113" ht="17.25" customHeight="1" x14ac:dyDescent="0.15">
      <c r="A363" s="1143">
        <f t="shared" si="3933"/>
        <v>177</v>
      </c>
      <c r="B363" s="1144"/>
      <c r="C363" s="1147"/>
      <c r="D363" s="1148"/>
      <c r="E363" s="1148"/>
      <c r="F363" s="1148"/>
      <c r="G363" s="1149"/>
      <c r="H363" s="1153"/>
      <c r="I363" s="1154"/>
      <c r="J363" s="1155"/>
      <c r="K363" s="1143" t="str">
        <f>IF(ISERROR(VLOOKUP($H363,[3]設定!$D$2:$E$7,2)), "", VLOOKUP($H363,[3]設定!$D$2:$E$7,2))</f>
        <v/>
      </c>
      <c r="L363" s="1144"/>
      <c r="M363" s="1084">
        <f t="shared" ref="M363" si="3956">COUNTA(AH364:BL364)</f>
        <v>0</v>
      </c>
      <c r="N363" s="1090"/>
      <c r="O363" s="1159">
        <f t="shared" ref="O363" si="3957">COUNTIF(AH364:BL364,"非")</f>
        <v>0</v>
      </c>
      <c r="P363" s="1073"/>
      <c r="Q363" s="1073">
        <f t="shared" ref="Q363" si="3958">COUNTIF(AH364:BL364,"緊")</f>
        <v>0</v>
      </c>
      <c r="R363" s="1073"/>
      <c r="S363" s="1073">
        <f t="shared" ref="S363" si="3959">COUNTIF(AH364:BL364,"リ")</f>
        <v>0</v>
      </c>
      <c r="T363" s="1074"/>
      <c r="U363" s="1133">
        <f t="shared" ref="U363" si="3960">COUNTIF(AH363:BL363,"○")</f>
        <v>0</v>
      </c>
      <c r="V363" s="1134"/>
      <c r="W363" s="1137">
        <f t="shared" ref="W363" si="3961">SUM(Y363:AD364)</f>
        <v>0</v>
      </c>
      <c r="X363" s="1138"/>
      <c r="Y363" s="1141">
        <f t="shared" ref="Y363" si="3962">SUMIFS($AH363:$BL363,$AH364:$BL364,"非")</f>
        <v>0</v>
      </c>
      <c r="Z363" s="1114"/>
      <c r="AA363" s="1114">
        <f t="shared" ref="AA363" si="3963">SUMIFS($AH363:$BL363,$AH364:$BL364,"緊")</f>
        <v>0</v>
      </c>
      <c r="AB363" s="1114"/>
      <c r="AC363" s="1114">
        <f t="shared" ref="AC363" si="3964">SUMIFS($AH363:$BL363,$AH364:$BL364,"リ")</f>
        <v>0</v>
      </c>
      <c r="AD363" s="1115"/>
      <c r="AE363" s="1118" t="s">
        <v>451</v>
      </c>
      <c r="AF363" s="1119"/>
      <c r="AG363" s="1120"/>
      <c r="AH363" s="359"/>
      <c r="AI363" s="286"/>
      <c r="AJ363" s="286"/>
      <c r="AK363" s="286"/>
      <c r="AL363" s="286"/>
      <c r="AM363" s="286"/>
      <c r="AN363" s="286"/>
      <c r="AO363" s="360"/>
      <c r="AP363" s="360"/>
      <c r="AQ363" s="286"/>
      <c r="AR363" s="286"/>
      <c r="AS363" s="286"/>
      <c r="AT363" s="286"/>
      <c r="AU363" s="286"/>
      <c r="AV363" s="286"/>
      <c r="AW363" s="286"/>
      <c r="AX363" s="286"/>
      <c r="AY363" s="286"/>
      <c r="AZ363" s="286"/>
      <c r="BA363" s="286"/>
      <c r="BB363" s="286"/>
      <c r="BC363" s="286"/>
      <c r="BD363" s="286"/>
      <c r="BE363" s="286"/>
      <c r="BF363" s="286"/>
      <c r="BG363" s="286"/>
      <c r="BH363" s="286"/>
      <c r="BI363" s="286"/>
      <c r="BJ363" s="286"/>
      <c r="BK363" s="286"/>
      <c r="BL363" s="361"/>
      <c r="BM363" s="1105"/>
      <c r="BN363" s="1106"/>
      <c r="BO363" s="1121"/>
      <c r="BP363" s="1122"/>
      <c r="BQ363" s="1125"/>
      <c r="BR363" s="1126"/>
      <c r="BS363" s="1129" t="str">
        <f t="shared" ref="BS363" si="3965">IF(BM363&gt;2,CR363,"")</f>
        <v/>
      </c>
      <c r="BT363" s="1130"/>
      <c r="BU363" s="1105"/>
      <c r="BV363" s="1106"/>
      <c r="BW363" s="1107"/>
      <c r="BX363" s="1108"/>
      <c r="BY363" s="1111"/>
      <c r="BZ363" s="1112">
        <f t="shared" ref="BZ363" si="3966">SUMPRODUCT((AH363:BL363&gt;8)*(BM363=""),AH363:BL363)-IF(BM363="",COUNTIF(AH363:BL363,"&gt;8")*8,0)</f>
        <v>0</v>
      </c>
      <c r="CA363" s="1112">
        <f t="shared" ref="CA363" si="3967">SUMPRODUCT((AH363:BL363&gt;8)*(BM363=8),AH363:BL363)-IF(BM363=8,COUNTIF(AH363:BL363,"&gt;8")*8,0)</f>
        <v>0</v>
      </c>
      <c r="CB363" s="1098">
        <f t="shared" ref="CB363" si="3968">COUNTIFS($AH364:$BL364,"緊",$AH363:$BL363,"○")+COUNTIFS($AH364:$BL364,"リ",$AH363:$BL363,"○")</f>
        <v>0</v>
      </c>
      <c r="CC363" s="1098">
        <f t="shared" ref="CC363" si="3969">SUMIFS($AH363:$BL363,$AH364:$BL364,"緊")+SUMIFS($AH363:$BL363,$AH364:$BL364,"リ")</f>
        <v>0</v>
      </c>
      <c r="CD363" s="1100" t="str">
        <f>IF(K363="","",IFERROR(VALUE(DATEDIF(H363,[3]設定!$D$13,"Y")+DATEDIF(H363,[3]設定!$D$13,"YM")/100),0))</f>
        <v/>
      </c>
      <c r="CE363" s="1100" t="str">
        <f>IF(H363="","",IF(CD363&lt;0.06,"6か月未満",IF(AND(0.06&lt;=CD363,CD363&lt;1),"6か月以上",IF(AND(1&lt;=CD363,CD363&lt;3),"3歳児未満",IF(3&lt;=CD363,"3歳児以上","")))))</f>
        <v/>
      </c>
      <c r="CF363" s="1102"/>
      <c r="CG363" s="1094"/>
      <c r="CH363" s="1103"/>
      <c r="CI363" s="1094"/>
      <c r="CJ363" s="1094"/>
      <c r="CK363" s="1094"/>
      <c r="CL363" s="1094"/>
      <c r="CM363" s="1095"/>
      <c r="CN363" s="1096"/>
      <c r="CO363" s="1092"/>
      <c r="CP363" s="1092"/>
      <c r="CQ363" s="1092"/>
      <c r="CR363" s="1092"/>
      <c r="CS363" s="1092"/>
      <c r="CT363" s="1084">
        <f t="shared" ref="CT363" si="3970">SUM(CV363:DA364)</f>
        <v>0</v>
      </c>
      <c r="CU363" s="1090"/>
      <c r="CV363" s="1084">
        <f t="shared" ref="CV363" si="3971">IF(AND(BM363&lt;&gt;1,K363&gt;=3),COUNTIFS(AH364:BL364,"非",AH363:BL363,"&gt;=2"),"")</f>
        <v>0</v>
      </c>
      <c r="CW363" s="1085"/>
      <c r="CX363" s="1088">
        <f t="shared" ref="CX363" si="3972">IF(AND(BM363&lt;&gt;1,K363&gt;=3),COUNTIFS(AH364:BL364,"緊",AH363:BL363,"&gt;=2"),"")</f>
        <v>0</v>
      </c>
      <c r="CY363" s="1085"/>
      <c r="CZ363" s="1073">
        <f t="shared" ref="CZ363" si="3973">IF(AND(BM363&lt;&gt;1,K363&gt;=3),COUNTIFS(AH364:BL364,"リ",AH363:BL363,"&gt;=2"),"")</f>
        <v>0</v>
      </c>
      <c r="DA363" s="1074"/>
      <c r="DB363" s="1084">
        <f t="shared" ref="DB363" si="3974">SUM(DD363:DI364)</f>
        <v>0</v>
      </c>
      <c r="DC363" s="1090"/>
      <c r="DD363" s="1084" t="str">
        <f t="shared" ref="DD363" si="3975">IF(AND(BM363&lt;&gt;1,K363&lt;3),COUNTIFS(AH364:BL364,"非"),"")</f>
        <v/>
      </c>
      <c r="DE363" s="1085"/>
      <c r="DF363" s="1088" t="str">
        <f t="shared" ref="DF363" si="3976">IF(AND(BM363&lt;&gt;1,K363&lt;3),COUNTIFS(AH364:BL364,"緊"),"")</f>
        <v/>
      </c>
      <c r="DG363" s="1085"/>
      <c r="DH363" s="1073" t="str">
        <f t="shared" ref="DH363" si="3977">IF(AND(BM363&lt;&gt;1,K363&lt;3),COUNTIFS(AH364:BL364,"リ"),"")</f>
        <v/>
      </c>
      <c r="DI363" s="1074"/>
    </row>
    <row r="364" spans="1:113" ht="17.25" customHeight="1" x14ac:dyDescent="0.15">
      <c r="A364" s="1145"/>
      <c r="B364" s="1146"/>
      <c r="C364" s="1150"/>
      <c r="D364" s="1151"/>
      <c r="E364" s="1151"/>
      <c r="F364" s="1151"/>
      <c r="G364" s="1152"/>
      <c r="H364" s="1156"/>
      <c r="I364" s="1157"/>
      <c r="J364" s="1158"/>
      <c r="K364" s="1145"/>
      <c r="L364" s="1146"/>
      <c r="M364" s="1086"/>
      <c r="N364" s="1091"/>
      <c r="O364" s="1160"/>
      <c r="P364" s="1075"/>
      <c r="Q364" s="1075"/>
      <c r="R364" s="1075"/>
      <c r="S364" s="1075"/>
      <c r="T364" s="1076"/>
      <c r="U364" s="1135"/>
      <c r="V364" s="1136"/>
      <c r="W364" s="1139"/>
      <c r="X364" s="1140"/>
      <c r="Y364" s="1142"/>
      <c r="Z364" s="1116"/>
      <c r="AA364" s="1116"/>
      <c r="AB364" s="1116"/>
      <c r="AC364" s="1116"/>
      <c r="AD364" s="1117"/>
      <c r="AE364" s="1077" t="s">
        <v>450</v>
      </c>
      <c r="AF364" s="1078"/>
      <c r="AG364" s="1079"/>
      <c r="AH364" s="362"/>
      <c r="AI364" s="362"/>
      <c r="AJ364" s="362"/>
      <c r="AK364" s="362"/>
      <c r="AL364" s="362"/>
      <c r="AM364" s="362"/>
      <c r="AN364" s="362"/>
      <c r="AO364" s="363"/>
      <c r="AP364" s="363"/>
      <c r="AQ364" s="362"/>
      <c r="AR364" s="362"/>
      <c r="AS364" s="362"/>
      <c r="AT364" s="362"/>
      <c r="AU364" s="362"/>
      <c r="AV364" s="362"/>
      <c r="AW364" s="362"/>
      <c r="AX364" s="362"/>
      <c r="AY364" s="362"/>
      <c r="AZ364" s="362"/>
      <c r="BA364" s="362"/>
      <c r="BB364" s="362"/>
      <c r="BC364" s="362"/>
      <c r="BD364" s="362"/>
      <c r="BE364" s="362"/>
      <c r="BF364" s="362"/>
      <c r="BG364" s="362"/>
      <c r="BH364" s="362"/>
      <c r="BI364" s="362"/>
      <c r="BJ364" s="362"/>
      <c r="BK364" s="362"/>
      <c r="BL364" s="362"/>
      <c r="BM364" s="1080"/>
      <c r="BN364" s="1081"/>
      <c r="BO364" s="1123"/>
      <c r="BP364" s="1124"/>
      <c r="BQ364" s="1127"/>
      <c r="BR364" s="1128"/>
      <c r="BS364" s="1131"/>
      <c r="BT364" s="1132"/>
      <c r="BU364" s="1080"/>
      <c r="BV364" s="1081"/>
      <c r="BW364" s="1109"/>
      <c r="BX364" s="1110"/>
      <c r="BY364" s="1111"/>
      <c r="BZ364" s="1113"/>
      <c r="CA364" s="1113"/>
      <c r="CB364" s="1099"/>
      <c r="CC364" s="1099"/>
      <c r="CD364" s="1101"/>
      <c r="CE364" s="1101"/>
      <c r="CF364" s="1102"/>
      <c r="CG364" s="1094"/>
      <c r="CH364" s="1104"/>
      <c r="CI364" s="1094"/>
      <c r="CJ364" s="1094"/>
      <c r="CK364" s="1094"/>
      <c r="CL364" s="1094"/>
      <c r="CM364" s="1095"/>
      <c r="CN364" s="1097"/>
      <c r="CO364" s="1093"/>
      <c r="CP364" s="1093"/>
      <c r="CQ364" s="1093"/>
      <c r="CR364" s="1093"/>
      <c r="CS364" s="1093"/>
      <c r="CT364" s="1086"/>
      <c r="CU364" s="1091"/>
      <c r="CV364" s="1086"/>
      <c r="CW364" s="1087"/>
      <c r="CX364" s="1089"/>
      <c r="CY364" s="1087"/>
      <c r="CZ364" s="1075"/>
      <c r="DA364" s="1076"/>
      <c r="DB364" s="1086"/>
      <c r="DC364" s="1091"/>
      <c r="DD364" s="1086"/>
      <c r="DE364" s="1087"/>
      <c r="DF364" s="1089"/>
      <c r="DG364" s="1087"/>
      <c r="DH364" s="1075"/>
      <c r="DI364" s="1076"/>
    </row>
    <row r="365" spans="1:113" ht="17.25" customHeight="1" x14ac:dyDescent="0.15">
      <c r="A365" s="1143">
        <f t="shared" si="3933"/>
        <v>178</v>
      </c>
      <c r="B365" s="1144"/>
      <c r="C365" s="1147"/>
      <c r="D365" s="1148"/>
      <c r="E365" s="1148"/>
      <c r="F365" s="1148"/>
      <c r="G365" s="1149"/>
      <c r="H365" s="1153"/>
      <c r="I365" s="1154"/>
      <c r="J365" s="1155"/>
      <c r="K365" s="1143" t="str">
        <f>IF(ISERROR(VLOOKUP($H365,[3]設定!$D$2:$E$7,2)), "", VLOOKUP($H365,[3]設定!$D$2:$E$7,2))</f>
        <v/>
      </c>
      <c r="L365" s="1144"/>
      <c r="M365" s="1084">
        <f t="shared" ref="M365" si="3978">COUNTA(AH366:BL366)</f>
        <v>0</v>
      </c>
      <c r="N365" s="1090"/>
      <c r="O365" s="1159">
        <f t="shared" ref="O365" si="3979">COUNTIF(AH366:BL366,"非")</f>
        <v>0</v>
      </c>
      <c r="P365" s="1073"/>
      <c r="Q365" s="1073">
        <f t="shared" ref="Q365" si="3980">COUNTIF(AH366:BL366,"緊")</f>
        <v>0</v>
      </c>
      <c r="R365" s="1073"/>
      <c r="S365" s="1073">
        <f t="shared" ref="S365" si="3981">COUNTIF(AH366:BL366,"リ")</f>
        <v>0</v>
      </c>
      <c r="T365" s="1074"/>
      <c r="U365" s="1133">
        <f t="shared" ref="U365" si="3982">COUNTIF(AH365:BL365,"○")</f>
        <v>0</v>
      </c>
      <c r="V365" s="1134"/>
      <c r="W365" s="1137">
        <f t="shared" ref="W365" si="3983">SUM(Y365:AD366)</f>
        <v>0</v>
      </c>
      <c r="X365" s="1138"/>
      <c r="Y365" s="1141">
        <f t="shared" ref="Y365" si="3984">SUMIFS($AH365:$BL365,$AH366:$BL366,"非")</f>
        <v>0</v>
      </c>
      <c r="Z365" s="1114"/>
      <c r="AA365" s="1114">
        <f t="shared" ref="AA365" si="3985">SUMIFS($AH365:$BL365,$AH366:$BL366,"緊")</f>
        <v>0</v>
      </c>
      <c r="AB365" s="1114"/>
      <c r="AC365" s="1114">
        <f t="shared" ref="AC365" si="3986">SUMIFS($AH365:$BL365,$AH366:$BL366,"リ")</f>
        <v>0</v>
      </c>
      <c r="AD365" s="1115"/>
      <c r="AE365" s="1118" t="s">
        <v>451</v>
      </c>
      <c r="AF365" s="1119"/>
      <c r="AG365" s="1120"/>
      <c r="AH365" s="359"/>
      <c r="AI365" s="286"/>
      <c r="AJ365" s="286"/>
      <c r="AK365" s="286"/>
      <c r="AL365" s="286"/>
      <c r="AM365" s="286"/>
      <c r="AN365" s="286"/>
      <c r="AO365" s="360"/>
      <c r="AP365" s="360"/>
      <c r="AQ365" s="286"/>
      <c r="AR365" s="286"/>
      <c r="AS365" s="286"/>
      <c r="AT365" s="286"/>
      <c r="AU365" s="286"/>
      <c r="AV365" s="286"/>
      <c r="AW365" s="286"/>
      <c r="AX365" s="286"/>
      <c r="AY365" s="286"/>
      <c r="AZ365" s="286"/>
      <c r="BA365" s="286"/>
      <c r="BB365" s="286"/>
      <c r="BC365" s="286"/>
      <c r="BD365" s="286"/>
      <c r="BE365" s="286"/>
      <c r="BF365" s="286"/>
      <c r="BG365" s="286"/>
      <c r="BH365" s="286"/>
      <c r="BI365" s="286"/>
      <c r="BJ365" s="286"/>
      <c r="BK365" s="286"/>
      <c r="BL365" s="361"/>
      <c r="BM365" s="1105"/>
      <c r="BN365" s="1106"/>
      <c r="BO365" s="1121"/>
      <c r="BP365" s="1122"/>
      <c r="BQ365" s="1125"/>
      <c r="BR365" s="1126"/>
      <c r="BS365" s="1129" t="str">
        <f t="shared" ref="BS365" si="3987">IF(BM365&gt;2,CR365,"")</f>
        <v/>
      </c>
      <c r="BT365" s="1130"/>
      <c r="BU365" s="1105"/>
      <c r="BV365" s="1106"/>
      <c r="BW365" s="1107"/>
      <c r="BX365" s="1108"/>
      <c r="BY365" s="1111"/>
      <c r="BZ365" s="1112">
        <f t="shared" ref="BZ365" si="3988">SUMPRODUCT((AH365:BL365&gt;8)*(BM365=""),AH365:BL365)-IF(BM365="",COUNTIF(AH365:BL365,"&gt;8")*8,0)</f>
        <v>0</v>
      </c>
      <c r="CA365" s="1112">
        <f t="shared" ref="CA365" si="3989">SUMPRODUCT((AH365:BL365&gt;8)*(BM365=8),AH365:BL365)-IF(BM365=8,COUNTIF(AH365:BL365,"&gt;8")*8,0)</f>
        <v>0</v>
      </c>
      <c r="CB365" s="1098">
        <f t="shared" ref="CB365" si="3990">COUNTIFS($AH366:$BL366,"緊",$AH365:$BL365,"○")+COUNTIFS($AH366:$BL366,"リ",$AH365:$BL365,"○")</f>
        <v>0</v>
      </c>
      <c r="CC365" s="1098">
        <f t="shared" ref="CC365" si="3991">SUMIFS($AH365:$BL365,$AH366:$BL366,"緊")+SUMIFS($AH365:$BL365,$AH366:$BL366,"リ")</f>
        <v>0</v>
      </c>
      <c r="CD365" s="1100" t="str">
        <f>IF(K365="","",IFERROR(VALUE(DATEDIF(H365,[3]設定!$D$13,"Y")+DATEDIF(H365,[3]設定!$D$13,"YM")/100),0))</f>
        <v/>
      </c>
      <c r="CE365" s="1100" t="str">
        <f>IF(H365="","",IF(CD365&lt;0.06,"6か月未満",IF(AND(0.06&lt;=CD365,CD365&lt;1),"6か月以上",IF(AND(1&lt;=CD365,CD365&lt;3),"3歳児未満",IF(3&lt;=CD365,"3歳児以上","")))))</f>
        <v/>
      </c>
      <c r="CF365" s="1102"/>
      <c r="CG365" s="1094"/>
      <c r="CH365" s="1103"/>
      <c r="CI365" s="1094"/>
      <c r="CJ365" s="1094"/>
      <c r="CK365" s="1094"/>
      <c r="CL365" s="1094"/>
      <c r="CM365" s="1095"/>
      <c r="CN365" s="1096"/>
      <c r="CO365" s="1092"/>
      <c r="CP365" s="1092"/>
      <c r="CQ365" s="1092"/>
      <c r="CR365" s="1092"/>
      <c r="CS365" s="1092"/>
      <c r="CT365" s="1084">
        <f t="shared" ref="CT365" si="3992">SUM(CV365:DA366)</f>
        <v>0</v>
      </c>
      <c r="CU365" s="1090"/>
      <c r="CV365" s="1084">
        <f t="shared" ref="CV365" si="3993">IF(AND(BM365&lt;&gt;1,K365&gt;=3),COUNTIFS(AH366:BL366,"非",AH365:BL365,"&gt;=2"),"")</f>
        <v>0</v>
      </c>
      <c r="CW365" s="1085"/>
      <c r="CX365" s="1088">
        <f t="shared" ref="CX365" si="3994">IF(AND(BM365&lt;&gt;1,K365&gt;=3),COUNTIFS(AH366:BL366,"緊",AH365:BL365,"&gt;=2"),"")</f>
        <v>0</v>
      </c>
      <c r="CY365" s="1085"/>
      <c r="CZ365" s="1073">
        <f t="shared" ref="CZ365" si="3995">IF(AND(BM365&lt;&gt;1,K365&gt;=3),COUNTIFS(AH366:BL366,"リ",AH365:BL365,"&gt;=2"),"")</f>
        <v>0</v>
      </c>
      <c r="DA365" s="1074"/>
      <c r="DB365" s="1084">
        <f t="shared" ref="DB365" si="3996">SUM(DD365:DI366)</f>
        <v>0</v>
      </c>
      <c r="DC365" s="1090"/>
      <c r="DD365" s="1084" t="str">
        <f t="shared" ref="DD365" si="3997">IF(AND(BM365&lt;&gt;1,K365&lt;3),COUNTIFS(AH366:BL366,"非"),"")</f>
        <v/>
      </c>
      <c r="DE365" s="1085"/>
      <c r="DF365" s="1088" t="str">
        <f t="shared" ref="DF365" si="3998">IF(AND(BM365&lt;&gt;1,K365&lt;3),COUNTIFS(AH366:BL366,"緊"),"")</f>
        <v/>
      </c>
      <c r="DG365" s="1085"/>
      <c r="DH365" s="1073" t="str">
        <f t="shared" ref="DH365" si="3999">IF(AND(BM365&lt;&gt;1,K365&lt;3),COUNTIFS(AH366:BL366,"リ"),"")</f>
        <v/>
      </c>
      <c r="DI365" s="1074"/>
    </row>
    <row r="366" spans="1:113" ht="17.25" customHeight="1" x14ac:dyDescent="0.15">
      <c r="A366" s="1145"/>
      <c r="B366" s="1146"/>
      <c r="C366" s="1150"/>
      <c r="D366" s="1151"/>
      <c r="E366" s="1151"/>
      <c r="F366" s="1151"/>
      <c r="G366" s="1152"/>
      <c r="H366" s="1156"/>
      <c r="I366" s="1157"/>
      <c r="J366" s="1158"/>
      <c r="K366" s="1145"/>
      <c r="L366" s="1146"/>
      <c r="M366" s="1086"/>
      <c r="N366" s="1091"/>
      <c r="O366" s="1160"/>
      <c r="P366" s="1075"/>
      <c r="Q366" s="1075"/>
      <c r="R366" s="1075"/>
      <c r="S366" s="1075"/>
      <c r="T366" s="1076"/>
      <c r="U366" s="1135"/>
      <c r="V366" s="1136"/>
      <c r="W366" s="1139"/>
      <c r="X366" s="1140"/>
      <c r="Y366" s="1142"/>
      <c r="Z366" s="1116"/>
      <c r="AA366" s="1116"/>
      <c r="AB366" s="1116"/>
      <c r="AC366" s="1116"/>
      <c r="AD366" s="1117"/>
      <c r="AE366" s="1077" t="s">
        <v>450</v>
      </c>
      <c r="AF366" s="1078"/>
      <c r="AG366" s="1079"/>
      <c r="AH366" s="362"/>
      <c r="AI366" s="362"/>
      <c r="AJ366" s="362"/>
      <c r="AK366" s="362"/>
      <c r="AL366" s="362"/>
      <c r="AM366" s="362"/>
      <c r="AN366" s="362"/>
      <c r="AO366" s="363"/>
      <c r="AP366" s="363"/>
      <c r="AQ366" s="362"/>
      <c r="AR366" s="362"/>
      <c r="AS366" s="362"/>
      <c r="AT366" s="362"/>
      <c r="AU366" s="362"/>
      <c r="AV366" s="362"/>
      <c r="AW366" s="362"/>
      <c r="AX366" s="362"/>
      <c r="AY366" s="362"/>
      <c r="AZ366" s="362"/>
      <c r="BA366" s="362"/>
      <c r="BB366" s="362"/>
      <c r="BC366" s="362"/>
      <c r="BD366" s="362"/>
      <c r="BE366" s="362"/>
      <c r="BF366" s="362"/>
      <c r="BG366" s="362"/>
      <c r="BH366" s="362"/>
      <c r="BI366" s="362"/>
      <c r="BJ366" s="362"/>
      <c r="BK366" s="362"/>
      <c r="BL366" s="362"/>
      <c r="BM366" s="1080"/>
      <c r="BN366" s="1081"/>
      <c r="BO366" s="1123"/>
      <c r="BP366" s="1124"/>
      <c r="BQ366" s="1127"/>
      <c r="BR366" s="1128"/>
      <c r="BS366" s="1131"/>
      <c r="BT366" s="1132"/>
      <c r="BU366" s="1080"/>
      <c r="BV366" s="1081"/>
      <c r="BW366" s="1109"/>
      <c r="BX366" s="1110"/>
      <c r="BY366" s="1111"/>
      <c r="BZ366" s="1113"/>
      <c r="CA366" s="1113"/>
      <c r="CB366" s="1099"/>
      <c r="CC366" s="1099"/>
      <c r="CD366" s="1101"/>
      <c r="CE366" s="1101"/>
      <c r="CF366" s="1102"/>
      <c r="CG366" s="1094"/>
      <c r="CH366" s="1104"/>
      <c r="CI366" s="1094"/>
      <c r="CJ366" s="1094"/>
      <c r="CK366" s="1094"/>
      <c r="CL366" s="1094"/>
      <c r="CM366" s="1095"/>
      <c r="CN366" s="1097"/>
      <c r="CO366" s="1093"/>
      <c r="CP366" s="1093"/>
      <c r="CQ366" s="1093"/>
      <c r="CR366" s="1093"/>
      <c r="CS366" s="1093"/>
      <c r="CT366" s="1086"/>
      <c r="CU366" s="1091"/>
      <c r="CV366" s="1086"/>
      <c r="CW366" s="1087"/>
      <c r="CX366" s="1089"/>
      <c r="CY366" s="1087"/>
      <c r="CZ366" s="1075"/>
      <c r="DA366" s="1076"/>
      <c r="DB366" s="1086"/>
      <c r="DC366" s="1091"/>
      <c r="DD366" s="1086"/>
      <c r="DE366" s="1087"/>
      <c r="DF366" s="1089"/>
      <c r="DG366" s="1087"/>
      <c r="DH366" s="1075"/>
      <c r="DI366" s="1076"/>
    </row>
    <row r="367" spans="1:113" ht="17.25" customHeight="1" x14ac:dyDescent="0.15">
      <c r="A367" s="1143">
        <f t="shared" si="3933"/>
        <v>179</v>
      </c>
      <c r="B367" s="1144"/>
      <c r="C367" s="1147"/>
      <c r="D367" s="1148"/>
      <c r="E367" s="1148"/>
      <c r="F367" s="1148"/>
      <c r="G367" s="1149"/>
      <c r="H367" s="1153"/>
      <c r="I367" s="1154"/>
      <c r="J367" s="1155"/>
      <c r="K367" s="1143" t="str">
        <f>IF(ISERROR(VLOOKUP($H367,[3]設定!$D$2:$E$7,2)), "", VLOOKUP($H367,[3]設定!$D$2:$E$7,2))</f>
        <v/>
      </c>
      <c r="L367" s="1144"/>
      <c r="M367" s="1084">
        <f t="shared" ref="M367" si="4000">COUNTA(AH368:BL368)</f>
        <v>0</v>
      </c>
      <c r="N367" s="1090"/>
      <c r="O367" s="1159">
        <f t="shared" ref="O367" si="4001">COUNTIF(AH368:BL368,"非")</f>
        <v>0</v>
      </c>
      <c r="P367" s="1073"/>
      <c r="Q367" s="1073">
        <f t="shared" ref="Q367" si="4002">COUNTIF(AH368:BL368,"緊")</f>
        <v>0</v>
      </c>
      <c r="R367" s="1073"/>
      <c r="S367" s="1073">
        <f t="shared" ref="S367" si="4003">COUNTIF(AH368:BL368,"リ")</f>
        <v>0</v>
      </c>
      <c r="T367" s="1074"/>
      <c r="U367" s="1133">
        <f t="shared" ref="U367" si="4004">COUNTIF(AH367:BL367,"○")</f>
        <v>0</v>
      </c>
      <c r="V367" s="1134"/>
      <c r="W367" s="1137">
        <f t="shared" ref="W367" si="4005">SUM(Y367:AD368)</f>
        <v>0</v>
      </c>
      <c r="X367" s="1138"/>
      <c r="Y367" s="1141">
        <f t="shared" ref="Y367" si="4006">SUMIFS($AH367:$BL367,$AH368:$BL368,"非")</f>
        <v>0</v>
      </c>
      <c r="Z367" s="1114"/>
      <c r="AA367" s="1114">
        <f t="shared" ref="AA367" si="4007">SUMIFS($AH367:$BL367,$AH368:$BL368,"緊")</f>
        <v>0</v>
      </c>
      <c r="AB367" s="1114"/>
      <c r="AC367" s="1114">
        <f t="shared" ref="AC367" si="4008">SUMIFS($AH367:$BL367,$AH368:$BL368,"リ")</f>
        <v>0</v>
      </c>
      <c r="AD367" s="1115"/>
      <c r="AE367" s="1118" t="s">
        <v>451</v>
      </c>
      <c r="AF367" s="1119"/>
      <c r="AG367" s="1120"/>
      <c r="AH367" s="359"/>
      <c r="AI367" s="286"/>
      <c r="AJ367" s="286"/>
      <c r="AK367" s="286"/>
      <c r="AL367" s="286"/>
      <c r="AM367" s="286"/>
      <c r="AN367" s="286"/>
      <c r="AO367" s="360"/>
      <c r="AP367" s="360"/>
      <c r="AQ367" s="286"/>
      <c r="AR367" s="286"/>
      <c r="AS367" s="286"/>
      <c r="AT367" s="286"/>
      <c r="AU367" s="286"/>
      <c r="AV367" s="286"/>
      <c r="AW367" s="286"/>
      <c r="AX367" s="286"/>
      <c r="AY367" s="286"/>
      <c r="AZ367" s="286"/>
      <c r="BA367" s="286"/>
      <c r="BB367" s="286"/>
      <c r="BC367" s="286"/>
      <c r="BD367" s="286"/>
      <c r="BE367" s="286"/>
      <c r="BF367" s="286"/>
      <c r="BG367" s="286"/>
      <c r="BH367" s="286"/>
      <c r="BI367" s="286"/>
      <c r="BJ367" s="286"/>
      <c r="BK367" s="286"/>
      <c r="BL367" s="361"/>
      <c r="BM367" s="1105"/>
      <c r="BN367" s="1106"/>
      <c r="BO367" s="1121"/>
      <c r="BP367" s="1122"/>
      <c r="BQ367" s="1125"/>
      <c r="BR367" s="1126"/>
      <c r="BS367" s="1129" t="str">
        <f t="shared" ref="BS367" si="4009">IF(BM367&gt;2,CR367,"")</f>
        <v/>
      </c>
      <c r="BT367" s="1130"/>
      <c r="BU367" s="1105"/>
      <c r="BV367" s="1106"/>
      <c r="BW367" s="1107"/>
      <c r="BX367" s="1108"/>
      <c r="BY367" s="1111"/>
      <c r="BZ367" s="1112">
        <f t="shared" ref="BZ367" si="4010">SUMPRODUCT((AH367:BL367&gt;8)*(BM367=""),AH367:BL367)-IF(BM367="",COUNTIF(AH367:BL367,"&gt;8")*8,0)</f>
        <v>0</v>
      </c>
      <c r="CA367" s="1112">
        <f t="shared" ref="CA367" si="4011">SUMPRODUCT((AH367:BL367&gt;8)*(BM367=8),AH367:BL367)-IF(BM367=8,COUNTIF(AH367:BL367,"&gt;8")*8,0)</f>
        <v>0</v>
      </c>
      <c r="CB367" s="1098">
        <f t="shared" ref="CB367" si="4012">COUNTIFS($AH368:$BL368,"緊",$AH367:$BL367,"○")+COUNTIFS($AH368:$BL368,"リ",$AH367:$BL367,"○")</f>
        <v>0</v>
      </c>
      <c r="CC367" s="1098">
        <f t="shared" ref="CC367" si="4013">SUMIFS($AH367:$BL367,$AH368:$BL368,"緊")+SUMIFS($AH367:$BL367,$AH368:$BL368,"リ")</f>
        <v>0</v>
      </c>
      <c r="CD367" s="1100" t="str">
        <f>IF(K367="","",IFERROR(VALUE(DATEDIF(H367,[3]設定!$D$13,"Y")+DATEDIF(H367,[3]設定!$D$13,"YM")/100),0))</f>
        <v/>
      </c>
      <c r="CE367" s="1100" t="str">
        <f>IF(H367="","",IF(CD367&lt;0.06,"6か月未満",IF(AND(0.06&lt;=CD367,CD367&lt;1),"6か月以上",IF(AND(1&lt;=CD367,CD367&lt;3),"3歳児未満",IF(3&lt;=CD367,"3歳児以上","")))))</f>
        <v/>
      </c>
      <c r="CF367" s="1102"/>
      <c r="CG367" s="1094"/>
      <c r="CH367" s="1103"/>
      <c r="CI367" s="1094"/>
      <c r="CJ367" s="1094"/>
      <c r="CK367" s="1094"/>
      <c r="CL367" s="1094"/>
      <c r="CM367" s="1095"/>
      <c r="CN367" s="1096"/>
      <c r="CO367" s="1092"/>
      <c r="CP367" s="1092"/>
      <c r="CQ367" s="1092"/>
      <c r="CR367" s="1092"/>
      <c r="CS367" s="1092"/>
      <c r="CT367" s="1084">
        <f t="shared" ref="CT367" si="4014">SUM(CV367:DA368)</f>
        <v>0</v>
      </c>
      <c r="CU367" s="1090"/>
      <c r="CV367" s="1084">
        <f t="shared" ref="CV367" si="4015">IF(AND(BM367&lt;&gt;1,K367&gt;=3),COUNTIFS(AH368:BL368,"非",AH367:BL367,"&gt;=2"),"")</f>
        <v>0</v>
      </c>
      <c r="CW367" s="1085"/>
      <c r="CX367" s="1088">
        <f t="shared" ref="CX367" si="4016">IF(AND(BM367&lt;&gt;1,K367&gt;=3),COUNTIFS(AH368:BL368,"緊",AH367:BL367,"&gt;=2"),"")</f>
        <v>0</v>
      </c>
      <c r="CY367" s="1085"/>
      <c r="CZ367" s="1073">
        <f t="shared" ref="CZ367" si="4017">IF(AND(BM367&lt;&gt;1,K367&gt;=3),COUNTIFS(AH368:BL368,"リ",AH367:BL367,"&gt;=2"),"")</f>
        <v>0</v>
      </c>
      <c r="DA367" s="1074"/>
      <c r="DB367" s="1084">
        <f t="shared" ref="DB367" si="4018">SUM(DD367:DI368)</f>
        <v>0</v>
      </c>
      <c r="DC367" s="1090"/>
      <c r="DD367" s="1084" t="str">
        <f t="shared" ref="DD367" si="4019">IF(AND(BM367&lt;&gt;1,K367&lt;3),COUNTIFS(AH368:BL368,"非"),"")</f>
        <v/>
      </c>
      <c r="DE367" s="1085"/>
      <c r="DF367" s="1088" t="str">
        <f t="shared" ref="DF367" si="4020">IF(AND(BM367&lt;&gt;1,K367&lt;3),COUNTIFS(AH368:BL368,"緊"),"")</f>
        <v/>
      </c>
      <c r="DG367" s="1085"/>
      <c r="DH367" s="1073" t="str">
        <f t="shared" ref="DH367" si="4021">IF(AND(BM367&lt;&gt;1,K367&lt;3),COUNTIFS(AH368:BL368,"リ"),"")</f>
        <v/>
      </c>
      <c r="DI367" s="1074"/>
    </row>
    <row r="368" spans="1:113" ht="17.25" customHeight="1" x14ac:dyDescent="0.15">
      <c r="A368" s="1145"/>
      <c r="B368" s="1146"/>
      <c r="C368" s="1150"/>
      <c r="D368" s="1151"/>
      <c r="E368" s="1151"/>
      <c r="F368" s="1151"/>
      <c r="G368" s="1152"/>
      <c r="H368" s="1156"/>
      <c r="I368" s="1157"/>
      <c r="J368" s="1158"/>
      <c r="K368" s="1145"/>
      <c r="L368" s="1146"/>
      <c r="M368" s="1086"/>
      <c r="N368" s="1091"/>
      <c r="O368" s="1160"/>
      <c r="P368" s="1075"/>
      <c r="Q368" s="1075"/>
      <c r="R368" s="1075"/>
      <c r="S368" s="1075"/>
      <c r="T368" s="1076"/>
      <c r="U368" s="1135"/>
      <c r="V368" s="1136"/>
      <c r="W368" s="1139"/>
      <c r="X368" s="1140"/>
      <c r="Y368" s="1142"/>
      <c r="Z368" s="1116"/>
      <c r="AA368" s="1116"/>
      <c r="AB368" s="1116"/>
      <c r="AC368" s="1116"/>
      <c r="AD368" s="1117"/>
      <c r="AE368" s="1077" t="s">
        <v>450</v>
      </c>
      <c r="AF368" s="1078"/>
      <c r="AG368" s="1079"/>
      <c r="AH368" s="362"/>
      <c r="AI368" s="362"/>
      <c r="AJ368" s="362"/>
      <c r="AK368" s="362"/>
      <c r="AL368" s="362"/>
      <c r="AM368" s="362"/>
      <c r="AN368" s="362"/>
      <c r="AO368" s="363"/>
      <c r="AP368" s="363"/>
      <c r="AQ368" s="362"/>
      <c r="AR368" s="362"/>
      <c r="AS368" s="362"/>
      <c r="AT368" s="362"/>
      <c r="AU368" s="362"/>
      <c r="AV368" s="362"/>
      <c r="AW368" s="362"/>
      <c r="AX368" s="362"/>
      <c r="AY368" s="362"/>
      <c r="AZ368" s="362"/>
      <c r="BA368" s="362"/>
      <c r="BB368" s="362"/>
      <c r="BC368" s="362"/>
      <c r="BD368" s="362"/>
      <c r="BE368" s="362"/>
      <c r="BF368" s="362"/>
      <c r="BG368" s="362"/>
      <c r="BH368" s="362"/>
      <c r="BI368" s="362"/>
      <c r="BJ368" s="362"/>
      <c r="BK368" s="362"/>
      <c r="BL368" s="362"/>
      <c r="BM368" s="1080"/>
      <c r="BN368" s="1081"/>
      <c r="BO368" s="1123"/>
      <c r="BP368" s="1124"/>
      <c r="BQ368" s="1127"/>
      <c r="BR368" s="1128"/>
      <c r="BS368" s="1131"/>
      <c r="BT368" s="1132"/>
      <c r="BU368" s="1080"/>
      <c r="BV368" s="1081"/>
      <c r="BW368" s="1109"/>
      <c r="BX368" s="1110"/>
      <c r="BY368" s="1111"/>
      <c r="BZ368" s="1113"/>
      <c r="CA368" s="1113"/>
      <c r="CB368" s="1099"/>
      <c r="CC368" s="1099"/>
      <c r="CD368" s="1101"/>
      <c r="CE368" s="1101"/>
      <c r="CF368" s="1102"/>
      <c r="CG368" s="1094"/>
      <c r="CH368" s="1104"/>
      <c r="CI368" s="1094"/>
      <c r="CJ368" s="1094"/>
      <c r="CK368" s="1094"/>
      <c r="CL368" s="1094"/>
      <c r="CM368" s="1095"/>
      <c r="CN368" s="1097"/>
      <c r="CO368" s="1093"/>
      <c r="CP368" s="1093"/>
      <c r="CQ368" s="1093"/>
      <c r="CR368" s="1093"/>
      <c r="CS368" s="1093"/>
      <c r="CT368" s="1086"/>
      <c r="CU368" s="1091"/>
      <c r="CV368" s="1086"/>
      <c r="CW368" s="1087"/>
      <c r="CX368" s="1089"/>
      <c r="CY368" s="1087"/>
      <c r="CZ368" s="1075"/>
      <c r="DA368" s="1076"/>
      <c r="DB368" s="1086"/>
      <c r="DC368" s="1091"/>
      <c r="DD368" s="1086"/>
      <c r="DE368" s="1087"/>
      <c r="DF368" s="1089"/>
      <c r="DG368" s="1087"/>
      <c r="DH368" s="1075"/>
      <c r="DI368" s="1076"/>
    </row>
    <row r="369" spans="1:113" ht="17.25" customHeight="1" x14ac:dyDescent="0.15">
      <c r="A369" s="1143">
        <f t="shared" si="3933"/>
        <v>180</v>
      </c>
      <c r="B369" s="1144"/>
      <c r="C369" s="1147"/>
      <c r="D369" s="1148"/>
      <c r="E369" s="1148"/>
      <c r="F369" s="1148"/>
      <c r="G369" s="1149"/>
      <c r="H369" s="1153"/>
      <c r="I369" s="1154"/>
      <c r="J369" s="1155"/>
      <c r="K369" s="1143" t="str">
        <f>IF(ISERROR(VLOOKUP($H369,[3]設定!$D$2:$E$7,2)), "", VLOOKUP($H369,[3]設定!$D$2:$E$7,2))</f>
        <v/>
      </c>
      <c r="L369" s="1144"/>
      <c r="M369" s="1084">
        <f t="shared" ref="M369" si="4022">COUNTA(AH370:BL370)</f>
        <v>0</v>
      </c>
      <c r="N369" s="1090"/>
      <c r="O369" s="1159">
        <f t="shared" ref="O369" si="4023">COUNTIF(AH370:BL370,"非")</f>
        <v>0</v>
      </c>
      <c r="P369" s="1073"/>
      <c r="Q369" s="1073">
        <f t="shared" ref="Q369" si="4024">COUNTIF(AH370:BL370,"緊")</f>
        <v>0</v>
      </c>
      <c r="R369" s="1073"/>
      <c r="S369" s="1073">
        <f t="shared" ref="S369" si="4025">COUNTIF(AH370:BL370,"リ")</f>
        <v>0</v>
      </c>
      <c r="T369" s="1074"/>
      <c r="U369" s="1133">
        <f t="shared" ref="U369" si="4026">COUNTIF(AH369:BL369,"○")</f>
        <v>0</v>
      </c>
      <c r="V369" s="1134"/>
      <c r="W369" s="1137">
        <f t="shared" ref="W369" si="4027">SUM(Y369:AD370)</f>
        <v>0</v>
      </c>
      <c r="X369" s="1138"/>
      <c r="Y369" s="1141">
        <f t="shared" ref="Y369" si="4028">SUMIFS($AH369:$BL369,$AH370:$BL370,"非")</f>
        <v>0</v>
      </c>
      <c r="Z369" s="1114"/>
      <c r="AA369" s="1114">
        <f t="shared" ref="AA369" si="4029">SUMIFS($AH369:$BL369,$AH370:$BL370,"緊")</f>
        <v>0</v>
      </c>
      <c r="AB369" s="1114"/>
      <c r="AC369" s="1114">
        <f t="shared" ref="AC369" si="4030">SUMIFS($AH369:$BL369,$AH370:$BL370,"リ")</f>
        <v>0</v>
      </c>
      <c r="AD369" s="1115"/>
      <c r="AE369" s="1118" t="s">
        <v>451</v>
      </c>
      <c r="AF369" s="1119"/>
      <c r="AG369" s="1120"/>
      <c r="AH369" s="359"/>
      <c r="AI369" s="286"/>
      <c r="AJ369" s="286"/>
      <c r="AK369" s="286"/>
      <c r="AL369" s="286"/>
      <c r="AM369" s="286"/>
      <c r="AN369" s="286"/>
      <c r="AO369" s="360"/>
      <c r="AP369" s="360"/>
      <c r="AQ369" s="286"/>
      <c r="AR369" s="286"/>
      <c r="AS369" s="286"/>
      <c r="AT369" s="286"/>
      <c r="AU369" s="286"/>
      <c r="AV369" s="286"/>
      <c r="AW369" s="286"/>
      <c r="AX369" s="286"/>
      <c r="AY369" s="286"/>
      <c r="AZ369" s="286"/>
      <c r="BA369" s="286"/>
      <c r="BB369" s="286"/>
      <c r="BC369" s="286"/>
      <c r="BD369" s="286"/>
      <c r="BE369" s="286"/>
      <c r="BF369" s="286"/>
      <c r="BG369" s="286"/>
      <c r="BH369" s="286"/>
      <c r="BI369" s="286"/>
      <c r="BJ369" s="286"/>
      <c r="BK369" s="286"/>
      <c r="BL369" s="361"/>
      <c r="BM369" s="1105"/>
      <c r="BN369" s="1106"/>
      <c r="BO369" s="1121"/>
      <c r="BP369" s="1122"/>
      <c r="BQ369" s="1125"/>
      <c r="BR369" s="1126"/>
      <c r="BS369" s="1129" t="str">
        <f t="shared" ref="BS369" si="4031">IF(BM369&gt;2,CR369,"")</f>
        <v/>
      </c>
      <c r="BT369" s="1130"/>
      <c r="BU369" s="1105"/>
      <c r="BV369" s="1106"/>
      <c r="BW369" s="1107"/>
      <c r="BX369" s="1108"/>
      <c r="BY369" s="1111"/>
      <c r="BZ369" s="1112">
        <f t="shared" ref="BZ369" si="4032">SUMPRODUCT((AH369:BL369&gt;8)*(BM369=""),AH369:BL369)-IF(BM369="",COUNTIF(AH369:BL369,"&gt;8")*8,0)</f>
        <v>0</v>
      </c>
      <c r="CA369" s="1112">
        <f t="shared" ref="CA369" si="4033">SUMPRODUCT((AH369:BL369&gt;8)*(BM369=8),AH369:BL369)-IF(BM369=8,COUNTIF(AH369:BL369,"&gt;8")*8,0)</f>
        <v>0</v>
      </c>
      <c r="CB369" s="1098">
        <f t="shared" ref="CB369" si="4034">COUNTIFS($AH370:$BL370,"緊",$AH369:$BL369,"○")+COUNTIFS($AH370:$BL370,"リ",$AH369:$BL369,"○")</f>
        <v>0</v>
      </c>
      <c r="CC369" s="1098">
        <f t="shared" ref="CC369" si="4035">SUMIFS($AH369:$BL369,$AH370:$BL370,"緊")+SUMIFS($AH369:$BL369,$AH370:$BL370,"リ")</f>
        <v>0</v>
      </c>
      <c r="CD369" s="1100" t="str">
        <f>IF(K369="","",IFERROR(VALUE(DATEDIF(H369,[3]設定!$D$13,"Y")+DATEDIF(H369,[3]設定!$D$13,"YM")/100),0))</f>
        <v/>
      </c>
      <c r="CE369" s="1100" t="str">
        <f>IF(H369="","",IF(CD369&lt;0.06,"6か月未満",IF(AND(0.06&lt;=CD369,CD369&lt;1),"6か月以上",IF(AND(1&lt;=CD369,CD369&lt;3),"3歳児未満",IF(3&lt;=CD369,"3歳児以上","")))))</f>
        <v/>
      </c>
      <c r="CF369" s="1102"/>
      <c r="CG369" s="1094"/>
      <c r="CH369" s="1103"/>
      <c r="CI369" s="1094"/>
      <c r="CJ369" s="1094"/>
      <c r="CK369" s="1094"/>
      <c r="CL369" s="1094"/>
      <c r="CM369" s="1095"/>
      <c r="CN369" s="1096"/>
      <c r="CO369" s="1092"/>
      <c r="CP369" s="1092"/>
      <c r="CQ369" s="1092"/>
      <c r="CR369" s="1092"/>
      <c r="CS369" s="1092"/>
      <c r="CT369" s="1084">
        <f t="shared" ref="CT369" si="4036">SUM(CV369:DA370)</f>
        <v>0</v>
      </c>
      <c r="CU369" s="1090"/>
      <c r="CV369" s="1084">
        <f t="shared" ref="CV369" si="4037">IF(AND(BM369&lt;&gt;1,K369&gt;=3),COUNTIFS(AH370:BL370,"非",AH369:BL369,"&gt;=2"),"")</f>
        <v>0</v>
      </c>
      <c r="CW369" s="1085"/>
      <c r="CX369" s="1088">
        <f t="shared" ref="CX369" si="4038">IF(AND(BM369&lt;&gt;1,K369&gt;=3),COUNTIFS(AH370:BL370,"緊",AH369:BL369,"&gt;=2"),"")</f>
        <v>0</v>
      </c>
      <c r="CY369" s="1085"/>
      <c r="CZ369" s="1073">
        <f t="shared" ref="CZ369" si="4039">IF(AND(BM369&lt;&gt;1,K369&gt;=3),COUNTIFS(AH370:BL370,"リ",AH369:BL369,"&gt;=2"),"")</f>
        <v>0</v>
      </c>
      <c r="DA369" s="1074"/>
      <c r="DB369" s="1084">
        <f t="shared" ref="DB369" si="4040">SUM(DD369:DI370)</f>
        <v>0</v>
      </c>
      <c r="DC369" s="1090"/>
      <c r="DD369" s="1084" t="str">
        <f t="shared" ref="DD369" si="4041">IF(AND(BM369&lt;&gt;1,K369&lt;3),COUNTIFS(AH370:BL370,"非"),"")</f>
        <v/>
      </c>
      <c r="DE369" s="1085"/>
      <c r="DF369" s="1088" t="str">
        <f t="shared" ref="DF369" si="4042">IF(AND(BM369&lt;&gt;1,K369&lt;3),COUNTIFS(AH370:BL370,"緊"),"")</f>
        <v/>
      </c>
      <c r="DG369" s="1085"/>
      <c r="DH369" s="1073" t="str">
        <f t="shared" ref="DH369" si="4043">IF(AND(BM369&lt;&gt;1,K369&lt;3),COUNTIFS(AH370:BL370,"リ"),"")</f>
        <v/>
      </c>
      <c r="DI369" s="1074"/>
    </row>
    <row r="370" spans="1:113" ht="17.25" customHeight="1" x14ac:dyDescent="0.15">
      <c r="A370" s="1145"/>
      <c r="B370" s="1146"/>
      <c r="C370" s="1150"/>
      <c r="D370" s="1151"/>
      <c r="E370" s="1151"/>
      <c r="F370" s="1151"/>
      <c r="G370" s="1152"/>
      <c r="H370" s="1156"/>
      <c r="I370" s="1157"/>
      <c r="J370" s="1158"/>
      <c r="K370" s="1145"/>
      <c r="L370" s="1146"/>
      <c r="M370" s="1086"/>
      <c r="N370" s="1091"/>
      <c r="O370" s="1160"/>
      <c r="P370" s="1075"/>
      <c r="Q370" s="1075"/>
      <c r="R370" s="1075"/>
      <c r="S370" s="1075"/>
      <c r="T370" s="1076"/>
      <c r="U370" s="1135"/>
      <c r="V370" s="1136"/>
      <c r="W370" s="1139"/>
      <c r="X370" s="1140"/>
      <c r="Y370" s="1142"/>
      <c r="Z370" s="1116"/>
      <c r="AA370" s="1116"/>
      <c r="AB370" s="1116"/>
      <c r="AC370" s="1116"/>
      <c r="AD370" s="1117"/>
      <c r="AE370" s="1077" t="s">
        <v>450</v>
      </c>
      <c r="AF370" s="1078"/>
      <c r="AG370" s="1079"/>
      <c r="AH370" s="362"/>
      <c r="AI370" s="362"/>
      <c r="AJ370" s="362"/>
      <c r="AK370" s="362"/>
      <c r="AL370" s="362"/>
      <c r="AM370" s="362"/>
      <c r="AN370" s="362"/>
      <c r="AO370" s="363"/>
      <c r="AP370" s="363"/>
      <c r="AQ370" s="362"/>
      <c r="AR370" s="362"/>
      <c r="AS370" s="362"/>
      <c r="AT370" s="362"/>
      <c r="AU370" s="362"/>
      <c r="AV370" s="362"/>
      <c r="AW370" s="362"/>
      <c r="AX370" s="362"/>
      <c r="AY370" s="362"/>
      <c r="AZ370" s="362"/>
      <c r="BA370" s="362"/>
      <c r="BB370" s="362"/>
      <c r="BC370" s="362"/>
      <c r="BD370" s="362"/>
      <c r="BE370" s="362"/>
      <c r="BF370" s="362"/>
      <c r="BG370" s="362"/>
      <c r="BH370" s="362"/>
      <c r="BI370" s="362"/>
      <c r="BJ370" s="362"/>
      <c r="BK370" s="362"/>
      <c r="BL370" s="362"/>
      <c r="BM370" s="1080"/>
      <c r="BN370" s="1081"/>
      <c r="BO370" s="1123"/>
      <c r="BP370" s="1124"/>
      <c r="BQ370" s="1127"/>
      <c r="BR370" s="1128"/>
      <c r="BS370" s="1131"/>
      <c r="BT370" s="1132"/>
      <c r="BU370" s="1080"/>
      <c r="BV370" s="1081"/>
      <c r="BW370" s="1109"/>
      <c r="BX370" s="1110"/>
      <c r="BY370" s="1111"/>
      <c r="BZ370" s="1113"/>
      <c r="CA370" s="1113"/>
      <c r="CB370" s="1099"/>
      <c r="CC370" s="1099"/>
      <c r="CD370" s="1101"/>
      <c r="CE370" s="1101"/>
      <c r="CF370" s="1102"/>
      <c r="CG370" s="1094"/>
      <c r="CH370" s="1104"/>
      <c r="CI370" s="1094"/>
      <c r="CJ370" s="1094"/>
      <c r="CK370" s="1094"/>
      <c r="CL370" s="1094"/>
      <c r="CM370" s="1095"/>
      <c r="CN370" s="1097"/>
      <c r="CO370" s="1093"/>
      <c r="CP370" s="1093"/>
      <c r="CQ370" s="1093"/>
      <c r="CR370" s="1093"/>
      <c r="CS370" s="1093"/>
      <c r="CT370" s="1086"/>
      <c r="CU370" s="1091"/>
      <c r="CV370" s="1086"/>
      <c r="CW370" s="1087"/>
      <c r="CX370" s="1089"/>
      <c r="CY370" s="1087"/>
      <c r="CZ370" s="1075"/>
      <c r="DA370" s="1076"/>
      <c r="DB370" s="1086"/>
      <c r="DC370" s="1091"/>
      <c r="DD370" s="1086"/>
      <c r="DE370" s="1087"/>
      <c r="DF370" s="1089"/>
      <c r="DG370" s="1087"/>
      <c r="DH370" s="1075"/>
      <c r="DI370" s="1076"/>
    </row>
    <row r="371" spans="1:113" ht="17.25" customHeight="1" x14ac:dyDescent="0.15">
      <c r="A371" s="1143">
        <f t="shared" si="3933"/>
        <v>181</v>
      </c>
      <c r="B371" s="1144"/>
      <c r="C371" s="1147"/>
      <c r="D371" s="1148"/>
      <c r="E371" s="1148"/>
      <c r="F371" s="1148"/>
      <c r="G371" s="1149"/>
      <c r="H371" s="1153"/>
      <c r="I371" s="1154"/>
      <c r="J371" s="1155"/>
      <c r="K371" s="1143" t="str">
        <f>IF(ISERROR(VLOOKUP($H371,[3]設定!$D$2:$E$7,2)), "", VLOOKUP($H371,[3]設定!$D$2:$E$7,2))</f>
        <v/>
      </c>
      <c r="L371" s="1144"/>
      <c r="M371" s="1084">
        <f t="shared" ref="M371" si="4044">COUNTA(AH372:BL372)</f>
        <v>0</v>
      </c>
      <c r="N371" s="1090"/>
      <c r="O371" s="1159">
        <f t="shared" ref="O371" si="4045">COUNTIF(AH372:BL372,"非")</f>
        <v>0</v>
      </c>
      <c r="P371" s="1073"/>
      <c r="Q371" s="1073">
        <f t="shared" ref="Q371" si="4046">COUNTIF(AH372:BL372,"緊")</f>
        <v>0</v>
      </c>
      <c r="R371" s="1073"/>
      <c r="S371" s="1073">
        <f t="shared" ref="S371" si="4047">COUNTIF(AH372:BL372,"リ")</f>
        <v>0</v>
      </c>
      <c r="T371" s="1074"/>
      <c r="U371" s="1133">
        <f t="shared" ref="U371" si="4048">COUNTIF(AH371:BL371,"○")</f>
        <v>0</v>
      </c>
      <c r="V371" s="1134"/>
      <c r="W371" s="1137">
        <f t="shared" ref="W371" si="4049">SUM(Y371:AD372)</f>
        <v>0</v>
      </c>
      <c r="X371" s="1138"/>
      <c r="Y371" s="1141">
        <f t="shared" ref="Y371" si="4050">SUMIFS($AH371:$BL371,$AH372:$BL372,"非")</f>
        <v>0</v>
      </c>
      <c r="Z371" s="1114"/>
      <c r="AA371" s="1114">
        <f t="shared" ref="AA371" si="4051">SUMIFS($AH371:$BL371,$AH372:$BL372,"緊")</f>
        <v>0</v>
      </c>
      <c r="AB371" s="1114"/>
      <c r="AC371" s="1114">
        <f t="shared" ref="AC371" si="4052">SUMIFS($AH371:$BL371,$AH372:$BL372,"リ")</f>
        <v>0</v>
      </c>
      <c r="AD371" s="1115"/>
      <c r="AE371" s="1118" t="s">
        <v>451</v>
      </c>
      <c r="AF371" s="1119"/>
      <c r="AG371" s="1120"/>
      <c r="AH371" s="359"/>
      <c r="AI371" s="286"/>
      <c r="AJ371" s="286"/>
      <c r="AK371" s="286"/>
      <c r="AL371" s="286"/>
      <c r="AM371" s="286"/>
      <c r="AN371" s="286"/>
      <c r="AO371" s="360"/>
      <c r="AP371" s="360"/>
      <c r="AQ371" s="286"/>
      <c r="AR371" s="286"/>
      <c r="AS371" s="286"/>
      <c r="AT371" s="286"/>
      <c r="AU371" s="286"/>
      <c r="AV371" s="286"/>
      <c r="AW371" s="286"/>
      <c r="AX371" s="286"/>
      <c r="AY371" s="286"/>
      <c r="AZ371" s="286"/>
      <c r="BA371" s="286"/>
      <c r="BB371" s="286"/>
      <c r="BC371" s="286"/>
      <c r="BD371" s="286"/>
      <c r="BE371" s="286"/>
      <c r="BF371" s="286"/>
      <c r="BG371" s="286"/>
      <c r="BH371" s="286"/>
      <c r="BI371" s="286"/>
      <c r="BJ371" s="286"/>
      <c r="BK371" s="286"/>
      <c r="BL371" s="361"/>
      <c r="BM371" s="1105"/>
      <c r="BN371" s="1106"/>
      <c r="BO371" s="1121"/>
      <c r="BP371" s="1122"/>
      <c r="BQ371" s="1125"/>
      <c r="BR371" s="1126"/>
      <c r="BS371" s="1129" t="str">
        <f t="shared" ref="BS371" si="4053">IF(BM371&gt;2,CR371,"")</f>
        <v/>
      </c>
      <c r="BT371" s="1130"/>
      <c r="BU371" s="1105"/>
      <c r="BV371" s="1106"/>
      <c r="BW371" s="1107"/>
      <c r="BX371" s="1108"/>
      <c r="BY371" s="1111"/>
      <c r="BZ371" s="1112">
        <f t="shared" ref="BZ371" si="4054">SUMPRODUCT((AH371:BL371&gt;8)*(BM371=""),AH371:BL371)-IF(BM371="",COUNTIF(AH371:BL371,"&gt;8")*8,0)</f>
        <v>0</v>
      </c>
      <c r="CA371" s="1112">
        <f t="shared" ref="CA371" si="4055">SUMPRODUCT((AH371:BL371&gt;8)*(BM371=8),AH371:BL371)-IF(BM371=8,COUNTIF(AH371:BL371,"&gt;8")*8,0)</f>
        <v>0</v>
      </c>
      <c r="CB371" s="1098">
        <f t="shared" ref="CB371" si="4056">COUNTIFS($AH372:$BL372,"緊",$AH371:$BL371,"○")+COUNTIFS($AH372:$BL372,"リ",$AH371:$BL371,"○")</f>
        <v>0</v>
      </c>
      <c r="CC371" s="1098">
        <f t="shared" ref="CC371" si="4057">SUMIFS($AH371:$BL371,$AH372:$BL372,"緊")+SUMIFS($AH371:$BL371,$AH372:$BL372,"リ")</f>
        <v>0</v>
      </c>
      <c r="CD371" s="1100" t="str">
        <f>IF(K371="","",IFERROR(VALUE(DATEDIF(H371,[3]設定!$D$13,"Y")+DATEDIF(H371,[3]設定!$D$13,"YM")/100),0))</f>
        <v/>
      </c>
      <c r="CE371" s="1100" t="str">
        <f>IF(H371="","",IF(CD371&lt;0.06,"6か月未満",IF(AND(0.06&lt;=CD371,CD371&lt;1),"6か月以上",IF(AND(1&lt;=CD371,CD371&lt;3),"3歳児未満",IF(3&lt;=CD371,"3歳児以上","")))))</f>
        <v/>
      </c>
      <c r="CF371" s="1102"/>
      <c r="CG371" s="1094"/>
      <c r="CH371" s="1103"/>
      <c r="CI371" s="1094"/>
      <c r="CJ371" s="1094"/>
      <c r="CK371" s="1094"/>
      <c r="CL371" s="1094"/>
      <c r="CM371" s="1095"/>
      <c r="CN371" s="1096"/>
      <c r="CO371" s="1092"/>
      <c r="CP371" s="1092"/>
      <c r="CQ371" s="1092"/>
      <c r="CR371" s="1092"/>
      <c r="CS371" s="1092"/>
      <c r="CT371" s="1084">
        <f t="shared" ref="CT371" si="4058">SUM(CV371:DA372)</f>
        <v>0</v>
      </c>
      <c r="CU371" s="1090"/>
      <c r="CV371" s="1084">
        <f t="shared" ref="CV371" si="4059">IF(AND(BM371&lt;&gt;1,K371&gt;=3),COUNTIFS(AH372:BL372,"非",AH371:BL371,"&gt;=2"),"")</f>
        <v>0</v>
      </c>
      <c r="CW371" s="1085"/>
      <c r="CX371" s="1088">
        <f t="shared" ref="CX371" si="4060">IF(AND(BM371&lt;&gt;1,K371&gt;=3),COUNTIFS(AH372:BL372,"緊",AH371:BL371,"&gt;=2"),"")</f>
        <v>0</v>
      </c>
      <c r="CY371" s="1085"/>
      <c r="CZ371" s="1073">
        <f t="shared" ref="CZ371" si="4061">IF(AND(BM371&lt;&gt;1,K371&gt;=3),COUNTIFS(AH372:BL372,"リ",AH371:BL371,"&gt;=2"),"")</f>
        <v>0</v>
      </c>
      <c r="DA371" s="1074"/>
      <c r="DB371" s="1084">
        <f t="shared" ref="DB371" si="4062">SUM(DD371:DI372)</f>
        <v>0</v>
      </c>
      <c r="DC371" s="1090"/>
      <c r="DD371" s="1084" t="str">
        <f t="shared" ref="DD371" si="4063">IF(AND(BM371&lt;&gt;1,K371&lt;3),COUNTIFS(AH372:BL372,"非"),"")</f>
        <v/>
      </c>
      <c r="DE371" s="1085"/>
      <c r="DF371" s="1088" t="str">
        <f t="shared" ref="DF371" si="4064">IF(AND(BM371&lt;&gt;1,K371&lt;3),COUNTIFS(AH372:BL372,"緊"),"")</f>
        <v/>
      </c>
      <c r="DG371" s="1085"/>
      <c r="DH371" s="1073" t="str">
        <f t="shared" ref="DH371" si="4065">IF(AND(BM371&lt;&gt;1,K371&lt;3),COUNTIFS(AH372:BL372,"リ"),"")</f>
        <v/>
      </c>
      <c r="DI371" s="1074"/>
    </row>
    <row r="372" spans="1:113" ht="17.25" customHeight="1" x14ac:dyDescent="0.15">
      <c r="A372" s="1145"/>
      <c r="B372" s="1146"/>
      <c r="C372" s="1150"/>
      <c r="D372" s="1151"/>
      <c r="E372" s="1151"/>
      <c r="F372" s="1151"/>
      <c r="G372" s="1152"/>
      <c r="H372" s="1156"/>
      <c r="I372" s="1157"/>
      <c r="J372" s="1158"/>
      <c r="K372" s="1145"/>
      <c r="L372" s="1146"/>
      <c r="M372" s="1086"/>
      <c r="N372" s="1091"/>
      <c r="O372" s="1160"/>
      <c r="P372" s="1075"/>
      <c r="Q372" s="1075"/>
      <c r="R372" s="1075"/>
      <c r="S372" s="1075"/>
      <c r="T372" s="1076"/>
      <c r="U372" s="1135"/>
      <c r="V372" s="1136"/>
      <c r="W372" s="1139"/>
      <c r="X372" s="1140"/>
      <c r="Y372" s="1142"/>
      <c r="Z372" s="1116"/>
      <c r="AA372" s="1116"/>
      <c r="AB372" s="1116"/>
      <c r="AC372" s="1116"/>
      <c r="AD372" s="1117"/>
      <c r="AE372" s="1077" t="s">
        <v>450</v>
      </c>
      <c r="AF372" s="1078"/>
      <c r="AG372" s="1079"/>
      <c r="AH372" s="362"/>
      <c r="AI372" s="362"/>
      <c r="AJ372" s="362"/>
      <c r="AK372" s="362"/>
      <c r="AL372" s="362"/>
      <c r="AM372" s="362"/>
      <c r="AN372" s="362"/>
      <c r="AO372" s="363"/>
      <c r="AP372" s="363"/>
      <c r="AQ372" s="362"/>
      <c r="AR372" s="362"/>
      <c r="AS372" s="362"/>
      <c r="AT372" s="362"/>
      <c r="AU372" s="362"/>
      <c r="AV372" s="362"/>
      <c r="AW372" s="362"/>
      <c r="AX372" s="362"/>
      <c r="AY372" s="362"/>
      <c r="AZ372" s="362"/>
      <c r="BA372" s="362"/>
      <c r="BB372" s="362"/>
      <c r="BC372" s="362"/>
      <c r="BD372" s="362"/>
      <c r="BE372" s="362"/>
      <c r="BF372" s="362"/>
      <c r="BG372" s="362"/>
      <c r="BH372" s="362"/>
      <c r="BI372" s="362"/>
      <c r="BJ372" s="362"/>
      <c r="BK372" s="362"/>
      <c r="BL372" s="362"/>
      <c r="BM372" s="1080"/>
      <c r="BN372" s="1081"/>
      <c r="BO372" s="1123"/>
      <c r="BP372" s="1124"/>
      <c r="BQ372" s="1127"/>
      <c r="BR372" s="1128"/>
      <c r="BS372" s="1131"/>
      <c r="BT372" s="1132"/>
      <c r="BU372" s="1080"/>
      <c r="BV372" s="1081"/>
      <c r="BW372" s="1109"/>
      <c r="BX372" s="1110"/>
      <c r="BY372" s="1111"/>
      <c r="BZ372" s="1113"/>
      <c r="CA372" s="1113"/>
      <c r="CB372" s="1099"/>
      <c r="CC372" s="1099"/>
      <c r="CD372" s="1101"/>
      <c r="CE372" s="1101"/>
      <c r="CF372" s="1102"/>
      <c r="CG372" s="1094"/>
      <c r="CH372" s="1104"/>
      <c r="CI372" s="1094"/>
      <c r="CJ372" s="1094"/>
      <c r="CK372" s="1094"/>
      <c r="CL372" s="1094"/>
      <c r="CM372" s="1095"/>
      <c r="CN372" s="1097"/>
      <c r="CO372" s="1093"/>
      <c r="CP372" s="1093"/>
      <c r="CQ372" s="1093"/>
      <c r="CR372" s="1093"/>
      <c r="CS372" s="1093"/>
      <c r="CT372" s="1086"/>
      <c r="CU372" s="1091"/>
      <c r="CV372" s="1086"/>
      <c r="CW372" s="1087"/>
      <c r="CX372" s="1089"/>
      <c r="CY372" s="1087"/>
      <c r="CZ372" s="1075"/>
      <c r="DA372" s="1076"/>
      <c r="DB372" s="1086"/>
      <c r="DC372" s="1091"/>
      <c r="DD372" s="1086"/>
      <c r="DE372" s="1087"/>
      <c r="DF372" s="1089"/>
      <c r="DG372" s="1087"/>
      <c r="DH372" s="1075"/>
      <c r="DI372" s="1076"/>
    </row>
    <row r="373" spans="1:113" ht="17.25" customHeight="1" x14ac:dyDescent="0.15">
      <c r="A373" s="1143">
        <f t="shared" si="3933"/>
        <v>182</v>
      </c>
      <c r="B373" s="1144"/>
      <c r="C373" s="1147"/>
      <c r="D373" s="1148"/>
      <c r="E373" s="1148"/>
      <c r="F373" s="1148"/>
      <c r="G373" s="1149"/>
      <c r="H373" s="1153"/>
      <c r="I373" s="1154"/>
      <c r="J373" s="1155"/>
      <c r="K373" s="1143" t="str">
        <f>IF(ISERROR(VLOOKUP($H373,[3]設定!$D$2:$E$7,2)), "", VLOOKUP($H373,[3]設定!$D$2:$E$7,2))</f>
        <v/>
      </c>
      <c r="L373" s="1144"/>
      <c r="M373" s="1084">
        <f t="shared" ref="M373" si="4066">COUNTA(AH374:BL374)</f>
        <v>0</v>
      </c>
      <c r="N373" s="1090"/>
      <c r="O373" s="1159">
        <f t="shared" ref="O373" si="4067">COUNTIF(AH374:BL374,"非")</f>
        <v>0</v>
      </c>
      <c r="P373" s="1073"/>
      <c r="Q373" s="1073">
        <f t="shared" ref="Q373" si="4068">COUNTIF(AH374:BL374,"緊")</f>
        <v>0</v>
      </c>
      <c r="R373" s="1073"/>
      <c r="S373" s="1073">
        <f t="shared" ref="S373" si="4069">COUNTIF(AH374:BL374,"リ")</f>
        <v>0</v>
      </c>
      <c r="T373" s="1074"/>
      <c r="U373" s="1133">
        <f t="shared" ref="U373" si="4070">COUNTIF(AH373:BL373,"○")</f>
        <v>0</v>
      </c>
      <c r="V373" s="1134"/>
      <c r="W373" s="1137">
        <f t="shared" ref="W373" si="4071">SUM(Y373:AD374)</f>
        <v>0</v>
      </c>
      <c r="X373" s="1138"/>
      <c r="Y373" s="1141">
        <f t="shared" ref="Y373" si="4072">SUMIFS($AH373:$BL373,$AH374:$BL374,"非")</f>
        <v>0</v>
      </c>
      <c r="Z373" s="1114"/>
      <c r="AA373" s="1114">
        <f t="shared" ref="AA373" si="4073">SUMIFS($AH373:$BL373,$AH374:$BL374,"緊")</f>
        <v>0</v>
      </c>
      <c r="AB373" s="1114"/>
      <c r="AC373" s="1114">
        <f t="shared" ref="AC373" si="4074">SUMIFS($AH373:$BL373,$AH374:$BL374,"リ")</f>
        <v>0</v>
      </c>
      <c r="AD373" s="1115"/>
      <c r="AE373" s="1118" t="s">
        <v>451</v>
      </c>
      <c r="AF373" s="1119"/>
      <c r="AG373" s="1120"/>
      <c r="AH373" s="359"/>
      <c r="AI373" s="286"/>
      <c r="AJ373" s="286"/>
      <c r="AK373" s="286"/>
      <c r="AL373" s="286"/>
      <c r="AM373" s="286"/>
      <c r="AN373" s="286"/>
      <c r="AO373" s="360"/>
      <c r="AP373" s="360"/>
      <c r="AQ373" s="286"/>
      <c r="AR373" s="286"/>
      <c r="AS373" s="286"/>
      <c r="AT373" s="286"/>
      <c r="AU373" s="286"/>
      <c r="AV373" s="286"/>
      <c r="AW373" s="286"/>
      <c r="AX373" s="286"/>
      <c r="AY373" s="286"/>
      <c r="AZ373" s="286"/>
      <c r="BA373" s="286"/>
      <c r="BB373" s="286"/>
      <c r="BC373" s="286"/>
      <c r="BD373" s="286"/>
      <c r="BE373" s="286"/>
      <c r="BF373" s="286"/>
      <c r="BG373" s="286"/>
      <c r="BH373" s="286"/>
      <c r="BI373" s="286"/>
      <c r="BJ373" s="286"/>
      <c r="BK373" s="286"/>
      <c r="BL373" s="361"/>
      <c r="BM373" s="1105"/>
      <c r="BN373" s="1106"/>
      <c r="BO373" s="1121"/>
      <c r="BP373" s="1122"/>
      <c r="BQ373" s="1125"/>
      <c r="BR373" s="1126"/>
      <c r="BS373" s="1129" t="str">
        <f t="shared" ref="BS373" si="4075">IF(BM373&gt;2,CR373,"")</f>
        <v/>
      </c>
      <c r="BT373" s="1130"/>
      <c r="BU373" s="1105"/>
      <c r="BV373" s="1106"/>
      <c r="BW373" s="1107"/>
      <c r="BX373" s="1108"/>
      <c r="BY373" s="1111"/>
      <c r="BZ373" s="1112">
        <f t="shared" ref="BZ373" si="4076">SUMPRODUCT((AH373:BL373&gt;8)*(BM373=""),AH373:BL373)-IF(BM373="",COUNTIF(AH373:BL373,"&gt;8")*8,0)</f>
        <v>0</v>
      </c>
      <c r="CA373" s="1112">
        <f t="shared" ref="CA373" si="4077">SUMPRODUCT((AH373:BL373&gt;8)*(BM373=8),AH373:BL373)-IF(BM373=8,COUNTIF(AH373:BL373,"&gt;8")*8,0)</f>
        <v>0</v>
      </c>
      <c r="CB373" s="1098">
        <f t="shared" ref="CB373" si="4078">COUNTIFS($AH374:$BL374,"緊",$AH373:$BL373,"○")+COUNTIFS($AH374:$BL374,"リ",$AH373:$BL373,"○")</f>
        <v>0</v>
      </c>
      <c r="CC373" s="1098">
        <f t="shared" ref="CC373" si="4079">SUMIFS($AH373:$BL373,$AH374:$BL374,"緊")+SUMIFS($AH373:$BL373,$AH374:$BL374,"リ")</f>
        <v>0</v>
      </c>
      <c r="CD373" s="1100" t="str">
        <f>IF(K373="","",IFERROR(VALUE(DATEDIF(H373,[3]設定!$D$13,"Y")+DATEDIF(H373,[3]設定!$D$13,"YM")/100),0))</f>
        <v/>
      </c>
      <c r="CE373" s="1100" t="str">
        <f>IF(H373="","",IF(CD373&lt;0.06,"6か月未満",IF(AND(0.06&lt;=CD373,CD373&lt;1),"6か月以上",IF(AND(1&lt;=CD373,CD373&lt;3),"3歳児未満",IF(3&lt;=CD373,"3歳児以上","")))))</f>
        <v/>
      </c>
      <c r="CF373" s="1102"/>
      <c r="CG373" s="1094"/>
      <c r="CH373" s="1103"/>
      <c r="CI373" s="1094"/>
      <c r="CJ373" s="1094"/>
      <c r="CK373" s="1094"/>
      <c r="CL373" s="1094"/>
      <c r="CM373" s="1095"/>
      <c r="CN373" s="1096"/>
      <c r="CO373" s="1092"/>
      <c r="CP373" s="1092"/>
      <c r="CQ373" s="1092"/>
      <c r="CR373" s="1092"/>
      <c r="CS373" s="1092"/>
      <c r="CT373" s="1084">
        <f t="shared" ref="CT373" si="4080">SUM(CV373:DA374)</f>
        <v>0</v>
      </c>
      <c r="CU373" s="1090"/>
      <c r="CV373" s="1084">
        <f t="shared" ref="CV373" si="4081">IF(AND(BM373&lt;&gt;1,K373&gt;=3),COUNTIFS(AH374:BL374,"非",AH373:BL373,"&gt;=2"),"")</f>
        <v>0</v>
      </c>
      <c r="CW373" s="1085"/>
      <c r="CX373" s="1088">
        <f t="shared" ref="CX373" si="4082">IF(AND(BM373&lt;&gt;1,K373&gt;=3),COUNTIFS(AH374:BL374,"緊",AH373:BL373,"&gt;=2"),"")</f>
        <v>0</v>
      </c>
      <c r="CY373" s="1085"/>
      <c r="CZ373" s="1073">
        <f t="shared" ref="CZ373" si="4083">IF(AND(BM373&lt;&gt;1,K373&gt;=3),COUNTIFS(AH374:BL374,"リ",AH373:BL373,"&gt;=2"),"")</f>
        <v>0</v>
      </c>
      <c r="DA373" s="1074"/>
      <c r="DB373" s="1084">
        <f t="shared" ref="DB373" si="4084">SUM(DD373:DI374)</f>
        <v>0</v>
      </c>
      <c r="DC373" s="1090"/>
      <c r="DD373" s="1084" t="str">
        <f t="shared" ref="DD373" si="4085">IF(AND(BM373&lt;&gt;1,K373&lt;3),COUNTIFS(AH374:BL374,"非"),"")</f>
        <v/>
      </c>
      <c r="DE373" s="1085"/>
      <c r="DF373" s="1088" t="str">
        <f t="shared" ref="DF373" si="4086">IF(AND(BM373&lt;&gt;1,K373&lt;3),COUNTIFS(AH374:BL374,"緊"),"")</f>
        <v/>
      </c>
      <c r="DG373" s="1085"/>
      <c r="DH373" s="1073" t="str">
        <f t="shared" ref="DH373" si="4087">IF(AND(BM373&lt;&gt;1,K373&lt;3),COUNTIFS(AH374:BL374,"リ"),"")</f>
        <v/>
      </c>
      <c r="DI373" s="1074"/>
    </row>
    <row r="374" spans="1:113" ht="17.25" customHeight="1" x14ac:dyDescent="0.15">
      <c r="A374" s="1145"/>
      <c r="B374" s="1146"/>
      <c r="C374" s="1150"/>
      <c r="D374" s="1151"/>
      <c r="E374" s="1151"/>
      <c r="F374" s="1151"/>
      <c r="G374" s="1152"/>
      <c r="H374" s="1156"/>
      <c r="I374" s="1157"/>
      <c r="J374" s="1158"/>
      <c r="K374" s="1145"/>
      <c r="L374" s="1146"/>
      <c r="M374" s="1086"/>
      <c r="N374" s="1091"/>
      <c r="O374" s="1160"/>
      <c r="P374" s="1075"/>
      <c r="Q374" s="1075"/>
      <c r="R374" s="1075"/>
      <c r="S374" s="1075"/>
      <c r="T374" s="1076"/>
      <c r="U374" s="1135"/>
      <c r="V374" s="1136"/>
      <c r="W374" s="1139"/>
      <c r="X374" s="1140"/>
      <c r="Y374" s="1142"/>
      <c r="Z374" s="1116"/>
      <c r="AA374" s="1116"/>
      <c r="AB374" s="1116"/>
      <c r="AC374" s="1116"/>
      <c r="AD374" s="1117"/>
      <c r="AE374" s="1077" t="s">
        <v>450</v>
      </c>
      <c r="AF374" s="1078"/>
      <c r="AG374" s="1079"/>
      <c r="AH374" s="362"/>
      <c r="AI374" s="362"/>
      <c r="AJ374" s="362"/>
      <c r="AK374" s="362"/>
      <c r="AL374" s="362"/>
      <c r="AM374" s="362"/>
      <c r="AN374" s="362"/>
      <c r="AO374" s="363"/>
      <c r="AP374" s="363"/>
      <c r="AQ374" s="362"/>
      <c r="AR374" s="362"/>
      <c r="AS374" s="362"/>
      <c r="AT374" s="362"/>
      <c r="AU374" s="362"/>
      <c r="AV374" s="362"/>
      <c r="AW374" s="362"/>
      <c r="AX374" s="362"/>
      <c r="AY374" s="362"/>
      <c r="AZ374" s="362"/>
      <c r="BA374" s="362"/>
      <c r="BB374" s="362"/>
      <c r="BC374" s="362"/>
      <c r="BD374" s="362"/>
      <c r="BE374" s="362"/>
      <c r="BF374" s="362"/>
      <c r="BG374" s="362"/>
      <c r="BH374" s="362"/>
      <c r="BI374" s="362"/>
      <c r="BJ374" s="362"/>
      <c r="BK374" s="362"/>
      <c r="BL374" s="362"/>
      <c r="BM374" s="1080"/>
      <c r="BN374" s="1081"/>
      <c r="BO374" s="1123"/>
      <c r="BP374" s="1124"/>
      <c r="BQ374" s="1127"/>
      <c r="BR374" s="1128"/>
      <c r="BS374" s="1131"/>
      <c r="BT374" s="1132"/>
      <c r="BU374" s="1080"/>
      <c r="BV374" s="1081"/>
      <c r="BW374" s="1109"/>
      <c r="BX374" s="1110"/>
      <c r="BY374" s="1111"/>
      <c r="BZ374" s="1113"/>
      <c r="CA374" s="1113"/>
      <c r="CB374" s="1099"/>
      <c r="CC374" s="1099"/>
      <c r="CD374" s="1101"/>
      <c r="CE374" s="1101"/>
      <c r="CF374" s="1102"/>
      <c r="CG374" s="1094"/>
      <c r="CH374" s="1104"/>
      <c r="CI374" s="1094"/>
      <c r="CJ374" s="1094"/>
      <c r="CK374" s="1094"/>
      <c r="CL374" s="1094"/>
      <c r="CM374" s="1095"/>
      <c r="CN374" s="1097"/>
      <c r="CO374" s="1093"/>
      <c r="CP374" s="1093"/>
      <c r="CQ374" s="1093"/>
      <c r="CR374" s="1093"/>
      <c r="CS374" s="1093"/>
      <c r="CT374" s="1086"/>
      <c r="CU374" s="1091"/>
      <c r="CV374" s="1086"/>
      <c r="CW374" s="1087"/>
      <c r="CX374" s="1089"/>
      <c r="CY374" s="1087"/>
      <c r="CZ374" s="1075"/>
      <c r="DA374" s="1076"/>
      <c r="DB374" s="1086"/>
      <c r="DC374" s="1091"/>
      <c r="DD374" s="1086"/>
      <c r="DE374" s="1087"/>
      <c r="DF374" s="1089"/>
      <c r="DG374" s="1087"/>
      <c r="DH374" s="1075"/>
      <c r="DI374" s="1076"/>
    </row>
    <row r="375" spans="1:113" ht="17.25" customHeight="1" x14ac:dyDescent="0.15">
      <c r="A375" s="1143">
        <f t="shared" si="3933"/>
        <v>183</v>
      </c>
      <c r="B375" s="1144"/>
      <c r="C375" s="1147"/>
      <c r="D375" s="1148"/>
      <c r="E375" s="1148"/>
      <c r="F375" s="1148"/>
      <c r="G375" s="1149"/>
      <c r="H375" s="1153"/>
      <c r="I375" s="1154"/>
      <c r="J375" s="1155"/>
      <c r="K375" s="1143" t="str">
        <f>IF(ISERROR(VLOOKUP($H375,[3]設定!$D$2:$E$7,2)), "", VLOOKUP($H375,[3]設定!$D$2:$E$7,2))</f>
        <v/>
      </c>
      <c r="L375" s="1144"/>
      <c r="M375" s="1084">
        <f t="shared" ref="M375" si="4088">COUNTA(AH376:BL376)</f>
        <v>0</v>
      </c>
      <c r="N375" s="1090"/>
      <c r="O375" s="1159">
        <f t="shared" ref="O375" si="4089">COUNTIF(AH376:BL376,"非")</f>
        <v>0</v>
      </c>
      <c r="P375" s="1073"/>
      <c r="Q375" s="1073">
        <f t="shared" ref="Q375" si="4090">COUNTIF(AH376:BL376,"緊")</f>
        <v>0</v>
      </c>
      <c r="R375" s="1073"/>
      <c r="S375" s="1073">
        <f t="shared" ref="S375" si="4091">COUNTIF(AH376:BL376,"リ")</f>
        <v>0</v>
      </c>
      <c r="T375" s="1074"/>
      <c r="U375" s="1133">
        <f t="shared" ref="U375" si="4092">COUNTIF(AH375:BL375,"○")</f>
        <v>0</v>
      </c>
      <c r="V375" s="1134"/>
      <c r="W375" s="1137">
        <f t="shared" ref="W375" si="4093">SUM(Y375:AD376)</f>
        <v>0</v>
      </c>
      <c r="X375" s="1138"/>
      <c r="Y375" s="1141">
        <f t="shared" ref="Y375" si="4094">SUMIFS($AH375:$BL375,$AH376:$BL376,"非")</f>
        <v>0</v>
      </c>
      <c r="Z375" s="1114"/>
      <c r="AA375" s="1114">
        <f t="shared" ref="AA375" si="4095">SUMIFS($AH375:$BL375,$AH376:$BL376,"緊")</f>
        <v>0</v>
      </c>
      <c r="AB375" s="1114"/>
      <c r="AC375" s="1114">
        <f t="shared" ref="AC375" si="4096">SUMIFS($AH375:$BL375,$AH376:$BL376,"リ")</f>
        <v>0</v>
      </c>
      <c r="AD375" s="1115"/>
      <c r="AE375" s="1118" t="s">
        <v>451</v>
      </c>
      <c r="AF375" s="1119"/>
      <c r="AG375" s="1120"/>
      <c r="AH375" s="359"/>
      <c r="AI375" s="286"/>
      <c r="AJ375" s="286"/>
      <c r="AK375" s="286"/>
      <c r="AL375" s="286"/>
      <c r="AM375" s="286"/>
      <c r="AN375" s="286"/>
      <c r="AO375" s="360"/>
      <c r="AP375" s="360"/>
      <c r="AQ375" s="286"/>
      <c r="AR375" s="286"/>
      <c r="AS375" s="286"/>
      <c r="AT375" s="286"/>
      <c r="AU375" s="286"/>
      <c r="AV375" s="286"/>
      <c r="AW375" s="286"/>
      <c r="AX375" s="286"/>
      <c r="AY375" s="286"/>
      <c r="AZ375" s="286"/>
      <c r="BA375" s="286"/>
      <c r="BB375" s="286"/>
      <c r="BC375" s="286"/>
      <c r="BD375" s="286"/>
      <c r="BE375" s="286"/>
      <c r="BF375" s="286"/>
      <c r="BG375" s="286"/>
      <c r="BH375" s="286"/>
      <c r="BI375" s="286"/>
      <c r="BJ375" s="286"/>
      <c r="BK375" s="286"/>
      <c r="BL375" s="361"/>
      <c r="BM375" s="1105"/>
      <c r="BN375" s="1106"/>
      <c r="BO375" s="1121"/>
      <c r="BP375" s="1122"/>
      <c r="BQ375" s="1125"/>
      <c r="BR375" s="1126"/>
      <c r="BS375" s="1129" t="str">
        <f t="shared" ref="BS375" si="4097">IF(BM375&gt;2,CR375,"")</f>
        <v/>
      </c>
      <c r="BT375" s="1130"/>
      <c r="BU375" s="1105"/>
      <c r="BV375" s="1106"/>
      <c r="BW375" s="1107"/>
      <c r="BX375" s="1108"/>
      <c r="BY375" s="1111"/>
      <c r="BZ375" s="1112">
        <f t="shared" ref="BZ375" si="4098">SUMPRODUCT((AH375:BL375&gt;8)*(BM375=""),AH375:BL375)-IF(BM375="",COUNTIF(AH375:BL375,"&gt;8")*8,0)</f>
        <v>0</v>
      </c>
      <c r="CA375" s="1112">
        <f t="shared" ref="CA375" si="4099">SUMPRODUCT((AH375:BL375&gt;8)*(BM375=8),AH375:BL375)-IF(BM375=8,COUNTIF(AH375:BL375,"&gt;8")*8,0)</f>
        <v>0</v>
      </c>
      <c r="CB375" s="1098">
        <f t="shared" ref="CB375" si="4100">COUNTIFS($AH376:$BL376,"緊",$AH375:$BL375,"○")+COUNTIFS($AH376:$BL376,"リ",$AH375:$BL375,"○")</f>
        <v>0</v>
      </c>
      <c r="CC375" s="1098">
        <f t="shared" ref="CC375" si="4101">SUMIFS($AH375:$BL375,$AH376:$BL376,"緊")+SUMIFS($AH375:$BL375,$AH376:$BL376,"リ")</f>
        <v>0</v>
      </c>
      <c r="CD375" s="1100" t="str">
        <f>IF(K375="","",IFERROR(VALUE(DATEDIF(H375,[3]設定!$D$13,"Y")+DATEDIF(H375,[3]設定!$D$13,"YM")/100),0))</f>
        <v/>
      </c>
      <c r="CE375" s="1100" t="str">
        <f>IF(H375="","",IF(CD375&lt;0.06,"6か月未満",IF(AND(0.06&lt;=CD375,CD375&lt;1),"6か月以上",IF(AND(1&lt;=CD375,CD375&lt;3),"3歳児未満",IF(3&lt;=CD375,"3歳児以上","")))))</f>
        <v/>
      </c>
      <c r="CF375" s="1102"/>
      <c r="CG375" s="1094"/>
      <c r="CH375" s="1103"/>
      <c r="CI375" s="1094"/>
      <c r="CJ375" s="1094"/>
      <c r="CK375" s="1094"/>
      <c r="CL375" s="1094"/>
      <c r="CM375" s="1095"/>
      <c r="CN375" s="1096"/>
      <c r="CO375" s="1092"/>
      <c r="CP375" s="1092"/>
      <c r="CQ375" s="1092"/>
      <c r="CR375" s="1092"/>
      <c r="CS375" s="1092"/>
      <c r="CT375" s="1084">
        <f t="shared" ref="CT375" si="4102">SUM(CV375:DA376)</f>
        <v>0</v>
      </c>
      <c r="CU375" s="1090"/>
      <c r="CV375" s="1084">
        <f t="shared" ref="CV375" si="4103">IF(AND(BM375&lt;&gt;1,K375&gt;=3),COUNTIFS(AH376:BL376,"非",AH375:BL375,"&gt;=2"),"")</f>
        <v>0</v>
      </c>
      <c r="CW375" s="1085"/>
      <c r="CX375" s="1088">
        <f t="shared" ref="CX375" si="4104">IF(AND(BM375&lt;&gt;1,K375&gt;=3),COUNTIFS(AH376:BL376,"緊",AH375:BL375,"&gt;=2"),"")</f>
        <v>0</v>
      </c>
      <c r="CY375" s="1085"/>
      <c r="CZ375" s="1073">
        <f t="shared" ref="CZ375" si="4105">IF(AND(BM375&lt;&gt;1,K375&gt;=3),COUNTIFS(AH376:BL376,"リ",AH375:BL375,"&gt;=2"),"")</f>
        <v>0</v>
      </c>
      <c r="DA375" s="1074"/>
      <c r="DB375" s="1084">
        <f t="shared" ref="DB375" si="4106">SUM(DD375:DI376)</f>
        <v>0</v>
      </c>
      <c r="DC375" s="1090"/>
      <c r="DD375" s="1084" t="str">
        <f t="shared" ref="DD375" si="4107">IF(AND(BM375&lt;&gt;1,K375&lt;3),COUNTIFS(AH376:BL376,"非"),"")</f>
        <v/>
      </c>
      <c r="DE375" s="1085"/>
      <c r="DF375" s="1088" t="str">
        <f t="shared" ref="DF375" si="4108">IF(AND(BM375&lt;&gt;1,K375&lt;3),COUNTIFS(AH376:BL376,"緊"),"")</f>
        <v/>
      </c>
      <c r="DG375" s="1085"/>
      <c r="DH375" s="1073" t="str">
        <f t="shared" ref="DH375" si="4109">IF(AND(BM375&lt;&gt;1,K375&lt;3),COUNTIFS(AH376:BL376,"リ"),"")</f>
        <v/>
      </c>
      <c r="DI375" s="1074"/>
    </row>
    <row r="376" spans="1:113" ht="17.25" customHeight="1" x14ac:dyDescent="0.15">
      <c r="A376" s="1145"/>
      <c r="B376" s="1146"/>
      <c r="C376" s="1150"/>
      <c r="D376" s="1151"/>
      <c r="E376" s="1151"/>
      <c r="F376" s="1151"/>
      <c r="G376" s="1152"/>
      <c r="H376" s="1156"/>
      <c r="I376" s="1157"/>
      <c r="J376" s="1158"/>
      <c r="K376" s="1145"/>
      <c r="L376" s="1146"/>
      <c r="M376" s="1086"/>
      <c r="N376" s="1091"/>
      <c r="O376" s="1160"/>
      <c r="P376" s="1075"/>
      <c r="Q376" s="1075"/>
      <c r="R376" s="1075"/>
      <c r="S376" s="1075"/>
      <c r="T376" s="1076"/>
      <c r="U376" s="1135"/>
      <c r="V376" s="1136"/>
      <c r="W376" s="1139"/>
      <c r="X376" s="1140"/>
      <c r="Y376" s="1142"/>
      <c r="Z376" s="1116"/>
      <c r="AA376" s="1116"/>
      <c r="AB376" s="1116"/>
      <c r="AC376" s="1116"/>
      <c r="AD376" s="1117"/>
      <c r="AE376" s="1077" t="s">
        <v>450</v>
      </c>
      <c r="AF376" s="1078"/>
      <c r="AG376" s="1079"/>
      <c r="AH376" s="362"/>
      <c r="AI376" s="362"/>
      <c r="AJ376" s="362"/>
      <c r="AK376" s="362"/>
      <c r="AL376" s="362"/>
      <c r="AM376" s="362"/>
      <c r="AN376" s="362"/>
      <c r="AO376" s="363"/>
      <c r="AP376" s="363"/>
      <c r="AQ376" s="362"/>
      <c r="AR376" s="362"/>
      <c r="AS376" s="362"/>
      <c r="AT376" s="362"/>
      <c r="AU376" s="362"/>
      <c r="AV376" s="362"/>
      <c r="AW376" s="362"/>
      <c r="AX376" s="362"/>
      <c r="AY376" s="362"/>
      <c r="AZ376" s="362"/>
      <c r="BA376" s="362"/>
      <c r="BB376" s="362"/>
      <c r="BC376" s="362"/>
      <c r="BD376" s="362"/>
      <c r="BE376" s="362"/>
      <c r="BF376" s="362"/>
      <c r="BG376" s="362"/>
      <c r="BH376" s="362"/>
      <c r="BI376" s="362"/>
      <c r="BJ376" s="362"/>
      <c r="BK376" s="362"/>
      <c r="BL376" s="362"/>
      <c r="BM376" s="1080"/>
      <c r="BN376" s="1081"/>
      <c r="BO376" s="1123"/>
      <c r="BP376" s="1124"/>
      <c r="BQ376" s="1127"/>
      <c r="BR376" s="1128"/>
      <c r="BS376" s="1131"/>
      <c r="BT376" s="1132"/>
      <c r="BU376" s="1080"/>
      <c r="BV376" s="1081"/>
      <c r="BW376" s="1109"/>
      <c r="BX376" s="1110"/>
      <c r="BY376" s="1111"/>
      <c r="BZ376" s="1113"/>
      <c r="CA376" s="1113"/>
      <c r="CB376" s="1099"/>
      <c r="CC376" s="1099"/>
      <c r="CD376" s="1101"/>
      <c r="CE376" s="1101"/>
      <c r="CF376" s="1102"/>
      <c r="CG376" s="1094"/>
      <c r="CH376" s="1104"/>
      <c r="CI376" s="1094"/>
      <c r="CJ376" s="1094"/>
      <c r="CK376" s="1094"/>
      <c r="CL376" s="1094"/>
      <c r="CM376" s="1095"/>
      <c r="CN376" s="1097"/>
      <c r="CO376" s="1093"/>
      <c r="CP376" s="1093"/>
      <c r="CQ376" s="1093"/>
      <c r="CR376" s="1093"/>
      <c r="CS376" s="1093"/>
      <c r="CT376" s="1086"/>
      <c r="CU376" s="1091"/>
      <c r="CV376" s="1086"/>
      <c r="CW376" s="1087"/>
      <c r="CX376" s="1089"/>
      <c r="CY376" s="1087"/>
      <c r="CZ376" s="1075"/>
      <c r="DA376" s="1076"/>
      <c r="DB376" s="1086"/>
      <c r="DC376" s="1091"/>
      <c r="DD376" s="1086"/>
      <c r="DE376" s="1087"/>
      <c r="DF376" s="1089"/>
      <c r="DG376" s="1087"/>
      <c r="DH376" s="1075"/>
      <c r="DI376" s="1076"/>
    </row>
    <row r="377" spans="1:113" ht="17.25" customHeight="1" x14ac:dyDescent="0.15">
      <c r="A377" s="1143">
        <f t="shared" si="3933"/>
        <v>184</v>
      </c>
      <c r="B377" s="1144"/>
      <c r="C377" s="1147"/>
      <c r="D377" s="1148"/>
      <c r="E377" s="1148"/>
      <c r="F377" s="1148"/>
      <c r="G377" s="1149"/>
      <c r="H377" s="1153"/>
      <c r="I377" s="1154"/>
      <c r="J377" s="1155"/>
      <c r="K377" s="1143" t="str">
        <f>IF(ISERROR(VLOOKUP($H377,[3]設定!$D$2:$E$7,2)), "", VLOOKUP($H377,[3]設定!$D$2:$E$7,2))</f>
        <v/>
      </c>
      <c r="L377" s="1144"/>
      <c r="M377" s="1084">
        <f t="shared" ref="M377" si="4110">COUNTA(AH378:BL378)</f>
        <v>0</v>
      </c>
      <c r="N377" s="1090"/>
      <c r="O377" s="1159">
        <f t="shared" ref="O377" si="4111">COUNTIF(AH378:BL378,"非")</f>
        <v>0</v>
      </c>
      <c r="P377" s="1073"/>
      <c r="Q377" s="1073">
        <f t="shared" ref="Q377" si="4112">COUNTIF(AH378:BL378,"緊")</f>
        <v>0</v>
      </c>
      <c r="R377" s="1073"/>
      <c r="S377" s="1073">
        <f t="shared" ref="S377" si="4113">COUNTIF(AH378:BL378,"リ")</f>
        <v>0</v>
      </c>
      <c r="T377" s="1074"/>
      <c r="U377" s="1133">
        <f t="shared" ref="U377" si="4114">COUNTIF(AH377:BL377,"○")</f>
        <v>0</v>
      </c>
      <c r="V377" s="1134"/>
      <c r="W377" s="1137">
        <f t="shared" ref="W377" si="4115">SUM(Y377:AD378)</f>
        <v>0</v>
      </c>
      <c r="X377" s="1138"/>
      <c r="Y377" s="1141">
        <f t="shared" ref="Y377" si="4116">SUMIFS($AH377:$BL377,$AH378:$BL378,"非")</f>
        <v>0</v>
      </c>
      <c r="Z377" s="1114"/>
      <c r="AA377" s="1114">
        <f t="shared" ref="AA377" si="4117">SUMIFS($AH377:$BL377,$AH378:$BL378,"緊")</f>
        <v>0</v>
      </c>
      <c r="AB377" s="1114"/>
      <c r="AC377" s="1114">
        <f t="shared" ref="AC377" si="4118">SUMIFS($AH377:$BL377,$AH378:$BL378,"リ")</f>
        <v>0</v>
      </c>
      <c r="AD377" s="1115"/>
      <c r="AE377" s="1118" t="s">
        <v>451</v>
      </c>
      <c r="AF377" s="1119"/>
      <c r="AG377" s="1120"/>
      <c r="AH377" s="359"/>
      <c r="AI377" s="286"/>
      <c r="AJ377" s="286"/>
      <c r="AK377" s="286"/>
      <c r="AL377" s="286"/>
      <c r="AM377" s="286"/>
      <c r="AN377" s="286"/>
      <c r="AO377" s="360"/>
      <c r="AP377" s="360"/>
      <c r="AQ377" s="286"/>
      <c r="AR377" s="286"/>
      <c r="AS377" s="286"/>
      <c r="AT377" s="286"/>
      <c r="AU377" s="286"/>
      <c r="AV377" s="286"/>
      <c r="AW377" s="286"/>
      <c r="AX377" s="286"/>
      <c r="AY377" s="286"/>
      <c r="AZ377" s="286"/>
      <c r="BA377" s="286"/>
      <c r="BB377" s="286"/>
      <c r="BC377" s="286"/>
      <c r="BD377" s="286"/>
      <c r="BE377" s="286"/>
      <c r="BF377" s="286"/>
      <c r="BG377" s="286"/>
      <c r="BH377" s="286"/>
      <c r="BI377" s="286"/>
      <c r="BJ377" s="286"/>
      <c r="BK377" s="286"/>
      <c r="BL377" s="361"/>
      <c r="BM377" s="1105"/>
      <c r="BN377" s="1106"/>
      <c r="BO377" s="1121"/>
      <c r="BP377" s="1122"/>
      <c r="BQ377" s="1125"/>
      <c r="BR377" s="1126"/>
      <c r="BS377" s="1129" t="str">
        <f t="shared" ref="BS377" si="4119">IF(BM377&gt;2,CR377,"")</f>
        <v/>
      </c>
      <c r="BT377" s="1130"/>
      <c r="BU377" s="1105"/>
      <c r="BV377" s="1106"/>
      <c r="BW377" s="1107"/>
      <c r="BX377" s="1108"/>
      <c r="BY377" s="1111"/>
      <c r="BZ377" s="1112">
        <f t="shared" ref="BZ377" si="4120">SUMPRODUCT((AH377:BL377&gt;8)*(BM377=""),AH377:BL377)-IF(BM377="",COUNTIF(AH377:BL377,"&gt;8")*8,0)</f>
        <v>0</v>
      </c>
      <c r="CA377" s="1112">
        <f t="shared" ref="CA377" si="4121">SUMPRODUCT((AH377:BL377&gt;8)*(BM377=8),AH377:BL377)-IF(BM377=8,COUNTIF(AH377:BL377,"&gt;8")*8,0)</f>
        <v>0</v>
      </c>
      <c r="CB377" s="1098">
        <f t="shared" ref="CB377" si="4122">COUNTIFS($AH378:$BL378,"緊",$AH377:$BL377,"○")+COUNTIFS($AH378:$BL378,"リ",$AH377:$BL377,"○")</f>
        <v>0</v>
      </c>
      <c r="CC377" s="1098">
        <f t="shared" ref="CC377" si="4123">SUMIFS($AH377:$BL377,$AH378:$BL378,"緊")+SUMIFS($AH377:$BL377,$AH378:$BL378,"リ")</f>
        <v>0</v>
      </c>
      <c r="CD377" s="1100" t="str">
        <f>IF(K377="","",IFERROR(VALUE(DATEDIF(H377,[3]設定!$D$13,"Y")+DATEDIF(H377,[3]設定!$D$13,"YM")/100),0))</f>
        <v/>
      </c>
      <c r="CE377" s="1100" t="str">
        <f>IF(H377="","",IF(CD377&lt;0.06,"6か月未満",IF(AND(0.06&lt;=CD377,CD377&lt;1),"6か月以上",IF(AND(1&lt;=CD377,CD377&lt;3),"3歳児未満",IF(3&lt;=CD377,"3歳児以上","")))))</f>
        <v/>
      </c>
      <c r="CF377" s="1102"/>
      <c r="CG377" s="1094"/>
      <c r="CH377" s="1103"/>
      <c r="CI377" s="1094"/>
      <c r="CJ377" s="1094"/>
      <c r="CK377" s="1094"/>
      <c r="CL377" s="1094"/>
      <c r="CM377" s="1095"/>
      <c r="CN377" s="1096"/>
      <c r="CO377" s="1092"/>
      <c r="CP377" s="1092"/>
      <c r="CQ377" s="1092"/>
      <c r="CR377" s="1092"/>
      <c r="CS377" s="1092"/>
      <c r="CT377" s="1084">
        <f t="shared" ref="CT377" si="4124">SUM(CV377:DA378)</f>
        <v>0</v>
      </c>
      <c r="CU377" s="1090"/>
      <c r="CV377" s="1084">
        <f t="shared" ref="CV377" si="4125">IF(AND(BM377&lt;&gt;1,K377&gt;=3),COUNTIFS(AH378:BL378,"非",AH377:BL377,"&gt;=2"),"")</f>
        <v>0</v>
      </c>
      <c r="CW377" s="1085"/>
      <c r="CX377" s="1088">
        <f t="shared" ref="CX377" si="4126">IF(AND(BM377&lt;&gt;1,K377&gt;=3),COUNTIFS(AH378:BL378,"緊",AH377:BL377,"&gt;=2"),"")</f>
        <v>0</v>
      </c>
      <c r="CY377" s="1085"/>
      <c r="CZ377" s="1073">
        <f t="shared" ref="CZ377" si="4127">IF(AND(BM377&lt;&gt;1,K377&gt;=3),COUNTIFS(AH378:BL378,"リ",AH377:BL377,"&gt;=2"),"")</f>
        <v>0</v>
      </c>
      <c r="DA377" s="1074"/>
      <c r="DB377" s="1084">
        <f t="shared" ref="DB377" si="4128">SUM(DD377:DI378)</f>
        <v>0</v>
      </c>
      <c r="DC377" s="1090"/>
      <c r="DD377" s="1084" t="str">
        <f t="shared" ref="DD377" si="4129">IF(AND(BM377&lt;&gt;1,K377&lt;3),COUNTIFS(AH378:BL378,"非"),"")</f>
        <v/>
      </c>
      <c r="DE377" s="1085"/>
      <c r="DF377" s="1088" t="str">
        <f t="shared" ref="DF377" si="4130">IF(AND(BM377&lt;&gt;1,K377&lt;3),COUNTIFS(AH378:BL378,"緊"),"")</f>
        <v/>
      </c>
      <c r="DG377" s="1085"/>
      <c r="DH377" s="1073" t="str">
        <f t="shared" ref="DH377" si="4131">IF(AND(BM377&lt;&gt;1,K377&lt;3),COUNTIFS(AH378:BL378,"リ"),"")</f>
        <v/>
      </c>
      <c r="DI377" s="1074"/>
    </row>
    <row r="378" spans="1:113" ht="17.25" customHeight="1" x14ac:dyDescent="0.15">
      <c r="A378" s="1145"/>
      <c r="B378" s="1146"/>
      <c r="C378" s="1150"/>
      <c r="D378" s="1151"/>
      <c r="E378" s="1151"/>
      <c r="F378" s="1151"/>
      <c r="G378" s="1152"/>
      <c r="H378" s="1156"/>
      <c r="I378" s="1157"/>
      <c r="J378" s="1158"/>
      <c r="K378" s="1145"/>
      <c r="L378" s="1146"/>
      <c r="M378" s="1086"/>
      <c r="N378" s="1091"/>
      <c r="O378" s="1160"/>
      <c r="P378" s="1075"/>
      <c r="Q378" s="1075"/>
      <c r="R378" s="1075"/>
      <c r="S378" s="1075"/>
      <c r="T378" s="1076"/>
      <c r="U378" s="1135"/>
      <c r="V378" s="1136"/>
      <c r="W378" s="1139"/>
      <c r="X378" s="1140"/>
      <c r="Y378" s="1142"/>
      <c r="Z378" s="1116"/>
      <c r="AA378" s="1116"/>
      <c r="AB378" s="1116"/>
      <c r="AC378" s="1116"/>
      <c r="AD378" s="1117"/>
      <c r="AE378" s="1077" t="s">
        <v>450</v>
      </c>
      <c r="AF378" s="1078"/>
      <c r="AG378" s="1079"/>
      <c r="AH378" s="362"/>
      <c r="AI378" s="362"/>
      <c r="AJ378" s="362"/>
      <c r="AK378" s="362"/>
      <c r="AL378" s="362"/>
      <c r="AM378" s="362"/>
      <c r="AN378" s="362"/>
      <c r="AO378" s="363"/>
      <c r="AP378" s="363"/>
      <c r="AQ378" s="362"/>
      <c r="AR378" s="362"/>
      <c r="AS378" s="362"/>
      <c r="AT378" s="362"/>
      <c r="AU378" s="362"/>
      <c r="AV378" s="362"/>
      <c r="AW378" s="362"/>
      <c r="AX378" s="362"/>
      <c r="AY378" s="362"/>
      <c r="AZ378" s="362"/>
      <c r="BA378" s="362"/>
      <c r="BB378" s="362"/>
      <c r="BC378" s="362"/>
      <c r="BD378" s="362"/>
      <c r="BE378" s="362"/>
      <c r="BF378" s="362"/>
      <c r="BG378" s="362"/>
      <c r="BH378" s="362"/>
      <c r="BI378" s="362"/>
      <c r="BJ378" s="362"/>
      <c r="BK378" s="362"/>
      <c r="BL378" s="362"/>
      <c r="BM378" s="1080"/>
      <c r="BN378" s="1081"/>
      <c r="BO378" s="1123"/>
      <c r="BP378" s="1124"/>
      <c r="BQ378" s="1127"/>
      <c r="BR378" s="1128"/>
      <c r="BS378" s="1131"/>
      <c r="BT378" s="1132"/>
      <c r="BU378" s="1080"/>
      <c r="BV378" s="1081"/>
      <c r="BW378" s="1109"/>
      <c r="BX378" s="1110"/>
      <c r="BY378" s="1111"/>
      <c r="BZ378" s="1113"/>
      <c r="CA378" s="1113"/>
      <c r="CB378" s="1099"/>
      <c r="CC378" s="1099"/>
      <c r="CD378" s="1101"/>
      <c r="CE378" s="1101"/>
      <c r="CF378" s="1102"/>
      <c r="CG378" s="1094"/>
      <c r="CH378" s="1104"/>
      <c r="CI378" s="1094"/>
      <c r="CJ378" s="1094"/>
      <c r="CK378" s="1094"/>
      <c r="CL378" s="1094"/>
      <c r="CM378" s="1095"/>
      <c r="CN378" s="1097"/>
      <c r="CO378" s="1093"/>
      <c r="CP378" s="1093"/>
      <c r="CQ378" s="1093"/>
      <c r="CR378" s="1093"/>
      <c r="CS378" s="1093"/>
      <c r="CT378" s="1086"/>
      <c r="CU378" s="1091"/>
      <c r="CV378" s="1086"/>
      <c r="CW378" s="1087"/>
      <c r="CX378" s="1089"/>
      <c r="CY378" s="1087"/>
      <c r="CZ378" s="1075"/>
      <c r="DA378" s="1076"/>
      <c r="DB378" s="1086"/>
      <c r="DC378" s="1091"/>
      <c r="DD378" s="1086"/>
      <c r="DE378" s="1087"/>
      <c r="DF378" s="1089"/>
      <c r="DG378" s="1087"/>
      <c r="DH378" s="1075"/>
      <c r="DI378" s="1076"/>
    </row>
    <row r="379" spans="1:113" ht="17.25" customHeight="1" x14ac:dyDescent="0.15">
      <c r="A379" s="1143">
        <f t="shared" si="3933"/>
        <v>185</v>
      </c>
      <c r="B379" s="1144"/>
      <c r="C379" s="1147"/>
      <c r="D379" s="1148"/>
      <c r="E379" s="1148"/>
      <c r="F379" s="1148"/>
      <c r="G379" s="1149"/>
      <c r="H379" s="1153"/>
      <c r="I379" s="1154"/>
      <c r="J379" s="1155"/>
      <c r="K379" s="1143" t="str">
        <f>IF(ISERROR(VLOOKUP($H379,[3]設定!$D$2:$E$7,2)), "", VLOOKUP($H379,[3]設定!$D$2:$E$7,2))</f>
        <v/>
      </c>
      <c r="L379" s="1144"/>
      <c r="M379" s="1084">
        <f t="shared" ref="M379" si="4132">COUNTA(AH380:BL380)</f>
        <v>0</v>
      </c>
      <c r="N379" s="1090"/>
      <c r="O379" s="1159">
        <f t="shared" ref="O379" si="4133">COUNTIF(AH380:BL380,"非")</f>
        <v>0</v>
      </c>
      <c r="P379" s="1073"/>
      <c r="Q379" s="1073">
        <f t="shared" ref="Q379" si="4134">COUNTIF(AH380:BL380,"緊")</f>
        <v>0</v>
      </c>
      <c r="R379" s="1073"/>
      <c r="S379" s="1073">
        <f t="shared" ref="S379" si="4135">COUNTIF(AH380:BL380,"リ")</f>
        <v>0</v>
      </c>
      <c r="T379" s="1074"/>
      <c r="U379" s="1133">
        <f t="shared" ref="U379" si="4136">COUNTIF(AH379:BL379,"○")</f>
        <v>0</v>
      </c>
      <c r="V379" s="1134"/>
      <c r="W379" s="1137">
        <f t="shared" ref="W379" si="4137">SUM(Y379:AD380)</f>
        <v>0</v>
      </c>
      <c r="X379" s="1138"/>
      <c r="Y379" s="1141">
        <f t="shared" ref="Y379" si="4138">SUMIFS($AH379:$BL379,$AH380:$BL380,"非")</f>
        <v>0</v>
      </c>
      <c r="Z379" s="1114"/>
      <c r="AA379" s="1114">
        <f t="shared" ref="AA379" si="4139">SUMIFS($AH379:$BL379,$AH380:$BL380,"緊")</f>
        <v>0</v>
      </c>
      <c r="AB379" s="1114"/>
      <c r="AC379" s="1114">
        <f t="shared" ref="AC379" si="4140">SUMIFS($AH379:$BL379,$AH380:$BL380,"リ")</f>
        <v>0</v>
      </c>
      <c r="AD379" s="1115"/>
      <c r="AE379" s="1118" t="s">
        <v>451</v>
      </c>
      <c r="AF379" s="1119"/>
      <c r="AG379" s="1120"/>
      <c r="AH379" s="359"/>
      <c r="AI379" s="286"/>
      <c r="AJ379" s="286"/>
      <c r="AK379" s="286"/>
      <c r="AL379" s="286"/>
      <c r="AM379" s="286"/>
      <c r="AN379" s="286"/>
      <c r="AO379" s="360"/>
      <c r="AP379" s="360"/>
      <c r="AQ379" s="286"/>
      <c r="AR379" s="286"/>
      <c r="AS379" s="286"/>
      <c r="AT379" s="286"/>
      <c r="AU379" s="286"/>
      <c r="AV379" s="286"/>
      <c r="AW379" s="286"/>
      <c r="AX379" s="286"/>
      <c r="AY379" s="286"/>
      <c r="AZ379" s="286"/>
      <c r="BA379" s="286"/>
      <c r="BB379" s="286"/>
      <c r="BC379" s="286"/>
      <c r="BD379" s="286"/>
      <c r="BE379" s="286"/>
      <c r="BF379" s="286"/>
      <c r="BG379" s="286"/>
      <c r="BH379" s="286"/>
      <c r="BI379" s="286"/>
      <c r="BJ379" s="286"/>
      <c r="BK379" s="286"/>
      <c r="BL379" s="361"/>
      <c r="BM379" s="1105"/>
      <c r="BN379" s="1106"/>
      <c r="BO379" s="1121"/>
      <c r="BP379" s="1122"/>
      <c r="BQ379" s="1125"/>
      <c r="BR379" s="1126"/>
      <c r="BS379" s="1129" t="str">
        <f t="shared" ref="BS379" si="4141">IF(BM379&gt;2,CR379,"")</f>
        <v/>
      </c>
      <c r="BT379" s="1130"/>
      <c r="BU379" s="1105"/>
      <c r="BV379" s="1106"/>
      <c r="BW379" s="1107"/>
      <c r="BX379" s="1108"/>
      <c r="BY379" s="1111"/>
      <c r="BZ379" s="1112">
        <f t="shared" ref="BZ379" si="4142">SUMPRODUCT((AH379:BL379&gt;8)*(BM379=""),AH379:BL379)-IF(BM379="",COUNTIF(AH379:BL379,"&gt;8")*8,0)</f>
        <v>0</v>
      </c>
      <c r="CA379" s="1112">
        <f t="shared" ref="CA379" si="4143">SUMPRODUCT((AH379:BL379&gt;8)*(BM379=8),AH379:BL379)-IF(BM379=8,COUNTIF(AH379:BL379,"&gt;8")*8,0)</f>
        <v>0</v>
      </c>
      <c r="CB379" s="1098">
        <f t="shared" ref="CB379" si="4144">COUNTIFS($AH380:$BL380,"緊",$AH379:$BL379,"○")+COUNTIFS($AH380:$BL380,"リ",$AH379:$BL379,"○")</f>
        <v>0</v>
      </c>
      <c r="CC379" s="1098">
        <f t="shared" ref="CC379" si="4145">SUMIFS($AH379:$BL379,$AH380:$BL380,"緊")+SUMIFS($AH379:$BL379,$AH380:$BL380,"リ")</f>
        <v>0</v>
      </c>
      <c r="CD379" s="1100" t="str">
        <f>IF(K379="","",IFERROR(VALUE(DATEDIF(H379,[3]設定!$D$13,"Y")+DATEDIF(H379,[3]設定!$D$13,"YM")/100),0))</f>
        <v/>
      </c>
      <c r="CE379" s="1100" t="str">
        <f>IF(H379="","",IF(CD379&lt;0.06,"6か月未満",IF(AND(0.06&lt;=CD379,CD379&lt;1),"6か月以上",IF(AND(1&lt;=CD379,CD379&lt;3),"3歳児未満",IF(3&lt;=CD379,"3歳児以上","")))))</f>
        <v/>
      </c>
      <c r="CF379" s="1102"/>
      <c r="CG379" s="1094"/>
      <c r="CH379" s="1103"/>
      <c r="CI379" s="1094"/>
      <c r="CJ379" s="1094"/>
      <c r="CK379" s="1094"/>
      <c r="CL379" s="1094"/>
      <c r="CM379" s="1095"/>
      <c r="CN379" s="1096"/>
      <c r="CO379" s="1092"/>
      <c r="CP379" s="1092"/>
      <c r="CQ379" s="1092"/>
      <c r="CR379" s="1092"/>
      <c r="CS379" s="1092"/>
      <c r="CT379" s="1084">
        <f t="shared" ref="CT379" si="4146">SUM(CV379:DA380)</f>
        <v>0</v>
      </c>
      <c r="CU379" s="1090"/>
      <c r="CV379" s="1084">
        <f t="shared" ref="CV379" si="4147">IF(AND(BM379&lt;&gt;1,K379&gt;=3),COUNTIFS(AH380:BL380,"非",AH379:BL379,"&gt;=2"),"")</f>
        <v>0</v>
      </c>
      <c r="CW379" s="1085"/>
      <c r="CX379" s="1088">
        <f t="shared" ref="CX379" si="4148">IF(AND(BM379&lt;&gt;1,K379&gt;=3),COUNTIFS(AH380:BL380,"緊",AH379:BL379,"&gt;=2"),"")</f>
        <v>0</v>
      </c>
      <c r="CY379" s="1085"/>
      <c r="CZ379" s="1073">
        <f t="shared" ref="CZ379" si="4149">IF(AND(BM379&lt;&gt;1,K379&gt;=3),COUNTIFS(AH380:BL380,"リ",AH379:BL379,"&gt;=2"),"")</f>
        <v>0</v>
      </c>
      <c r="DA379" s="1074"/>
      <c r="DB379" s="1084">
        <f t="shared" ref="DB379" si="4150">SUM(DD379:DI380)</f>
        <v>0</v>
      </c>
      <c r="DC379" s="1090"/>
      <c r="DD379" s="1084" t="str">
        <f t="shared" ref="DD379" si="4151">IF(AND(BM379&lt;&gt;1,K379&lt;3),COUNTIFS(AH380:BL380,"非"),"")</f>
        <v/>
      </c>
      <c r="DE379" s="1085"/>
      <c r="DF379" s="1088" t="str">
        <f t="shared" ref="DF379" si="4152">IF(AND(BM379&lt;&gt;1,K379&lt;3),COUNTIFS(AH380:BL380,"緊"),"")</f>
        <v/>
      </c>
      <c r="DG379" s="1085"/>
      <c r="DH379" s="1073" t="str">
        <f t="shared" ref="DH379" si="4153">IF(AND(BM379&lt;&gt;1,K379&lt;3),COUNTIFS(AH380:BL380,"リ"),"")</f>
        <v/>
      </c>
      <c r="DI379" s="1074"/>
    </row>
    <row r="380" spans="1:113" ht="17.25" customHeight="1" x14ac:dyDescent="0.15">
      <c r="A380" s="1145"/>
      <c r="B380" s="1146"/>
      <c r="C380" s="1150"/>
      <c r="D380" s="1151"/>
      <c r="E380" s="1151"/>
      <c r="F380" s="1151"/>
      <c r="G380" s="1152"/>
      <c r="H380" s="1156"/>
      <c r="I380" s="1157"/>
      <c r="J380" s="1158"/>
      <c r="K380" s="1145"/>
      <c r="L380" s="1146"/>
      <c r="M380" s="1086"/>
      <c r="N380" s="1091"/>
      <c r="O380" s="1160"/>
      <c r="P380" s="1075"/>
      <c r="Q380" s="1075"/>
      <c r="R380" s="1075"/>
      <c r="S380" s="1075"/>
      <c r="T380" s="1076"/>
      <c r="U380" s="1135"/>
      <c r="V380" s="1136"/>
      <c r="W380" s="1139"/>
      <c r="X380" s="1140"/>
      <c r="Y380" s="1142"/>
      <c r="Z380" s="1116"/>
      <c r="AA380" s="1116"/>
      <c r="AB380" s="1116"/>
      <c r="AC380" s="1116"/>
      <c r="AD380" s="1117"/>
      <c r="AE380" s="1077" t="s">
        <v>450</v>
      </c>
      <c r="AF380" s="1078"/>
      <c r="AG380" s="1079"/>
      <c r="AH380" s="362"/>
      <c r="AI380" s="362"/>
      <c r="AJ380" s="362"/>
      <c r="AK380" s="362"/>
      <c r="AL380" s="362"/>
      <c r="AM380" s="362"/>
      <c r="AN380" s="362"/>
      <c r="AO380" s="363"/>
      <c r="AP380" s="363"/>
      <c r="AQ380" s="362"/>
      <c r="AR380" s="362"/>
      <c r="AS380" s="362"/>
      <c r="AT380" s="362"/>
      <c r="AU380" s="362"/>
      <c r="AV380" s="362"/>
      <c r="AW380" s="362"/>
      <c r="AX380" s="362"/>
      <c r="AY380" s="362"/>
      <c r="AZ380" s="362"/>
      <c r="BA380" s="362"/>
      <c r="BB380" s="362"/>
      <c r="BC380" s="362"/>
      <c r="BD380" s="362"/>
      <c r="BE380" s="362"/>
      <c r="BF380" s="362"/>
      <c r="BG380" s="362"/>
      <c r="BH380" s="362"/>
      <c r="BI380" s="362"/>
      <c r="BJ380" s="362"/>
      <c r="BK380" s="362"/>
      <c r="BL380" s="362"/>
      <c r="BM380" s="1080"/>
      <c r="BN380" s="1081"/>
      <c r="BO380" s="1123"/>
      <c r="BP380" s="1124"/>
      <c r="BQ380" s="1127"/>
      <c r="BR380" s="1128"/>
      <c r="BS380" s="1131"/>
      <c r="BT380" s="1132"/>
      <c r="BU380" s="1080"/>
      <c r="BV380" s="1081"/>
      <c r="BW380" s="1109"/>
      <c r="BX380" s="1110"/>
      <c r="BY380" s="1111"/>
      <c r="BZ380" s="1113"/>
      <c r="CA380" s="1113"/>
      <c r="CB380" s="1099"/>
      <c r="CC380" s="1099"/>
      <c r="CD380" s="1101"/>
      <c r="CE380" s="1101"/>
      <c r="CF380" s="1102"/>
      <c r="CG380" s="1094"/>
      <c r="CH380" s="1104"/>
      <c r="CI380" s="1094"/>
      <c r="CJ380" s="1094"/>
      <c r="CK380" s="1094"/>
      <c r="CL380" s="1094"/>
      <c r="CM380" s="1095"/>
      <c r="CN380" s="1097"/>
      <c r="CO380" s="1093"/>
      <c r="CP380" s="1093"/>
      <c r="CQ380" s="1093"/>
      <c r="CR380" s="1093"/>
      <c r="CS380" s="1093"/>
      <c r="CT380" s="1086"/>
      <c r="CU380" s="1091"/>
      <c r="CV380" s="1086"/>
      <c r="CW380" s="1087"/>
      <c r="CX380" s="1089"/>
      <c r="CY380" s="1087"/>
      <c r="CZ380" s="1075"/>
      <c r="DA380" s="1076"/>
      <c r="DB380" s="1086"/>
      <c r="DC380" s="1091"/>
      <c r="DD380" s="1086"/>
      <c r="DE380" s="1087"/>
      <c r="DF380" s="1089"/>
      <c r="DG380" s="1087"/>
      <c r="DH380" s="1075"/>
      <c r="DI380" s="1076"/>
    </row>
    <row r="381" spans="1:113" ht="17.25" customHeight="1" x14ac:dyDescent="0.15">
      <c r="A381" s="1143">
        <f t="shared" si="3933"/>
        <v>186</v>
      </c>
      <c r="B381" s="1144"/>
      <c r="C381" s="1147"/>
      <c r="D381" s="1148"/>
      <c r="E381" s="1148"/>
      <c r="F381" s="1148"/>
      <c r="G381" s="1149"/>
      <c r="H381" s="1153"/>
      <c r="I381" s="1154"/>
      <c r="J381" s="1155"/>
      <c r="K381" s="1143" t="str">
        <f>IF(ISERROR(VLOOKUP($H381,[3]設定!$D$2:$E$7,2)), "", VLOOKUP($H381,[3]設定!$D$2:$E$7,2))</f>
        <v/>
      </c>
      <c r="L381" s="1144"/>
      <c r="M381" s="1084">
        <f t="shared" ref="M381" si="4154">COUNTA(AH382:BL382)</f>
        <v>0</v>
      </c>
      <c r="N381" s="1090"/>
      <c r="O381" s="1159">
        <f t="shared" ref="O381" si="4155">COUNTIF(AH382:BL382,"非")</f>
        <v>0</v>
      </c>
      <c r="P381" s="1073"/>
      <c r="Q381" s="1073">
        <f t="shared" ref="Q381" si="4156">COUNTIF(AH382:BL382,"緊")</f>
        <v>0</v>
      </c>
      <c r="R381" s="1073"/>
      <c r="S381" s="1073">
        <f t="shared" ref="S381" si="4157">COUNTIF(AH382:BL382,"リ")</f>
        <v>0</v>
      </c>
      <c r="T381" s="1074"/>
      <c r="U381" s="1133">
        <f t="shared" ref="U381" si="4158">COUNTIF(AH381:BL381,"○")</f>
        <v>0</v>
      </c>
      <c r="V381" s="1134"/>
      <c r="W381" s="1137">
        <f t="shared" ref="W381" si="4159">SUM(Y381:AD382)</f>
        <v>0</v>
      </c>
      <c r="X381" s="1138"/>
      <c r="Y381" s="1141">
        <f t="shared" ref="Y381" si="4160">SUMIFS($AH381:$BL381,$AH382:$BL382,"非")</f>
        <v>0</v>
      </c>
      <c r="Z381" s="1114"/>
      <c r="AA381" s="1114">
        <f t="shared" ref="AA381" si="4161">SUMIFS($AH381:$BL381,$AH382:$BL382,"緊")</f>
        <v>0</v>
      </c>
      <c r="AB381" s="1114"/>
      <c r="AC381" s="1114">
        <f t="shared" ref="AC381" si="4162">SUMIFS($AH381:$BL381,$AH382:$BL382,"リ")</f>
        <v>0</v>
      </c>
      <c r="AD381" s="1115"/>
      <c r="AE381" s="1118" t="s">
        <v>451</v>
      </c>
      <c r="AF381" s="1119"/>
      <c r="AG381" s="1120"/>
      <c r="AH381" s="359"/>
      <c r="AI381" s="286"/>
      <c r="AJ381" s="286"/>
      <c r="AK381" s="286"/>
      <c r="AL381" s="286"/>
      <c r="AM381" s="286"/>
      <c r="AN381" s="286"/>
      <c r="AO381" s="360"/>
      <c r="AP381" s="360"/>
      <c r="AQ381" s="286"/>
      <c r="AR381" s="286"/>
      <c r="AS381" s="286"/>
      <c r="AT381" s="286"/>
      <c r="AU381" s="286"/>
      <c r="AV381" s="286"/>
      <c r="AW381" s="286"/>
      <c r="AX381" s="286"/>
      <c r="AY381" s="286"/>
      <c r="AZ381" s="286"/>
      <c r="BA381" s="286"/>
      <c r="BB381" s="286"/>
      <c r="BC381" s="286"/>
      <c r="BD381" s="286"/>
      <c r="BE381" s="286"/>
      <c r="BF381" s="286"/>
      <c r="BG381" s="286"/>
      <c r="BH381" s="286"/>
      <c r="BI381" s="286"/>
      <c r="BJ381" s="286"/>
      <c r="BK381" s="286"/>
      <c r="BL381" s="361"/>
      <c r="BM381" s="1105"/>
      <c r="BN381" s="1106"/>
      <c r="BO381" s="1121"/>
      <c r="BP381" s="1122"/>
      <c r="BQ381" s="1125"/>
      <c r="BR381" s="1126"/>
      <c r="BS381" s="1129" t="str">
        <f t="shared" ref="BS381" si="4163">IF(BM381&gt;2,CR381,"")</f>
        <v/>
      </c>
      <c r="BT381" s="1130"/>
      <c r="BU381" s="1105"/>
      <c r="BV381" s="1106"/>
      <c r="BW381" s="1107"/>
      <c r="BX381" s="1108"/>
      <c r="BY381" s="1111"/>
      <c r="BZ381" s="1112">
        <f t="shared" ref="BZ381" si="4164">SUMPRODUCT((AH381:BL381&gt;8)*(BM381=""),AH381:BL381)-IF(BM381="",COUNTIF(AH381:BL381,"&gt;8")*8,0)</f>
        <v>0</v>
      </c>
      <c r="CA381" s="1112">
        <f t="shared" ref="CA381" si="4165">SUMPRODUCT((AH381:BL381&gt;8)*(BM381=8),AH381:BL381)-IF(BM381=8,COUNTIF(AH381:BL381,"&gt;8")*8,0)</f>
        <v>0</v>
      </c>
      <c r="CB381" s="1098">
        <f t="shared" ref="CB381" si="4166">COUNTIFS($AH382:$BL382,"緊",$AH381:$BL381,"○")+COUNTIFS($AH382:$BL382,"リ",$AH381:$BL381,"○")</f>
        <v>0</v>
      </c>
      <c r="CC381" s="1098">
        <f t="shared" ref="CC381" si="4167">SUMIFS($AH381:$BL381,$AH382:$BL382,"緊")+SUMIFS($AH381:$BL381,$AH382:$BL382,"リ")</f>
        <v>0</v>
      </c>
      <c r="CD381" s="1100" t="str">
        <f>IF(K381="","",IFERROR(VALUE(DATEDIF(H381,[3]設定!$D$13,"Y")+DATEDIF(H381,[3]設定!$D$13,"YM")/100),0))</f>
        <v/>
      </c>
      <c r="CE381" s="1100" t="str">
        <f>IF(H381="","",IF(CD381&lt;0.06,"6か月未満",IF(AND(0.06&lt;=CD381,CD381&lt;1),"6か月以上",IF(AND(1&lt;=CD381,CD381&lt;3),"3歳児未満",IF(3&lt;=CD381,"3歳児以上","")))))</f>
        <v/>
      </c>
      <c r="CF381" s="1102"/>
      <c r="CG381" s="1094"/>
      <c r="CH381" s="1103"/>
      <c r="CI381" s="1094"/>
      <c r="CJ381" s="1094"/>
      <c r="CK381" s="1094"/>
      <c r="CL381" s="1094"/>
      <c r="CM381" s="1095"/>
      <c r="CN381" s="1096"/>
      <c r="CO381" s="1092"/>
      <c r="CP381" s="1092"/>
      <c r="CQ381" s="1092"/>
      <c r="CR381" s="1092"/>
      <c r="CS381" s="1092"/>
      <c r="CT381" s="1084">
        <f t="shared" ref="CT381" si="4168">SUM(CV381:DA382)</f>
        <v>0</v>
      </c>
      <c r="CU381" s="1090"/>
      <c r="CV381" s="1084">
        <f t="shared" ref="CV381" si="4169">IF(AND(BM381&lt;&gt;1,K381&gt;=3),COUNTIFS(AH382:BL382,"非",AH381:BL381,"&gt;=2"),"")</f>
        <v>0</v>
      </c>
      <c r="CW381" s="1085"/>
      <c r="CX381" s="1088">
        <f t="shared" ref="CX381" si="4170">IF(AND(BM381&lt;&gt;1,K381&gt;=3),COUNTIFS(AH382:BL382,"緊",AH381:BL381,"&gt;=2"),"")</f>
        <v>0</v>
      </c>
      <c r="CY381" s="1085"/>
      <c r="CZ381" s="1073">
        <f t="shared" ref="CZ381" si="4171">IF(AND(BM381&lt;&gt;1,K381&gt;=3),COUNTIFS(AH382:BL382,"リ",AH381:BL381,"&gt;=2"),"")</f>
        <v>0</v>
      </c>
      <c r="DA381" s="1074"/>
      <c r="DB381" s="1084">
        <f t="shared" ref="DB381" si="4172">SUM(DD381:DI382)</f>
        <v>0</v>
      </c>
      <c r="DC381" s="1090"/>
      <c r="DD381" s="1084" t="str">
        <f t="shared" ref="DD381" si="4173">IF(AND(BM381&lt;&gt;1,K381&lt;3),COUNTIFS(AH382:BL382,"非"),"")</f>
        <v/>
      </c>
      <c r="DE381" s="1085"/>
      <c r="DF381" s="1088" t="str">
        <f t="shared" ref="DF381" si="4174">IF(AND(BM381&lt;&gt;1,K381&lt;3),COUNTIFS(AH382:BL382,"緊"),"")</f>
        <v/>
      </c>
      <c r="DG381" s="1085"/>
      <c r="DH381" s="1073" t="str">
        <f t="shared" ref="DH381" si="4175">IF(AND(BM381&lt;&gt;1,K381&lt;3),COUNTIFS(AH382:BL382,"リ"),"")</f>
        <v/>
      </c>
      <c r="DI381" s="1074"/>
    </row>
    <row r="382" spans="1:113" ht="17.25" customHeight="1" x14ac:dyDescent="0.15">
      <c r="A382" s="1145"/>
      <c r="B382" s="1146"/>
      <c r="C382" s="1150"/>
      <c r="D382" s="1151"/>
      <c r="E382" s="1151"/>
      <c r="F382" s="1151"/>
      <c r="G382" s="1152"/>
      <c r="H382" s="1156"/>
      <c r="I382" s="1157"/>
      <c r="J382" s="1158"/>
      <c r="K382" s="1145"/>
      <c r="L382" s="1146"/>
      <c r="M382" s="1086"/>
      <c r="N382" s="1091"/>
      <c r="O382" s="1160"/>
      <c r="P382" s="1075"/>
      <c r="Q382" s="1075"/>
      <c r="R382" s="1075"/>
      <c r="S382" s="1075"/>
      <c r="T382" s="1076"/>
      <c r="U382" s="1135"/>
      <c r="V382" s="1136"/>
      <c r="W382" s="1139"/>
      <c r="X382" s="1140"/>
      <c r="Y382" s="1142"/>
      <c r="Z382" s="1116"/>
      <c r="AA382" s="1116"/>
      <c r="AB382" s="1116"/>
      <c r="AC382" s="1116"/>
      <c r="AD382" s="1117"/>
      <c r="AE382" s="1077" t="s">
        <v>450</v>
      </c>
      <c r="AF382" s="1078"/>
      <c r="AG382" s="1079"/>
      <c r="AH382" s="362"/>
      <c r="AI382" s="362"/>
      <c r="AJ382" s="362"/>
      <c r="AK382" s="362"/>
      <c r="AL382" s="362"/>
      <c r="AM382" s="362"/>
      <c r="AN382" s="362"/>
      <c r="AO382" s="363"/>
      <c r="AP382" s="363"/>
      <c r="AQ382" s="362"/>
      <c r="AR382" s="362"/>
      <c r="AS382" s="362"/>
      <c r="AT382" s="362"/>
      <c r="AU382" s="362"/>
      <c r="AV382" s="362"/>
      <c r="AW382" s="362"/>
      <c r="AX382" s="362"/>
      <c r="AY382" s="362"/>
      <c r="AZ382" s="362"/>
      <c r="BA382" s="362"/>
      <c r="BB382" s="362"/>
      <c r="BC382" s="362"/>
      <c r="BD382" s="362"/>
      <c r="BE382" s="362"/>
      <c r="BF382" s="362"/>
      <c r="BG382" s="362"/>
      <c r="BH382" s="362"/>
      <c r="BI382" s="362"/>
      <c r="BJ382" s="362"/>
      <c r="BK382" s="362"/>
      <c r="BL382" s="362"/>
      <c r="BM382" s="1080"/>
      <c r="BN382" s="1081"/>
      <c r="BO382" s="1123"/>
      <c r="BP382" s="1124"/>
      <c r="BQ382" s="1127"/>
      <c r="BR382" s="1128"/>
      <c r="BS382" s="1131"/>
      <c r="BT382" s="1132"/>
      <c r="BU382" s="1080"/>
      <c r="BV382" s="1081"/>
      <c r="BW382" s="1109"/>
      <c r="BX382" s="1110"/>
      <c r="BY382" s="1111"/>
      <c r="BZ382" s="1113"/>
      <c r="CA382" s="1113"/>
      <c r="CB382" s="1099"/>
      <c r="CC382" s="1099"/>
      <c r="CD382" s="1101"/>
      <c r="CE382" s="1101"/>
      <c r="CF382" s="1102"/>
      <c r="CG382" s="1094"/>
      <c r="CH382" s="1104"/>
      <c r="CI382" s="1094"/>
      <c r="CJ382" s="1094"/>
      <c r="CK382" s="1094"/>
      <c r="CL382" s="1094"/>
      <c r="CM382" s="1095"/>
      <c r="CN382" s="1097"/>
      <c r="CO382" s="1093"/>
      <c r="CP382" s="1093"/>
      <c r="CQ382" s="1093"/>
      <c r="CR382" s="1093"/>
      <c r="CS382" s="1093"/>
      <c r="CT382" s="1086"/>
      <c r="CU382" s="1091"/>
      <c r="CV382" s="1086"/>
      <c r="CW382" s="1087"/>
      <c r="CX382" s="1089"/>
      <c r="CY382" s="1087"/>
      <c r="CZ382" s="1075"/>
      <c r="DA382" s="1076"/>
      <c r="DB382" s="1086"/>
      <c r="DC382" s="1091"/>
      <c r="DD382" s="1086"/>
      <c r="DE382" s="1087"/>
      <c r="DF382" s="1089"/>
      <c r="DG382" s="1087"/>
      <c r="DH382" s="1075"/>
      <c r="DI382" s="1076"/>
    </row>
    <row r="383" spans="1:113" ht="17.25" customHeight="1" x14ac:dyDescent="0.15">
      <c r="A383" s="1143">
        <f t="shared" si="3933"/>
        <v>187</v>
      </c>
      <c r="B383" s="1144"/>
      <c r="C383" s="1147"/>
      <c r="D383" s="1148"/>
      <c r="E383" s="1148"/>
      <c r="F383" s="1148"/>
      <c r="G383" s="1149"/>
      <c r="H383" s="1153"/>
      <c r="I383" s="1154"/>
      <c r="J383" s="1155"/>
      <c r="K383" s="1143" t="str">
        <f>IF(ISERROR(VLOOKUP($H383,[3]設定!$D$2:$E$7,2)), "", VLOOKUP($H383,[3]設定!$D$2:$E$7,2))</f>
        <v/>
      </c>
      <c r="L383" s="1144"/>
      <c r="M383" s="1084">
        <f t="shared" ref="M383" si="4176">COUNTA(AH384:BL384)</f>
        <v>0</v>
      </c>
      <c r="N383" s="1090"/>
      <c r="O383" s="1159">
        <f t="shared" ref="O383" si="4177">COUNTIF(AH384:BL384,"非")</f>
        <v>0</v>
      </c>
      <c r="P383" s="1073"/>
      <c r="Q383" s="1073">
        <f t="shared" ref="Q383" si="4178">COUNTIF(AH384:BL384,"緊")</f>
        <v>0</v>
      </c>
      <c r="R383" s="1073"/>
      <c r="S383" s="1073">
        <f t="shared" ref="S383" si="4179">COUNTIF(AH384:BL384,"リ")</f>
        <v>0</v>
      </c>
      <c r="T383" s="1074"/>
      <c r="U383" s="1133">
        <f t="shared" ref="U383" si="4180">COUNTIF(AH383:BL383,"○")</f>
        <v>0</v>
      </c>
      <c r="V383" s="1134"/>
      <c r="W383" s="1137">
        <f t="shared" ref="W383" si="4181">SUM(Y383:AD384)</f>
        <v>0</v>
      </c>
      <c r="X383" s="1138"/>
      <c r="Y383" s="1141">
        <f t="shared" ref="Y383" si="4182">SUMIFS($AH383:$BL383,$AH384:$BL384,"非")</f>
        <v>0</v>
      </c>
      <c r="Z383" s="1114"/>
      <c r="AA383" s="1114">
        <f t="shared" ref="AA383" si="4183">SUMIFS($AH383:$BL383,$AH384:$BL384,"緊")</f>
        <v>0</v>
      </c>
      <c r="AB383" s="1114"/>
      <c r="AC383" s="1114">
        <f t="shared" ref="AC383" si="4184">SUMIFS($AH383:$BL383,$AH384:$BL384,"リ")</f>
        <v>0</v>
      </c>
      <c r="AD383" s="1115"/>
      <c r="AE383" s="1118" t="s">
        <v>451</v>
      </c>
      <c r="AF383" s="1119"/>
      <c r="AG383" s="1120"/>
      <c r="AH383" s="359"/>
      <c r="AI383" s="286"/>
      <c r="AJ383" s="286"/>
      <c r="AK383" s="286"/>
      <c r="AL383" s="286"/>
      <c r="AM383" s="286"/>
      <c r="AN383" s="286"/>
      <c r="AO383" s="360"/>
      <c r="AP383" s="360"/>
      <c r="AQ383" s="286"/>
      <c r="AR383" s="286"/>
      <c r="AS383" s="286"/>
      <c r="AT383" s="286"/>
      <c r="AU383" s="286"/>
      <c r="AV383" s="286"/>
      <c r="AW383" s="286"/>
      <c r="AX383" s="286"/>
      <c r="AY383" s="286"/>
      <c r="AZ383" s="286"/>
      <c r="BA383" s="286"/>
      <c r="BB383" s="286"/>
      <c r="BC383" s="286"/>
      <c r="BD383" s="286"/>
      <c r="BE383" s="286"/>
      <c r="BF383" s="286"/>
      <c r="BG383" s="286"/>
      <c r="BH383" s="286"/>
      <c r="BI383" s="286"/>
      <c r="BJ383" s="286"/>
      <c r="BK383" s="286"/>
      <c r="BL383" s="361"/>
      <c r="BM383" s="1105"/>
      <c r="BN383" s="1106"/>
      <c r="BO383" s="1121"/>
      <c r="BP383" s="1122"/>
      <c r="BQ383" s="1125"/>
      <c r="BR383" s="1126"/>
      <c r="BS383" s="1129" t="str">
        <f t="shared" ref="BS383" si="4185">IF(BM383&gt;2,CR383,"")</f>
        <v/>
      </c>
      <c r="BT383" s="1130"/>
      <c r="BU383" s="1105"/>
      <c r="BV383" s="1106"/>
      <c r="BW383" s="1107"/>
      <c r="BX383" s="1108"/>
      <c r="BY383" s="1111"/>
      <c r="BZ383" s="1112">
        <f t="shared" ref="BZ383" si="4186">SUMPRODUCT((AH383:BL383&gt;8)*(BM383=""),AH383:BL383)-IF(BM383="",COUNTIF(AH383:BL383,"&gt;8")*8,0)</f>
        <v>0</v>
      </c>
      <c r="CA383" s="1112">
        <f t="shared" ref="CA383" si="4187">SUMPRODUCT((AH383:BL383&gt;8)*(BM383=8),AH383:BL383)-IF(BM383=8,COUNTIF(AH383:BL383,"&gt;8")*8,0)</f>
        <v>0</v>
      </c>
      <c r="CB383" s="1098">
        <f t="shared" ref="CB383" si="4188">COUNTIFS($AH384:$BL384,"緊",$AH383:$BL383,"○")+COUNTIFS($AH384:$BL384,"リ",$AH383:$BL383,"○")</f>
        <v>0</v>
      </c>
      <c r="CC383" s="1098">
        <f t="shared" ref="CC383" si="4189">SUMIFS($AH383:$BL383,$AH384:$BL384,"緊")+SUMIFS($AH383:$BL383,$AH384:$BL384,"リ")</f>
        <v>0</v>
      </c>
      <c r="CD383" s="1100" t="str">
        <f>IF(K383="","",IFERROR(VALUE(DATEDIF(H383,[3]設定!$D$13,"Y")+DATEDIF(H383,[3]設定!$D$13,"YM")/100),0))</f>
        <v/>
      </c>
      <c r="CE383" s="1100" t="str">
        <f>IF(H383="","",IF(CD383&lt;0.06,"6か月未満",IF(AND(0.06&lt;=CD383,CD383&lt;1),"6か月以上",IF(AND(1&lt;=CD383,CD383&lt;3),"3歳児未満",IF(3&lt;=CD383,"3歳児以上","")))))</f>
        <v/>
      </c>
      <c r="CF383" s="1102"/>
      <c r="CG383" s="1094"/>
      <c r="CH383" s="1103"/>
      <c r="CI383" s="1094"/>
      <c r="CJ383" s="1094"/>
      <c r="CK383" s="1094"/>
      <c r="CL383" s="1094"/>
      <c r="CM383" s="1095"/>
      <c r="CN383" s="1096"/>
      <c r="CO383" s="1092"/>
      <c r="CP383" s="1092"/>
      <c r="CQ383" s="1092"/>
      <c r="CR383" s="1092"/>
      <c r="CS383" s="1092"/>
      <c r="CT383" s="1084">
        <f t="shared" ref="CT383" si="4190">SUM(CV383:DA384)</f>
        <v>0</v>
      </c>
      <c r="CU383" s="1090"/>
      <c r="CV383" s="1084">
        <f t="shared" ref="CV383" si="4191">IF(AND(BM383&lt;&gt;1,K383&gt;=3),COUNTIFS(AH384:BL384,"非",AH383:BL383,"&gt;=2"),"")</f>
        <v>0</v>
      </c>
      <c r="CW383" s="1085"/>
      <c r="CX383" s="1088">
        <f t="shared" ref="CX383" si="4192">IF(AND(BM383&lt;&gt;1,K383&gt;=3),COUNTIFS(AH384:BL384,"緊",AH383:BL383,"&gt;=2"),"")</f>
        <v>0</v>
      </c>
      <c r="CY383" s="1085"/>
      <c r="CZ383" s="1073">
        <f t="shared" ref="CZ383" si="4193">IF(AND(BM383&lt;&gt;1,K383&gt;=3),COUNTIFS(AH384:BL384,"リ",AH383:BL383,"&gt;=2"),"")</f>
        <v>0</v>
      </c>
      <c r="DA383" s="1074"/>
      <c r="DB383" s="1084">
        <f t="shared" ref="DB383" si="4194">SUM(DD383:DI384)</f>
        <v>0</v>
      </c>
      <c r="DC383" s="1090"/>
      <c r="DD383" s="1084" t="str">
        <f t="shared" ref="DD383" si="4195">IF(AND(BM383&lt;&gt;1,K383&lt;3),COUNTIFS(AH384:BL384,"非"),"")</f>
        <v/>
      </c>
      <c r="DE383" s="1085"/>
      <c r="DF383" s="1088" t="str">
        <f t="shared" ref="DF383" si="4196">IF(AND(BM383&lt;&gt;1,K383&lt;3),COUNTIFS(AH384:BL384,"緊"),"")</f>
        <v/>
      </c>
      <c r="DG383" s="1085"/>
      <c r="DH383" s="1073" t="str">
        <f t="shared" ref="DH383" si="4197">IF(AND(BM383&lt;&gt;1,K383&lt;3),COUNTIFS(AH384:BL384,"リ"),"")</f>
        <v/>
      </c>
      <c r="DI383" s="1074"/>
    </row>
    <row r="384" spans="1:113" ht="17.25" customHeight="1" x14ac:dyDescent="0.15">
      <c r="A384" s="1145"/>
      <c r="B384" s="1146"/>
      <c r="C384" s="1150"/>
      <c r="D384" s="1151"/>
      <c r="E384" s="1151"/>
      <c r="F384" s="1151"/>
      <c r="G384" s="1152"/>
      <c r="H384" s="1156"/>
      <c r="I384" s="1157"/>
      <c r="J384" s="1158"/>
      <c r="K384" s="1145"/>
      <c r="L384" s="1146"/>
      <c r="M384" s="1086"/>
      <c r="N384" s="1091"/>
      <c r="O384" s="1160"/>
      <c r="P384" s="1075"/>
      <c r="Q384" s="1075"/>
      <c r="R384" s="1075"/>
      <c r="S384" s="1075"/>
      <c r="T384" s="1076"/>
      <c r="U384" s="1135"/>
      <c r="V384" s="1136"/>
      <c r="W384" s="1139"/>
      <c r="X384" s="1140"/>
      <c r="Y384" s="1142"/>
      <c r="Z384" s="1116"/>
      <c r="AA384" s="1116"/>
      <c r="AB384" s="1116"/>
      <c r="AC384" s="1116"/>
      <c r="AD384" s="1117"/>
      <c r="AE384" s="1077" t="s">
        <v>450</v>
      </c>
      <c r="AF384" s="1078"/>
      <c r="AG384" s="1079"/>
      <c r="AH384" s="362"/>
      <c r="AI384" s="362"/>
      <c r="AJ384" s="362"/>
      <c r="AK384" s="362"/>
      <c r="AL384" s="362"/>
      <c r="AM384" s="362"/>
      <c r="AN384" s="362"/>
      <c r="AO384" s="363"/>
      <c r="AP384" s="363"/>
      <c r="AQ384" s="362"/>
      <c r="AR384" s="362"/>
      <c r="AS384" s="362"/>
      <c r="AT384" s="362"/>
      <c r="AU384" s="362"/>
      <c r="AV384" s="362"/>
      <c r="AW384" s="362"/>
      <c r="AX384" s="362"/>
      <c r="AY384" s="362"/>
      <c r="AZ384" s="362"/>
      <c r="BA384" s="362"/>
      <c r="BB384" s="362"/>
      <c r="BC384" s="362"/>
      <c r="BD384" s="362"/>
      <c r="BE384" s="362"/>
      <c r="BF384" s="362"/>
      <c r="BG384" s="362"/>
      <c r="BH384" s="362"/>
      <c r="BI384" s="362"/>
      <c r="BJ384" s="362"/>
      <c r="BK384" s="362"/>
      <c r="BL384" s="362"/>
      <c r="BM384" s="1080"/>
      <c r="BN384" s="1081"/>
      <c r="BO384" s="1123"/>
      <c r="BP384" s="1124"/>
      <c r="BQ384" s="1127"/>
      <c r="BR384" s="1128"/>
      <c r="BS384" s="1131"/>
      <c r="BT384" s="1132"/>
      <c r="BU384" s="1080"/>
      <c r="BV384" s="1081"/>
      <c r="BW384" s="1109"/>
      <c r="BX384" s="1110"/>
      <c r="BY384" s="1111"/>
      <c r="BZ384" s="1113"/>
      <c r="CA384" s="1113"/>
      <c r="CB384" s="1099"/>
      <c r="CC384" s="1099"/>
      <c r="CD384" s="1101"/>
      <c r="CE384" s="1101"/>
      <c r="CF384" s="1102"/>
      <c r="CG384" s="1094"/>
      <c r="CH384" s="1104"/>
      <c r="CI384" s="1094"/>
      <c r="CJ384" s="1094"/>
      <c r="CK384" s="1094"/>
      <c r="CL384" s="1094"/>
      <c r="CM384" s="1095"/>
      <c r="CN384" s="1097"/>
      <c r="CO384" s="1093"/>
      <c r="CP384" s="1093"/>
      <c r="CQ384" s="1093"/>
      <c r="CR384" s="1093"/>
      <c r="CS384" s="1093"/>
      <c r="CT384" s="1086"/>
      <c r="CU384" s="1091"/>
      <c r="CV384" s="1086"/>
      <c r="CW384" s="1087"/>
      <c r="CX384" s="1089"/>
      <c r="CY384" s="1087"/>
      <c r="CZ384" s="1075"/>
      <c r="DA384" s="1076"/>
      <c r="DB384" s="1086"/>
      <c r="DC384" s="1091"/>
      <c r="DD384" s="1086"/>
      <c r="DE384" s="1087"/>
      <c r="DF384" s="1089"/>
      <c r="DG384" s="1087"/>
      <c r="DH384" s="1075"/>
      <c r="DI384" s="1076"/>
    </row>
    <row r="385" spans="1:113" ht="17.25" customHeight="1" x14ac:dyDescent="0.15">
      <c r="A385" s="1143">
        <f t="shared" si="3933"/>
        <v>188</v>
      </c>
      <c r="B385" s="1144"/>
      <c r="C385" s="1147"/>
      <c r="D385" s="1148"/>
      <c r="E385" s="1148"/>
      <c r="F385" s="1148"/>
      <c r="G385" s="1149"/>
      <c r="H385" s="1153"/>
      <c r="I385" s="1154"/>
      <c r="J385" s="1155"/>
      <c r="K385" s="1143" t="str">
        <f>IF(ISERROR(VLOOKUP($H385,[3]設定!$D$2:$E$7,2)), "", VLOOKUP($H385,[3]設定!$D$2:$E$7,2))</f>
        <v/>
      </c>
      <c r="L385" s="1144"/>
      <c r="M385" s="1084">
        <f t="shared" ref="M385" si="4198">COUNTA(AH386:BL386)</f>
        <v>0</v>
      </c>
      <c r="N385" s="1090"/>
      <c r="O385" s="1159">
        <f t="shared" ref="O385" si="4199">COUNTIF(AH386:BL386,"非")</f>
        <v>0</v>
      </c>
      <c r="P385" s="1073"/>
      <c r="Q385" s="1073">
        <f t="shared" ref="Q385" si="4200">COUNTIF(AH386:BL386,"緊")</f>
        <v>0</v>
      </c>
      <c r="R385" s="1073"/>
      <c r="S385" s="1073">
        <f t="shared" ref="S385" si="4201">COUNTIF(AH386:BL386,"リ")</f>
        <v>0</v>
      </c>
      <c r="T385" s="1074"/>
      <c r="U385" s="1133">
        <f t="shared" ref="U385" si="4202">COUNTIF(AH385:BL385,"○")</f>
        <v>0</v>
      </c>
      <c r="V385" s="1134"/>
      <c r="W385" s="1137">
        <f t="shared" ref="W385" si="4203">SUM(Y385:AD386)</f>
        <v>0</v>
      </c>
      <c r="X385" s="1138"/>
      <c r="Y385" s="1141">
        <f t="shared" ref="Y385" si="4204">SUMIFS($AH385:$BL385,$AH386:$BL386,"非")</f>
        <v>0</v>
      </c>
      <c r="Z385" s="1114"/>
      <c r="AA385" s="1114">
        <f t="shared" ref="AA385" si="4205">SUMIFS($AH385:$BL385,$AH386:$BL386,"緊")</f>
        <v>0</v>
      </c>
      <c r="AB385" s="1114"/>
      <c r="AC385" s="1114">
        <f t="shared" ref="AC385" si="4206">SUMIFS($AH385:$BL385,$AH386:$BL386,"リ")</f>
        <v>0</v>
      </c>
      <c r="AD385" s="1115"/>
      <c r="AE385" s="1118" t="s">
        <v>451</v>
      </c>
      <c r="AF385" s="1119"/>
      <c r="AG385" s="1120"/>
      <c r="AH385" s="359"/>
      <c r="AI385" s="286"/>
      <c r="AJ385" s="286"/>
      <c r="AK385" s="286"/>
      <c r="AL385" s="286"/>
      <c r="AM385" s="286"/>
      <c r="AN385" s="286"/>
      <c r="AO385" s="360"/>
      <c r="AP385" s="360"/>
      <c r="AQ385" s="286"/>
      <c r="AR385" s="286"/>
      <c r="AS385" s="286"/>
      <c r="AT385" s="286"/>
      <c r="AU385" s="286"/>
      <c r="AV385" s="286"/>
      <c r="AW385" s="286"/>
      <c r="AX385" s="286"/>
      <c r="AY385" s="286"/>
      <c r="AZ385" s="286"/>
      <c r="BA385" s="286"/>
      <c r="BB385" s="286"/>
      <c r="BC385" s="286"/>
      <c r="BD385" s="286"/>
      <c r="BE385" s="286"/>
      <c r="BF385" s="286"/>
      <c r="BG385" s="286"/>
      <c r="BH385" s="286"/>
      <c r="BI385" s="286"/>
      <c r="BJ385" s="286"/>
      <c r="BK385" s="286"/>
      <c r="BL385" s="361"/>
      <c r="BM385" s="1105"/>
      <c r="BN385" s="1106"/>
      <c r="BO385" s="1121"/>
      <c r="BP385" s="1122"/>
      <c r="BQ385" s="1125"/>
      <c r="BR385" s="1126"/>
      <c r="BS385" s="1129" t="str">
        <f t="shared" ref="BS385" si="4207">IF(BM385&gt;2,CR385,"")</f>
        <v/>
      </c>
      <c r="BT385" s="1130"/>
      <c r="BU385" s="1105"/>
      <c r="BV385" s="1106"/>
      <c r="BW385" s="1107"/>
      <c r="BX385" s="1108"/>
      <c r="BY385" s="1111"/>
      <c r="BZ385" s="1112">
        <f t="shared" ref="BZ385" si="4208">SUMPRODUCT((AH385:BL385&gt;8)*(BM385=""),AH385:BL385)-IF(BM385="",COUNTIF(AH385:BL385,"&gt;8")*8,0)</f>
        <v>0</v>
      </c>
      <c r="CA385" s="1112">
        <f t="shared" ref="CA385" si="4209">SUMPRODUCT((AH385:BL385&gt;8)*(BM385=8),AH385:BL385)-IF(BM385=8,COUNTIF(AH385:BL385,"&gt;8")*8,0)</f>
        <v>0</v>
      </c>
      <c r="CB385" s="1098">
        <f t="shared" ref="CB385" si="4210">COUNTIFS($AH386:$BL386,"緊",$AH385:$BL385,"○")+COUNTIFS($AH386:$BL386,"リ",$AH385:$BL385,"○")</f>
        <v>0</v>
      </c>
      <c r="CC385" s="1098">
        <f t="shared" ref="CC385" si="4211">SUMIFS($AH385:$BL385,$AH386:$BL386,"緊")+SUMIFS($AH385:$BL385,$AH386:$BL386,"リ")</f>
        <v>0</v>
      </c>
      <c r="CD385" s="1100" t="str">
        <f>IF(K385="","",IFERROR(VALUE(DATEDIF(H385,[3]設定!$D$13,"Y")+DATEDIF(H385,[3]設定!$D$13,"YM")/100),0))</f>
        <v/>
      </c>
      <c r="CE385" s="1100" t="str">
        <f>IF(H385="","",IF(CD385&lt;0.06,"6か月未満",IF(AND(0.06&lt;=CD385,CD385&lt;1),"6か月以上",IF(AND(1&lt;=CD385,CD385&lt;3),"3歳児未満",IF(3&lt;=CD385,"3歳児以上","")))))</f>
        <v/>
      </c>
      <c r="CF385" s="1102"/>
      <c r="CG385" s="1094"/>
      <c r="CH385" s="1103"/>
      <c r="CI385" s="1094"/>
      <c r="CJ385" s="1094"/>
      <c r="CK385" s="1094"/>
      <c r="CL385" s="1094"/>
      <c r="CM385" s="1095"/>
      <c r="CN385" s="1096"/>
      <c r="CO385" s="1092"/>
      <c r="CP385" s="1092"/>
      <c r="CQ385" s="1092"/>
      <c r="CR385" s="1092"/>
      <c r="CS385" s="1092"/>
      <c r="CT385" s="1084">
        <f t="shared" ref="CT385" si="4212">SUM(CV385:DA386)</f>
        <v>0</v>
      </c>
      <c r="CU385" s="1090"/>
      <c r="CV385" s="1084">
        <f t="shared" ref="CV385" si="4213">IF(AND(BM385&lt;&gt;1,K385&gt;=3),COUNTIFS(AH386:BL386,"非",AH385:BL385,"&gt;=2"),"")</f>
        <v>0</v>
      </c>
      <c r="CW385" s="1085"/>
      <c r="CX385" s="1088">
        <f t="shared" ref="CX385" si="4214">IF(AND(BM385&lt;&gt;1,K385&gt;=3),COUNTIFS(AH386:BL386,"緊",AH385:BL385,"&gt;=2"),"")</f>
        <v>0</v>
      </c>
      <c r="CY385" s="1085"/>
      <c r="CZ385" s="1073">
        <f t="shared" ref="CZ385" si="4215">IF(AND(BM385&lt;&gt;1,K385&gt;=3),COUNTIFS(AH386:BL386,"リ",AH385:BL385,"&gt;=2"),"")</f>
        <v>0</v>
      </c>
      <c r="DA385" s="1074"/>
      <c r="DB385" s="1084">
        <f t="shared" ref="DB385" si="4216">SUM(DD385:DI386)</f>
        <v>0</v>
      </c>
      <c r="DC385" s="1090"/>
      <c r="DD385" s="1084" t="str">
        <f t="shared" ref="DD385" si="4217">IF(AND(BM385&lt;&gt;1,K385&lt;3),COUNTIFS(AH386:BL386,"非"),"")</f>
        <v/>
      </c>
      <c r="DE385" s="1085"/>
      <c r="DF385" s="1088" t="str">
        <f t="shared" ref="DF385" si="4218">IF(AND(BM385&lt;&gt;1,K385&lt;3),COUNTIFS(AH386:BL386,"緊"),"")</f>
        <v/>
      </c>
      <c r="DG385" s="1085"/>
      <c r="DH385" s="1073" t="str">
        <f t="shared" ref="DH385" si="4219">IF(AND(BM385&lt;&gt;1,K385&lt;3),COUNTIFS(AH386:BL386,"リ"),"")</f>
        <v/>
      </c>
      <c r="DI385" s="1074"/>
    </row>
    <row r="386" spans="1:113" ht="17.25" customHeight="1" x14ac:dyDescent="0.15">
      <c r="A386" s="1145"/>
      <c r="B386" s="1146"/>
      <c r="C386" s="1150"/>
      <c r="D386" s="1151"/>
      <c r="E386" s="1151"/>
      <c r="F386" s="1151"/>
      <c r="G386" s="1152"/>
      <c r="H386" s="1156"/>
      <c r="I386" s="1157"/>
      <c r="J386" s="1158"/>
      <c r="K386" s="1145"/>
      <c r="L386" s="1146"/>
      <c r="M386" s="1086"/>
      <c r="N386" s="1091"/>
      <c r="O386" s="1160"/>
      <c r="P386" s="1075"/>
      <c r="Q386" s="1075"/>
      <c r="R386" s="1075"/>
      <c r="S386" s="1075"/>
      <c r="T386" s="1076"/>
      <c r="U386" s="1135"/>
      <c r="V386" s="1136"/>
      <c r="W386" s="1139"/>
      <c r="X386" s="1140"/>
      <c r="Y386" s="1142"/>
      <c r="Z386" s="1116"/>
      <c r="AA386" s="1116"/>
      <c r="AB386" s="1116"/>
      <c r="AC386" s="1116"/>
      <c r="AD386" s="1117"/>
      <c r="AE386" s="1077" t="s">
        <v>450</v>
      </c>
      <c r="AF386" s="1078"/>
      <c r="AG386" s="1079"/>
      <c r="AH386" s="362"/>
      <c r="AI386" s="362"/>
      <c r="AJ386" s="362"/>
      <c r="AK386" s="362"/>
      <c r="AL386" s="362"/>
      <c r="AM386" s="362"/>
      <c r="AN386" s="362"/>
      <c r="AO386" s="363"/>
      <c r="AP386" s="363"/>
      <c r="AQ386" s="362"/>
      <c r="AR386" s="362"/>
      <c r="AS386" s="362"/>
      <c r="AT386" s="362"/>
      <c r="AU386" s="362"/>
      <c r="AV386" s="362"/>
      <c r="AW386" s="362"/>
      <c r="AX386" s="362"/>
      <c r="AY386" s="362"/>
      <c r="AZ386" s="362"/>
      <c r="BA386" s="362"/>
      <c r="BB386" s="362"/>
      <c r="BC386" s="362"/>
      <c r="BD386" s="362"/>
      <c r="BE386" s="362"/>
      <c r="BF386" s="362"/>
      <c r="BG386" s="362"/>
      <c r="BH386" s="362"/>
      <c r="BI386" s="362"/>
      <c r="BJ386" s="362"/>
      <c r="BK386" s="362"/>
      <c r="BL386" s="362"/>
      <c r="BM386" s="1080"/>
      <c r="BN386" s="1081"/>
      <c r="BO386" s="1123"/>
      <c r="BP386" s="1124"/>
      <c r="BQ386" s="1127"/>
      <c r="BR386" s="1128"/>
      <c r="BS386" s="1131"/>
      <c r="BT386" s="1132"/>
      <c r="BU386" s="1080"/>
      <c r="BV386" s="1081"/>
      <c r="BW386" s="1109"/>
      <c r="BX386" s="1110"/>
      <c r="BY386" s="1111"/>
      <c r="BZ386" s="1113"/>
      <c r="CA386" s="1113"/>
      <c r="CB386" s="1099"/>
      <c r="CC386" s="1099"/>
      <c r="CD386" s="1101"/>
      <c r="CE386" s="1101"/>
      <c r="CF386" s="1102"/>
      <c r="CG386" s="1094"/>
      <c r="CH386" s="1104"/>
      <c r="CI386" s="1094"/>
      <c r="CJ386" s="1094"/>
      <c r="CK386" s="1094"/>
      <c r="CL386" s="1094"/>
      <c r="CM386" s="1095"/>
      <c r="CN386" s="1097"/>
      <c r="CO386" s="1093"/>
      <c r="CP386" s="1093"/>
      <c r="CQ386" s="1093"/>
      <c r="CR386" s="1093"/>
      <c r="CS386" s="1093"/>
      <c r="CT386" s="1086"/>
      <c r="CU386" s="1091"/>
      <c r="CV386" s="1086"/>
      <c r="CW386" s="1087"/>
      <c r="CX386" s="1089"/>
      <c r="CY386" s="1087"/>
      <c r="CZ386" s="1075"/>
      <c r="DA386" s="1076"/>
      <c r="DB386" s="1086"/>
      <c r="DC386" s="1091"/>
      <c r="DD386" s="1086"/>
      <c r="DE386" s="1087"/>
      <c r="DF386" s="1089"/>
      <c r="DG386" s="1087"/>
      <c r="DH386" s="1075"/>
      <c r="DI386" s="1076"/>
    </row>
    <row r="387" spans="1:113" ht="17.25" customHeight="1" x14ac:dyDescent="0.15">
      <c r="A387" s="1143">
        <f t="shared" si="3933"/>
        <v>189</v>
      </c>
      <c r="B387" s="1144"/>
      <c r="C387" s="1147"/>
      <c r="D387" s="1148"/>
      <c r="E387" s="1148"/>
      <c r="F387" s="1148"/>
      <c r="G387" s="1149"/>
      <c r="H387" s="1153"/>
      <c r="I387" s="1154"/>
      <c r="J387" s="1155"/>
      <c r="K387" s="1143" t="str">
        <f>IF(ISERROR(VLOOKUP($H387,[3]設定!$D$2:$E$7,2)), "", VLOOKUP($H387,[3]設定!$D$2:$E$7,2))</f>
        <v/>
      </c>
      <c r="L387" s="1144"/>
      <c r="M387" s="1084">
        <f t="shared" ref="M387" si="4220">COUNTA(AH388:BL388)</f>
        <v>0</v>
      </c>
      <c r="N387" s="1090"/>
      <c r="O387" s="1159">
        <f t="shared" ref="O387" si="4221">COUNTIF(AH388:BL388,"非")</f>
        <v>0</v>
      </c>
      <c r="P387" s="1073"/>
      <c r="Q387" s="1073">
        <f t="shared" ref="Q387" si="4222">COUNTIF(AH388:BL388,"緊")</f>
        <v>0</v>
      </c>
      <c r="R387" s="1073"/>
      <c r="S387" s="1073">
        <f t="shared" ref="S387" si="4223">COUNTIF(AH388:BL388,"リ")</f>
        <v>0</v>
      </c>
      <c r="T387" s="1074"/>
      <c r="U387" s="1133">
        <f t="shared" ref="U387" si="4224">COUNTIF(AH387:BL387,"○")</f>
        <v>0</v>
      </c>
      <c r="V387" s="1134"/>
      <c r="W387" s="1137">
        <f t="shared" ref="W387" si="4225">SUM(Y387:AD388)</f>
        <v>0</v>
      </c>
      <c r="X387" s="1138"/>
      <c r="Y387" s="1141">
        <f t="shared" ref="Y387" si="4226">SUMIFS($AH387:$BL387,$AH388:$BL388,"非")</f>
        <v>0</v>
      </c>
      <c r="Z387" s="1114"/>
      <c r="AA387" s="1114">
        <f t="shared" ref="AA387" si="4227">SUMIFS($AH387:$BL387,$AH388:$BL388,"緊")</f>
        <v>0</v>
      </c>
      <c r="AB387" s="1114"/>
      <c r="AC387" s="1114">
        <f t="shared" ref="AC387" si="4228">SUMIFS($AH387:$BL387,$AH388:$BL388,"リ")</f>
        <v>0</v>
      </c>
      <c r="AD387" s="1115"/>
      <c r="AE387" s="1118" t="s">
        <v>451</v>
      </c>
      <c r="AF387" s="1119"/>
      <c r="AG387" s="1120"/>
      <c r="AH387" s="359"/>
      <c r="AI387" s="286"/>
      <c r="AJ387" s="286"/>
      <c r="AK387" s="286"/>
      <c r="AL387" s="286"/>
      <c r="AM387" s="286"/>
      <c r="AN387" s="286"/>
      <c r="AO387" s="360"/>
      <c r="AP387" s="360"/>
      <c r="AQ387" s="286"/>
      <c r="AR387" s="286"/>
      <c r="AS387" s="286"/>
      <c r="AT387" s="286"/>
      <c r="AU387" s="286"/>
      <c r="AV387" s="286"/>
      <c r="AW387" s="286"/>
      <c r="AX387" s="286"/>
      <c r="AY387" s="286"/>
      <c r="AZ387" s="286"/>
      <c r="BA387" s="286"/>
      <c r="BB387" s="286"/>
      <c r="BC387" s="286"/>
      <c r="BD387" s="286"/>
      <c r="BE387" s="286"/>
      <c r="BF387" s="286"/>
      <c r="BG387" s="286"/>
      <c r="BH387" s="286"/>
      <c r="BI387" s="286"/>
      <c r="BJ387" s="286"/>
      <c r="BK387" s="286"/>
      <c r="BL387" s="361"/>
      <c r="BM387" s="1105"/>
      <c r="BN387" s="1106"/>
      <c r="BO387" s="1121"/>
      <c r="BP387" s="1122"/>
      <c r="BQ387" s="1125"/>
      <c r="BR387" s="1126"/>
      <c r="BS387" s="1129" t="str">
        <f t="shared" ref="BS387" si="4229">IF(BM387&gt;2,CR387,"")</f>
        <v/>
      </c>
      <c r="BT387" s="1130"/>
      <c r="BU387" s="1105"/>
      <c r="BV387" s="1106"/>
      <c r="BW387" s="1107"/>
      <c r="BX387" s="1108"/>
      <c r="BY387" s="1111"/>
      <c r="BZ387" s="1112">
        <f t="shared" ref="BZ387" si="4230">SUMPRODUCT((AH387:BL387&gt;8)*(BM387=""),AH387:BL387)-IF(BM387="",COUNTIF(AH387:BL387,"&gt;8")*8,0)</f>
        <v>0</v>
      </c>
      <c r="CA387" s="1112">
        <f t="shared" ref="CA387" si="4231">SUMPRODUCT((AH387:BL387&gt;8)*(BM387=8),AH387:BL387)-IF(BM387=8,COUNTIF(AH387:BL387,"&gt;8")*8,0)</f>
        <v>0</v>
      </c>
      <c r="CB387" s="1098">
        <f t="shared" ref="CB387" si="4232">COUNTIFS($AH388:$BL388,"緊",$AH387:$BL387,"○")+COUNTIFS($AH388:$BL388,"リ",$AH387:$BL387,"○")</f>
        <v>0</v>
      </c>
      <c r="CC387" s="1098">
        <f t="shared" ref="CC387" si="4233">SUMIFS($AH387:$BL387,$AH388:$BL388,"緊")+SUMIFS($AH387:$BL387,$AH388:$BL388,"リ")</f>
        <v>0</v>
      </c>
      <c r="CD387" s="1100" t="str">
        <f>IF(K387="","",IFERROR(VALUE(DATEDIF(H387,[3]設定!$D$13,"Y")+DATEDIF(H387,[3]設定!$D$13,"YM")/100),0))</f>
        <v/>
      </c>
      <c r="CE387" s="1100" t="str">
        <f>IF(H387="","",IF(CD387&lt;0.06,"6か月未満",IF(AND(0.06&lt;=CD387,CD387&lt;1),"6か月以上",IF(AND(1&lt;=CD387,CD387&lt;3),"3歳児未満",IF(3&lt;=CD387,"3歳児以上","")))))</f>
        <v/>
      </c>
      <c r="CF387" s="1102"/>
      <c r="CG387" s="1094"/>
      <c r="CH387" s="1103"/>
      <c r="CI387" s="1094"/>
      <c r="CJ387" s="1094"/>
      <c r="CK387" s="1094"/>
      <c r="CL387" s="1094"/>
      <c r="CM387" s="1095"/>
      <c r="CN387" s="1096"/>
      <c r="CO387" s="1092"/>
      <c r="CP387" s="1092"/>
      <c r="CQ387" s="1092"/>
      <c r="CR387" s="1092"/>
      <c r="CS387" s="1092"/>
      <c r="CT387" s="1084">
        <f t="shared" ref="CT387" si="4234">SUM(CV387:DA388)</f>
        <v>0</v>
      </c>
      <c r="CU387" s="1090"/>
      <c r="CV387" s="1084">
        <f t="shared" ref="CV387" si="4235">IF(AND(BM387&lt;&gt;1,K387&gt;=3),COUNTIFS(AH388:BL388,"非",AH387:BL387,"&gt;=2"),"")</f>
        <v>0</v>
      </c>
      <c r="CW387" s="1085"/>
      <c r="CX387" s="1088">
        <f t="shared" ref="CX387" si="4236">IF(AND(BM387&lt;&gt;1,K387&gt;=3),COUNTIFS(AH388:BL388,"緊",AH387:BL387,"&gt;=2"),"")</f>
        <v>0</v>
      </c>
      <c r="CY387" s="1085"/>
      <c r="CZ387" s="1073">
        <f t="shared" ref="CZ387" si="4237">IF(AND(BM387&lt;&gt;1,K387&gt;=3),COUNTIFS(AH388:BL388,"リ",AH387:BL387,"&gt;=2"),"")</f>
        <v>0</v>
      </c>
      <c r="DA387" s="1074"/>
      <c r="DB387" s="1084">
        <f t="shared" ref="DB387" si="4238">SUM(DD387:DI388)</f>
        <v>0</v>
      </c>
      <c r="DC387" s="1090"/>
      <c r="DD387" s="1084" t="str">
        <f t="shared" ref="DD387" si="4239">IF(AND(BM387&lt;&gt;1,K387&lt;3),COUNTIFS(AH388:BL388,"非"),"")</f>
        <v/>
      </c>
      <c r="DE387" s="1085"/>
      <c r="DF387" s="1088" t="str">
        <f t="shared" ref="DF387" si="4240">IF(AND(BM387&lt;&gt;1,K387&lt;3),COUNTIFS(AH388:BL388,"緊"),"")</f>
        <v/>
      </c>
      <c r="DG387" s="1085"/>
      <c r="DH387" s="1073" t="str">
        <f t="shared" ref="DH387" si="4241">IF(AND(BM387&lt;&gt;1,K387&lt;3),COUNTIFS(AH388:BL388,"リ"),"")</f>
        <v/>
      </c>
      <c r="DI387" s="1074"/>
    </row>
    <row r="388" spans="1:113" ht="17.25" customHeight="1" x14ac:dyDescent="0.15">
      <c r="A388" s="1145"/>
      <c r="B388" s="1146"/>
      <c r="C388" s="1150"/>
      <c r="D388" s="1151"/>
      <c r="E388" s="1151"/>
      <c r="F388" s="1151"/>
      <c r="G388" s="1152"/>
      <c r="H388" s="1156"/>
      <c r="I388" s="1157"/>
      <c r="J388" s="1158"/>
      <c r="K388" s="1145"/>
      <c r="L388" s="1146"/>
      <c r="M388" s="1086"/>
      <c r="N388" s="1091"/>
      <c r="O388" s="1160"/>
      <c r="P388" s="1075"/>
      <c r="Q388" s="1075"/>
      <c r="R388" s="1075"/>
      <c r="S388" s="1075"/>
      <c r="T388" s="1076"/>
      <c r="U388" s="1135"/>
      <c r="V388" s="1136"/>
      <c r="W388" s="1139"/>
      <c r="X388" s="1140"/>
      <c r="Y388" s="1142"/>
      <c r="Z388" s="1116"/>
      <c r="AA388" s="1116"/>
      <c r="AB388" s="1116"/>
      <c r="AC388" s="1116"/>
      <c r="AD388" s="1117"/>
      <c r="AE388" s="1077" t="s">
        <v>450</v>
      </c>
      <c r="AF388" s="1078"/>
      <c r="AG388" s="1079"/>
      <c r="AH388" s="362"/>
      <c r="AI388" s="362"/>
      <c r="AJ388" s="362"/>
      <c r="AK388" s="362"/>
      <c r="AL388" s="362"/>
      <c r="AM388" s="362"/>
      <c r="AN388" s="362"/>
      <c r="AO388" s="363"/>
      <c r="AP388" s="363"/>
      <c r="AQ388" s="362"/>
      <c r="AR388" s="362"/>
      <c r="AS388" s="362"/>
      <c r="AT388" s="362"/>
      <c r="AU388" s="362"/>
      <c r="AV388" s="362"/>
      <c r="AW388" s="362"/>
      <c r="AX388" s="362"/>
      <c r="AY388" s="362"/>
      <c r="AZ388" s="362"/>
      <c r="BA388" s="362"/>
      <c r="BB388" s="362"/>
      <c r="BC388" s="362"/>
      <c r="BD388" s="362"/>
      <c r="BE388" s="362"/>
      <c r="BF388" s="362"/>
      <c r="BG388" s="362"/>
      <c r="BH388" s="362"/>
      <c r="BI388" s="362"/>
      <c r="BJ388" s="362"/>
      <c r="BK388" s="362"/>
      <c r="BL388" s="362"/>
      <c r="BM388" s="1080"/>
      <c r="BN388" s="1081"/>
      <c r="BO388" s="1123"/>
      <c r="BP388" s="1124"/>
      <c r="BQ388" s="1127"/>
      <c r="BR388" s="1128"/>
      <c r="BS388" s="1131"/>
      <c r="BT388" s="1132"/>
      <c r="BU388" s="1080"/>
      <c r="BV388" s="1081"/>
      <c r="BW388" s="1109"/>
      <c r="BX388" s="1110"/>
      <c r="BY388" s="1111"/>
      <c r="BZ388" s="1113"/>
      <c r="CA388" s="1113"/>
      <c r="CB388" s="1099"/>
      <c r="CC388" s="1099"/>
      <c r="CD388" s="1101"/>
      <c r="CE388" s="1101"/>
      <c r="CF388" s="1102"/>
      <c r="CG388" s="1094"/>
      <c r="CH388" s="1104"/>
      <c r="CI388" s="1094"/>
      <c r="CJ388" s="1094"/>
      <c r="CK388" s="1094"/>
      <c r="CL388" s="1094"/>
      <c r="CM388" s="1095"/>
      <c r="CN388" s="1097"/>
      <c r="CO388" s="1093"/>
      <c r="CP388" s="1093"/>
      <c r="CQ388" s="1093"/>
      <c r="CR388" s="1093"/>
      <c r="CS388" s="1093"/>
      <c r="CT388" s="1086"/>
      <c r="CU388" s="1091"/>
      <c r="CV388" s="1086"/>
      <c r="CW388" s="1087"/>
      <c r="CX388" s="1089"/>
      <c r="CY388" s="1087"/>
      <c r="CZ388" s="1075"/>
      <c r="DA388" s="1076"/>
      <c r="DB388" s="1086"/>
      <c r="DC388" s="1091"/>
      <c r="DD388" s="1086"/>
      <c r="DE388" s="1087"/>
      <c r="DF388" s="1089"/>
      <c r="DG388" s="1087"/>
      <c r="DH388" s="1075"/>
      <c r="DI388" s="1076"/>
    </row>
    <row r="389" spans="1:113" ht="17.25" customHeight="1" x14ac:dyDescent="0.15">
      <c r="A389" s="1143">
        <f t="shared" si="3933"/>
        <v>190</v>
      </c>
      <c r="B389" s="1144"/>
      <c r="C389" s="1147"/>
      <c r="D389" s="1148"/>
      <c r="E389" s="1148"/>
      <c r="F389" s="1148"/>
      <c r="G389" s="1149"/>
      <c r="H389" s="1153"/>
      <c r="I389" s="1154"/>
      <c r="J389" s="1155"/>
      <c r="K389" s="1143" t="str">
        <f>IF(ISERROR(VLOOKUP($H389,[3]設定!$D$2:$E$7,2)), "", VLOOKUP($H389,[3]設定!$D$2:$E$7,2))</f>
        <v/>
      </c>
      <c r="L389" s="1144"/>
      <c r="M389" s="1084">
        <f t="shared" ref="M389" si="4242">COUNTA(AH390:BL390)</f>
        <v>0</v>
      </c>
      <c r="N389" s="1090"/>
      <c r="O389" s="1159">
        <f t="shared" ref="O389" si="4243">COUNTIF(AH390:BL390,"非")</f>
        <v>0</v>
      </c>
      <c r="P389" s="1073"/>
      <c r="Q389" s="1073">
        <f t="shared" ref="Q389" si="4244">COUNTIF(AH390:BL390,"緊")</f>
        <v>0</v>
      </c>
      <c r="R389" s="1073"/>
      <c r="S389" s="1073">
        <f t="shared" ref="S389" si="4245">COUNTIF(AH390:BL390,"リ")</f>
        <v>0</v>
      </c>
      <c r="T389" s="1074"/>
      <c r="U389" s="1133">
        <f t="shared" ref="U389" si="4246">COUNTIF(AH389:BL389,"○")</f>
        <v>0</v>
      </c>
      <c r="V389" s="1134"/>
      <c r="W389" s="1137">
        <f t="shared" ref="W389" si="4247">SUM(Y389:AD390)</f>
        <v>0</v>
      </c>
      <c r="X389" s="1138"/>
      <c r="Y389" s="1141">
        <f t="shared" ref="Y389" si="4248">SUMIFS($AH389:$BL389,$AH390:$BL390,"非")</f>
        <v>0</v>
      </c>
      <c r="Z389" s="1114"/>
      <c r="AA389" s="1114">
        <f t="shared" ref="AA389" si="4249">SUMIFS($AH389:$BL389,$AH390:$BL390,"緊")</f>
        <v>0</v>
      </c>
      <c r="AB389" s="1114"/>
      <c r="AC389" s="1114">
        <f t="shared" ref="AC389" si="4250">SUMIFS($AH389:$BL389,$AH390:$BL390,"リ")</f>
        <v>0</v>
      </c>
      <c r="AD389" s="1115"/>
      <c r="AE389" s="1118" t="s">
        <v>451</v>
      </c>
      <c r="AF389" s="1119"/>
      <c r="AG389" s="1120"/>
      <c r="AH389" s="359"/>
      <c r="AI389" s="286"/>
      <c r="AJ389" s="286"/>
      <c r="AK389" s="286"/>
      <c r="AL389" s="286"/>
      <c r="AM389" s="286"/>
      <c r="AN389" s="286"/>
      <c r="AO389" s="360"/>
      <c r="AP389" s="360"/>
      <c r="AQ389" s="286"/>
      <c r="AR389" s="286"/>
      <c r="AS389" s="286"/>
      <c r="AT389" s="286"/>
      <c r="AU389" s="286"/>
      <c r="AV389" s="286"/>
      <c r="AW389" s="286"/>
      <c r="AX389" s="286"/>
      <c r="AY389" s="286"/>
      <c r="AZ389" s="286"/>
      <c r="BA389" s="286"/>
      <c r="BB389" s="286"/>
      <c r="BC389" s="286"/>
      <c r="BD389" s="286"/>
      <c r="BE389" s="286"/>
      <c r="BF389" s="286"/>
      <c r="BG389" s="286"/>
      <c r="BH389" s="286"/>
      <c r="BI389" s="286"/>
      <c r="BJ389" s="286"/>
      <c r="BK389" s="286"/>
      <c r="BL389" s="361"/>
      <c r="BM389" s="1105"/>
      <c r="BN389" s="1106"/>
      <c r="BO389" s="1121"/>
      <c r="BP389" s="1122"/>
      <c r="BQ389" s="1125"/>
      <c r="BR389" s="1126"/>
      <c r="BS389" s="1129" t="str">
        <f t="shared" ref="BS389" si="4251">IF(BM389&gt;2,CR389,"")</f>
        <v/>
      </c>
      <c r="BT389" s="1130"/>
      <c r="BU389" s="1105"/>
      <c r="BV389" s="1106"/>
      <c r="BW389" s="1107"/>
      <c r="BX389" s="1108"/>
      <c r="BY389" s="1111"/>
      <c r="BZ389" s="1112">
        <f t="shared" ref="BZ389" si="4252">SUMPRODUCT((AH389:BL389&gt;8)*(BM389=""),AH389:BL389)-IF(BM389="",COUNTIF(AH389:BL389,"&gt;8")*8,0)</f>
        <v>0</v>
      </c>
      <c r="CA389" s="1112">
        <f t="shared" ref="CA389" si="4253">SUMPRODUCT((AH389:BL389&gt;8)*(BM389=8),AH389:BL389)-IF(BM389=8,COUNTIF(AH389:BL389,"&gt;8")*8,0)</f>
        <v>0</v>
      </c>
      <c r="CB389" s="1098">
        <f t="shared" ref="CB389" si="4254">COUNTIFS($AH390:$BL390,"緊",$AH389:$BL389,"○")+COUNTIFS($AH390:$BL390,"リ",$AH389:$BL389,"○")</f>
        <v>0</v>
      </c>
      <c r="CC389" s="1098">
        <f t="shared" ref="CC389" si="4255">SUMIFS($AH389:$BL389,$AH390:$BL390,"緊")+SUMIFS($AH389:$BL389,$AH390:$BL390,"リ")</f>
        <v>0</v>
      </c>
      <c r="CD389" s="1100" t="str">
        <f>IF(K389="","",IFERROR(VALUE(DATEDIF(H389,[3]設定!$D$13,"Y")+DATEDIF(H389,[3]設定!$D$13,"YM")/100),0))</f>
        <v/>
      </c>
      <c r="CE389" s="1100" t="str">
        <f>IF(H389="","",IF(CD389&lt;0.06,"6か月未満",IF(AND(0.06&lt;=CD389,CD389&lt;1),"6か月以上",IF(AND(1&lt;=CD389,CD389&lt;3),"3歳児未満",IF(3&lt;=CD389,"3歳児以上","")))))</f>
        <v/>
      </c>
      <c r="CF389" s="1102"/>
      <c r="CG389" s="1094"/>
      <c r="CH389" s="1103"/>
      <c r="CI389" s="1094"/>
      <c r="CJ389" s="1094"/>
      <c r="CK389" s="1094"/>
      <c r="CL389" s="1094"/>
      <c r="CM389" s="1095"/>
      <c r="CN389" s="1096"/>
      <c r="CO389" s="1092"/>
      <c r="CP389" s="1092"/>
      <c r="CQ389" s="1092"/>
      <c r="CR389" s="1092"/>
      <c r="CS389" s="1092"/>
      <c r="CT389" s="1084">
        <f t="shared" ref="CT389" si="4256">SUM(CV389:DA390)</f>
        <v>0</v>
      </c>
      <c r="CU389" s="1090"/>
      <c r="CV389" s="1084">
        <f t="shared" ref="CV389" si="4257">IF(AND(BM389&lt;&gt;1,K389&gt;=3),COUNTIFS(AH390:BL390,"非",AH389:BL389,"&gt;=2"),"")</f>
        <v>0</v>
      </c>
      <c r="CW389" s="1085"/>
      <c r="CX389" s="1088">
        <f t="shared" ref="CX389" si="4258">IF(AND(BM389&lt;&gt;1,K389&gt;=3),COUNTIFS(AH390:BL390,"緊",AH389:BL389,"&gt;=2"),"")</f>
        <v>0</v>
      </c>
      <c r="CY389" s="1085"/>
      <c r="CZ389" s="1073">
        <f t="shared" ref="CZ389" si="4259">IF(AND(BM389&lt;&gt;1,K389&gt;=3),COUNTIFS(AH390:BL390,"リ",AH389:BL389,"&gt;=2"),"")</f>
        <v>0</v>
      </c>
      <c r="DA389" s="1074"/>
      <c r="DB389" s="1084">
        <f t="shared" ref="DB389" si="4260">SUM(DD389:DI390)</f>
        <v>0</v>
      </c>
      <c r="DC389" s="1090"/>
      <c r="DD389" s="1084" t="str">
        <f t="shared" ref="DD389" si="4261">IF(AND(BM389&lt;&gt;1,K389&lt;3),COUNTIFS(AH390:BL390,"非"),"")</f>
        <v/>
      </c>
      <c r="DE389" s="1085"/>
      <c r="DF389" s="1088" t="str">
        <f t="shared" ref="DF389" si="4262">IF(AND(BM389&lt;&gt;1,K389&lt;3),COUNTIFS(AH390:BL390,"緊"),"")</f>
        <v/>
      </c>
      <c r="DG389" s="1085"/>
      <c r="DH389" s="1073" t="str">
        <f t="shared" ref="DH389" si="4263">IF(AND(BM389&lt;&gt;1,K389&lt;3),COUNTIFS(AH390:BL390,"リ"),"")</f>
        <v/>
      </c>
      <c r="DI389" s="1074"/>
    </row>
    <row r="390" spans="1:113" ht="17.25" customHeight="1" x14ac:dyDescent="0.15">
      <c r="A390" s="1145"/>
      <c r="B390" s="1146"/>
      <c r="C390" s="1150"/>
      <c r="D390" s="1151"/>
      <c r="E390" s="1151"/>
      <c r="F390" s="1151"/>
      <c r="G390" s="1152"/>
      <c r="H390" s="1156"/>
      <c r="I390" s="1157"/>
      <c r="J390" s="1158"/>
      <c r="K390" s="1145"/>
      <c r="L390" s="1146"/>
      <c r="M390" s="1086"/>
      <c r="N390" s="1091"/>
      <c r="O390" s="1160"/>
      <c r="P390" s="1075"/>
      <c r="Q390" s="1075"/>
      <c r="R390" s="1075"/>
      <c r="S390" s="1075"/>
      <c r="T390" s="1076"/>
      <c r="U390" s="1135"/>
      <c r="V390" s="1136"/>
      <c r="W390" s="1139"/>
      <c r="X390" s="1140"/>
      <c r="Y390" s="1142"/>
      <c r="Z390" s="1116"/>
      <c r="AA390" s="1116"/>
      <c r="AB390" s="1116"/>
      <c r="AC390" s="1116"/>
      <c r="AD390" s="1117"/>
      <c r="AE390" s="1077" t="s">
        <v>450</v>
      </c>
      <c r="AF390" s="1078"/>
      <c r="AG390" s="1079"/>
      <c r="AH390" s="362"/>
      <c r="AI390" s="362"/>
      <c r="AJ390" s="362"/>
      <c r="AK390" s="362"/>
      <c r="AL390" s="362"/>
      <c r="AM390" s="362"/>
      <c r="AN390" s="362"/>
      <c r="AO390" s="363"/>
      <c r="AP390" s="363"/>
      <c r="AQ390" s="362"/>
      <c r="AR390" s="362"/>
      <c r="AS390" s="362"/>
      <c r="AT390" s="362"/>
      <c r="AU390" s="362"/>
      <c r="AV390" s="362"/>
      <c r="AW390" s="362"/>
      <c r="AX390" s="362"/>
      <c r="AY390" s="362"/>
      <c r="AZ390" s="362"/>
      <c r="BA390" s="362"/>
      <c r="BB390" s="362"/>
      <c r="BC390" s="362"/>
      <c r="BD390" s="362"/>
      <c r="BE390" s="362"/>
      <c r="BF390" s="362"/>
      <c r="BG390" s="362"/>
      <c r="BH390" s="362"/>
      <c r="BI390" s="362"/>
      <c r="BJ390" s="362"/>
      <c r="BK390" s="362"/>
      <c r="BL390" s="362"/>
      <c r="BM390" s="1080"/>
      <c r="BN390" s="1081"/>
      <c r="BO390" s="1123"/>
      <c r="BP390" s="1124"/>
      <c r="BQ390" s="1127"/>
      <c r="BR390" s="1128"/>
      <c r="BS390" s="1131"/>
      <c r="BT390" s="1132"/>
      <c r="BU390" s="1080"/>
      <c r="BV390" s="1081"/>
      <c r="BW390" s="1109"/>
      <c r="BX390" s="1110"/>
      <c r="BY390" s="1111"/>
      <c r="BZ390" s="1113"/>
      <c r="CA390" s="1113"/>
      <c r="CB390" s="1099"/>
      <c r="CC390" s="1099"/>
      <c r="CD390" s="1101"/>
      <c r="CE390" s="1101"/>
      <c r="CF390" s="1102"/>
      <c r="CG390" s="1094"/>
      <c r="CH390" s="1104"/>
      <c r="CI390" s="1094"/>
      <c r="CJ390" s="1094"/>
      <c r="CK390" s="1094"/>
      <c r="CL390" s="1094"/>
      <c r="CM390" s="1095"/>
      <c r="CN390" s="1097"/>
      <c r="CO390" s="1093"/>
      <c r="CP390" s="1093"/>
      <c r="CQ390" s="1093"/>
      <c r="CR390" s="1093"/>
      <c r="CS390" s="1093"/>
      <c r="CT390" s="1086"/>
      <c r="CU390" s="1091"/>
      <c r="CV390" s="1086"/>
      <c r="CW390" s="1087"/>
      <c r="CX390" s="1089"/>
      <c r="CY390" s="1087"/>
      <c r="CZ390" s="1075"/>
      <c r="DA390" s="1076"/>
      <c r="DB390" s="1086"/>
      <c r="DC390" s="1091"/>
      <c r="DD390" s="1086"/>
      <c r="DE390" s="1087"/>
      <c r="DF390" s="1089"/>
      <c r="DG390" s="1087"/>
      <c r="DH390" s="1075"/>
      <c r="DI390" s="1076"/>
    </row>
    <row r="391" spans="1:113" ht="17.25" customHeight="1" x14ac:dyDescent="0.15">
      <c r="A391" s="1143">
        <f t="shared" si="3933"/>
        <v>191</v>
      </c>
      <c r="B391" s="1144"/>
      <c r="C391" s="1147"/>
      <c r="D391" s="1148"/>
      <c r="E391" s="1148"/>
      <c r="F391" s="1148"/>
      <c r="G391" s="1149"/>
      <c r="H391" s="1153"/>
      <c r="I391" s="1154"/>
      <c r="J391" s="1155"/>
      <c r="K391" s="1143" t="str">
        <f>IF(ISERROR(VLOOKUP($H391,[3]設定!$D$2:$E$7,2)), "", VLOOKUP($H391,[3]設定!$D$2:$E$7,2))</f>
        <v/>
      </c>
      <c r="L391" s="1144"/>
      <c r="M391" s="1084">
        <f t="shared" ref="M391" si="4264">COUNTA(AH392:BL392)</f>
        <v>0</v>
      </c>
      <c r="N391" s="1090"/>
      <c r="O391" s="1159">
        <f t="shared" ref="O391" si="4265">COUNTIF(AH392:BL392,"非")</f>
        <v>0</v>
      </c>
      <c r="P391" s="1073"/>
      <c r="Q391" s="1073">
        <f t="shared" ref="Q391" si="4266">COUNTIF(AH392:BL392,"緊")</f>
        <v>0</v>
      </c>
      <c r="R391" s="1073"/>
      <c r="S391" s="1073">
        <f t="shared" ref="S391" si="4267">COUNTIF(AH392:BL392,"リ")</f>
        <v>0</v>
      </c>
      <c r="T391" s="1074"/>
      <c r="U391" s="1133">
        <f t="shared" ref="U391" si="4268">COUNTIF(AH391:BL391,"○")</f>
        <v>0</v>
      </c>
      <c r="V391" s="1134"/>
      <c r="W391" s="1137">
        <f t="shared" ref="W391" si="4269">SUM(Y391:AD392)</f>
        <v>0</v>
      </c>
      <c r="X391" s="1138"/>
      <c r="Y391" s="1141">
        <f t="shared" ref="Y391" si="4270">SUMIFS($AH391:$BL391,$AH392:$BL392,"非")</f>
        <v>0</v>
      </c>
      <c r="Z391" s="1114"/>
      <c r="AA391" s="1114">
        <f t="shared" ref="AA391" si="4271">SUMIFS($AH391:$BL391,$AH392:$BL392,"緊")</f>
        <v>0</v>
      </c>
      <c r="AB391" s="1114"/>
      <c r="AC391" s="1114">
        <f t="shared" ref="AC391" si="4272">SUMIFS($AH391:$BL391,$AH392:$BL392,"リ")</f>
        <v>0</v>
      </c>
      <c r="AD391" s="1115"/>
      <c r="AE391" s="1118" t="s">
        <v>451</v>
      </c>
      <c r="AF391" s="1119"/>
      <c r="AG391" s="1120"/>
      <c r="AH391" s="359"/>
      <c r="AI391" s="286"/>
      <c r="AJ391" s="286"/>
      <c r="AK391" s="286"/>
      <c r="AL391" s="286"/>
      <c r="AM391" s="286"/>
      <c r="AN391" s="286"/>
      <c r="AO391" s="360"/>
      <c r="AP391" s="360"/>
      <c r="AQ391" s="286"/>
      <c r="AR391" s="286"/>
      <c r="AS391" s="286"/>
      <c r="AT391" s="286"/>
      <c r="AU391" s="286"/>
      <c r="AV391" s="286"/>
      <c r="AW391" s="286"/>
      <c r="AX391" s="286"/>
      <c r="AY391" s="286"/>
      <c r="AZ391" s="286"/>
      <c r="BA391" s="286"/>
      <c r="BB391" s="286"/>
      <c r="BC391" s="286"/>
      <c r="BD391" s="286"/>
      <c r="BE391" s="286"/>
      <c r="BF391" s="286"/>
      <c r="BG391" s="286"/>
      <c r="BH391" s="286"/>
      <c r="BI391" s="286"/>
      <c r="BJ391" s="286"/>
      <c r="BK391" s="286"/>
      <c r="BL391" s="361"/>
      <c r="BM391" s="1105"/>
      <c r="BN391" s="1106"/>
      <c r="BO391" s="1121"/>
      <c r="BP391" s="1122"/>
      <c r="BQ391" s="1125"/>
      <c r="BR391" s="1126"/>
      <c r="BS391" s="1129" t="str">
        <f t="shared" ref="BS391" si="4273">IF(BM391&gt;2,CR391,"")</f>
        <v/>
      </c>
      <c r="BT391" s="1130"/>
      <c r="BU391" s="1105"/>
      <c r="BV391" s="1106"/>
      <c r="BW391" s="1107"/>
      <c r="BX391" s="1108"/>
      <c r="BY391" s="1111"/>
      <c r="BZ391" s="1112">
        <f t="shared" ref="BZ391" si="4274">SUMPRODUCT((AH391:BL391&gt;8)*(BM391=""),AH391:BL391)-IF(BM391="",COUNTIF(AH391:BL391,"&gt;8")*8,0)</f>
        <v>0</v>
      </c>
      <c r="CA391" s="1112">
        <f t="shared" ref="CA391" si="4275">SUMPRODUCT((AH391:BL391&gt;8)*(BM391=8),AH391:BL391)-IF(BM391=8,COUNTIF(AH391:BL391,"&gt;8")*8,0)</f>
        <v>0</v>
      </c>
      <c r="CB391" s="1098">
        <f t="shared" ref="CB391" si="4276">COUNTIFS($AH392:$BL392,"緊",$AH391:$BL391,"○")+COUNTIFS($AH392:$BL392,"リ",$AH391:$BL391,"○")</f>
        <v>0</v>
      </c>
      <c r="CC391" s="1098">
        <f t="shared" ref="CC391" si="4277">SUMIFS($AH391:$BL391,$AH392:$BL392,"緊")+SUMIFS($AH391:$BL391,$AH392:$BL392,"リ")</f>
        <v>0</v>
      </c>
      <c r="CD391" s="1100" t="str">
        <f>IF(K391="","",IFERROR(VALUE(DATEDIF(H391,[3]設定!$D$13,"Y")+DATEDIF(H391,[3]設定!$D$13,"YM")/100),0))</f>
        <v/>
      </c>
      <c r="CE391" s="1100" t="str">
        <f>IF(H391="","",IF(CD391&lt;0.06,"6か月未満",IF(AND(0.06&lt;=CD391,CD391&lt;1),"6か月以上",IF(AND(1&lt;=CD391,CD391&lt;3),"3歳児未満",IF(3&lt;=CD391,"3歳児以上","")))))</f>
        <v/>
      </c>
      <c r="CF391" s="1102"/>
      <c r="CG391" s="1094"/>
      <c r="CH391" s="1103"/>
      <c r="CI391" s="1094"/>
      <c r="CJ391" s="1094"/>
      <c r="CK391" s="1094"/>
      <c r="CL391" s="1094"/>
      <c r="CM391" s="1095"/>
      <c r="CN391" s="1096"/>
      <c r="CO391" s="1092"/>
      <c r="CP391" s="1092"/>
      <c r="CQ391" s="1092"/>
      <c r="CR391" s="1092"/>
      <c r="CS391" s="1092"/>
      <c r="CT391" s="1084">
        <f t="shared" ref="CT391" si="4278">SUM(CV391:DA392)</f>
        <v>0</v>
      </c>
      <c r="CU391" s="1090"/>
      <c r="CV391" s="1084">
        <f t="shared" ref="CV391" si="4279">IF(AND(BM391&lt;&gt;1,K391&gt;=3),COUNTIFS(AH392:BL392,"非",AH391:BL391,"&gt;=2"),"")</f>
        <v>0</v>
      </c>
      <c r="CW391" s="1085"/>
      <c r="CX391" s="1088">
        <f t="shared" ref="CX391" si="4280">IF(AND(BM391&lt;&gt;1,K391&gt;=3),COUNTIFS(AH392:BL392,"緊",AH391:BL391,"&gt;=2"),"")</f>
        <v>0</v>
      </c>
      <c r="CY391" s="1085"/>
      <c r="CZ391" s="1073">
        <f t="shared" ref="CZ391" si="4281">IF(AND(BM391&lt;&gt;1,K391&gt;=3),COUNTIFS(AH392:BL392,"リ",AH391:BL391,"&gt;=2"),"")</f>
        <v>0</v>
      </c>
      <c r="DA391" s="1074"/>
      <c r="DB391" s="1084">
        <f t="shared" ref="DB391" si="4282">SUM(DD391:DI392)</f>
        <v>0</v>
      </c>
      <c r="DC391" s="1090"/>
      <c r="DD391" s="1084" t="str">
        <f t="shared" ref="DD391" si="4283">IF(AND(BM391&lt;&gt;1,K391&lt;3),COUNTIFS(AH392:BL392,"非"),"")</f>
        <v/>
      </c>
      <c r="DE391" s="1085"/>
      <c r="DF391" s="1088" t="str">
        <f t="shared" ref="DF391" si="4284">IF(AND(BM391&lt;&gt;1,K391&lt;3),COUNTIFS(AH392:BL392,"緊"),"")</f>
        <v/>
      </c>
      <c r="DG391" s="1085"/>
      <c r="DH391" s="1073" t="str">
        <f t="shared" ref="DH391" si="4285">IF(AND(BM391&lt;&gt;1,K391&lt;3),COUNTIFS(AH392:BL392,"リ"),"")</f>
        <v/>
      </c>
      <c r="DI391" s="1074"/>
    </row>
    <row r="392" spans="1:113" ht="17.25" customHeight="1" x14ac:dyDescent="0.15">
      <c r="A392" s="1145"/>
      <c r="B392" s="1146"/>
      <c r="C392" s="1150"/>
      <c r="D392" s="1151"/>
      <c r="E392" s="1151"/>
      <c r="F392" s="1151"/>
      <c r="G392" s="1152"/>
      <c r="H392" s="1156"/>
      <c r="I392" s="1157"/>
      <c r="J392" s="1158"/>
      <c r="K392" s="1145"/>
      <c r="L392" s="1146"/>
      <c r="M392" s="1086"/>
      <c r="N392" s="1091"/>
      <c r="O392" s="1160"/>
      <c r="P392" s="1075"/>
      <c r="Q392" s="1075"/>
      <c r="R392" s="1075"/>
      <c r="S392" s="1075"/>
      <c r="T392" s="1076"/>
      <c r="U392" s="1135"/>
      <c r="V392" s="1136"/>
      <c r="W392" s="1139"/>
      <c r="X392" s="1140"/>
      <c r="Y392" s="1142"/>
      <c r="Z392" s="1116"/>
      <c r="AA392" s="1116"/>
      <c r="AB392" s="1116"/>
      <c r="AC392" s="1116"/>
      <c r="AD392" s="1117"/>
      <c r="AE392" s="1077" t="s">
        <v>450</v>
      </c>
      <c r="AF392" s="1078"/>
      <c r="AG392" s="1079"/>
      <c r="AH392" s="362"/>
      <c r="AI392" s="362"/>
      <c r="AJ392" s="362"/>
      <c r="AK392" s="362"/>
      <c r="AL392" s="362"/>
      <c r="AM392" s="362"/>
      <c r="AN392" s="362"/>
      <c r="AO392" s="363"/>
      <c r="AP392" s="363"/>
      <c r="AQ392" s="362"/>
      <c r="AR392" s="362"/>
      <c r="AS392" s="362"/>
      <c r="AT392" s="362"/>
      <c r="AU392" s="362"/>
      <c r="AV392" s="362"/>
      <c r="AW392" s="362"/>
      <c r="AX392" s="362"/>
      <c r="AY392" s="362"/>
      <c r="AZ392" s="362"/>
      <c r="BA392" s="362"/>
      <c r="BB392" s="362"/>
      <c r="BC392" s="362"/>
      <c r="BD392" s="362"/>
      <c r="BE392" s="362"/>
      <c r="BF392" s="362"/>
      <c r="BG392" s="362"/>
      <c r="BH392" s="362"/>
      <c r="BI392" s="362"/>
      <c r="BJ392" s="362"/>
      <c r="BK392" s="362"/>
      <c r="BL392" s="362"/>
      <c r="BM392" s="1080"/>
      <c r="BN392" s="1081"/>
      <c r="BO392" s="1123"/>
      <c r="BP392" s="1124"/>
      <c r="BQ392" s="1127"/>
      <c r="BR392" s="1128"/>
      <c r="BS392" s="1131"/>
      <c r="BT392" s="1132"/>
      <c r="BU392" s="1080"/>
      <c r="BV392" s="1081"/>
      <c r="BW392" s="1109"/>
      <c r="BX392" s="1110"/>
      <c r="BY392" s="1111"/>
      <c r="BZ392" s="1113"/>
      <c r="CA392" s="1113"/>
      <c r="CB392" s="1099"/>
      <c r="CC392" s="1099"/>
      <c r="CD392" s="1101"/>
      <c r="CE392" s="1101"/>
      <c r="CF392" s="1102"/>
      <c r="CG392" s="1094"/>
      <c r="CH392" s="1104"/>
      <c r="CI392" s="1094"/>
      <c r="CJ392" s="1094"/>
      <c r="CK392" s="1094"/>
      <c r="CL392" s="1094"/>
      <c r="CM392" s="1095"/>
      <c r="CN392" s="1097"/>
      <c r="CO392" s="1093"/>
      <c r="CP392" s="1093"/>
      <c r="CQ392" s="1093"/>
      <c r="CR392" s="1093"/>
      <c r="CS392" s="1093"/>
      <c r="CT392" s="1086"/>
      <c r="CU392" s="1091"/>
      <c r="CV392" s="1086"/>
      <c r="CW392" s="1087"/>
      <c r="CX392" s="1089"/>
      <c r="CY392" s="1087"/>
      <c r="CZ392" s="1075"/>
      <c r="DA392" s="1076"/>
      <c r="DB392" s="1086"/>
      <c r="DC392" s="1091"/>
      <c r="DD392" s="1086"/>
      <c r="DE392" s="1087"/>
      <c r="DF392" s="1089"/>
      <c r="DG392" s="1087"/>
      <c r="DH392" s="1075"/>
      <c r="DI392" s="1076"/>
    </row>
    <row r="393" spans="1:113" ht="17.25" customHeight="1" x14ac:dyDescent="0.15">
      <c r="A393" s="1143">
        <f t="shared" si="3933"/>
        <v>192</v>
      </c>
      <c r="B393" s="1144"/>
      <c r="C393" s="1147"/>
      <c r="D393" s="1148"/>
      <c r="E393" s="1148"/>
      <c r="F393" s="1148"/>
      <c r="G393" s="1149"/>
      <c r="H393" s="1153"/>
      <c r="I393" s="1154"/>
      <c r="J393" s="1155"/>
      <c r="K393" s="1143" t="str">
        <f>IF(ISERROR(VLOOKUP($H393,[3]設定!$D$2:$E$7,2)), "", VLOOKUP($H393,[3]設定!$D$2:$E$7,2))</f>
        <v/>
      </c>
      <c r="L393" s="1144"/>
      <c r="M393" s="1084">
        <f t="shared" ref="M393" si="4286">COUNTA(AH394:BL394)</f>
        <v>0</v>
      </c>
      <c r="N393" s="1090"/>
      <c r="O393" s="1159">
        <f t="shared" ref="O393" si="4287">COUNTIF(AH394:BL394,"非")</f>
        <v>0</v>
      </c>
      <c r="P393" s="1073"/>
      <c r="Q393" s="1073">
        <f t="shared" ref="Q393" si="4288">COUNTIF(AH394:BL394,"緊")</f>
        <v>0</v>
      </c>
      <c r="R393" s="1073"/>
      <c r="S393" s="1073">
        <f t="shared" ref="S393" si="4289">COUNTIF(AH394:BL394,"リ")</f>
        <v>0</v>
      </c>
      <c r="T393" s="1074"/>
      <c r="U393" s="1133">
        <f t="shared" ref="U393" si="4290">COUNTIF(AH393:BL393,"○")</f>
        <v>0</v>
      </c>
      <c r="V393" s="1134"/>
      <c r="W393" s="1137">
        <f t="shared" ref="W393" si="4291">SUM(Y393:AD394)</f>
        <v>0</v>
      </c>
      <c r="X393" s="1138"/>
      <c r="Y393" s="1141">
        <f t="shared" ref="Y393" si="4292">SUMIFS($AH393:$BL393,$AH394:$BL394,"非")</f>
        <v>0</v>
      </c>
      <c r="Z393" s="1114"/>
      <c r="AA393" s="1114">
        <f t="shared" ref="AA393" si="4293">SUMIFS($AH393:$BL393,$AH394:$BL394,"緊")</f>
        <v>0</v>
      </c>
      <c r="AB393" s="1114"/>
      <c r="AC393" s="1114">
        <f t="shared" ref="AC393" si="4294">SUMIFS($AH393:$BL393,$AH394:$BL394,"リ")</f>
        <v>0</v>
      </c>
      <c r="AD393" s="1115"/>
      <c r="AE393" s="1118" t="s">
        <v>451</v>
      </c>
      <c r="AF393" s="1119"/>
      <c r="AG393" s="1120"/>
      <c r="AH393" s="359"/>
      <c r="AI393" s="286"/>
      <c r="AJ393" s="286"/>
      <c r="AK393" s="286"/>
      <c r="AL393" s="286"/>
      <c r="AM393" s="286"/>
      <c r="AN393" s="286"/>
      <c r="AO393" s="360"/>
      <c r="AP393" s="360"/>
      <c r="AQ393" s="286"/>
      <c r="AR393" s="286"/>
      <c r="AS393" s="286"/>
      <c r="AT393" s="286"/>
      <c r="AU393" s="286"/>
      <c r="AV393" s="286"/>
      <c r="AW393" s="286"/>
      <c r="AX393" s="286"/>
      <c r="AY393" s="286"/>
      <c r="AZ393" s="286"/>
      <c r="BA393" s="286"/>
      <c r="BB393" s="286"/>
      <c r="BC393" s="286"/>
      <c r="BD393" s="286"/>
      <c r="BE393" s="286"/>
      <c r="BF393" s="286"/>
      <c r="BG393" s="286"/>
      <c r="BH393" s="286"/>
      <c r="BI393" s="286"/>
      <c r="BJ393" s="286"/>
      <c r="BK393" s="286"/>
      <c r="BL393" s="361"/>
      <c r="BM393" s="1105"/>
      <c r="BN393" s="1106"/>
      <c r="BO393" s="1121"/>
      <c r="BP393" s="1122"/>
      <c r="BQ393" s="1125"/>
      <c r="BR393" s="1126"/>
      <c r="BS393" s="1129" t="str">
        <f t="shared" ref="BS393" si="4295">IF(BM393&gt;2,CR393,"")</f>
        <v/>
      </c>
      <c r="BT393" s="1130"/>
      <c r="BU393" s="1105"/>
      <c r="BV393" s="1106"/>
      <c r="BW393" s="1107"/>
      <c r="BX393" s="1108"/>
      <c r="BY393" s="1111"/>
      <c r="BZ393" s="1112">
        <f t="shared" ref="BZ393" si="4296">SUMPRODUCT((AH393:BL393&gt;8)*(BM393=""),AH393:BL393)-IF(BM393="",COUNTIF(AH393:BL393,"&gt;8")*8,0)</f>
        <v>0</v>
      </c>
      <c r="CA393" s="1112">
        <f t="shared" ref="CA393" si="4297">SUMPRODUCT((AH393:BL393&gt;8)*(BM393=8),AH393:BL393)-IF(BM393=8,COUNTIF(AH393:BL393,"&gt;8")*8,0)</f>
        <v>0</v>
      </c>
      <c r="CB393" s="1098">
        <f t="shared" ref="CB393" si="4298">COUNTIFS($AH394:$BL394,"緊",$AH393:$BL393,"○")+COUNTIFS($AH394:$BL394,"リ",$AH393:$BL393,"○")</f>
        <v>0</v>
      </c>
      <c r="CC393" s="1098">
        <f t="shared" ref="CC393" si="4299">SUMIFS($AH393:$BL393,$AH394:$BL394,"緊")+SUMIFS($AH393:$BL393,$AH394:$BL394,"リ")</f>
        <v>0</v>
      </c>
      <c r="CD393" s="1100" t="str">
        <f>IF(K393="","",IFERROR(VALUE(DATEDIF(H393,[3]設定!$D$13,"Y")+DATEDIF(H393,[3]設定!$D$13,"YM")/100),0))</f>
        <v/>
      </c>
      <c r="CE393" s="1100" t="str">
        <f>IF(H393="","",IF(CD393&lt;0.06,"6か月未満",IF(AND(0.06&lt;=CD393,CD393&lt;1),"6か月以上",IF(AND(1&lt;=CD393,CD393&lt;3),"3歳児未満",IF(3&lt;=CD393,"3歳児以上","")))))</f>
        <v/>
      </c>
      <c r="CF393" s="1102"/>
      <c r="CG393" s="1094"/>
      <c r="CH393" s="1103"/>
      <c r="CI393" s="1094"/>
      <c r="CJ393" s="1094"/>
      <c r="CK393" s="1094"/>
      <c r="CL393" s="1094"/>
      <c r="CM393" s="1095"/>
      <c r="CN393" s="1096"/>
      <c r="CO393" s="1092"/>
      <c r="CP393" s="1092"/>
      <c r="CQ393" s="1092"/>
      <c r="CR393" s="1092"/>
      <c r="CS393" s="1092"/>
      <c r="CT393" s="1084">
        <f t="shared" ref="CT393" si="4300">SUM(CV393:DA394)</f>
        <v>0</v>
      </c>
      <c r="CU393" s="1090"/>
      <c r="CV393" s="1084">
        <f t="shared" ref="CV393" si="4301">IF(AND(BM393&lt;&gt;1,K393&gt;=3),COUNTIFS(AH394:BL394,"非",AH393:BL393,"&gt;=2"),"")</f>
        <v>0</v>
      </c>
      <c r="CW393" s="1085"/>
      <c r="CX393" s="1088">
        <f t="shared" ref="CX393" si="4302">IF(AND(BM393&lt;&gt;1,K393&gt;=3),COUNTIFS(AH394:BL394,"緊",AH393:BL393,"&gt;=2"),"")</f>
        <v>0</v>
      </c>
      <c r="CY393" s="1085"/>
      <c r="CZ393" s="1073">
        <f t="shared" ref="CZ393" si="4303">IF(AND(BM393&lt;&gt;1,K393&gt;=3),COUNTIFS(AH394:BL394,"リ",AH393:BL393,"&gt;=2"),"")</f>
        <v>0</v>
      </c>
      <c r="DA393" s="1074"/>
      <c r="DB393" s="1084">
        <f t="shared" ref="DB393" si="4304">SUM(DD393:DI394)</f>
        <v>0</v>
      </c>
      <c r="DC393" s="1090"/>
      <c r="DD393" s="1084" t="str">
        <f t="shared" ref="DD393" si="4305">IF(AND(BM393&lt;&gt;1,K393&lt;3),COUNTIFS(AH394:BL394,"非"),"")</f>
        <v/>
      </c>
      <c r="DE393" s="1085"/>
      <c r="DF393" s="1088" t="str">
        <f t="shared" ref="DF393" si="4306">IF(AND(BM393&lt;&gt;1,K393&lt;3),COUNTIFS(AH394:BL394,"緊"),"")</f>
        <v/>
      </c>
      <c r="DG393" s="1085"/>
      <c r="DH393" s="1073" t="str">
        <f t="shared" ref="DH393" si="4307">IF(AND(BM393&lt;&gt;1,K393&lt;3),COUNTIFS(AH394:BL394,"リ"),"")</f>
        <v/>
      </c>
      <c r="DI393" s="1074"/>
    </row>
    <row r="394" spans="1:113" ht="17.25" customHeight="1" x14ac:dyDescent="0.15">
      <c r="A394" s="1145"/>
      <c r="B394" s="1146"/>
      <c r="C394" s="1150"/>
      <c r="D394" s="1151"/>
      <c r="E394" s="1151"/>
      <c r="F394" s="1151"/>
      <c r="G394" s="1152"/>
      <c r="H394" s="1156"/>
      <c r="I394" s="1157"/>
      <c r="J394" s="1158"/>
      <c r="K394" s="1145"/>
      <c r="L394" s="1146"/>
      <c r="M394" s="1086"/>
      <c r="N394" s="1091"/>
      <c r="O394" s="1160"/>
      <c r="P394" s="1075"/>
      <c r="Q394" s="1075"/>
      <c r="R394" s="1075"/>
      <c r="S394" s="1075"/>
      <c r="T394" s="1076"/>
      <c r="U394" s="1135"/>
      <c r="V394" s="1136"/>
      <c r="W394" s="1139"/>
      <c r="X394" s="1140"/>
      <c r="Y394" s="1142"/>
      <c r="Z394" s="1116"/>
      <c r="AA394" s="1116"/>
      <c r="AB394" s="1116"/>
      <c r="AC394" s="1116"/>
      <c r="AD394" s="1117"/>
      <c r="AE394" s="1077" t="s">
        <v>450</v>
      </c>
      <c r="AF394" s="1078"/>
      <c r="AG394" s="1079"/>
      <c r="AH394" s="362"/>
      <c r="AI394" s="362"/>
      <c r="AJ394" s="362"/>
      <c r="AK394" s="362"/>
      <c r="AL394" s="362"/>
      <c r="AM394" s="362"/>
      <c r="AN394" s="362"/>
      <c r="AO394" s="363"/>
      <c r="AP394" s="363"/>
      <c r="AQ394" s="362"/>
      <c r="AR394" s="362"/>
      <c r="AS394" s="362"/>
      <c r="AT394" s="362"/>
      <c r="AU394" s="362"/>
      <c r="AV394" s="362"/>
      <c r="AW394" s="362"/>
      <c r="AX394" s="362"/>
      <c r="AY394" s="362"/>
      <c r="AZ394" s="362"/>
      <c r="BA394" s="362"/>
      <c r="BB394" s="362"/>
      <c r="BC394" s="362"/>
      <c r="BD394" s="362"/>
      <c r="BE394" s="362"/>
      <c r="BF394" s="362"/>
      <c r="BG394" s="362"/>
      <c r="BH394" s="362"/>
      <c r="BI394" s="362"/>
      <c r="BJ394" s="362"/>
      <c r="BK394" s="362"/>
      <c r="BL394" s="362"/>
      <c r="BM394" s="1080"/>
      <c r="BN394" s="1081"/>
      <c r="BO394" s="1123"/>
      <c r="BP394" s="1124"/>
      <c r="BQ394" s="1127"/>
      <c r="BR394" s="1128"/>
      <c r="BS394" s="1131"/>
      <c r="BT394" s="1132"/>
      <c r="BU394" s="1080"/>
      <c r="BV394" s="1081"/>
      <c r="BW394" s="1109"/>
      <c r="BX394" s="1110"/>
      <c r="BY394" s="1111"/>
      <c r="BZ394" s="1113"/>
      <c r="CA394" s="1113"/>
      <c r="CB394" s="1099"/>
      <c r="CC394" s="1099"/>
      <c r="CD394" s="1101"/>
      <c r="CE394" s="1101"/>
      <c r="CF394" s="1102"/>
      <c r="CG394" s="1094"/>
      <c r="CH394" s="1104"/>
      <c r="CI394" s="1094"/>
      <c r="CJ394" s="1094"/>
      <c r="CK394" s="1094"/>
      <c r="CL394" s="1094"/>
      <c r="CM394" s="1095"/>
      <c r="CN394" s="1097"/>
      <c r="CO394" s="1093"/>
      <c r="CP394" s="1093"/>
      <c r="CQ394" s="1093"/>
      <c r="CR394" s="1093"/>
      <c r="CS394" s="1093"/>
      <c r="CT394" s="1086"/>
      <c r="CU394" s="1091"/>
      <c r="CV394" s="1086"/>
      <c r="CW394" s="1087"/>
      <c r="CX394" s="1089"/>
      <c r="CY394" s="1087"/>
      <c r="CZ394" s="1075"/>
      <c r="DA394" s="1076"/>
      <c r="DB394" s="1086"/>
      <c r="DC394" s="1091"/>
      <c r="DD394" s="1086"/>
      <c r="DE394" s="1087"/>
      <c r="DF394" s="1089"/>
      <c r="DG394" s="1087"/>
      <c r="DH394" s="1075"/>
      <c r="DI394" s="1076"/>
    </row>
    <row r="395" spans="1:113" ht="17.25" customHeight="1" x14ac:dyDescent="0.15">
      <c r="A395" s="1143">
        <f t="shared" si="3933"/>
        <v>193</v>
      </c>
      <c r="B395" s="1144"/>
      <c r="C395" s="1147"/>
      <c r="D395" s="1148"/>
      <c r="E395" s="1148"/>
      <c r="F395" s="1148"/>
      <c r="G395" s="1149"/>
      <c r="H395" s="1153"/>
      <c r="I395" s="1154"/>
      <c r="J395" s="1155"/>
      <c r="K395" s="1143" t="str">
        <f>IF(ISERROR(VLOOKUP($H395,[3]設定!$D$2:$E$7,2)), "", VLOOKUP($H395,[3]設定!$D$2:$E$7,2))</f>
        <v/>
      </c>
      <c r="L395" s="1144"/>
      <c r="M395" s="1084">
        <f t="shared" ref="M395" si="4308">COUNTA(AH396:BL396)</f>
        <v>0</v>
      </c>
      <c r="N395" s="1090"/>
      <c r="O395" s="1159">
        <f t="shared" ref="O395" si="4309">COUNTIF(AH396:BL396,"非")</f>
        <v>0</v>
      </c>
      <c r="P395" s="1073"/>
      <c r="Q395" s="1073">
        <f t="shared" ref="Q395" si="4310">COUNTIF(AH396:BL396,"緊")</f>
        <v>0</v>
      </c>
      <c r="R395" s="1073"/>
      <c r="S395" s="1073">
        <f t="shared" ref="S395" si="4311">COUNTIF(AH396:BL396,"リ")</f>
        <v>0</v>
      </c>
      <c r="T395" s="1074"/>
      <c r="U395" s="1133">
        <f t="shared" ref="U395" si="4312">COUNTIF(AH395:BL395,"○")</f>
        <v>0</v>
      </c>
      <c r="V395" s="1134"/>
      <c r="W395" s="1137">
        <f t="shared" ref="W395" si="4313">SUM(Y395:AD396)</f>
        <v>0</v>
      </c>
      <c r="X395" s="1138"/>
      <c r="Y395" s="1141">
        <f t="shared" ref="Y395" si="4314">SUMIFS($AH395:$BL395,$AH396:$BL396,"非")</f>
        <v>0</v>
      </c>
      <c r="Z395" s="1114"/>
      <c r="AA395" s="1114">
        <f t="shared" ref="AA395" si="4315">SUMIFS($AH395:$BL395,$AH396:$BL396,"緊")</f>
        <v>0</v>
      </c>
      <c r="AB395" s="1114"/>
      <c r="AC395" s="1114">
        <f t="shared" ref="AC395" si="4316">SUMIFS($AH395:$BL395,$AH396:$BL396,"リ")</f>
        <v>0</v>
      </c>
      <c r="AD395" s="1115"/>
      <c r="AE395" s="1118" t="s">
        <v>451</v>
      </c>
      <c r="AF395" s="1119"/>
      <c r="AG395" s="1120"/>
      <c r="AH395" s="359"/>
      <c r="AI395" s="286"/>
      <c r="AJ395" s="286"/>
      <c r="AK395" s="286"/>
      <c r="AL395" s="286"/>
      <c r="AM395" s="286"/>
      <c r="AN395" s="286"/>
      <c r="AO395" s="360"/>
      <c r="AP395" s="360"/>
      <c r="AQ395" s="286"/>
      <c r="AR395" s="286"/>
      <c r="AS395" s="286"/>
      <c r="AT395" s="286"/>
      <c r="AU395" s="286"/>
      <c r="AV395" s="286"/>
      <c r="AW395" s="286"/>
      <c r="AX395" s="286"/>
      <c r="AY395" s="286"/>
      <c r="AZ395" s="286"/>
      <c r="BA395" s="286"/>
      <c r="BB395" s="286"/>
      <c r="BC395" s="286"/>
      <c r="BD395" s="286"/>
      <c r="BE395" s="286"/>
      <c r="BF395" s="286"/>
      <c r="BG395" s="286"/>
      <c r="BH395" s="286"/>
      <c r="BI395" s="286"/>
      <c r="BJ395" s="286"/>
      <c r="BK395" s="286"/>
      <c r="BL395" s="361"/>
      <c r="BM395" s="1105"/>
      <c r="BN395" s="1106"/>
      <c r="BO395" s="1121"/>
      <c r="BP395" s="1122"/>
      <c r="BQ395" s="1125"/>
      <c r="BR395" s="1126"/>
      <c r="BS395" s="1129" t="str">
        <f t="shared" ref="BS395" si="4317">IF(BM395&gt;2,CR395,"")</f>
        <v/>
      </c>
      <c r="BT395" s="1130"/>
      <c r="BU395" s="1105"/>
      <c r="BV395" s="1106"/>
      <c r="BW395" s="1107"/>
      <c r="BX395" s="1108"/>
      <c r="BY395" s="1111"/>
      <c r="BZ395" s="1112">
        <f t="shared" ref="BZ395" si="4318">SUMPRODUCT((AH395:BL395&gt;8)*(BM395=""),AH395:BL395)-IF(BM395="",COUNTIF(AH395:BL395,"&gt;8")*8,0)</f>
        <v>0</v>
      </c>
      <c r="CA395" s="1112">
        <f t="shared" ref="CA395" si="4319">SUMPRODUCT((AH395:BL395&gt;8)*(BM395=8),AH395:BL395)-IF(BM395=8,COUNTIF(AH395:BL395,"&gt;8")*8,0)</f>
        <v>0</v>
      </c>
      <c r="CB395" s="1098">
        <f t="shared" ref="CB395" si="4320">COUNTIFS($AH396:$BL396,"緊",$AH395:$BL395,"○")+COUNTIFS($AH396:$BL396,"リ",$AH395:$BL395,"○")</f>
        <v>0</v>
      </c>
      <c r="CC395" s="1098">
        <f t="shared" ref="CC395" si="4321">SUMIFS($AH395:$BL395,$AH396:$BL396,"緊")+SUMIFS($AH395:$BL395,$AH396:$BL396,"リ")</f>
        <v>0</v>
      </c>
      <c r="CD395" s="1100" t="str">
        <f>IF(K395="","",IFERROR(VALUE(DATEDIF(H395,[3]設定!$D$13,"Y")+DATEDIF(H395,[3]設定!$D$13,"YM")/100),0))</f>
        <v/>
      </c>
      <c r="CE395" s="1100" t="str">
        <f>IF(H395="","",IF(CD395&lt;0.06,"6か月未満",IF(AND(0.06&lt;=CD395,CD395&lt;1),"6か月以上",IF(AND(1&lt;=CD395,CD395&lt;3),"3歳児未満",IF(3&lt;=CD395,"3歳児以上","")))))</f>
        <v/>
      </c>
      <c r="CF395" s="1102"/>
      <c r="CG395" s="1094"/>
      <c r="CH395" s="1103"/>
      <c r="CI395" s="1094"/>
      <c r="CJ395" s="1094"/>
      <c r="CK395" s="1094"/>
      <c r="CL395" s="1094"/>
      <c r="CM395" s="1095"/>
      <c r="CN395" s="1096"/>
      <c r="CO395" s="1092"/>
      <c r="CP395" s="1092"/>
      <c r="CQ395" s="1092"/>
      <c r="CR395" s="1092"/>
      <c r="CS395" s="1092"/>
      <c r="CT395" s="1084">
        <f t="shared" ref="CT395" si="4322">SUM(CV395:DA396)</f>
        <v>0</v>
      </c>
      <c r="CU395" s="1090"/>
      <c r="CV395" s="1084">
        <f t="shared" ref="CV395" si="4323">IF(AND(BM395&lt;&gt;1,K395&gt;=3),COUNTIFS(AH396:BL396,"非",AH395:BL395,"&gt;=2"),"")</f>
        <v>0</v>
      </c>
      <c r="CW395" s="1085"/>
      <c r="CX395" s="1088">
        <f t="shared" ref="CX395" si="4324">IF(AND(BM395&lt;&gt;1,K395&gt;=3),COUNTIFS(AH396:BL396,"緊",AH395:BL395,"&gt;=2"),"")</f>
        <v>0</v>
      </c>
      <c r="CY395" s="1085"/>
      <c r="CZ395" s="1073">
        <f t="shared" ref="CZ395" si="4325">IF(AND(BM395&lt;&gt;1,K395&gt;=3),COUNTIFS(AH396:BL396,"リ",AH395:BL395,"&gt;=2"),"")</f>
        <v>0</v>
      </c>
      <c r="DA395" s="1074"/>
      <c r="DB395" s="1084">
        <f t="shared" ref="DB395" si="4326">SUM(DD395:DI396)</f>
        <v>0</v>
      </c>
      <c r="DC395" s="1090"/>
      <c r="DD395" s="1084" t="str">
        <f t="shared" ref="DD395" si="4327">IF(AND(BM395&lt;&gt;1,K395&lt;3),COUNTIFS(AH396:BL396,"非"),"")</f>
        <v/>
      </c>
      <c r="DE395" s="1085"/>
      <c r="DF395" s="1088" t="str">
        <f t="shared" ref="DF395" si="4328">IF(AND(BM395&lt;&gt;1,K395&lt;3),COUNTIFS(AH396:BL396,"緊"),"")</f>
        <v/>
      </c>
      <c r="DG395" s="1085"/>
      <c r="DH395" s="1073" t="str">
        <f t="shared" ref="DH395" si="4329">IF(AND(BM395&lt;&gt;1,K395&lt;3),COUNTIFS(AH396:BL396,"リ"),"")</f>
        <v/>
      </c>
      <c r="DI395" s="1074"/>
    </row>
    <row r="396" spans="1:113" ht="17.25" customHeight="1" x14ac:dyDescent="0.15">
      <c r="A396" s="1145"/>
      <c r="B396" s="1146"/>
      <c r="C396" s="1150"/>
      <c r="D396" s="1151"/>
      <c r="E396" s="1151"/>
      <c r="F396" s="1151"/>
      <c r="G396" s="1152"/>
      <c r="H396" s="1156"/>
      <c r="I396" s="1157"/>
      <c r="J396" s="1158"/>
      <c r="K396" s="1145"/>
      <c r="L396" s="1146"/>
      <c r="M396" s="1086"/>
      <c r="N396" s="1091"/>
      <c r="O396" s="1160"/>
      <c r="P396" s="1075"/>
      <c r="Q396" s="1075"/>
      <c r="R396" s="1075"/>
      <c r="S396" s="1075"/>
      <c r="T396" s="1076"/>
      <c r="U396" s="1135"/>
      <c r="V396" s="1136"/>
      <c r="W396" s="1139"/>
      <c r="X396" s="1140"/>
      <c r="Y396" s="1142"/>
      <c r="Z396" s="1116"/>
      <c r="AA396" s="1116"/>
      <c r="AB396" s="1116"/>
      <c r="AC396" s="1116"/>
      <c r="AD396" s="1117"/>
      <c r="AE396" s="1077" t="s">
        <v>450</v>
      </c>
      <c r="AF396" s="1078"/>
      <c r="AG396" s="1079"/>
      <c r="AH396" s="362"/>
      <c r="AI396" s="362"/>
      <c r="AJ396" s="362"/>
      <c r="AK396" s="362"/>
      <c r="AL396" s="362"/>
      <c r="AM396" s="362"/>
      <c r="AN396" s="362"/>
      <c r="AO396" s="363"/>
      <c r="AP396" s="363"/>
      <c r="AQ396" s="362"/>
      <c r="AR396" s="362"/>
      <c r="AS396" s="362"/>
      <c r="AT396" s="362"/>
      <c r="AU396" s="362"/>
      <c r="AV396" s="362"/>
      <c r="AW396" s="362"/>
      <c r="AX396" s="362"/>
      <c r="AY396" s="362"/>
      <c r="AZ396" s="362"/>
      <c r="BA396" s="362"/>
      <c r="BB396" s="362"/>
      <c r="BC396" s="362"/>
      <c r="BD396" s="362"/>
      <c r="BE396" s="362"/>
      <c r="BF396" s="362"/>
      <c r="BG396" s="362"/>
      <c r="BH396" s="362"/>
      <c r="BI396" s="362"/>
      <c r="BJ396" s="362"/>
      <c r="BK396" s="362"/>
      <c r="BL396" s="362"/>
      <c r="BM396" s="1080"/>
      <c r="BN396" s="1081"/>
      <c r="BO396" s="1123"/>
      <c r="BP396" s="1124"/>
      <c r="BQ396" s="1127"/>
      <c r="BR396" s="1128"/>
      <c r="BS396" s="1131"/>
      <c r="BT396" s="1132"/>
      <c r="BU396" s="1080"/>
      <c r="BV396" s="1081"/>
      <c r="BW396" s="1109"/>
      <c r="BX396" s="1110"/>
      <c r="BY396" s="1111"/>
      <c r="BZ396" s="1113"/>
      <c r="CA396" s="1113"/>
      <c r="CB396" s="1099"/>
      <c r="CC396" s="1099"/>
      <c r="CD396" s="1101"/>
      <c r="CE396" s="1101"/>
      <c r="CF396" s="1102"/>
      <c r="CG396" s="1094"/>
      <c r="CH396" s="1104"/>
      <c r="CI396" s="1094"/>
      <c r="CJ396" s="1094"/>
      <c r="CK396" s="1094"/>
      <c r="CL396" s="1094"/>
      <c r="CM396" s="1095"/>
      <c r="CN396" s="1097"/>
      <c r="CO396" s="1093"/>
      <c r="CP396" s="1093"/>
      <c r="CQ396" s="1093"/>
      <c r="CR396" s="1093"/>
      <c r="CS396" s="1093"/>
      <c r="CT396" s="1086"/>
      <c r="CU396" s="1091"/>
      <c r="CV396" s="1086"/>
      <c r="CW396" s="1087"/>
      <c r="CX396" s="1089"/>
      <c r="CY396" s="1087"/>
      <c r="CZ396" s="1075"/>
      <c r="DA396" s="1076"/>
      <c r="DB396" s="1086"/>
      <c r="DC396" s="1091"/>
      <c r="DD396" s="1086"/>
      <c r="DE396" s="1087"/>
      <c r="DF396" s="1089"/>
      <c r="DG396" s="1087"/>
      <c r="DH396" s="1075"/>
      <c r="DI396" s="1076"/>
    </row>
    <row r="397" spans="1:113" ht="17.25" customHeight="1" x14ac:dyDescent="0.15">
      <c r="A397" s="1143">
        <f t="shared" si="3933"/>
        <v>194</v>
      </c>
      <c r="B397" s="1144"/>
      <c r="C397" s="1147"/>
      <c r="D397" s="1148"/>
      <c r="E397" s="1148"/>
      <c r="F397" s="1148"/>
      <c r="G397" s="1149"/>
      <c r="H397" s="1153"/>
      <c r="I397" s="1154"/>
      <c r="J397" s="1155"/>
      <c r="K397" s="1143" t="str">
        <f>IF(ISERROR(VLOOKUP($H397,[3]設定!$D$2:$E$7,2)), "", VLOOKUP($H397,[3]設定!$D$2:$E$7,2))</f>
        <v/>
      </c>
      <c r="L397" s="1144"/>
      <c r="M397" s="1084">
        <f t="shared" ref="M397" si="4330">COUNTA(AH398:BL398)</f>
        <v>0</v>
      </c>
      <c r="N397" s="1090"/>
      <c r="O397" s="1159">
        <f t="shared" ref="O397" si="4331">COUNTIF(AH398:BL398,"非")</f>
        <v>0</v>
      </c>
      <c r="P397" s="1073"/>
      <c r="Q397" s="1073">
        <f t="shared" ref="Q397" si="4332">COUNTIF(AH398:BL398,"緊")</f>
        <v>0</v>
      </c>
      <c r="R397" s="1073"/>
      <c r="S397" s="1073">
        <f t="shared" ref="S397" si="4333">COUNTIF(AH398:BL398,"リ")</f>
        <v>0</v>
      </c>
      <c r="T397" s="1074"/>
      <c r="U397" s="1133">
        <f t="shared" ref="U397" si="4334">COUNTIF(AH397:BL397,"○")</f>
        <v>0</v>
      </c>
      <c r="V397" s="1134"/>
      <c r="W397" s="1137">
        <f t="shared" ref="W397" si="4335">SUM(Y397:AD398)</f>
        <v>0</v>
      </c>
      <c r="X397" s="1138"/>
      <c r="Y397" s="1141">
        <f t="shared" ref="Y397" si="4336">SUMIFS($AH397:$BL397,$AH398:$BL398,"非")</f>
        <v>0</v>
      </c>
      <c r="Z397" s="1114"/>
      <c r="AA397" s="1114">
        <f t="shared" ref="AA397" si="4337">SUMIFS($AH397:$BL397,$AH398:$BL398,"緊")</f>
        <v>0</v>
      </c>
      <c r="AB397" s="1114"/>
      <c r="AC397" s="1114">
        <f t="shared" ref="AC397" si="4338">SUMIFS($AH397:$BL397,$AH398:$BL398,"リ")</f>
        <v>0</v>
      </c>
      <c r="AD397" s="1115"/>
      <c r="AE397" s="1118" t="s">
        <v>451</v>
      </c>
      <c r="AF397" s="1119"/>
      <c r="AG397" s="1120"/>
      <c r="AH397" s="359"/>
      <c r="AI397" s="286"/>
      <c r="AJ397" s="286"/>
      <c r="AK397" s="286"/>
      <c r="AL397" s="286"/>
      <c r="AM397" s="286"/>
      <c r="AN397" s="286"/>
      <c r="AO397" s="360"/>
      <c r="AP397" s="360"/>
      <c r="AQ397" s="286"/>
      <c r="AR397" s="286"/>
      <c r="AS397" s="286"/>
      <c r="AT397" s="286"/>
      <c r="AU397" s="286"/>
      <c r="AV397" s="286"/>
      <c r="AW397" s="286"/>
      <c r="AX397" s="286"/>
      <c r="AY397" s="286"/>
      <c r="AZ397" s="286"/>
      <c r="BA397" s="286"/>
      <c r="BB397" s="286"/>
      <c r="BC397" s="286"/>
      <c r="BD397" s="286"/>
      <c r="BE397" s="286"/>
      <c r="BF397" s="286"/>
      <c r="BG397" s="286"/>
      <c r="BH397" s="286"/>
      <c r="BI397" s="286"/>
      <c r="BJ397" s="286"/>
      <c r="BK397" s="286"/>
      <c r="BL397" s="361"/>
      <c r="BM397" s="1105"/>
      <c r="BN397" s="1106"/>
      <c r="BO397" s="1121"/>
      <c r="BP397" s="1122"/>
      <c r="BQ397" s="1125"/>
      <c r="BR397" s="1126"/>
      <c r="BS397" s="1129" t="str">
        <f t="shared" ref="BS397" si="4339">IF(BM397&gt;2,CR397,"")</f>
        <v/>
      </c>
      <c r="BT397" s="1130"/>
      <c r="BU397" s="1105"/>
      <c r="BV397" s="1106"/>
      <c r="BW397" s="1107"/>
      <c r="BX397" s="1108"/>
      <c r="BY397" s="1111"/>
      <c r="BZ397" s="1112">
        <f t="shared" ref="BZ397" si="4340">SUMPRODUCT((AH397:BL397&gt;8)*(BM397=""),AH397:BL397)-IF(BM397="",COUNTIF(AH397:BL397,"&gt;8")*8,0)</f>
        <v>0</v>
      </c>
      <c r="CA397" s="1112">
        <f t="shared" ref="CA397" si="4341">SUMPRODUCT((AH397:BL397&gt;8)*(BM397=8),AH397:BL397)-IF(BM397=8,COUNTIF(AH397:BL397,"&gt;8")*8,0)</f>
        <v>0</v>
      </c>
      <c r="CB397" s="1098">
        <f t="shared" ref="CB397" si="4342">COUNTIFS($AH398:$BL398,"緊",$AH397:$BL397,"○")+COUNTIFS($AH398:$BL398,"リ",$AH397:$BL397,"○")</f>
        <v>0</v>
      </c>
      <c r="CC397" s="1098">
        <f t="shared" ref="CC397" si="4343">SUMIFS($AH397:$BL397,$AH398:$BL398,"緊")+SUMIFS($AH397:$BL397,$AH398:$BL398,"リ")</f>
        <v>0</v>
      </c>
      <c r="CD397" s="1100" t="str">
        <f>IF(K397="","",IFERROR(VALUE(DATEDIF(H397,[3]設定!$D$13,"Y")+DATEDIF(H397,[3]設定!$D$13,"YM")/100),0))</f>
        <v/>
      </c>
      <c r="CE397" s="1100" t="str">
        <f>IF(H397="","",IF(CD397&lt;0.06,"6か月未満",IF(AND(0.06&lt;=CD397,CD397&lt;1),"6か月以上",IF(AND(1&lt;=CD397,CD397&lt;3),"3歳児未満",IF(3&lt;=CD397,"3歳児以上","")))))</f>
        <v/>
      </c>
      <c r="CF397" s="1102"/>
      <c r="CG397" s="1103"/>
      <c r="CH397" s="1103"/>
      <c r="CI397" s="1094"/>
      <c r="CJ397" s="1094"/>
      <c r="CK397" s="1094"/>
      <c r="CL397" s="1094"/>
      <c r="CM397" s="1095"/>
      <c r="CN397" s="1096"/>
      <c r="CO397" s="1092"/>
      <c r="CP397" s="1092"/>
      <c r="CQ397" s="1092"/>
      <c r="CR397" s="1092"/>
      <c r="CS397" s="1092"/>
      <c r="CT397" s="1084">
        <f t="shared" ref="CT397" si="4344">SUM(CV397:DA398)</f>
        <v>0</v>
      </c>
      <c r="CU397" s="1090"/>
      <c r="CV397" s="1084">
        <f t="shared" ref="CV397" si="4345">IF(AND(BM397&lt;&gt;1,K397&gt;=3),COUNTIFS(AH398:BL398,"非",AH397:BL397,"&gt;=2"),"")</f>
        <v>0</v>
      </c>
      <c r="CW397" s="1085"/>
      <c r="CX397" s="1088">
        <f t="shared" ref="CX397" si="4346">IF(AND(BM397&lt;&gt;1,K397&gt;=3),COUNTIFS(AH398:BL398,"緊",AH397:BL397,"&gt;=2"),"")</f>
        <v>0</v>
      </c>
      <c r="CY397" s="1085"/>
      <c r="CZ397" s="1073">
        <f t="shared" ref="CZ397" si="4347">IF(AND(BM397&lt;&gt;1,K397&gt;=3),COUNTIFS(AH398:BL398,"リ",AH397:BL397,"&gt;=2"),"")</f>
        <v>0</v>
      </c>
      <c r="DA397" s="1074"/>
      <c r="DB397" s="1084">
        <f t="shared" ref="DB397" si="4348">SUM(DD397:DI398)</f>
        <v>0</v>
      </c>
      <c r="DC397" s="1090"/>
      <c r="DD397" s="1084" t="str">
        <f t="shared" ref="DD397" si="4349">IF(AND(BM397&lt;&gt;1,K397&lt;3),COUNTIFS(AH398:BL398,"非"),"")</f>
        <v/>
      </c>
      <c r="DE397" s="1085"/>
      <c r="DF397" s="1088" t="str">
        <f t="shared" ref="DF397" si="4350">IF(AND(BM397&lt;&gt;1,K397&lt;3),COUNTIFS(AH398:BL398,"緊"),"")</f>
        <v/>
      </c>
      <c r="DG397" s="1085"/>
      <c r="DH397" s="1073" t="str">
        <f t="shared" ref="DH397" si="4351">IF(AND(BM397&lt;&gt;1,K397&lt;3),COUNTIFS(AH398:BL398,"リ"),"")</f>
        <v/>
      </c>
      <c r="DI397" s="1074"/>
    </row>
    <row r="398" spans="1:113" ht="17.25" customHeight="1" x14ac:dyDescent="0.15">
      <c r="A398" s="1145"/>
      <c r="B398" s="1146"/>
      <c r="C398" s="1150"/>
      <c r="D398" s="1151"/>
      <c r="E398" s="1151"/>
      <c r="F398" s="1151"/>
      <c r="G398" s="1152"/>
      <c r="H398" s="1156"/>
      <c r="I398" s="1157"/>
      <c r="J398" s="1158"/>
      <c r="K398" s="1145"/>
      <c r="L398" s="1146"/>
      <c r="M398" s="1086"/>
      <c r="N398" s="1091"/>
      <c r="O398" s="1160"/>
      <c r="P398" s="1075"/>
      <c r="Q398" s="1075"/>
      <c r="R398" s="1075"/>
      <c r="S398" s="1075"/>
      <c r="T398" s="1076"/>
      <c r="U398" s="1135"/>
      <c r="V398" s="1136"/>
      <c r="W398" s="1139"/>
      <c r="X398" s="1140"/>
      <c r="Y398" s="1142"/>
      <c r="Z398" s="1116"/>
      <c r="AA398" s="1116"/>
      <c r="AB398" s="1116"/>
      <c r="AC398" s="1116"/>
      <c r="AD398" s="1117"/>
      <c r="AE398" s="1077" t="s">
        <v>450</v>
      </c>
      <c r="AF398" s="1078"/>
      <c r="AG398" s="1079"/>
      <c r="AH398" s="362"/>
      <c r="AI398" s="362"/>
      <c r="AJ398" s="362"/>
      <c r="AK398" s="362"/>
      <c r="AL398" s="362"/>
      <c r="AM398" s="362"/>
      <c r="AN398" s="362"/>
      <c r="AO398" s="363"/>
      <c r="AP398" s="363"/>
      <c r="AQ398" s="362"/>
      <c r="AR398" s="362"/>
      <c r="AS398" s="362"/>
      <c r="AT398" s="362"/>
      <c r="AU398" s="362"/>
      <c r="AV398" s="362"/>
      <c r="AW398" s="362"/>
      <c r="AX398" s="362"/>
      <c r="AY398" s="362"/>
      <c r="AZ398" s="362"/>
      <c r="BA398" s="362"/>
      <c r="BB398" s="362"/>
      <c r="BC398" s="362"/>
      <c r="BD398" s="362"/>
      <c r="BE398" s="362"/>
      <c r="BF398" s="362"/>
      <c r="BG398" s="362"/>
      <c r="BH398" s="362"/>
      <c r="BI398" s="362"/>
      <c r="BJ398" s="362"/>
      <c r="BK398" s="362"/>
      <c r="BL398" s="362"/>
      <c r="BM398" s="1080"/>
      <c r="BN398" s="1081"/>
      <c r="BO398" s="1123"/>
      <c r="BP398" s="1124"/>
      <c r="BQ398" s="1127"/>
      <c r="BR398" s="1128"/>
      <c r="BS398" s="1131"/>
      <c r="BT398" s="1132"/>
      <c r="BU398" s="1080"/>
      <c r="BV398" s="1081"/>
      <c r="BW398" s="1109"/>
      <c r="BX398" s="1110"/>
      <c r="BY398" s="1111"/>
      <c r="BZ398" s="1113"/>
      <c r="CA398" s="1113"/>
      <c r="CB398" s="1099"/>
      <c r="CC398" s="1099"/>
      <c r="CD398" s="1101"/>
      <c r="CE398" s="1101"/>
      <c r="CF398" s="1102"/>
      <c r="CG398" s="1104"/>
      <c r="CH398" s="1104"/>
      <c r="CI398" s="1094"/>
      <c r="CJ398" s="1094"/>
      <c r="CK398" s="1094"/>
      <c r="CL398" s="1094"/>
      <c r="CM398" s="1095"/>
      <c r="CN398" s="1097"/>
      <c r="CO398" s="1093"/>
      <c r="CP398" s="1093"/>
      <c r="CQ398" s="1093"/>
      <c r="CR398" s="1093"/>
      <c r="CS398" s="1093"/>
      <c r="CT398" s="1086"/>
      <c r="CU398" s="1091"/>
      <c r="CV398" s="1086"/>
      <c r="CW398" s="1087"/>
      <c r="CX398" s="1089"/>
      <c r="CY398" s="1087"/>
      <c r="CZ398" s="1075"/>
      <c r="DA398" s="1076"/>
      <c r="DB398" s="1086"/>
      <c r="DC398" s="1091"/>
      <c r="DD398" s="1086"/>
      <c r="DE398" s="1087"/>
      <c r="DF398" s="1089"/>
      <c r="DG398" s="1087"/>
      <c r="DH398" s="1075"/>
      <c r="DI398" s="1076"/>
    </row>
    <row r="399" spans="1:113" ht="17.25" customHeight="1" x14ac:dyDescent="0.15">
      <c r="A399" s="1143">
        <f t="shared" si="3933"/>
        <v>195</v>
      </c>
      <c r="B399" s="1144"/>
      <c r="C399" s="1147"/>
      <c r="D399" s="1148"/>
      <c r="E399" s="1148"/>
      <c r="F399" s="1148"/>
      <c r="G399" s="1149"/>
      <c r="H399" s="1153"/>
      <c r="I399" s="1154"/>
      <c r="J399" s="1155"/>
      <c r="K399" s="1143" t="str">
        <f>IF(ISERROR(VLOOKUP($H399,[3]設定!$D$2:$E$7,2)), "", VLOOKUP($H399,[3]設定!$D$2:$E$7,2))</f>
        <v/>
      </c>
      <c r="L399" s="1144"/>
      <c r="M399" s="1084">
        <f t="shared" ref="M399" si="4352">COUNTA(AH400:BL400)</f>
        <v>0</v>
      </c>
      <c r="N399" s="1090"/>
      <c r="O399" s="1159">
        <f t="shared" ref="O399" si="4353">COUNTIF(AH400:BL400,"非")</f>
        <v>0</v>
      </c>
      <c r="P399" s="1073"/>
      <c r="Q399" s="1073">
        <f t="shared" ref="Q399" si="4354">COUNTIF(AH400:BL400,"緊")</f>
        <v>0</v>
      </c>
      <c r="R399" s="1073"/>
      <c r="S399" s="1073">
        <f t="shared" ref="S399" si="4355">COUNTIF(AH400:BL400,"リ")</f>
        <v>0</v>
      </c>
      <c r="T399" s="1074"/>
      <c r="U399" s="1133">
        <f t="shared" ref="U399" si="4356">COUNTIF(AH399:BL399,"○")</f>
        <v>0</v>
      </c>
      <c r="V399" s="1134"/>
      <c r="W399" s="1137">
        <f t="shared" ref="W399" si="4357">SUM(Y399:AD400)</f>
        <v>0</v>
      </c>
      <c r="X399" s="1138"/>
      <c r="Y399" s="1141">
        <f t="shared" ref="Y399" si="4358">SUMIFS($AH399:$BL399,$AH400:$BL400,"非")</f>
        <v>0</v>
      </c>
      <c r="Z399" s="1114"/>
      <c r="AA399" s="1114">
        <f t="shared" ref="AA399" si="4359">SUMIFS($AH399:$BL399,$AH400:$BL400,"緊")</f>
        <v>0</v>
      </c>
      <c r="AB399" s="1114"/>
      <c r="AC399" s="1114">
        <f t="shared" ref="AC399" si="4360">SUMIFS($AH399:$BL399,$AH400:$BL400,"リ")</f>
        <v>0</v>
      </c>
      <c r="AD399" s="1115"/>
      <c r="AE399" s="1118" t="s">
        <v>451</v>
      </c>
      <c r="AF399" s="1119"/>
      <c r="AG399" s="1120"/>
      <c r="AH399" s="359"/>
      <c r="AI399" s="286"/>
      <c r="AJ399" s="286"/>
      <c r="AK399" s="286"/>
      <c r="AL399" s="286"/>
      <c r="AM399" s="286"/>
      <c r="AN399" s="286"/>
      <c r="AO399" s="360"/>
      <c r="AP399" s="360"/>
      <c r="AQ399" s="286"/>
      <c r="AR399" s="286"/>
      <c r="AS399" s="286"/>
      <c r="AT399" s="286"/>
      <c r="AU399" s="286"/>
      <c r="AV399" s="286"/>
      <c r="AW399" s="286"/>
      <c r="AX399" s="286"/>
      <c r="AY399" s="286"/>
      <c r="AZ399" s="286"/>
      <c r="BA399" s="286"/>
      <c r="BB399" s="286"/>
      <c r="BC399" s="286"/>
      <c r="BD399" s="286"/>
      <c r="BE399" s="286"/>
      <c r="BF399" s="286"/>
      <c r="BG399" s="286"/>
      <c r="BH399" s="286"/>
      <c r="BI399" s="286"/>
      <c r="BJ399" s="286"/>
      <c r="BK399" s="286"/>
      <c r="BL399" s="361"/>
      <c r="BM399" s="1105"/>
      <c r="BN399" s="1106"/>
      <c r="BO399" s="1121"/>
      <c r="BP399" s="1122"/>
      <c r="BQ399" s="1125"/>
      <c r="BR399" s="1126"/>
      <c r="BS399" s="1129" t="str">
        <f t="shared" ref="BS399" si="4361">IF(BM399&gt;2,CR399,"")</f>
        <v/>
      </c>
      <c r="BT399" s="1130"/>
      <c r="BU399" s="1105"/>
      <c r="BV399" s="1106"/>
      <c r="BW399" s="1107"/>
      <c r="BX399" s="1108"/>
      <c r="BY399" s="1111"/>
      <c r="BZ399" s="1112">
        <f t="shared" ref="BZ399" si="4362">SUMPRODUCT((AH399:BL399&gt;8)*(BM399=""),AH399:BL399)-IF(BM399="",COUNTIF(AH399:BL399,"&gt;8")*8,0)</f>
        <v>0</v>
      </c>
      <c r="CA399" s="1112">
        <f t="shared" ref="CA399" si="4363">SUMPRODUCT((AH399:BL399&gt;8)*(BM399=8),AH399:BL399)-IF(BM399=8,COUNTIF(AH399:BL399,"&gt;8")*8,0)</f>
        <v>0</v>
      </c>
      <c r="CB399" s="1098">
        <f t="shared" ref="CB399" si="4364">COUNTIFS($AH400:$BL400,"緊",$AH399:$BL399,"○")+COUNTIFS($AH400:$BL400,"リ",$AH399:$BL399,"○")</f>
        <v>0</v>
      </c>
      <c r="CC399" s="1098">
        <f t="shared" ref="CC399" si="4365">SUMIFS($AH399:$BL399,$AH400:$BL400,"緊")+SUMIFS($AH399:$BL399,$AH400:$BL400,"リ")</f>
        <v>0</v>
      </c>
      <c r="CD399" s="1100" t="str">
        <f>IF(K399="","",IFERROR(VALUE(DATEDIF(H399,[3]設定!$D$13,"Y")+DATEDIF(H399,[3]設定!$D$13,"YM")/100),0))</f>
        <v/>
      </c>
      <c r="CE399" s="1100" t="str">
        <f>IF(H399="","",IF(CD399&lt;0.06,"6か月未満",IF(AND(0.06&lt;=CD399,CD399&lt;1),"6か月以上",IF(AND(1&lt;=CD399,CD399&lt;3),"3歳児未満",IF(3&lt;=CD399,"3歳児以上","")))))</f>
        <v/>
      </c>
      <c r="CF399" s="1102"/>
      <c r="CG399" s="1103"/>
      <c r="CH399" s="1103"/>
      <c r="CI399" s="1094"/>
      <c r="CJ399" s="1094"/>
      <c r="CK399" s="1094"/>
      <c r="CL399" s="1094"/>
      <c r="CM399" s="1095"/>
      <c r="CN399" s="1096"/>
      <c r="CO399" s="1092"/>
      <c r="CP399" s="1092"/>
      <c r="CQ399" s="1092"/>
      <c r="CR399" s="1092"/>
      <c r="CS399" s="1092"/>
      <c r="CT399" s="1084">
        <f t="shared" ref="CT399" si="4366">SUM(CV399:DA400)</f>
        <v>0</v>
      </c>
      <c r="CU399" s="1090"/>
      <c r="CV399" s="1084">
        <f t="shared" ref="CV399" si="4367">IF(AND(BM399&lt;&gt;1,K399&gt;=3),COUNTIFS(AH400:BL400,"非",AH399:BL399,"&gt;=2"),"")</f>
        <v>0</v>
      </c>
      <c r="CW399" s="1085"/>
      <c r="CX399" s="1088">
        <f t="shared" ref="CX399" si="4368">IF(AND(BM399&lt;&gt;1,K399&gt;=3),COUNTIFS(AH400:BL400,"緊",AH399:BL399,"&gt;=2"),"")</f>
        <v>0</v>
      </c>
      <c r="CY399" s="1085"/>
      <c r="CZ399" s="1073">
        <f t="shared" ref="CZ399" si="4369">IF(AND(BM399&lt;&gt;1,K399&gt;=3),COUNTIFS(AH400:BL400,"リ",AH399:BL399,"&gt;=2"),"")</f>
        <v>0</v>
      </c>
      <c r="DA399" s="1074"/>
      <c r="DB399" s="1084">
        <f t="shared" ref="DB399" si="4370">SUM(DD399:DI400)</f>
        <v>0</v>
      </c>
      <c r="DC399" s="1090"/>
      <c r="DD399" s="1084" t="str">
        <f t="shared" ref="DD399" si="4371">IF(AND(BM399&lt;&gt;1,K399&lt;3),COUNTIFS(AH400:BL400,"非"),"")</f>
        <v/>
      </c>
      <c r="DE399" s="1085"/>
      <c r="DF399" s="1088" t="str">
        <f t="shared" ref="DF399" si="4372">IF(AND(BM399&lt;&gt;1,K399&lt;3),COUNTIFS(AH400:BL400,"緊"),"")</f>
        <v/>
      </c>
      <c r="DG399" s="1085"/>
      <c r="DH399" s="1073" t="str">
        <f t="shared" ref="DH399" si="4373">IF(AND(BM399&lt;&gt;1,K399&lt;3),COUNTIFS(AH400:BL400,"リ"),"")</f>
        <v/>
      </c>
      <c r="DI399" s="1074"/>
    </row>
    <row r="400" spans="1:113" ht="17.25" customHeight="1" x14ac:dyDescent="0.15">
      <c r="A400" s="1145"/>
      <c r="B400" s="1146"/>
      <c r="C400" s="1150"/>
      <c r="D400" s="1151"/>
      <c r="E400" s="1151"/>
      <c r="F400" s="1151"/>
      <c r="G400" s="1152"/>
      <c r="H400" s="1156"/>
      <c r="I400" s="1157"/>
      <c r="J400" s="1158"/>
      <c r="K400" s="1145"/>
      <c r="L400" s="1146"/>
      <c r="M400" s="1086"/>
      <c r="N400" s="1091"/>
      <c r="O400" s="1160"/>
      <c r="P400" s="1075"/>
      <c r="Q400" s="1075"/>
      <c r="R400" s="1075"/>
      <c r="S400" s="1075"/>
      <c r="T400" s="1076"/>
      <c r="U400" s="1135"/>
      <c r="V400" s="1136"/>
      <c r="W400" s="1139"/>
      <c r="X400" s="1140"/>
      <c r="Y400" s="1142"/>
      <c r="Z400" s="1116"/>
      <c r="AA400" s="1116"/>
      <c r="AB400" s="1116"/>
      <c r="AC400" s="1116"/>
      <c r="AD400" s="1117"/>
      <c r="AE400" s="1077" t="s">
        <v>450</v>
      </c>
      <c r="AF400" s="1078"/>
      <c r="AG400" s="1079"/>
      <c r="AH400" s="362"/>
      <c r="AI400" s="362"/>
      <c r="AJ400" s="362"/>
      <c r="AK400" s="362"/>
      <c r="AL400" s="362"/>
      <c r="AM400" s="362"/>
      <c r="AN400" s="362"/>
      <c r="AO400" s="363"/>
      <c r="AP400" s="363"/>
      <c r="AQ400" s="362"/>
      <c r="AR400" s="362"/>
      <c r="AS400" s="362"/>
      <c r="AT400" s="362"/>
      <c r="AU400" s="362"/>
      <c r="AV400" s="362"/>
      <c r="AW400" s="362"/>
      <c r="AX400" s="362"/>
      <c r="AY400" s="362"/>
      <c r="AZ400" s="362"/>
      <c r="BA400" s="362"/>
      <c r="BB400" s="362"/>
      <c r="BC400" s="362"/>
      <c r="BD400" s="362"/>
      <c r="BE400" s="362"/>
      <c r="BF400" s="362"/>
      <c r="BG400" s="362"/>
      <c r="BH400" s="362"/>
      <c r="BI400" s="362"/>
      <c r="BJ400" s="362"/>
      <c r="BK400" s="362"/>
      <c r="BL400" s="362"/>
      <c r="BM400" s="1080"/>
      <c r="BN400" s="1081"/>
      <c r="BO400" s="1123"/>
      <c r="BP400" s="1124"/>
      <c r="BQ400" s="1127"/>
      <c r="BR400" s="1128"/>
      <c r="BS400" s="1131"/>
      <c r="BT400" s="1132"/>
      <c r="BU400" s="1080"/>
      <c r="BV400" s="1081"/>
      <c r="BW400" s="1109"/>
      <c r="BX400" s="1110"/>
      <c r="BY400" s="1111"/>
      <c r="BZ400" s="1113"/>
      <c r="CA400" s="1113"/>
      <c r="CB400" s="1099"/>
      <c r="CC400" s="1099"/>
      <c r="CD400" s="1101"/>
      <c r="CE400" s="1101"/>
      <c r="CF400" s="1102"/>
      <c r="CG400" s="1104"/>
      <c r="CH400" s="1104"/>
      <c r="CI400" s="1094"/>
      <c r="CJ400" s="1094"/>
      <c r="CK400" s="1094"/>
      <c r="CL400" s="1094"/>
      <c r="CM400" s="1095"/>
      <c r="CN400" s="1097"/>
      <c r="CO400" s="1093"/>
      <c r="CP400" s="1093"/>
      <c r="CQ400" s="1093"/>
      <c r="CR400" s="1093"/>
      <c r="CS400" s="1093"/>
      <c r="CT400" s="1086"/>
      <c r="CU400" s="1091"/>
      <c r="CV400" s="1086"/>
      <c r="CW400" s="1087"/>
      <c r="CX400" s="1089"/>
      <c r="CY400" s="1087"/>
      <c r="CZ400" s="1075"/>
      <c r="DA400" s="1076"/>
      <c r="DB400" s="1086"/>
      <c r="DC400" s="1091"/>
      <c r="DD400" s="1086"/>
      <c r="DE400" s="1087"/>
      <c r="DF400" s="1089"/>
      <c r="DG400" s="1087"/>
      <c r="DH400" s="1075"/>
      <c r="DI400" s="1076"/>
    </row>
    <row r="401" spans="1:113" ht="17.25" customHeight="1" x14ac:dyDescent="0.15">
      <c r="A401" s="1143">
        <f t="shared" si="3933"/>
        <v>196</v>
      </c>
      <c r="B401" s="1144"/>
      <c r="C401" s="1147"/>
      <c r="D401" s="1148"/>
      <c r="E401" s="1148"/>
      <c r="F401" s="1148"/>
      <c r="G401" s="1149"/>
      <c r="H401" s="1153"/>
      <c r="I401" s="1154"/>
      <c r="J401" s="1155"/>
      <c r="K401" s="1143" t="str">
        <f>IF(ISERROR(VLOOKUP($H401,[3]設定!$D$2:$E$7,2)), "", VLOOKUP($H401,[3]設定!$D$2:$E$7,2))</f>
        <v/>
      </c>
      <c r="L401" s="1144"/>
      <c r="M401" s="1084">
        <f t="shared" ref="M401" si="4374">COUNTA(AH402:BL402)</f>
        <v>0</v>
      </c>
      <c r="N401" s="1090"/>
      <c r="O401" s="1159">
        <f t="shared" ref="O401" si="4375">COUNTIF(AH402:BL402,"非")</f>
        <v>0</v>
      </c>
      <c r="P401" s="1073"/>
      <c r="Q401" s="1073">
        <f t="shared" ref="Q401" si="4376">COUNTIF(AH402:BL402,"緊")</f>
        <v>0</v>
      </c>
      <c r="R401" s="1073"/>
      <c r="S401" s="1073">
        <f t="shared" ref="S401" si="4377">COUNTIF(AH402:BL402,"リ")</f>
        <v>0</v>
      </c>
      <c r="T401" s="1074"/>
      <c r="U401" s="1133">
        <f t="shared" ref="U401" si="4378">COUNTIF(AH401:BL401,"○")</f>
        <v>0</v>
      </c>
      <c r="V401" s="1134"/>
      <c r="W401" s="1137">
        <f t="shared" ref="W401" si="4379">SUM(Y401:AD402)</f>
        <v>0</v>
      </c>
      <c r="X401" s="1138"/>
      <c r="Y401" s="1141">
        <f t="shared" ref="Y401" si="4380">SUMIFS($AH401:$BL401,$AH402:$BL402,"非")</f>
        <v>0</v>
      </c>
      <c r="Z401" s="1114"/>
      <c r="AA401" s="1114">
        <f t="shared" ref="AA401" si="4381">SUMIFS($AH401:$BL401,$AH402:$BL402,"緊")</f>
        <v>0</v>
      </c>
      <c r="AB401" s="1114"/>
      <c r="AC401" s="1114">
        <f t="shared" ref="AC401" si="4382">SUMIFS($AH401:$BL401,$AH402:$BL402,"リ")</f>
        <v>0</v>
      </c>
      <c r="AD401" s="1115"/>
      <c r="AE401" s="1118" t="s">
        <v>451</v>
      </c>
      <c r="AF401" s="1119"/>
      <c r="AG401" s="1120"/>
      <c r="AH401" s="359"/>
      <c r="AI401" s="286"/>
      <c r="AJ401" s="286"/>
      <c r="AK401" s="286"/>
      <c r="AL401" s="286"/>
      <c r="AM401" s="286"/>
      <c r="AN401" s="286"/>
      <c r="AO401" s="360"/>
      <c r="AP401" s="360"/>
      <c r="AQ401" s="286"/>
      <c r="AR401" s="286"/>
      <c r="AS401" s="286"/>
      <c r="AT401" s="286"/>
      <c r="AU401" s="286"/>
      <c r="AV401" s="286"/>
      <c r="AW401" s="286"/>
      <c r="AX401" s="286"/>
      <c r="AY401" s="286"/>
      <c r="AZ401" s="286"/>
      <c r="BA401" s="286"/>
      <c r="BB401" s="286"/>
      <c r="BC401" s="286"/>
      <c r="BD401" s="286"/>
      <c r="BE401" s="286"/>
      <c r="BF401" s="286"/>
      <c r="BG401" s="286"/>
      <c r="BH401" s="286"/>
      <c r="BI401" s="286"/>
      <c r="BJ401" s="286"/>
      <c r="BK401" s="286"/>
      <c r="BL401" s="361"/>
      <c r="BM401" s="1105"/>
      <c r="BN401" s="1106"/>
      <c r="BO401" s="1121"/>
      <c r="BP401" s="1122"/>
      <c r="BQ401" s="1125"/>
      <c r="BR401" s="1126"/>
      <c r="BS401" s="1129" t="str">
        <f t="shared" ref="BS401" si="4383">IF(BM401&gt;2,CR401,"")</f>
        <v/>
      </c>
      <c r="BT401" s="1130"/>
      <c r="BU401" s="1105"/>
      <c r="BV401" s="1106"/>
      <c r="BW401" s="1107"/>
      <c r="BX401" s="1108"/>
      <c r="BY401" s="1111"/>
      <c r="BZ401" s="1112">
        <f t="shared" ref="BZ401" si="4384">SUMPRODUCT((AH401:BL401&gt;8)*(BM401=""),AH401:BL401)-IF(BM401="",COUNTIF(AH401:BL401,"&gt;8")*8,0)</f>
        <v>0</v>
      </c>
      <c r="CA401" s="1112">
        <f t="shared" ref="CA401" si="4385">SUMPRODUCT((AH401:BL401&gt;8)*(BM401=8),AH401:BL401)-IF(BM401=8,COUNTIF(AH401:BL401,"&gt;8")*8,0)</f>
        <v>0</v>
      </c>
      <c r="CB401" s="1098">
        <f t="shared" ref="CB401" si="4386">COUNTIFS($AH402:$BL402,"緊",$AH401:$BL401,"○")+COUNTIFS($AH402:$BL402,"リ",$AH401:$BL401,"○")</f>
        <v>0</v>
      </c>
      <c r="CC401" s="1098">
        <f t="shared" ref="CC401" si="4387">SUMIFS($AH401:$BL401,$AH402:$BL402,"緊")+SUMIFS($AH401:$BL401,$AH402:$BL402,"リ")</f>
        <v>0</v>
      </c>
      <c r="CD401" s="1100" t="str">
        <f>IF(K401="","",IFERROR(VALUE(DATEDIF(H401,[3]設定!$D$13,"Y")+DATEDIF(H401,[3]設定!$D$13,"YM")/100),0))</f>
        <v/>
      </c>
      <c r="CE401" s="1100" t="str">
        <f>IF(H401="","",IF(CD401&lt;0.06,"6か月未満",IF(AND(0.06&lt;=CD401,CD401&lt;1),"6か月以上",IF(AND(1&lt;=CD401,CD401&lt;3),"3歳児未満",IF(3&lt;=CD401,"3歳児以上","")))))</f>
        <v/>
      </c>
      <c r="CF401" s="1102"/>
      <c r="CG401" s="1103"/>
      <c r="CH401" s="1103"/>
      <c r="CI401" s="1094"/>
      <c r="CJ401" s="1094"/>
      <c r="CK401" s="1094"/>
      <c r="CL401" s="1094"/>
      <c r="CM401" s="1095"/>
      <c r="CN401" s="1096"/>
      <c r="CO401" s="1092"/>
      <c r="CP401" s="1092"/>
      <c r="CQ401" s="1092"/>
      <c r="CR401" s="1092"/>
      <c r="CS401" s="1092"/>
      <c r="CT401" s="1084">
        <f t="shared" ref="CT401" si="4388">SUM(CV401:DA402)</f>
        <v>0</v>
      </c>
      <c r="CU401" s="1090"/>
      <c r="CV401" s="1084">
        <f t="shared" ref="CV401" si="4389">IF(AND(BM401&lt;&gt;1,K401&gt;=3),COUNTIFS(AH402:BL402,"非",AH401:BL401,"&gt;=2"),"")</f>
        <v>0</v>
      </c>
      <c r="CW401" s="1085"/>
      <c r="CX401" s="1088">
        <f t="shared" ref="CX401" si="4390">IF(AND(BM401&lt;&gt;1,K401&gt;=3),COUNTIFS(AH402:BL402,"緊",AH401:BL401,"&gt;=2"),"")</f>
        <v>0</v>
      </c>
      <c r="CY401" s="1085"/>
      <c r="CZ401" s="1073">
        <f t="shared" ref="CZ401" si="4391">IF(AND(BM401&lt;&gt;1,K401&gt;=3),COUNTIFS(AH402:BL402,"リ",AH401:BL401,"&gt;=2"),"")</f>
        <v>0</v>
      </c>
      <c r="DA401" s="1074"/>
      <c r="DB401" s="1084">
        <f t="shared" ref="DB401" si="4392">SUM(DD401:DI402)</f>
        <v>0</v>
      </c>
      <c r="DC401" s="1090"/>
      <c r="DD401" s="1084" t="str">
        <f t="shared" ref="DD401" si="4393">IF(AND(BM401&lt;&gt;1,K401&lt;3),COUNTIFS(AH402:BL402,"非"),"")</f>
        <v/>
      </c>
      <c r="DE401" s="1085"/>
      <c r="DF401" s="1088" t="str">
        <f t="shared" ref="DF401" si="4394">IF(AND(BM401&lt;&gt;1,K401&lt;3),COUNTIFS(AH402:BL402,"緊"),"")</f>
        <v/>
      </c>
      <c r="DG401" s="1085"/>
      <c r="DH401" s="1073" t="str">
        <f t="shared" ref="DH401" si="4395">IF(AND(BM401&lt;&gt;1,K401&lt;3),COUNTIFS(AH402:BL402,"リ"),"")</f>
        <v/>
      </c>
      <c r="DI401" s="1074"/>
    </row>
    <row r="402" spans="1:113" ht="17.25" customHeight="1" x14ac:dyDescent="0.15">
      <c r="A402" s="1145"/>
      <c r="B402" s="1146"/>
      <c r="C402" s="1150"/>
      <c r="D402" s="1151"/>
      <c r="E402" s="1151"/>
      <c r="F402" s="1151"/>
      <c r="G402" s="1152"/>
      <c r="H402" s="1156"/>
      <c r="I402" s="1157"/>
      <c r="J402" s="1158"/>
      <c r="K402" s="1145"/>
      <c r="L402" s="1146"/>
      <c r="M402" s="1086"/>
      <c r="N402" s="1091"/>
      <c r="O402" s="1160"/>
      <c r="P402" s="1075"/>
      <c r="Q402" s="1075"/>
      <c r="R402" s="1075"/>
      <c r="S402" s="1075"/>
      <c r="T402" s="1076"/>
      <c r="U402" s="1135"/>
      <c r="V402" s="1136"/>
      <c r="W402" s="1139"/>
      <c r="X402" s="1140"/>
      <c r="Y402" s="1142"/>
      <c r="Z402" s="1116"/>
      <c r="AA402" s="1116"/>
      <c r="AB402" s="1116"/>
      <c r="AC402" s="1116"/>
      <c r="AD402" s="1117"/>
      <c r="AE402" s="1077" t="s">
        <v>450</v>
      </c>
      <c r="AF402" s="1078"/>
      <c r="AG402" s="1079"/>
      <c r="AH402" s="362"/>
      <c r="AI402" s="362"/>
      <c r="AJ402" s="362"/>
      <c r="AK402" s="362"/>
      <c r="AL402" s="362"/>
      <c r="AM402" s="362"/>
      <c r="AN402" s="362"/>
      <c r="AO402" s="363"/>
      <c r="AP402" s="363"/>
      <c r="AQ402" s="362"/>
      <c r="AR402" s="362"/>
      <c r="AS402" s="362"/>
      <c r="AT402" s="362"/>
      <c r="AU402" s="362"/>
      <c r="AV402" s="362"/>
      <c r="AW402" s="362"/>
      <c r="AX402" s="362"/>
      <c r="AY402" s="362"/>
      <c r="AZ402" s="362"/>
      <c r="BA402" s="362"/>
      <c r="BB402" s="362"/>
      <c r="BC402" s="362"/>
      <c r="BD402" s="362"/>
      <c r="BE402" s="362"/>
      <c r="BF402" s="362"/>
      <c r="BG402" s="362"/>
      <c r="BH402" s="362"/>
      <c r="BI402" s="362"/>
      <c r="BJ402" s="362"/>
      <c r="BK402" s="362"/>
      <c r="BL402" s="362"/>
      <c r="BM402" s="1080"/>
      <c r="BN402" s="1081"/>
      <c r="BO402" s="1123"/>
      <c r="BP402" s="1124"/>
      <c r="BQ402" s="1127"/>
      <c r="BR402" s="1128"/>
      <c r="BS402" s="1131"/>
      <c r="BT402" s="1132"/>
      <c r="BU402" s="1080"/>
      <c r="BV402" s="1081"/>
      <c r="BW402" s="1109"/>
      <c r="BX402" s="1110"/>
      <c r="BY402" s="1111"/>
      <c r="BZ402" s="1113"/>
      <c r="CA402" s="1113"/>
      <c r="CB402" s="1099"/>
      <c r="CC402" s="1099"/>
      <c r="CD402" s="1101"/>
      <c r="CE402" s="1101"/>
      <c r="CF402" s="1102"/>
      <c r="CG402" s="1104"/>
      <c r="CH402" s="1104"/>
      <c r="CI402" s="1094"/>
      <c r="CJ402" s="1094"/>
      <c r="CK402" s="1094"/>
      <c r="CL402" s="1094"/>
      <c r="CM402" s="1095"/>
      <c r="CN402" s="1097"/>
      <c r="CO402" s="1093"/>
      <c r="CP402" s="1093"/>
      <c r="CQ402" s="1093"/>
      <c r="CR402" s="1093"/>
      <c r="CS402" s="1093"/>
      <c r="CT402" s="1086"/>
      <c r="CU402" s="1091"/>
      <c r="CV402" s="1086"/>
      <c r="CW402" s="1087"/>
      <c r="CX402" s="1089"/>
      <c r="CY402" s="1087"/>
      <c r="CZ402" s="1075"/>
      <c r="DA402" s="1076"/>
      <c r="DB402" s="1086"/>
      <c r="DC402" s="1091"/>
      <c r="DD402" s="1086"/>
      <c r="DE402" s="1087"/>
      <c r="DF402" s="1089"/>
      <c r="DG402" s="1087"/>
      <c r="DH402" s="1075"/>
      <c r="DI402" s="1076"/>
    </row>
    <row r="403" spans="1:113" ht="17.25" customHeight="1" x14ac:dyDescent="0.15">
      <c r="A403" s="1143">
        <f t="shared" si="3933"/>
        <v>197</v>
      </c>
      <c r="B403" s="1144"/>
      <c r="C403" s="1147"/>
      <c r="D403" s="1148"/>
      <c r="E403" s="1148"/>
      <c r="F403" s="1148"/>
      <c r="G403" s="1149"/>
      <c r="H403" s="1153"/>
      <c r="I403" s="1154"/>
      <c r="J403" s="1155"/>
      <c r="K403" s="1143" t="str">
        <f>IF(ISERROR(VLOOKUP($H403,[3]設定!$D$2:$E$7,2)), "", VLOOKUP($H403,[3]設定!$D$2:$E$7,2))</f>
        <v/>
      </c>
      <c r="L403" s="1144"/>
      <c r="M403" s="1084">
        <f t="shared" ref="M403" si="4396">COUNTA(AH404:BL404)</f>
        <v>0</v>
      </c>
      <c r="N403" s="1090"/>
      <c r="O403" s="1159">
        <f t="shared" ref="O403" si="4397">COUNTIF(AH404:BL404,"非")</f>
        <v>0</v>
      </c>
      <c r="P403" s="1073"/>
      <c r="Q403" s="1073">
        <f t="shared" ref="Q403" si="4398">COUNTIF(AH404:BL404,"緊")</f>
        <v>0</v>
      </c>
      <c r="R403" s="1073"/>
      <c r="S403" s="1073">
        <f t="shared" ref="S403" si="4399">COUNTIF(AH404:BL404,"リ")</f>
        <v>0</v>
      </c>
      <c r="T403" s="1074"/>
      <c r="U403" s="1133">
        <f t="shared" ref="U403" si="4400">COUNTIF(AH403:BL403,"○")</f>
        <v>0</v>
      </c>
      <c r="V403" s="1134"/>
      <c r="W403" s="1137">
        <f t="shared" ref="W403" si="4401">SUM(Y403:AD404)</f>
        <v>0</v>
      </c>
      <c r="X403" s="1138"/>
      <c r="Y403" s="1141">
        <f t="shared" ref="Y403" si="4402">SUMIFS($AH403:$BL403,$AH404:$BL404,"非")</f>
        <v>0</v>
      </c>
      <c r="Z403" s="1114"/>
      <c r="AA403" s="1114">
        <f t="shared" ref="AA403" si="4403">SUMIFS($AH403:$BL403,$AH404:$BL404,"緊")</f>
        <v>0</v>
      </c>
      <c r="AB403" s="1114"/>
      <c r="AC403" s="1114">
        <f t="shared" ref="AC403" si="4404">SUMIFS($AH403:$BL403,$AH404:$BL404,"リ")</f>
        <v>0</v>
      </c>
      <c r="AD403" s="1115"/>
      <c r="AE403" s="1118" t="s">
        <v>451</v>
      </c>
      <c r="AF403" s="1119"/>
      <c r="AG403" s="1120"/>
      <c r="AH403" s="359"/>
      <c r="AI403" s="286"/>
      <c r="AJ403" s="286"/>
      <c r="AK403" s="286"/>
      <c r="AL403" s="286"/>
      <c r="AM403" s="286"/>
      <c r="AN403" s="286"/>
      <c r="AO403" s="360"/>
      <c r="AP403" s="360"/>
      <c r="AQ403" s="286"/>
      <c r="AR403" s="286"/>
      <c r="AS403" s="286"/>
      <c r="AT403" s="286"/>
      <c r="AU403" s="286"/>
      <c r="AV403" s="286"/>
      <c r="AW403" s="286"/>
      <c r="AX403" s="286"/>
      <c r="AY403" s="286"/>
      <c r="AZ403" s="286"/>
      <c r="BA403" s="286"/>
      <c r="BB403" s="286"/>
      <c r="BC403" s="286"/>
      <c r="BD403" s="286"/>
      <c r="BE403" s="286"/>
      <c r="BF403" s="286"/>
      <c r="BG403" s="286"/>
      <c r="BH403" s="286"/>
      <c r="BI403" s="286"/>
      <c r="BJ403" s="286"/>
      <c r="BK403" s="286"/>
      <c r="BL403" s="361"/>
      <c r="BM403" s="1105"/>
      <c r="BN403" s="1106"/>
      <c r="BO403" s="1121"/>
      <c r="BP403" s="1122"/>
      <c r="BQ403" s="1125"/>
      <c r="BR403" s="1126"/>
      <c r="BS403" s="1129" t="str">
        <f t="shared" ref="BS403" si="4405">IF(BM403&gt;2,CR403,"")</f>
        <v/>
      </c>
      <c r="BT403" s="1130"/>
      <c r="BU403" s="1105"/>
      <c r="BV403" s="1106"/>
      <c r="BW403" s="1107"/>
      <c r="BX403" s="1108"/>
      <c r="BY403" s="1111"/>
      <c r="BZ403" s="1112">
        <f t="shared" ref="BZ403" si="4406">SUMPRODUCT((AH403:BL403&gt;8)*(BM403=""),AH403:BL403)-IF(BM403="",COUNTIF(AH403:BL403,"&gt;8")*8,0)</f>
        <v>0</v>
      </c>
      <c r="CA403" s="1112">
        <f t="shared" ref="CA403" si="4407">SUMPRODUCT((AH403:BL403&gt;8)*(BM403=8),AH403:BL403)-IF(BM403=8,COUNTIF(AH403:BL403,"&gt;8")*8,0)</f>
        <v>0</v>
      </c>
      <c r="CB403" s="1098">
        <f t="shared" ref="CB403" si="4408">COUNTIFS($AH404:$BL404,"緊",$AH403:$BL403,"○")+COUNTIFS($AH404:$BL404,"リ",$AH403:$BL403,"○")</f>
        <v>0</v>
      </c>
      <c r="CC403" s="1098">
        <f t="shared" ref="CC403" si="4409">SUMIFS($AH403:$BL403,$AH404:$BL404,"緊")+SUMIFS($AH403:$BL403,$AH404:$BL404,"リ")</f>
        <v>0</v>
      </c>
      <c r="CD403" s="1100" t="str">
        <f>IF(K403="","",IFERROR(VALUE(DATEDIF(H403,[3]設定!$D$13,"Y")+DATEDIF(H403,[3]設定!$D$13,"YM")/100),0))</f>
        <v/>
      </c>
      <c r="CE403" s="1100" t="str">
        <f>IF(H403="","",IF(CD403&lt;0.06,"6か月未満",IF(AND(0.06&lt;=CD403,CD403&lt;1),"6か月以上",IF(AND(1&lt;=CD403,CD403&lt;3),"3歳児未満",IF(3&lt;=CD403,"3歳児以上","")))))</f>
        <v/>
      </c>
      <c r="CF403" s="1102"/>
      <c r="CG403" s="1103"/>
      <c r="CH403" s="1103"/>
      <c r="CI403" s="1094"/>
      <c r="CJ403" s="1094"/>
      <c r="CK403" s="1094"/>
      <c r="CL403" s="1094"/>
      <c r="CM403" s="1095"/>
      <c r="CN403" s="1096"/>
      <c r="CO403" s="1092"/>
      <c r="CP403" s="1092"/>
      <c r="CQ403" s="1092"/>
      <c r="CR403" s="1092"/>
      <c r="CS403" s="1092"/>
      <c r="CT403" s="1084">
        <f t="shared" ref="CT403" si="4410">SUM(CV403:DA404)</f>
        <v>0</v>
      </c>
      <c r="CU403" s="1090"/>
      <c r="CV403" s="1084">
        <f t="shared" ref="CV403" si="4411">IF(AND(BM403&lt;&gt;1,K403&gt;=3),COUNTIFS(AH404:BL404,"非",AH403:BL403,"&gt;=2"),"")</f>
        <v>0</v>
      </c>
      <c r="CW403" s="1085"/>
      <c r="CX403" s="1088">
        <f t="shared" ref="CX403" si="4412">IF(AND(BM403&lt;&gt;1,K403&gt;=3),COUNTIFS(AH404:BL404,"緊",AH403:BL403,"&gt;=2"),"")</f>
        <v>0</v>
      </c>
      <c r="CY403" s="1085"/>
      <c r="CZ403" s="1073">
        <f t="shared" ref="CZ403" si="4413">IF(AND(BM403&lt;&gt;1,K403&gt;=3),COUNTIFS(AH404:BL404,"リ",AH403:BL403,"&gt;=2"),"")</f>
        <v>0</v>
      </c>
      <c r="DA403" s="1074"/>
      <c r="DB403" s="1084">
        <f t="shared" ref="DB403" si="4414">SUM(DD403:DI404)</f>
        <v>0</v>
      </c>
      <c r="DC403" s="1090"/>
      <c r="DD403" s="1084" t="str">
        <f t="shared" ref="DD403" si="4415">IF(AND(BM403&lt;&gt;1,K403&lt;3),COUNTIFS(AH404:BL404,"非"),"")</f>
        <v/>
      </c>
      <c r="DE403" s="1085"/>
      <c r="DF403" s="1088" t="str">
        <f t="shared" ref="DF403" si="4416">IF(AND(BM403&lt;&gt;1,K403&lt;3),COUNTIFS(AH404:BL404,"緊"),"")</f>
        <v/>
      </c>
      <c r="DG403" s="1085"/>
      <c r="DH403" s="1073" t="str">
        <f t="shared" ref="DH403" si="4417">IF(AND(BM403&lt;&gt;1,K403&lt;3),COUNTIFS(AH404:BL404,"リ"),"")</f>
        <v/>
      </c>
      <c r="DI403" s="1074"/>
    </row>
    <row r="404" spans="1:113" ht="17.25" customHeight="1" x14ac:dyDescent="0.15">
      <c r="A404" s="1145"/>
      <c r="B404" s="1146"/>
      <c r="C404" s="1150"/>
      <c r="D404" s="1151"/>
      <c r="E404" s="1151"/>
      <c r="F404" s="1151"/>
      <c r="G404" s="1152"/>
      <c r="H404" s="1156"/>
      <c r="I404" s="1157"/>
      <c r="J404" s="1158"/>
      <c r="K404" s="1145"/>
      <c r="L404" s="1146"/>
      <c r="M404" s="1086"/>
      <c r="N404" s="1091"/>
      <c r="O404" s="1160"/>
      <c r="P404" s="1075"/>
      <c r="Q404" s="1075"/>
      <c r="R404" s="1075"/>
      <c r="S404" s="1075"/>
      <c r="T404" s="1076"/>
      <c r="U404" s="1135"/>
      <c r="V404" s="1136"/>
      <c r="W404" s="1139"/>
      <c r="X404" s="1140"/>
      <c r="Y404" s="1142"/>
      <c r="Z404" s="1116"/>
      <c r="AA404" s="1116"/>
      <c r="AB404" s="1116"/>
      <c r="AC404" s="1116"/>
      <c r="AD404" s="1117"/>
      <c r="AE404" s="1077" t="s">
        <v>450</v>
      </c>
      <c r="AF404" s="1078"/>
      <c r="AG404" s="1079"/>
      <c r="AH404" s="362"/>
      <c r="AI404" s="362"/>
      <c r="AJ404" s="362"/>
      <c r="AK404" s="362"/>
      <c r="AL404" s="362"/>
      <c r="AM404" s="362"/>
      <c r="AN404" s="362"/>
      <c r="AO404" s="363"/>
      <c r="AP404" s="363"/>
      <c r="AQ404" s="362"/>
      <c r="AR404" s="362"/>
      <c r="AS404" s="362"/>
      <c r="AT404" s="362"/>
      <c r="AU404" s="362"/>
      <c r="AV404" s="362"/>
      <c r="AW404" s="362"/>
      <c r="AX404" s="362"/>
      <c r="AY404" s="362"/>
      <c r="AZ404" s="362"/>
      <c r="BA404" s="362"/>
      <c r="BB404" s="362"/>
      <c r="BC404" s="362"/>
      <c r="BD404" s="362"/>
      <c r="BE404" s="362"/>
      <c r="BF404" s="362"/>
      <c r="BG404" s="362"/>
      <c r="BH404" s="362"/>
      <c r="BI404" s="362"/>
      <c r="BJ404" s="362"/>
      <c r="BK404" s="362"/>
      <c r="BL404" s="362"/>
      <c r="BM404" s="1080"/>
      <c r="BN404" s="1081"/>
      <c r="BO404" s="1123"/>
      <c r="BP404" s="1124"/>
      <c r="BQ404" s="1127"/>
      <c r="BR404" s="1128"/>
      <c r="BS404" s="1131"/>
      <c r="BT404" s="1132"/>
      <c r="BU404" s="1080"/>
      <c r="BV404" s="1081"/>
      <c r="BW404" s="1109"/>
      <c r="BX404" s="1110"/>
      <c r="BY404" s="1111"/>
      <c r="BZ404" s="1113"/>
      <c r="CA404" s="1113"/>
      <c r="CB404" s="1099"/>
      <c r="CC404" s="1099"/>
      <c r="CD404" s="1101"/>
      <c r="CE404" s="1101"/>
      <c r="CF404" s="1102"/>
      <c r="CG404" s="1104"/>
      <c r="CH404" s="1104"/>
      <c r="CI404" s="1094"/>
      <c r="CJ404" s="1094"/>
      <c r="CK404" s="1094"/>
      <c r="CL404" s="1094"/>
      <c r="CM404" s="1095"/>
      <c r="CN404" s="1097"/>
      <c r="CO404" s="1093"/>
      <c r="CP404" s="1093"/>
      <c r="CQ404" s="1093"/>
      <c r="CR404" s="1093"/>
      <c r="CS404" s="1093"/>
      <c r="CT404" s="1086"/>
      <c r="CU404" s="1091"/>
      <c r="CV404" s="1086"/>
      <c r="CW404" s="1087"/>
      <c r="CX404" s="1089"/>
      <c r="CY404" s="1087"/>
      <c r="CZ404" s="1075"/>
      <c r="DA404" s="1076"/>
      <c r="DB404" s="1086"/>
      <c r="DC404" s="1091"/>
      <c r="DD404" s="1086"/>
      <c r="DE404" s="1087"/>
      <c r="DF404" s="1089"/>
      <c r="DG404" s="1087"/>
      <c r="DH404" s="1075"/>
      <c r="DI404" s="1076"/>
    </row>
    <row r="405" spans="1:113" ht="17.25" customHeight="1" x14ac:dyDescent="0.15">
      <c r="A405" s="1143">
        <f t="shared" si="3933"/>
        <v>198</v>
      </c>
      <c r="B405" s="1144"/>
      <c r="C405" s="1147"/>
      <c r="D405" s="1148"/>
      <c r="E405" s="1148"/>
      <c r="F405" s="1148"/>
      <c r="G405" s="1149"/>
      <c r="H405" s="1153"/>
      <c r="I405" s="1154"/>
      <c r="J405" s="1155"/>
      <c r="K405" s="1143" t="str">
        <f>IF(ISERROR(VLOOKUP($H405,[3]設定!$D$2:$E$7,2)), "", VLOOKUP($H405,[3]設定!$D$2:$E$7,2))</f>
        <v/>
      </c>
      <c r="L405" s="1144"/>
      <c r="M405" s="1084">
        <f t="shared" ref="M405" si="4418">COUNTA(AH406:BL406)</f>
        <v>0</v>
      </c>
      <c r="N405" s="1090"/>
      <c r="O405" s="1159">
        <f t="shared" ref="O405" si="4419">COUNTIF(AH406:BL406,"非")</f>
        <v>0</v>
      </c>
      <c r="P405" s="1073"/>
      <c r="Q405" s="1073">
        <f t="shared" ref="Q405" si="4420">COUNTIF(AH406:BL406,"緊")</f>
        <v>0</v>
      </c>
      <c r="R405" s="1073"/>
      <c r="S405" s="1073">
        <f t="shared" ref="S405" si="4421">COUNTIF(AH406:BL406,"リ")</f>
        <v>0</v>
      </c>
      <c r="T405" s="1074"/>
      <c r="U405" s="1133">
        <f t="shared" ref="U405" si="4422">COUNTIF(AH405:BL405,"○")</f>
        <v>0</v>
      </c>
      <c r="V405" s="1134"/>
      <c r="W405" s="1137">
        <f t="shared" ref="W405" si="4423">SUM(Y405:AD406)</f>
        <v>0</v>
      </c>
      <c r="X405" s="1138"/>
      <c r="Y405" s="1141">
        <f t="shared" ref="Y405" si="4424">SUMIFS($AH405:$BL405,$AH406:$BL406,"非")</f>
        <v>0</v>
      </c>
      <c r="Z405" s="1114"/>
      <c r="AA405" s="1114">
        <f t="shared" ref="AA405" si="4425">SUMIFS($AH405:$BL405,$AH406:$BL406,"緊")</f>
        <v>0</v>
      </c>
      <c r="AB405" s="1114"/>
      <c r="AC405" s="1114">
        <f t="shared" ref="AC405" si="4426">SUMIFS($AH405:$BL405,$AH406:$BL406,"リ")</f>
        <v>0</v>
      </c>
      <c r="AD405" s="1115"/>
      <c r="AE405" s="1118" t="s">
        <v>451</v>
      </c>
      <c r="AF405" s="1119"/>
      <c r="AG405" s="1120"/>
      <c r="AH405" s="359"/>
      <c r="AI405" s="286"/>
      <c r="AJ405" s="286"/>
      <c r="AK405" s="286"/>
      <c r="AL405" s="286"/>
      <c r="AM405" s="286"/>
      <c r="AN405" s="286"/>
      <c r="AO405" s="360"/>
      <c r="AP405" s="360"/>
      <c r="AQ405" s="286"/>
      <c r="AR405" s="286"/>
      <c r="AS405" s="286"/>
      <c r="AT405" s="286"/>
      <c r="AU405" s="286"/>
      <c r="AV405" s="286"/>
      <c r="AW405" s="286"/>
      <c r="AX405" s="286"/>
      <c r="AY405" s="286"/>
      <c r="AZ405" s="286"/>
      <c r="BA405" s="286"/>
      <c r="BB405" s="286"/>
      <c r="BC405" s="286"/>
      <c r="BD405" s="286"/>
      <c r="BE405" s="286"/>
      <c r="BF405" s="286"/>
      <c r="BG405" s="286"/>
      <c r="BH405" s="286"/>
      <c r="BI405" s="286"/>
      <c r="BJ405" s="286"/>
      <c r="BK405" s="286"/>
      <c r="BL405" s="361"/>
      <c r="BM405" s="1105"/>
      <c r="BN405" s="1106"/>
      <c r="BO405" s="1121"/>
      <c r="BP405" s="1122"/>
      <c r="BQ405" s="1125"/>
      <c r="BR405" s="1126"/>
      <c r="BS405" s="1129" t="str">
        <f t="shared" ref="BS405" si="4427">IF(BM405&gt;2,CR405,"")</f>
        <v/>
      </c>
      <c r="BT405" s="1130"/>
      <c r="BU405" s="1105"/>
      <c r="BV405" s="1106"/>
      <c r="BW405" s="1107"/>
      <c r="BX405" s="1108"/>
      <c r="BY405" s="1111"/>
      <c r="BZ405" s="1112">
        <f t="shared" ref="BZ405" si="4428">SUMPRODUCT((AH405:BL405&gt;8)*(BM405=""),AH405:BL405)-IF(BM405="",COUNTIF(AH405:BL405,"&gt;8")*8,0)</f>
        <v>0</v>
      </c>
      <c r="CA405" s="1112">
        <f t="shared" ref="CA405" si="4429">SUMPRODUCT((AH405:BL405&gt;8)*(BM405=8),AH405:BL405)-IF(BM405=8,COUNTIF(AH405:BL405,"&gt;8")*8,0)</f>
        <v>0</v>
      </c>
      <c r="CB405" s="1098">
        <f t="shared" ref="CB405" si="4430">COUNTIFS($AH406:$BL406,"緊",$AH405:$BL405,"○")+COUNTIFS($AH406:$BL406,"リ",$AH405:$BL405,"○")</f>
        <v>0</v>
      </c>
      <c r="CC405" s="1098">
        <f t="shared" ref="CC405" si="4431">SUMIFS($AH405:$BL405,$AH406:$BL406,"緊")+SUMIFS($AH405:$BL405,$AH406:$BL406,"リ")</f>
        <v>0</v>
      </c>
      <c r="CD405" s="1100" t="str">
        <f>IF(K405="","",IFERROR(VALUE(DATEDIF(H405,[3]設定!$D$13,"Y")+DATEDIF(H405,[3]設定!$D$13,"YM")/100),0))</f>
        <v/>
      </c>
      <c r="CE405" s="1100" t="str">
        <f>IF(H405="","",IF(CD405&lt;0.06,"6か月未満",IF(AND(0.06&lt;=CD405,CD405&lt;1),"6か月以上",IF(AND(1&lt;=CD405,CD405&lt;3),"3歳児未満",IF(3&lt;=CD405,"3歳児以上","")))))</f>
        <v/>
      </c>
      <c r="CF405" s="1102"/>
      <c r="CG405" s="1103"/>
      <c r="CH405" s="1103"/>
      <c r="CI405" s="1094"/>
      <c r="CJ405" s="1094"/>
      <c r="CK405" s="1094"/>
      <c r="CL405" s="1094"/>
      <c r="CM405" s="1095"/>
      <c r="CN405" s="1096"/>
      <c r="CO405" s="1092"/>
      <c r="CP405" s="1092"/>
      <c r="CQ405" s="1092"/>
      <c r="CR405" s="1092"/>
      <c r="CS405" s="1092"/>
      <c r="CT405" s="1084">
        <f t="shared" ref="CT405" si="4432">SUM(CV405:DA406)</f>
        <v>0</v>
      </c>
      <c r="CU405" s="1090"/>
      <c r="CV405" s="1084">
        <f t="shared" ref="CV405" si="4433">IF(AND(BM405&lt;&gt;1,K405&gt;=3),COUNTIFS(AH406:BL406,"非",AH405:BL405,"&gt;=2"),"")</f>
        <v>0</v>
      </c>
      <c r="CW405" s="1085"/>
      <c r="CX405" s="1088">
        <f t="shared" ref="CX405" si="4434">IF(AND(BM405&lt;&gt;1,K405&gt;=3),COUNTIFS(AH406:BL406,"緊",AH405:BL405,"&gt;=2"),"")</f>
        <v>0</v>
      </c>
      <c r="CY405" s="1085"/>
      <c r="CZ405" s="1073">
        <f t="shared" ref="CZ405" si="4435">IF(AND(BM405&lt;&gt;1,K405&gt;=3),COUNTIFS(AH406:BL406,"リ",AH405:BL405,"&gt;=2"),"")</f>
        <v>0</v>
      </c>
      <c r="DA405" s="1074"/>
      <c r="DB405" s="1084">
        <f t="shared" ref="DB405" si="4436">SUM(DD405:DI406)</f>
        <v>0</v>
      </c>
      <c r="DC405" s="1090"/>
      <c r="DD405" s="1084" t="str">
        <f t="shared" ref="DD405" si="4437">IF(AND(BM405&lt;&gt;1,K405&lt;3),COUNTIFS(AH406:BL406,"非"),"")</f>
        <v/>
      </c>
      <c r="DE405" s="1085"/>
      <c r="DF405" s="1088" t="str">
        <f t="shared" ref="DF405" si="4438">IF(AND(BM405&lt;&gt;1,K405&lt;3),COUNTIFS(AH406:BL406,"緊"),"")</f>
        <v/>
      </c>
      <c r="DG405" s="1085"/>
      <c r="DH405" s="1073" t="str">
        <f t="shared" ref="DH405" si="4439">IF(AND(BM405&lt;&gt;1,K405&lt;3),COUNTIFS(AH406:BL406,"リ"),"")</f>
        <v/>
      </c>
      <c r="DI405" s="1074"/>
    </row>
    <row r="406" spans="1:113" ht="17.25" customHeight="1" x14ac:dyDescent="0.15">
      <c r="A406" s="1145"/>
      <c r="B406" s="1146"/>
      <c r="C406" s="1150"/>
      <c r="D406" s="1151"/>
      <c r="E406" s="1151"/>
      <c r="F406" s="1151"/>
      <c r="G406" s="1152"/>
      <c r="H406" s="1156"/>
      <c r="I406" s="1157"/>
      <c r="J406" s="1158"/>
      <c r="K406" s="1145"/>
      <c r="L406" s="1146"/>
      <c r="M406" s="1086"/>
      <c r="N406" s="1091"/>
      <c r="O406" s="1160"/>
      <c r="P406" s="1075"/>
      <c r="Q406" s="1075"/>
      <c r="R406" s="1075"/>
      <c r="S406" s="1075"/>
      <c r="T406" s="1076"/>
      <c r="U406" s="1135"/>
      <c r="V406" s="1136"/>
      <c r="W406" s="1139"/>
      <c r="X406" s="1140"/>
      <c r="Y406" s="1142"/>
      <c r="Z406" s="1116"/>
      <c r="AA406" s="1116"/>
      <c r="AB406" s="1116"/>
      <c r="AC406" s="1116"/>
      <c r="AD406" s="1117"/>
      <c r="AE406" s="1077" t="s">
        <v>450</v>
      </c>
      <c r="AF406" s="1078"/>
      <c r="AG406" s="1079"/>
      <c r="AH406" s="362"/>
      <c r="AI406" s="362"/>
      <c r="AJ406" s="362"/>
      <c r="AK406" s="362"/>
      <c r="AL406" s="362"/>
      <c r="AM406" s="362"/>
      <c r="AN406" s="362"/>
      <c r="AO406" s="363"/>
      <c r="AP406" s="363"/>
      <c r="AQ406" s="362"/>
      <c r="AR406" s="362"/>
      <c r="AS406" s="362"/>
      <c r="AT406" s="362"/>
      <c r="AU406" s="362"/>
      <c r="AV406" s="362"/>
      <c r="AW406" s="362"/>
      <c r="AX406" s="362"/>
      <c r="AY406" s="362"/>
      <c r="AZ406" s="362"/>
      <c r="BA406" s="362"/>
      <c r="BB406" s="362"/>
      <c r="BC406" s="362"/>
      <c r="BD406" s="362"/>
      <c r="BE406" s="362"/>
      <c r="BF406" s="362"/>
      <c r="BG406" s="362"/>
      <c r="BH406" s="362"/>
      <c r="BI406" s="362"/>
      <c r="BJ406" s="362"/>
      <c r="BK406" s="362"/>
      <c r="BL406" s="362"/>
      <c r="BM406" s="1080"/>
      <c r="BN406" s="1081"/>
      <c r="BO406" s="1123"/>
      <c r="BP406" s="1124"/>
      <c r="BQ406" s="1127"/>
      <c r="BR406" s="1128"/>
      <c r="BS406" s="1131"/>
      <c r="BT406" s="1132"/>
      <c r="BU406" s="1080"/>
      <c r="BV406" s="1081"/>
      <c r="BW406" s="1109"/>
      <c r="BX406" s="1110"/>
      <c r="BY406" s="1111"/>
      <c r="BZ406" s="1113"/>
      <c r="CA406" s="1113"/>
      <c r="CB406" s="1099"/>
      <c r="CC406" s="1099"/>
      <c r="CD406" s="1101"/>
      <c r="CE406" s="1101"/>
      <c r="CF406" s="1102"/>
      <c r="CG406" s="1104"/>
      <c r="CH406" s="1104"/>
      <c r="CI406" s="1094"/>
      <c r="CJ406" s="1094"/>
      <c r="CK406" s="1094"/>
      <c r="CL406" s="1094"/>
      <c r="CM406" s="1095"/>
      <c r="CN406" s="1097"/>
      <c r="CO406" s="1093"/>
      <c r="CP406" s="1093"/>
      <c r="CQ406" s="1093"/>
      <c r="CR406" s="1093"/>
      <c r="CS406" s="1093"/>
      <c r="CT406" s="1086"/>
      <c r="CU406" s="1091"/>
      <c r="CV406" s="1086"/>
      <c r="CW406" s="1087"/>
      <c r="CX406" s="1089"/>
      <c r="CY406" s="1087"/>
      <c r="CZ406" s="1075"/>
      <c r="DA406" s="1076"/>
      <c r="DB406" s="1086"/>
      <c r="DC406" s="1091"/>
      <c r="DD406" s="1086"/>
      <c r="DE406" s="1087"/>
      <c r="DF406" s="1089"/>
      <c r="DG406" s="1087"/>
      <c r="DH406" s="1075"/>
      <c r="DI406" s="1076"/>
    </row>
    <row r="407" spans="1:113" ht="17.25" customHeight="1" x14ac:dyDescent="0.15">
      <c r="A407" s="1143">
        <f t="shared" si="3933"/>
        <v>199</v>
      </c>
      <c r="B407" s="1144"/>
      <c r="C407" s="1147"/>
      <c r="D407" s="1148"/>
      <c r="E407" s="1148"/>
      <c r="F407" s="1148"/>
      <c r="G407" s="1149"/>
      <c r="H407" s="1153"/>
      <c r="I407" s="1154"/>
      <c r="J407" s="1155"/>
      <c r="K407" s="1143" t="str">
        <f>IF(ISERROR(VLOOKUP($H407,[3]設定!$D$2:$E$7,2)), "", VLOOKUP($H407,[3]設定!$D$2:$E$7,2))</f>
        <v/>
      </c>
      <c r="L407" s="1144"/>
      <c r="M407" s="1084">
        <f t="shared" ref="M407" si="4440">COUNTA(AH408:BL408)</f>
        <v>0</v>
      </c>
      <c r="N407" s="1090"/>
      <c r="O407" s="1159">
        <f t="shared" ref="O407" si="4441">COUNTIF(AH408:BL408,"非")</f>
        <v>0</v>
      </c>
      <c r="P407" s="1073"/>
      <c r="Q407" s="1073">
        <f t="shared" ref="Q407" si="4442">COUNTIF(AH408:BL408,"緊")</f>
        <v>0</v>
      </c>
      <c r="R407" s="1073"/>
      <c r="S407" s="1073">
        <f t="shared" ref="S407" si="4443">COUNTIF(AH408:BL408,"リ")</f>
        <v>0</v>
      </c>
      <c r="T407" s="1074"/>
      <c r="U407" s="1133">
        <f t="shared" ref="U407" si="4444">COUNTIF(AH407:BL407,"○")</f>
        <v>0</v>
      </c>
      <c r="V407" s="1134"/>
      <c r="W407" s="1137">
        <f t="shared" ref="W407" si="4445">SUM(Y407:AD408)</f>
        <v>0</v>
      </c>
      <c r="X407" s="1138"/>
      <c r="Y407" s="1141">
        <f t="shared" ref="Y407" si="4446">SUMIFS($AH407:$BL407,$AH408:$BL408,"非")</f>
        <v>0</v>
      </c>
      <c r="Z407" s="1114"/>
      <c r="AA407" s="1114">
        <f t="shared" ref="AA407" si="4447">SUMIFS($AH407:$BL407,$AH408:$BL408,"緊")</f>
        <v>0</v>
      </c>
      <c r="AB407" s="1114"/>
      <c r="AC407" s="1114">
        <f t="shared" ref="AC407" si="4448">SUMIFS($AH407:$BL407,$AH408:$BL408,"リ")</f>
        <v>0</v>
      </c>
      <c r="AD407" s="1115"/>
      <c r="AE407" s="1118" t="s">
        <v>451</v>
      </c>
      <c r="AF407" s="1119"/>
      <c r="AG407" s="1120"/>
      <c r="AH407" s="359"/>
      <c r="AI407" s="286"/>
      <c r="AJ407" s="286"/>
      <c r="AK407" s="286"/>
      <c r="AL407" s="286"/>
      <c r="AM407" s="286"/>
      <c r="AN407" s="286"/>
      <c r="AO407" s="360"/>
      <c r="AP407" s="360"/>
      <c r="AQ407" s="286"/>
      <c r="AR407" s="286"/>
      <c r="AS407" s="286"/>
      <c r="AT407" s="286"/>
      <c r="AU407" s="286"/>
      <c r="AV407" s="286"/>
      <c r="AW407" s="286"/>
      <c r="AX407" s="286"/>
      <c r="AY407" s="286"/>
      <c r="AZ407" s="286"/>
      <c r="BA407" s="286"/>
      <c r="BB407" s="286"/>
      <c r="BC407" s="286"/>
      <c r="BD407" s="286"/>
      <c r="BE407" s="286"/>
      <c r="BF407" s="286"/>
      <c r="BG407" s="286"/>
      <c r="BH407" s="286"/>
      <c r="BI407" s="286"/>
      <c r="BJ407" s="286"/>
      <c r="BK407" s="286"/>
      <c r="BL407" s="361"/>
      <c r="BM407" s="1105"/>
      <c r="BN407" s="1106"/>
      <c r="BO407" s="1121"/>
      <c r="BP407" s="1122"/>
      <c r="BQ407" s="1125"/>
      <c r="BR407" s="1126"/>
      <c r="BS407" s="1129" t="str">
        <f t="shared" ref="BS407" si="4449">IF(BM407&gt;2,CR407,"")</f>
        <v/>
      </c>
      <c r="BT407" s="1130"/>
      <c r="BU407" s="1105"/>
      <c r="BV407" s="1106"/>
      <c r="BW407" s="1107"/>
      <c r="BX407" s="1108"/>
      <c r="BY407" s="1111"/>
      <c r="BZ407" s="1112">
        <f t="shared" ref="BZ407" si="4450">SUMPRODUCT((AH407:BL407&gt;8)*(BM407=""),AH407:BL407)-IF(BM407="",COUNTIF(AH407:BL407,"&gt;8")*8,0)</f>
        <v>0</v>
      </c>
      <c r="CA407" s="1112">
        <f t="shared" ref="CA407" si="4451">SUMPRODUCT((AH407:BL407&gt;8)*(BM407=8),AH407:BL407)-IF(BM407=8,COUNTIF(AH407:BL407,"&gt;8")*8,0)</f>
        <v>0</v>
      </c>
      <c r="CB407" s="1098">
        <f t="shared" ref="CB407" si="4452">COUNTIFS($AH408:$BL408,"緊",$AH407:$BL407,"○")+COUNTIFS($AH408:$BL408,"リ",$AH407:$BL407,"○")</f>
        <v>0</v>
      </c>
      <c r="CC407" s="1098">
        <f t="shared" ref="CC407" si="4453">SUMIFS($AH407:$BL407,$AH408:$BL408,"緊")+SUMIFS($AH407:$BL407,$AH408:$BL408,"リ")</f>
        <v>0</v>
      </c>
      <c r="CD407" s="1100" t="str">
        <f>IF(K407="","",IFERROR(VALUE(DATEDIF(H407,[3]設定!$D$13,"Y")+DATEDIF(H407,[3]設定!$D$13,"YM")/100),0))</f>
        <v/>
      </c>
      <c r="CE407" s="1100" t="str">
        <f>IF(H407="","",IF(CD407&lt;0.06,"6か月未満",IF(AND(0.06&lt;=CD407,CD407&lt;1),"6か月以上",IF(AND(1&lt;=CD407,CD407&lt;3),"3歳児未満",IF(3&lt;=CD407,"3歳児以上","")))))</f>
        <v/>
      </c>
      <c r="CF407" s="1102"/>
      <c r="CG407" s="1103"/>
      <c r="CH407" s="1103"/>
      <c r="CI407" s="1094"/>
      <c r="CJ407" s="1094"/>
      <c r="CK407" s="1094"/>
      <c r="CL407" s="1094"/>
      <c r="CM407" s="1095"/>
      <c r="CN407" s="1096"/>
      <c r="CO407" s="1092"/>
      <c r="CP407" s="1092"/>
      <c r="CQ407" s="1092"/>
      <c r="CR407" s="1092"/>
      <c r="CS407" s="1092"/>
      <c r="CT407" s="1084">
        <f t="shared" ref="CT407" si="4454">SUM(CV407:DA408)</f>
        <v>0</v>
      </c>
      <c r="CU407" s="1090"/>
      <c r="CV407" s="1084">
        <f t="shared" ref="CV407" si="4455">IF(AND(BM407&lt;&gt;1,K407&gt;=3),COUNTIFS(AH408:BL408,"非",AH407:BL407,"&gt;=2"),"")</f>
        <v>0</v>
      </c>
      <c r="CW407" s="1085"/>
      <c r="CX407" s="1088">
        <f t="shared" ref="CX407" si="4456">IF(AND(BM407&lt;&gt;1,K407&gt;=3),COUNTIFS(AH408:BL408,"緊",AH407:BL407,"&gt;=2"),"")</f>
        <v>0</v>
      </c>
      <c r="CY407" s="1085"/>
      <c r="CZ407" s="1073">
        <f t="shared" ref="CZ407" si="4457">IF(AND(BM407&lt;&gt;1,K407&gt;=3),COUNTIFS(AH408:BL408,"リ",AH407:BL407,"&gt;=2"),"")</f>
        <v>0</v>
      </c>
      <c r="DA407" s="1074"/>
      <c r="DB407" s="1084">
        <f t="shared" ref="DB407" si="4458">SUM(DD407:DI408)</f>
        <v>0</v>
      </c>
      <c r="DC407" s="1090"/>
      <c r="DD407" s="1084" t="str">
        <f t="shared" ref="DD407" si="4459">IF(AND(BM407&lt;&gt;1,K407&lt;3),COUNTIFS(AH408:BL408,"非"),"")</f>
        <v/>
      </c>
      <c r="DE407" s="1085"/>
      <c r="DF407" s="1088" t="str">
        <f t="shared" ref="DF407" si="4460">IF(AND(BM407&lt;&gt;1,K407&lt;3),COUNTIFS(AH408:BL408,"緊"),"")</f>
        <v/>
      </c>
      <c r="DG407" s="1085"/>
      <c r="DH407" s="1073" t="str">
        <f t="shared" ref="DH407" si="4461">IF(AND(BM407&lt;&gt;1,K407&lt;3),COUNTIFS(AH408:BL408,"リ"),"")</f>
        <v/>
      </c>
      <c r="DI407" s="1074"/>
    </row>
    <row r="408" spans="1:113" ht="17.25" customHeight="1" x14ac:dyDescent="0.15">
      <c r="A408" s="1145"/>
      <c r="B408" s="1146"/>
      <c r="C408" s="1150"/>
      <c r="D408" s="1151"/>
      <c r="E408" s="1151"/>
      <c r="F408" s="1151"/>
      <c r="G408" s="1152"/>
      <c r="H408" s="1156"/>
      <c r="I408" s="1157"/>
      <c r="J408" s="1158"/>
      <c r="K408" s="1145"/>
      <c r="L408" s="1146"/>
      <c r="M408" s="1086"/>
      <c r="N408" s="1091"/>
      <c r="O408" s="1160"/>
      <c r="P408" s="1075"/>
      <c r="Q408" s="1075"/>
      <c r="R408" s="1075"/>
      <c r="S408" s="1075"/>
      <c r="T408" s="1076"/>
      <c r="U408" s="1135"/>
      <c r="V408" s="1136"/>
      <c r="W408" s="1139"/>
      <c r="X408" s="1140"/>
      <c r="Y408" s="1142"/>
      <c r="Z408" s="1116"/>
      <c r="AA408" s="1116"/>
      <c r="AB408" s="1116"/>
      <c r="AC408" s="1116"/>
      <c r="AD408" s="1117"/>
      <c r="AE408" s="1077" t="s">
        <v>450</v>
      </c>
      <c r="AF408" s="1078"/>
      <c r="AG408" s="1079"/>
      <c r="AH408" s="362"/>
      <c r="AI408" s="362"/>
      <c r="AJ408" s="362"/>
      <c r="AK408" s="362"/>
      <c r="AL408" s="362"/>
      <c r="AM408" s="362"/>
      <c r="AN408" s="362"/>
      <c r="AO408" s="363"/>
      <c r="AP408" s="363"/>
      <c r="AQ408" s="362"/>
      <c r="AR408" s="362"/>
      <c r="AS408" s="362"/>
      <c r="AT408" s="362"/>
      <c r="AU408" s="362"/>
      <c r="AV408" s="362"/>
      <c r="AW408" s="362"/>
      <c r="AX408" s="362"/>
      <c r="AY408" s="362"/>
      <c r="AZ408" s="362"/>
      <c r="BA408" s="362"/>
      <c r="BB408" s="362"/>
      <c r="BC408" s="362"/>
      <c r="BD408" s="362"/>
      <c r="BE408" s="362"/>
      <c r="BF408" s="362"/>
      <c r="BG408" s="362"/>
      <c r="BH408" s="362"/>
      <c r="BI408" s="362"/>
      <c r="BJ408" s="362"/>
      <c r="BK408" s="362"/>
      <c r="BL408" s="362"/>
      <c r="BM408" s="1080"/>
      <c r="BN408" s="1081"/>
      <c r="BO408" s="1123"/>
      <c r="BP408" s="1124"/>
      <c r="BQ408" s="1127"/>
      <c r="BR408" s="1128"/>
      <c r="BS408" s="1131"/>
      <c r="BT408" s="1132"/>
      <c r="BU408" s="1080"/>
      <c r="BV408" s="1081"/>
      <c r="BW408" s="1109"/>
      <c r="BX408" s="1110"/>
      <c r="BY408" s="1111"/>
      <c r="BZ408" s="1113"/>
      <c r="CA408" s="1113"/>
      <c r="CB408" s="1099"/>
      <c r="CC408" s="1099"/>
      <c r="CD408" s="1101"/>
      <c r="CE408" s="1101"/>
      <c r="CF408" s="1102"/>
      <c r="CG408" s="1104"/>
      <c r="CH408" s="1104"/>
      <c r="CI408" s="1094"/>
      <c r="CJ408" s="1094"/>
      <c r="CK408" s="1094"/>
      <c r="CL408" s="1094"/>
      <c r="CM408" s="1095"/>
      <c r="CN408" s="1097"/>
      <c r="CO408" s="1093"/>
      <c r="CP408" s="1093"/>
      <c r="CQ408" s="1093"/>
      <c r="CR408" s="1093"/>
      <c r="CS408" s="1093"/>
      <c r="CT408" s="1086"/>
      <c r="CU408" s="1091"/>
      <c r="CV408" s="1086"/>
      <c r="CW408" s="1087"/>
      <c r="CX408" s="1089"/>
      <c r="CY408" s="1087"/>
      <c r="CZ408" s="1075"/>
      <c r="DA408" s="1076"/>
      <c r="DB408" s="1086"/>
      <c r="DC408" s="1091"/>
      <c r="DD408" s="1086"/>
      <c r="DE408" s="1087"/>
      <c r="DF408" s="1089"/>
      <c r="DG408" s="1087"/>
      <c r="DH408" s="1075"/>
      <c r="DI408" s="1076"/>
    </row>
    <row r="409" spans="1:113" ht="17.25" customHeight="1" x14ac:dyDescent="0.15">
      <c r="A409" s="1143">
        <f t="shared" si="3933"/>
        <v>200</v>
      </c>
      <c r="B409" s="1144"/>
      <c r="C409" s="1147"/>
      <c r="D409" s="1148"/>
      <c r="E409" s="1148"/>
      <c r="F409" s="1148"/>
      <c r="G409" s="1149"/>
      <c r="H409" s="1153"/>
      <c r="I409" s="1154"/>
      <c r="J409" s="1155"/>
      <c r="K409" s="1143" t="str">
        <f>IF(ISERROR(VLOOKUP($H409,[3]設定!$D$2:$E$7,2)), "", VLOOKUP($H409,[3]設定!$D$2:$E$7,2))</f>
        <v/>
      </c>
      <c r="L409" s="1144"/>
      <c r="M409" s="1084">
        <f t="shared" ref="M409" si="4462">COUNTA(AH410:BL410)</f>
        <v>0</v>
      </c>
      <c r="N409" s="1090"/>
      <c r="O409" s="1159">
        <f t="shared" ref="O409" si="4463">COUNTIF(AH410:BL410,"非")</f>
        <v>0</v>
      </c>
      <c r="P409" s="1073"/>
      <c r="Q409" s="1073">
        <f t="shared" ref="Q409" si="4464">COUNTIF(AH410:BL410,"緊")</f>
        <v>0</v>
      </c>
      <c r="R409" s="1073"/>
      <c r="S409" s="1073">
        <f t="shared" ref="S409" si="4465">COUNTIF(AH410:BL410,"リ")</f>
        <v>0</v>
      </c>
      <c r="T409" s="1074"/>
      <c r="U409" s="1133">
        <f t="shared" ref="U409" si="4466">COUNTIF(AH409:BL409,"○")</f>
        <v>0</v>
      </c>
      <c r="V409" s="1134"/>
      <c r="W409" s="1137">
        <f t="shared" ref="W409" si="4467">SUM(Y409:AD410)</f>
        <v>0</v>
      </c>
      <c r="X409" s="1138"/>
      <c r="Y409" s="1141">
        <f t="shared" ref="Y409" si="4468">SUMIFS($AH409:$BL409,$AH410:$BL410,"非")</f>
        <v>0</v>
      </c>
      <c r="Z409" s="1114"/>
      <c r="AA409" s="1114">
        <f t="shared" ref="AA409" si="4469">SUMIFS($AH409:$BL409,$AH410:$BL410,"緊")</f>
        <v>0</v>
      </c>
      <c r="AB409" s="1114"/>
      <c r="AC409" s="1114">
        <f t="shared" ref="AC409" si="4470">SUMIFS($AH409:$BL409,$AH410:$BL410,"リ")</f>
        <v>0</v>
      </c>
      <c r="AD409" s="1115"/>
      <c r="AE409" s="1118" t="s">
        <v>451</v>
      </c>
      <c r="AF409" s="1119"/>
      <c r="AG409" s="1120"/>
      <c r="AH409" s="359"/>
      <c r="AI409" s="286"/>
      <c r="AJ409" s="286"/>
      <c r="AK409" s="286"/>
      <c r="AL409" s="286"/>
      <c r="AM409" s="286"/>
      <c r="AN409" s="286"/>
      <c r="AO409" s="360"/>
      <c r="AP409" s="360"/>
      <c r="AQ409" s="286"/>
      <c r="AR409" s="286"/>
      <c r="AS409" s="286"/>
      <c r="AT409" s="286"/>
      <c r="AU409" s="286"/>
      <c r="AV409" s="286"/>
      <c r="AW409" s="286"/>
      <c r="AX409" s="286"/>
      <c r="AY409" s="286"/>
      <c r="AZ409" s="286"/>
      <c r="BA409" s="286"/>
      <c r="BB409" s="286"/>
      <c r="BC409" s="286"/>
      <c r="BD409" s="286"/>
      <c r="BE409" s="286"/>
      <c r="BF409" s="286"/>
      <c r="BG409" s="286"/>
      <c r="BH409" s="286"/>
      <c r="BI409" s="286"/>
      <c r="BJ409" s="286"/>
      <c r="BK409" s="286"/>
      <c r="BL409" s="361"/>
      <c r="BM409" s="1105"/>
      <c r="BN409" s="1106"/>
      <c r="BO409" s="1121"/>
      <c r="BP409" s="1122"/>
      <c r="BQ409" s="1125"/>
      <c r="BR409" s="1126"/>
      <c r="BS409" s="1129" t="str">
        <f t="shared" ref="BS409" si="4471">IF(BM409&gt;2,CR409,"")</f>
        <v/>
      </c>
      <c r="BT409" s="1130"/>
      <c r="BU409" s="1105"/>
      <c r="BV409" s="1106"/>
      <c r="BW409" s="1107"/>
      <c r="BX409" s="1108"/>
      <c r="BY409" s="1111"/>
      <c r="BZ409" s="1112">
        <f>SUMPRODUCT((AH409:BL409&gt;8)*(BM409=""),AH409:BL409)-IF(BM409="",COUNTIF(AH409:BL409,"&gt;8")*8,0)</f>
        <v>0</v>
      </c>
      <c r="CA409" s="1112">
        <f>SUMPRODUCT((AH409:BL409&gt;8)*(BM409=8),AH409:BL409)-IF(BM409=8,COUNTIF(AH409:BL409,"&gt;8")*8,0)</f>
        <v>0</v>
      </c>
      <c r="CB409" s="1098">
        <f>COUNTIFS($AH410:$BL410,"緊",$AH409:$BL409,"○")+COUNTIFS($AH410:$BL410,"リ",$AH409:$BL409,"○")</f>
        <v>0</v>
      </c>
      <c r="CC409" s="1098">
        <f t="shared" ref="CC409" si="4472">SUMIFS($AH409:$BL409,$AH410:$BL410,"緊")+SUMIFS($AH409:$BL409,$AH410:$BL410,"リ")</f>
        <v>0</v>
      </c>
      <c r="CD409" s="1100" t="str">
        <f>IF(K409="","",IFERROR(VALUE(DATEDIF(H409,[3]設定!$D$13,"Y")+DATEDIF(H409,[3]設定!$D$13,"YM")/100),0))</f>
        <v/>
      </c>
      <c r="CE409" s="1100" t="str">
        <f>IF(H409="","",IF(CD409&lt;0.06,"6か月未満",IF(AND(0.06&lt;=CD409,CD409&lt;1),"6か月以上",IF(AND(1&lt;=CD409,CD409&lt;3),"3歳児未満",IF(3&lt;=CD409,"3歳児以上","")))))</f>
        <v/>
      </c>
      <c r="CF409" s="1102"/>
      <c r="CG409" s="1103"/>
      <c r="CH409" s="1103"/>
      <c r="CI409" s="1094"/>
      <c r="CJ409" s="1094"/>
      <c r="CK409" s="1094"/>
      <c r="CL409" s="1094"/>
      <c r="CM409" s="1095"/>
      <c r="CN409" s="1096"/>
      <c r="CO409" s="1092"/>
      <c r="CP409" s="1092"/>
      <c r="CQ409" s="1092"/>
      <c r="CR409" s="1092"/>
      <c r="CS409" s="1092"/>
      <c r="CT409" s="1084">
        <f t="shared" ref="CT409" si="4473">SUM(CV409:DA410)</f>
        <v>0</v>
      </c>
      <c r="CU409" s="1090"/>
      <c r="CV409" s="1084">
        <f t="shared" ref="CV409" si="4474">IF(AND(BM409&lt;&gt;1,K409&gt;=3),COUNTIFS(AH410:BL410,"非",AH409:BL409,"&gt;=2"),"")</f>
        <v>0</v>
      </c>
      <c r="CW409" s="1085"/>
      <c r="CX409" s="1088">
        <f t="shared" ref="CX409" si="4475">IF(AND(BM409&lt;&gt;1,K409&gt;=3),COUNTIFS(AH410:BL410,"緊",AH409:BL409,"&gt;=2"),"")</f>
        <v>0</v>
      </c>
      <c r="CY409" s="1085"/>
      <c r="CZ409" s="1073">
        <f t="shared" ref="CZ409" si="4476">IF(AND(BM409&lt;&gt;1,K409&gt;=3),COUNTIFS(AH410:BL410,"リ",AH409:BL409,"&gt;=2"),"")</f>
        <v>0</v>
      </c>
      <c r="DA409" s="1074"/>
      <c r="DB409" s="1084">
        <f t="shared" ref="DB409" si="4477">SUM(DD409:DI410)</f>
        <v>0</v>
      </c>
      <c r="DC409" s="1090"/>
      <c r="DD409" s="1084" t="str">
        <f t="shared" ref="DD409" si="4478">IF(AND(BM409&lt;&gt;1,K409&lt;3),COUNTIFS(AH410:BL410,"非"),"")</f>
        <v/>
      </c>
      <c r="DE409" s="1085"/>
      <c r="DF409" s="1088" t="str">
        <f t="shared" ref="DF409" si="4479">IF(AND(BM409&lt;&gt;1,K409&lt;3),COUNTIFS(AH410:BL410,"緊"),"")</f>
        <v/>
      </c>
      <c r="DG409" s="1085"/>
      <c r="DH409" s="1073" t="str">
        <f t="shared" ref="DH409" si="4480">IF(AND(BM409&lt;&gt;1,K409&lt;3),COUNTIFS(AH410:BL410,"リ"),"")</f>
        <v/>
      </c>
      <c r="DI409" s="1074"/>
    </row>
    <row r="410" spans="1:113" ht="17.25" customHeight="1" x14ac:dyDescent="0.15">
      <c r="A410" s="1145"/>
      <c r="B410" s="1146"/>
      <c r="C410" s="1150"/>
      <c r="D410" s="1151"/>
      <c r="E410" s="1151"/>
      <c r="F410" s="1151"/>
      <c r="G410" s="1152"/>
      <c r="H410" s="1156"/>
      <c r="I410" s="1157"/>
      <c r="J410" s="1158"/>
      <c r="K410" s="1145"/>
      <c r="L410" s="1146"/>
      <c r="M410" s="1086"/>
      <c r="N410" s="1091"/>
      <c r="O410" s="1160"/>
      <c r="P410" s="1075"/>
      <c r="Q410" s="1075"/>
      <c r="R410" s="1075"/>
      <c r="S410" s="1075"/>
      <c r="T410" s="1076"/>
      <c r="U410" s="1135"/>
      <c r="V410" s="1136"/>
      <c r="W410" s="1139"/>
      <c r="X410" s="1140"/>
      <c r="Y410" s="1142"/>
      <c r="Z410" s="1116"/>
      <c r="AA410" s="1116"/>
      <c r="AB410" s="1116"/>
      <c r="AC410" s="1116"/>
      <c r="AD410" s="1117"/>
      <c r="AE410" s="1077" t="s">
        <v>450</v>
      </c>
      <c r="AF410" s="1078"/>
      <c r="AG410" s="1079"/>
      <c r="AH410" s="362"/>
      <c r="AI410" s="362"/>
      <c r="AJ410" s="362"/>
      <c r="AK410" s="362"/>
      <c r="AL410" s="362"/>
      <c r="AM410" s="362"/>
      <c r="AN410" s="362"/>
      <c r="AO410" s="363"/>
      <c r="AP410" s="363"/>
      <c r="AQ410" s="362"/>
      <c r="AR410" s="362"/>
      <c r="AS410" s="362"/>
      <c r="AT410" s="362"/>
      <c r="AU410" s="362"/>
      <c r="AV410" s="362"/>
      <c r="AW410" s="362"/>
      <c r="AX410" s="362"/>
      <c r="AY410" s="362"/>
      <c r="AZ410" s="362"/>
      <c r="BA410" s="362"/>
      <c r="BB410" s="362"/>
      <c r="BC410" s="362"/>
      <c r="BD410" s="362"/>
      <c r="BE410" s="362"/>
      <c r="BF410" s="362"/>
      <c r="BG410" s="362"/>
      <c r="BH410" s="362"/>
      <c r="BI410" s="362"/>
      <c r="BJ410" s="362"/>
      <c r="BK410" s="362"/>
      <c r="BL410" s="362"/>
      <c r="BM410" s="1080"/>
      <c r="BN410" s="1081"/>
      <c r="BO410" s="1123"/>
      <c r="BP410" s="1124"/>
      <c r="BQ410" s="1127"/>
      <c r="BR410" s="1128"/>
      <c r="BS410" s="1131"/>
      <c r="BT410" s="1132"/>
      <c r="BU410" s="1080"/>
      <c r="BV410" s="1081"/>
      <c r="BW410" s="1109"/>
      <c r="BX410" s="1110"/>
      <c r="BY410" s="1111"/>
      <c r="BZ410" s="1113"/>
      <c r="CA410" s="1113"/>
      <c r="CB410" s="1099"/>
      <c r="CC410" s="1099"/>
      <c r="CD410" s="1101"/>
      <c r="CE410" s="1101"/>
      <c r="CF410" s="1102"/>
      <c r="CG410" s="1104"/>
      <c r="CH410" s="1104"/>
      <c r="CI410" s="1094"/>
      <c r="CJ410" s="1094"/>
      <c r="CK410" s="1094"/>
      <c r="CL410" s="1094"/>
      <c r="CM410" s="1095"/>
      <c r="CN410" s="1097"/>
      <c r="CO410" s="1093"/>
      <c r="CP410" s="1093"/>
      <c r="CQ410" s="1093"/>
      <c r="CR410" s="1093"/>
      <c r="CS410" s="1093"/>
      <c r="CT410" s="1086"/>
      <c r="CU410" s="1091"/>
      <c r="CV410" s="1086"/>
      <c r="CW410" s="1087"/>
      <c r="CX410" s="1089"/>
      <c r="CY410" s="1087"/>
      <c r="CZ410" s="1075"/>
      <c r="DA410" s="1076"/>
      <c r="DB410" s="1086"/>
      <c r="DC410" s="1091"/>
      <c r="DD410" s="1086"/>
      <c r="DE410" s="1087"/>
      <c r="DF410" s="1089"/>
      <c r="DG410" s="1087"/>
      <c r="DH410" s="1075"/>
      <c r="DI410" s="1076"/>
    </row>
    <row r="411" spans="1:113" ht="17.25" customHeight="1" x14ac:dyDescent="0.15">
      <c r="C411" s="1082" t="s">
        <v>617</v>
      </c>
      <c r="D411" s="1082"/>
      <c r="E411" s="1082"/>
      <c r="F411" s="1082"/>
      <c r="G411" s="1082"/>
      <c r="H411" s="1082"/>
      <c r="I411" s="1082"/>
      <c r="J411" s="1082"/>
      <c r="K411" s="1082"/>
      <c r="L411" s="1082"/>
      <c r="M411" s="1082"/>
      <c r="N411" s="1082"/>
      <c r="O411" s="1082"/>
      <c r="P411" s="1082"/>
      <c r="Q411" s="1082"/>
      <c r="R411" s="1082"/>
      <c r="S411" s="1082"/>
      <c r="T411" s="1082"/>
      <c r="U411" s="1082"/>
      <c r="V411" s="1082"/>
      <c r="W411" s="1082"/>
      <c r="X411" s="1082"/>
      <c r="Y411" s="1082"/>
      <c r="Z411" s="1082"/>
      <c r="AA411" s="1082"/>
      <c r="AB411" s="1082"/>
      <c r="AC411" s="1082"/>
      <c r="AD411" s="1082"/>
      <c r="AE411" s="1082"/>
      <c r="AF411" s="1082"/>
      <c r="AG411" s="1082"/>
      <c r="AH411" s="1082"/>
      <c r="AI411" s="1082"/>
      <c r="AJ411" s="1082"/>
      <c r="AK411" s="1082"/>
      <c r="AL411" s="1082"/>
      <c r="AM411" s="1082"/>
      <c r="AN411" s="1082"/>
      <c r="AO411" s="1082"/>
      <c r="AP411" s="1082"/>
      <c r="AQ411" s="1082"/>
      <c r="AR411" s="1082"/>
      <c r="AS411" s="1082"/>
      <c r="AT411" s="1082"/>
      <c r="AU411" s="1082"/>
      <c r="AV411" s="1082"/>
      <c r="AW411" s="1082"/>
      <c r="AX411" s="1082"/>
      <c r="AY411" s="1082"/>
      <c r="AZ411" s="1082"/>
      <c r="BA411" s="1082"/>
      <c r="BB411" s="1082"/>
      <c r="BC411" s="1082"/>
      <c r="BD411" s="1082"/>
      <c r="BE411" s="1082"/>
      <c r="BF411" s="1082"/>
      <c r="BG411" s="1082"/>
      <c r="BH411" s="1082"/>
      <c r="BI411" s="1082"/>
      <c r="BJ411" s="1082"/>
      <c r="BK411" s="1082"/>
      <c r="BL411" s="1082"/>
      <c r="BM411" s="1082"/>
      <c r="BN411" s="1082"/>
      <c r="BO411" s="1082"/>
      <c r="BP411" s="1082"/>
      <c r="BQ411" s="1082"/>
      <c r="BR411" s="1082"/>
      <c r="BS411" s="1082"/>
      <c r="BT411" s="1082"/>
      <c r="BU411" s="1082"/>
    </row>
    <row r="412" spans="1:113" ht="17.25" customHeight="1" x14ac:dyDescent="0.15">
      <c r="C412" s="1083"/>
      <c r="D412" s="1083"/>
      <c r="E412" s="1083"/>
      <c r="F412" s="1083"/>
      <c r="G412" s="1083"/>
      <c r="H412" s="1083"/>
      <c r="I412" s="1083"/>
      <c r="J412" s="1083"/>
      <c r="K412" s="1083"/>
      <c r="L412" s="1083"/>
      <c r="M412" s="1083"/>
      <c r="N412" s="1083"/>
      <c r="O412" s="1083"/>
      <c r="P412" s="1083"/>
      <c r="Q412" s="1083"/>
      <c r="R412" s="1083"/>
      <c r="S412" s="1083"/>
      <c r="T412" s="1083"/>
      <c r="U412" s="1083"/>
      <c r="V412" s="1083"/>
      <c r="W412" s="1083"/>
      <c r="X412" s="1083"/>
      <c r="Y412" s="1083"/>
      <c r="Z412" s="1083"/>
      <c r="AA412" s="1083"/>
      <c r="AB412" s="1083"/>
      <c r="AC412" s="1083"/>
      <c r="AD412" s="1083"/>
      <c r="AE412" s="1083"/>
      <c r="AF412" s="1083"/>
      <c r="AG412" s="1083"/>
      <c r="AH412" s="1083"/>
      <c r="AI412" s="1083"/>
      <c r="AJ412" s="1083"/>
      <c r="AK412" s="1083"/>
      <c r="AL412" s="1083"/>
      <c r="AM412" s="1083"/>
      <c r="AN412" s="1083"/>
      <c r="AO412" s="1083"/>
      <c r="AP412" s="1083"/>
      <c r="AQ412" s="1083"/>
      <c r="AR412" s="1083"/>
      <c r="AS412" s="1083"/>
      <c r="AT412" s="1083"/>
      <c r="AU412" s="1083"/>
      <c r="AV412" s="1083"/>
      <c r="AW412" s="1083"/>
      <c r="AX412" s="1083"/>
      <c r="AY412" s="1083"/>
      <c r="AZ412" s="1083"/>
      <c r="BA412" s="1083"/>
      <c r="BB412" s="1083"/>
      <c r="BC412" s="1083"/>
      <c r="BD412" s="1083"/>
      <c r="BE412" s="1083"/>
      <c r="BF412" s="1083"/>
      <c r="BG412" s="1083"/>
      <c r="BH412" s="1083"/>
      <c r="BI412" s="1083"/>
      <c r="BJ412" s="1083"/>
      <c r="BK412" s="1083"/>
      <c r="BL412" s="1083"/>
      <c r="BM412" s="1083"/>
      <c r="BN412" s="1083"/>
      <c r="BO412" s="1083"/>
      <c r="BP412" s="1083"/>
      <c r="BQ412" s="1083"/>
      <c r="BR412" s="1083"/>
      <c r="BS412" s="1083"/>
      <c r="BT412" s="1083"/>
      <c r="BU412" s="1083"/>
    </row>
    <row r="413" spans="1:113" ht="17.25" customHeight="1" x14ac:dyDescent="0.15">
      <c r="C413" s="1083"/>
      <c r="D413" s="1083"/>
      <c r="E413" s="1083"/>
      <c r="F413" s="1083"/>
      <c r="G413" s="1083"/>
      <c r="H413" s="1083"/>
      <c r="I413" s="1083"/>
      <c r="J413" s="1083"/>
      <c r="K413" s="1083"/>
      <c r="L413" s="1083"/>
      <c r="M413" s="1083"/>
      <c r="N413" s="1083"/>
      <c r="O413" s="1083"/>
      <c r="P413" s="1083"/>
      <c r="Q413" s="1083"/>
      <c r="R413" s="1083"/>
      <c r="S413" s="1083"/>
      <c r="T413" s="1083"/>
      <c r="U413" s="1083"/>
      <c r="V413" s="1083"/>
      <c r="W413" s="1083"/>
      <c r="X413" s="1083"/>
      <c r="Y413" s="1083"/>
      <c r="Z413" s="1083"/>
      <c r="AA413" s="1083"/>
      <c r="AB413" s="1083"/>
      <c r="AC413" s="1083"/>
      <c r="AD413" s="1083"/>
      <c r="AE413" s="1083"/>
      <c r="AF413" s="1083"/>
      <c r="AG413" s="1083"/>
      <c r="AH413" s="1083"/>
      <c r="AI413" s="1083"/>
      <c r="AJ413" s="1083"/>
      <c r="AK413" s="1083"/>
      <c r="AL413" s="1083"/>
      <c r="AM413" s="1083"/>
      <c r="AN413" s="1083"/>
      <c r="AO413" s="1083"/>
      <c r="AP413" s="1083"/>
      <c r="AQ413" s="1083"/>
      <c r="AR413" s="1083"/>
      <c r="AS413" s="1083"/>
      <c r="AT413" s="1083"/>
      <c r="AU413" s="1083"/>
      <c r="AV413" s="1083"/>
      <c r="AW413" s="1083"/>
      <c r="AX413" s="1083"/>
      <c r="AY413" s="1083"/>
      <c r="AZ413" s="1083"/>
      <c r="BA413" s="1083"/>
      <c r="BB413" s="1083"/>
      <c r="BC413" s="1083"/>
      <c r="BD413" s="1083"/>
      <c r="BE413" s="1083"/>
      <c r="BF413" s="1083"/>
      <c r="BG413" s="1083"/>
      <c r="BH413" s="1083"/>
      <c r="BI413" s="1083"/>
      <c r="BJ413" s="1083"/>
      <c r="BK413" s="1083"/>
      <c r="BL413" s="1083"/>
      <c r="BM413" s="1083"/>
      <c r="BN413" s="1083"/>
      <c r="BO413" s="1083"/>
      <c r="BP413" s="1083"/>
      <c r="BQ413" s="1083"/>
      <c r="BR413" s="1083"/>
      <c r="BS413" s="1083"/>
      <c r="BT413" s="1083"/>
      <c r="BU413" s="1083"/>
    </row>
    <row r="414" spans="1:113" ht="17.25" customHeight="1" x14ac:dyDescent="0.15">
      <c r="C414" s="1083"/>
      <c r="D414" s="1083"/>
      <c r="E414" s="1083"/>
      <c r="F414" s="1083"/>
      <c r="G414" s="1083"/>
      <c r="H414" s="1083"/>
      <c r="I414" s="1083"/>
      <c r="J414" s="1083"/>
      <c r="K414" s="1083"/>
      <c r="L414" s="1083"/>
      <c r="M414" s="1083"/>
      <c r="N414" s="1083"/>
      <c r="O414" s="1083"/>
      <c r="P414" s="1083"/>
      <c r="Q414" s="1083"/>
      <c r="R414" s="1083"/>
      <c r="S414" s="1083"/>
      <c r="T414" s="1083"/>
      <c r="U414" s="1083"/>
      <c r="V414" s="1083"/>
      <c r="W414" s="1083"/>
      <c r="X414" s="1083"/>
      <c r="Y414" s="1083"/>
      <c r="Z414" s="1083"/>
      <c r="AA414" s="1083"/>
      <c r="AB414" s="1083"/>
      <c r="AC414" s="1083"/>
      <c r="AD414" s="1083"/>
      <c r="AE414" s="1083"/>
      <c r="AF414" s="1083"/>
      <c r="AG414" s="1083"/>
      <c r="AH414" s="1083"/>
      <c r="AI414" s="1083"/>
      <c r="AJ414" s="1083"/>
      <c r="AK414" s="1083"/>
      <c r="AL414" s="1083"/>
      <c r="AM414" s="1083"/>
      <c r="AN414" s="1083"/>
      <c r="AO414" s="1083"/>
      <c r="AP414" s="1083"/>
      <c r="AQ414" s="1083"/>
      <c r="AR414" s="1083"/>
      <c r="AS414" s="1083"/>
      <c r="AT414" s="1083"/>
      <c r="AU414" s="1083"/>
      <c r="AV414" s="1083"/>
      <c r="AW414" s="1083"/>
      <c r="AX414" s="1083"/>
      <c r="AY414" s="1083"/>
      <c r="AZ414" s="1083"/>
      <c r="BA414" s="1083"/>
      <c r="BB414" s="1083"/>
      <c r="BC414" s="1083"/>
      <c r="BD414" s="1083"/>
      <c r="BE414" s="1083"/>
      <c r="BF414" s="1083"/>
      <c r="BG414" s="1083"/>
      <c r="BH414" s="1083"/>
      <c r="BI414" s="1083"/>
      <c r="BJ414" s="1083"/>
      <c r="BK414" s="1083"/>
      <c r="BL414" s="1083"/>
      <c r="BM414" s="1083"/>
      <c r="BN414" s="1083"/>
      <c r="BO414" s="1083"/>
      <c r="BP414" s="1083"/>
      <c r="BQ414" s="1083"/>
      <c r="BR414" s="1083"/>
      <c r="BS414" s="1083"/>
      <c r="BT414" s="1083"/>
      <c r="BU414" s="1083"/>
    </row>
    <row r="415" spans="1:113" ht="17.25" customHeight="1" x14ac:dyDescent="0.15">
      <c r="C415" s="1083"/>
      <c r="D415" s="1083"/>
      <c r="E415" s="1083"/>
      <c r="F415" s="1083"/>
      <c r="G415" s="1083"/>
      <c r="H415" s="1083"/>
      <c r="I415" s="1083"/>
      <c r="J415" s="1083"/>
      <c r="K415" s="1083"/>
      <c r="L415" s="1083"/>
      <c r="M415" s="1083"/>
      <c r="N415" s="1083"/>
      <c r="O415" s="1083"/>
      <c r="P415" s="1083"/>
      <c r="Q415" s="1083"/>
      <c r="R415" s="1083"/>
      <c r="S415" s="1083"/>
      <c r="T415" s="1083"/>
      <c r="U415" s="1083"/>
      <c r="V415" s="1083"/>
      <c r="W415" s="1083"/>
      <c r="X415" s="1083"/>
      <c r="Y415" s="1083"/>
      <c r="Z415" s="1083"/>
      <c r="AA415" s="1083"/>
      <c r="AB415" s="1083"/>
      <c r="AC415" s="1083"/>
      <c r="AD415" s="1083"/>
      <c r="AE415" s="1083"/>
      <c r="AF415" s="1083"/>
      <c r="AG415" s="1083"/>
      <c r="AH415" s="1083"/>
      <c r="AI415" s="1083"/>
      <c r="AJ415" s="1083"/>
      <c r="AK415" s="1083"/>
      <c r="AL415" s="1083"/>
      <c r="AM415" s="1083"/>
      <c r="AN415" s="1083"/>
      <c r="AO415" s="1083"/>
      <c r="AP415" s="1083"/>
      <c r="AQ415" s="1083"/>
      <c r="AR415" s="1083"/>
      <c r="AS415" s="1083"/>
      <c r="AT415" s="1083"/>
      <c r="AU415" s="1083"/>
      <c r="AV415" s="1083"/>
      <c r="AW415" s="1083"/>
      <c r="AX415" s="1083"/>
      <c r="AY415" s="1083"/>
      <c r="AZ415" s="1083"/>
      <c r="BA415" s="1083"/>
      <c r="BB415" s="1083"/>
      <c r="BC415" s="1083"/>
      <c r="BD415" s="1083"/>
      <c r="BE415" s="1083"/>
      <c r="BF415" s="1083"/>
      <c r="BG415" s="1083"/>
      <c r="BH415" s="1083"/>
      <c r="BI415" s="1083"/>
      <c r="BJ415" s="1083"/>
      <c r="BK415" s="1083"/>
      <c r="BL415" s="1083"/>
      <c r="BM415" s="1083"/>
      <c r="BN415" s="1083"/>
      <c r="BO415" s="1083"/>
      <c r="BP415" s="1083"/>
      <c r="BQ415" s="1083"/>
      <c r="BR415" s="1083"/>
      <c r="BS415" s="1083"/>
      <c r="BT415" s="1083"/>
      <c r="BU415" s="1083"/>
    </row>
    <row r="416" spans="1:113" ht="17.25" customHeight="1" x14ac:dyDescent="0.15">
      <c r="C416" s="1083"/>
      <c r="D416" s="1083"/>
      <c r="E416" s="1083"/>
      <c r="F416" s="1083"/>
      <c r="G416" s="1083"/>
      <c r="H416" s="1083"/>
      <c r="I416" s="1083"/>
      <c r="J416" s="1083"/>
      <c r="K416" s="1083"/>
      <c r="L416" s="1083"/>
      <c r="M416" s="1083"/>
      <c r="N416" s="1083"/>
      <c r="O416" s="1083"/>
      <c r="P416" s="1083"/>
      <c r="Q416" s="1083"/>
      <c r="R416" s="1083"/>
      <c r="S416" s="1083"/>
      <c r="T416" s="1083"/>
      <c r="U416" s="1083"/>
      <c r="V416" s="1083"/>
      <c r="W416" s="1083"/>
      <c r="X416" s="1083"/>
      <c r="Y416" s="1083"/>
      <c r="Z416" s="1083"/>
      <c r="AA416" s="1083"/>
      <c r="AB416" s="1083"/>
      <c r="AC416" s="1083"/>
      <c r="AD416" s="1083"/>
      <c r="AE416" s="1083"/>
      <c r="AF416" s="1083"/>
      <c r="AG416" s="1083"/>
      <c r="AH416" s="1083"/>
      <c r="AI416" s="1083"/>
      <c r="AJ416" s="1083"/>
      <c r="AK416" s="1083"/>
      <c r="AL416" s="1083"/>
      <c r="AM416" s="1083"/>
      <c r="AN416" s="1083"/>
      <c r="AO416" s="1083"/>
      <c r="AP416" s="1083"/>
      <c r="AQ416" s="1083"/>
      <c r="AR416" s="1083"/>
      <c r="AS416" s="1083"/>
      <c r="AT416" s="1083"/>
      <c r="AU416" s="1083"/>
      <c r="AV416" s="1083"/>
      <c r="AW416" s="1083"/>
      <c r="AX416" s="1083"/>
      <c r="AY416" s="1083"/>
      <c r="AZ416" s="1083"/>
      <c r="BA416" s="1083"/>
      <c r="BB416" s="1083"/>
      <c r="BC416" s="1083"/>
      <c r="BD416" s="1083"/>
      <c r="BE416" s="1083"/>
      <c r="BF416" s="1083"/>
      <c r="BG416" s="1083"/>
      <c r="BH416" s="1083"/>
      <c r="BI416" s="1083"/>
      <c r="BJ416" s="1083"/>
      <c r="BK416" s="1083"/>
      <c r="BL416" s="1083"/>
      <c r="BM416" s="1083"/>
      <c r="BN416" s="1083"/>
      <c r="BO416" s="1083"/>
      <c r="BP416" s="1083"/>
      <c r="BQ416" s="1083"/>
      <c r="BR416" s="1083"/>
      <c r="BS416" s="1083"/>
      <c r="BT416" s="1083"/>
      <c r="BU416" s="1083"/>
    </row>
    <row r="417" spans="3:73" ht="17.25" customHeight="1" x14ac:dyDescent="0.15">
      <c r="C417" s="1083"/>
      <c r="D417" s="1083"/>
      <c r="E417" s="1083"/>
      <c r="F417" s="1083"/>
      <c r="G417" s="1083"/>
      <c r="H417" s="1083"/>
      <c r="I417" s="1083"/>
      <c r="J417" s="1083"/>
      <c r="K417" s="1083"/>
      <c r="L417" s="1083"/>
      <c r="M417" s="1083"/>
      <c r="N417" s="1083"/>
      <c r="O417" s="1083"/>
      <c r="P417" s="1083"/>
      <c r="Q417" s="1083"/>
      <c r="R417" s="1083"/>
      <c r="S417" s="1083"/>
      <c r="T417" s="1083"/>
      <c r="U417" s="1083"/>
      <c r="V417" s="1083"/>
      <c r="W417" s="1083"/>
      <c r="X417" s="1083"/>
      <c r="Y417" s="1083"/>
      <c r="Z417" s="1083"/>
      <c r="AA417" s="1083"/>
      <c r="AB417" s="1083"/>
      <c r="AC417" s="1083"/>
      <c r="AD417" s="1083"/>
      <c r="AE417" s="1083"/>
      <c r="AF417" s="1083"/>
      <c r="AG417" s="1083"/>
      <c r="AH417" s="1083"/>
      <c r="AI417" s="1083"/>
      <c r="AJ417" s="1083"/>
      <c r="AK417" s="1083"/>
      <c r="AL417" s="1083"/>
      <c r="AM417" s="1083"/>
      <c r="AN417" s="1083"/>
      <c r="AO417" s="1083"/>
      <c r="AP417" s="1083"/>
      <c r="AQ417" s="1083"/>
      <c r="AR417" s="1083"/>
      <c r="AS417" s="1083"/>
      <c r="AT417" s="1083"/>
      <c r="AU417" s="1083"/>
      <c r="AV417" s="1083"/>
      <c r="AW417" s="1083"/>
      <c r="AX417" s="1083"/>
      <c r="AY417" s="1083"/>
      <c r="AZ417" s="1083"/>
      <c r="BA417" s="1083"/>
      <c r="BB417" s="1083"/>
      <c r="BC417" s="1083"/>
      <c r="BD417" s="1083"/>
      <c r="BE417" s="1083"/>
      <c r="BF417" s="1083"/>
      <c r="BG417" s="1083"/>
      <c r="BH417" s="1083"/>
      <c r="BI417" s="1083"/>
      <c r="BJ417" s="1083"/>
      <c r="BK417" s="1083"/>
      <c r="BL417" s="1083"/>
      <c r="BM417" s="1083"/>
      <c r="BN417" s="1083"/>
      <c r="BO417" s="1083"/>
      <c r="BP417" s="1083"/>
      <c r="BQ417" s="1083"/>
      <c r="BR417" s="1083"/>
      <c r="BS417" s="1083"/>
      <c r="BT417" s="1083"/>
      <c r="BU417" s="1083"/>
    </row>
  </sheetData>
  <sheetProtection algorithmName="SHA-512" hashValue="efP6C2wAQFgvzkZjaLlzGaD2lMqkCzHqbpCnlRhC3Cq172plzs/aJMdMD2mocGMeoIkgjEs2itUPqqPrBfRF5Q==" saltValue="Bn0pTXI4NBAWNQmSMFVCvA==" spinCount="100000" sheet="1" selectLockedCells="1"/>
  <protectedRanges>
    <protectedRange sqref="C11:J410" name="範囲4"/>
    <protectedRange sqref="CB9:CC410 CN397:CO410 CN11:CN396 CR11:CS410 BO11:BP410 BS11:BX410 AH11:BL410" name="範囲2"/>
    <protectedRange sqref="E4" name="範囲3"/>
    <protectedRange sqref="BQ11:BR410" name="範囲2_1"/>
    <protectedRange sqref="CO11:CQ396 CP397:CQ410" name="範囲2_2"/>
    <protectedRange sqref="C7 F7" name="範囲3_6"/>
    <protectedRange sqref="K7:L7" name="範囲5_1_1"/>
    <protectedRange sqref="K7" name="範囲3_1_1"/>
    <protectedRange sqref="BM13:BN13 BM15:BN15 BM17:BN17 BM19:BN19 BM21:BN21 BM35:BN35 BM37:BN37 BM39:BN39 BM41:BN41 BM43:BN43 BM45:BN45 BM47:BN47 BM49:BN49 BM51:BN51 BM53:BN53 BM55:BN55 BM57:BN57 BM59:BN59 BM61:BN61 BM63:BN63 BM65:BN65 BM67:BN67 BM69:BN69 BM71:BN71 BM73:BN73 BM75:BN75 BM77:BN77 BM79:BN79 BM81:BN81 BM83:BN83 BM85:BN85 BM87:BN87 BM89:BN89 BM91:BN91 BM93:BN93 BM95:BN95 BM97:BN97 BM99:BN99 BM101:BN101 BM103:BN103 BM105:BN105 BM107:BN107 BM109:BN109 BM111:BN111 BM113:BN113 BM115:BN115 BM117:BN117 BM119:BN119 BM121:BN121 BM123:BN123 BM125:BN125 BM127:BN127 BM129:BN129 BM131:BN131 BM133:BN133 BM135:BN135 BM137:BN137 BM139:BN139 BM141:BN141 BM143:BN143 BM145:BN145 BM147:BN147 BM149:BN149 BM151:BN151 BM153:BN153 BM155:BN155 BM157:BN157 BM159:BN159 BM161:BN161 BM163:BN163 BM165:BN165 BM167:BN167 BM169:BN169 BM171:BN171 BM173:BN173 BM175:BN175 BM177:BN177 BM179:BN179 BM181:BN181 BM183:BN183 BM185:BN185 BM187:BN187 BM189:BN189 BM191:BN191 BM193:BN193 BM195:BN195 BM197:BN197 BM199:BN199 BM201:BN201 BM203:BN203 BM205:BN205 BM207:BN207 BM209:BN209 BM211:BN211 BM213:BN213 BM215:BN215 BM217:BN217 BM219:BN219 BM221:BN221 BM223:BN223 BM225:BN225 BM227:BN227 BM229:BN229 BM231:BN231 BM233:BN233 BM235:BN235 BM237:BN237 BM239:BN239 BM241:BN241 BM243:BN243 BM245:BN245 BM247:BN247 BM249:BN249 BM251:BN251 BM253:BN253 BM255:BN255 BM257:BN257 BM259:BN259 BM261:BN261 BM263:BN263 BM265:BN265 BM267:BN267 BM269:BN269 BM271:BN271 BM273:BN273 BM275:BN275 BM277:BN277 BM279:BN279 BM281:BN281 BM283:BN283 BM285:BN285 BM287:BN287 BM289:BN289 BM291:BN291 BM293:BN293 BM295:BN295 BM297:BN297 BM299:BN299 BM301:BN301 BM303:BN303 BM305:BN305 BM307:BN307 BM309:BN309 BM311:BN311 BM313:BN313 BM315:BN315 BM317:BN317 BM319:BN319 BM321:BN321 BM323:BN323 BM325:BN325 BM327:BN327 BM329:BN329 BM331:BN331 BM333:BN333 BM335:BN335 BM337:BN337 BM339:BN339 BM341:BN341 BM343:BN343 BM345:BN345 BM347:BN347 BM349:BN349 BM351:BN351 BM353:BN353 BM355:BN355 BM357:BN357 BM359:BN359 BM361:BN361 BM363:BN363 BM365:BN365 BM367:BN367 BM369:BN369 BM371:BN371 BM373:BN373 BM375:BN375 BM377:BN377 BM379:BN379 BM381:BN381 BM383:BN383 BM385:BN385 BM387:BN387 BM389:BN389 BM391:BN391 BM393:BN393 BM395:BN395 BM397:BN397 BM399:BN399 BM401:BN401 BM403:BN403 BM405:BN405 BM407:BN407 BM409:BN409 BM11:BN11 BM23:BN23 BM25:BN25 BM27:BN27 BM29:BN29 BM31:BN31 BM33:BN33" name="範囲2_3"/>
    <protectedRange sqref="BM12:BN12 BM14:BN14 BM16:BN16 BM18:BN18 BM20:BN20 BM22:BN22 BM36:BN36 BM38:BN38 BM40:BN40 BM42:BN42 BM44:BN44 BM46:BN46 BM48:BN48 BM50:BN50 BM52:BN52 BM54:BN54 BM56:BN56 BM58:BN58 BM60:BN60 BM62:BN62 BM64:BN64 BM66:BN66 BM68:BN68 BM70:BN70 BM72:BN72 BM74:BN74 BM76:BN76 BM78:BN78 BM80:BN80 BM82:BN82 BM84:BN84 BM86:BN86 BM88:BN88 BM90:BN90 BM92:BN92 BM94:BN94 BM96:BN96 BM98:BN98 BM100:BN100 BM102:BN102 BM104:BN104 BM106:BN106 BM108:BN108 BM110:BN110 BM112:BN112 BM114:BN114 BM116:BN116 BM118:BN118 BM120:BN120 BM122:BN122 BM124:BN124 BM126:BN126 BM128:BN128 BM130:BN130 BM132:BN132 BM134:BN134 BM136:BN136 BM138:BN138 BM140:BN140 BM142:BN142 BM144:BN144 BM146:BN146 BM148:BN148 BM150:BN150 BM152:BN152 BM154:BN154 BM156:BN156 BM158:BN158 BM160:BN160 BM162:BN162 BM164:BN164 BM166:BN166 BM168:BN168 BM170:BN170 BM172:BN172 BM174:BN174 BM176:BN176 BM178:BN178 BM180:BN180 BM182:BN182 BM184:BN184 BM186:BN186 BM188:BN188 BM190:BN190 BM192:BN192 BM194:BN194 BM196:BN196 BM198:BN198 BM200:BN200 BM202:BN202 BM204:BN204 BM206:BN206 BM208:BN208 BM210:BN210 BM212:BN212 BM214:BN214 BM216:BN216 BM218:BN218 BM220:BN220 BM222:BN222 BM224:BN224 BM226:BN226 BM228:BN228 BM230:BN230 BM232:BN232 BM234:BN234 BM236:BN236 BM238:BN238 BM240:BN240 BM242:BN242 BM244:BN244 BM246:BN246 BM248:BN248 BM250:BN250 BM252:BN252 BM254:BN254 BM256:BN256 BM258:BN258 BM260:BN260 BM262:BN262 BM264:BN264 BM266:BN266 BM268:BN268 BM270:BN270 BM272:BN272 BM274:BN274 BM276:BN276 BM278:BN278 BM280:BN280 BM282:BN282 BM284:BN284 BM286:BN286 BM288:BN288 BM290:BN290 BM292:BN292 BM294:BN294 BM296:BN296 BM298:BN298 BM300:BN300 BM302:BN302 BM304:BN304 BM306:BN306 BM308:BN308 BM310:BN310 BM312:BN312 BM314:BN314 BM316:BN316 BM318:BN318 BM320:BN320 BM322:BN322 BM324:BN324 BM326:BN326 BM328:BN328 BM330:BN330 BM332:BN332 BM334:BN334 BM336:BN336 BM338:BN338 BM340:BN340 BM342:BN342 BM344:BN344 BM346:BN346 BM348:BN348 BM350:BN350 BM352:BN352 BM354:BN354 BM356:BN356 BM358:BN358 BM360:BN360 BM362:BN362 BM364:BN364 BM366:BN366 BM368:BN368 BM370:BN370 BM372:BN372 BM374:BN374 BM376:BN376 BM378:BN378 BM380:BN380 BM382:BN382 BM384:BN384 BM386:BN386 BM388:BN388 BM390:BN390 BM392:BN392 BM394:BN394 BM396:BN396 BM398:BN398 BM400:BN400 BM402:BN402 BM404:BN404 BM406:BN406 BM408:BN408 BM410:BN410 BM24:BN24 BM26:BN26 BM28:BN28 BM30:BN30 BM32:BN32 BM34:BN34" name="範囲2_4"/>
  </protectedRanges>
  <mergeCells count="10468">
    <mergeCell ref="CT7:DI7"/>
    <mergeCell ref="A9:B10"/>
    <mergeCell ref="C9:G10"/>
    <mergeCell ref="H9:J10"/>
    <mergeCell ref="K9:L10"/>
    <mergeCell ref="M9:T9"/>
    <mergeCell ref="U9:V10"/>
    <mergeCell ref="W9:AD9"/>
    <mergeCell ref="AE9:AG10"/>
    <mergeCell ref="AH9:BL9"/>
    <mergeCell ref="BO7:BP7"/>
    <mergeCell ref="BQ7:BR7"/>
    <mergeCell ref="BS7:BT7"/>
    <mergeCell ref="BW7:BX7"/>
    <mergeCell ref="CB7:CC7"/>
    <mergeCell ref="CF7:CS7"/>
    <mergeCell ref="A7:B7"/>
    <mergeCell ref="C7:D7"/>
    <mergeCell ref="F7:G7"/>
    <mergeCell ref="H7:J7"/>
    <mergeCell ref="K7:L7"/>
    <mergeCell ref="BM7:BN7"/>
    <mergeCell ref="BH1:BN5"/>
    <mergeCell ref="BO1:BP5"/>
    <mergeCell ref="BQ1:BR5"/>
    <mergeCell ref="BS1:BT5"/>
    <mergeCell ref="BW1:BX5"/>
    <mergeCell ref="A4:D4"/>
    <mergeCell ref="E4:AF4"/>
    <mergeCell ref="DB10:DC10"/>
    <mergeCell ref="DD10:DE10"/>
    <mergeCell ref="DF10:DG10"/>
    <mergeCell ref="DH10:DI10"/>
    <mergeCell ref="Q11:R12"/>
    <mergeCell ref="S11:T12"/>
    <mergeCell ref="U11:V12"/>
    <mergeCell ref="W11:X12"/>
    <mergeCell ref="Y11:Z12"/>
    <mergeCell ref="AA11:AB12"/>
    <mergeCell ref="A11:B12"/>
    <mergeCell ref="C11:G12"/>
    <mergeCell ref="H11:J12"/>
    <mergeCell ref="K11:L12"/>
    <mergeCell ref="M11:N12"/>
    <mergeCell ref="O11:P12"/>
    <mergeCell ref="AA10:AB10"/>
    <mergeCell ref="AC10:AD10"/>
    <mergeCell ref="CT10:CU10"/>
    <mergeCell ref="CV10:CW10"/>
    <mergeCell ref="CX10:CY10"/>
    <mergeCell ref="CZ10:DA10"/>
    <mergeCell ref="CR9:CR10"/>
    <mergeCell ref="CS9:CS10"/>
    <mergeCell ref="CT9:DA9"/>
    <mergeCell ref="DB9:DI9"/>
    <mergeCell ref="M10:N10"/>
    <mergeCell ref="O10:P10"/>
    <mergeCell ref="Q10:R10"/>
    <mergeCell ref="S10:T10"/>
    <mergeCell ref="W10:X10"/>
    <mergeCell ref="Y10:Z10"/>
    <mergeCell ref="CE9:CE10"/>
    <mergeCell ref="CF9:CM9"/>
    <mergeCell ref="CN9:CN10"/>
    <mergeCell ref="CO9:CO10"/>
    <mergeCell ref="CP9:CP10"/>
    <mergeCell ref="CQ9:CQ10"/>
    <mergeCell ref="BY9:BY10"/>
    <mergeCell ref="BZ9:BZ10"/>
    <mergeCell ref="CA9:CA10"/>
    <mergeCell ref="CB9:CB10"/>
    <mergeCell ref="CC9:CC10"/>
    <mergeCell ref="CD9:CD10"/>
    <mergeCell ref="BM9:BN10"/>
    <mergeCell ref="BO9:BP10"/>
    <mergeCell ref="BQ9:BR10"/>
    <mergeCell ref="BS9:BT10"/>
    <mergeCell ref="BU9:BV10"/>
    <mergeCell ref="BW9:BX10"/>
    <mergeCell ref="DH11:DI12"/>
    <mergeCell ref="AE12:AG12"/>
    <mergeCell ref="BM12:BN12"/>
    <mergeCell ref="BU12:BV12"/>
    <mergeCell ref="CV11:CW12"/>
    <mergeCell ref="CX11:CY12"/>
    <mergeCell ref="CZ11:DA12"/>
    <mergeCell ref="DB11:DC12"/>
    <mergeCell ref="DD11:DE12"/>
    <mergeCell ref="DF11:DG12"/>
    <mergeCell ref="CO11:CO12"/>
    <mergeCell ref="CP11:CP12"/>
    <mergeCell ref="CQ11:CQ12"/>
    <mergeCell ref="CR11:CR12"/>
    <mergeCell ref="CS11:CS12"/>
    <mergeCell ref="CT11:CU12"/>
    <mergeCell ref="CI11:CI12"/>
    <mergeCell ref="CJ11:CJ12"/>
    <mergeCell ref="CK11:CK12"/>
    <mergeCell ref="CL11:CL12"/>
    <mergeCell ref="CM11:CM12"/>
    <mergeCell ref="CN11:CN12"/>
    <mergeCell ref="CC11:CC12"/>
    <mergeCell ref="CD11:CD12"/>
    <mergeCell ref="CE11:CE12"/>
    <mergeCell ref="CF11:CF12"/>
    <mergeCell ref="CG11:CG12"/>
    <mergeCell ref="CH11:CH12"/>
    <mergeCell ref="BU11:BV11"/>
    <mergeCell ref="BW11:BX12"/>
    <mergeCell ref="BY11:BY12"/>
    <mergeCell ref="BZ11:BZ12"/>
    <mergeCell ref="CA11:CA12"/>
    <mergeCell ref="CB11:CB12"/>
    <mergeCell ref="AC11:AD12"/>
    <mergeCell ref="AE11:AG11"/>
    <mergeCell ref="BM11:BN11"/>
    <mergeCell ref="BO11:BP12"/>
    <mergeCell ref="BQ11:BR12"/>
    <mergeCell ref="BS11:BT12"/>
    <mergeCell ref="DH13:DI14"/>
    <mergeCell ref="AE14:AG14"/>
    <mergeCell ref="BM14:BN14"/>
    <mergeCell ref="BU14:BV14"/>
    <mergeCell ref="A15:B16"/>
    <mergeCell ref="C15:G16"/>
    <mergeCell ref="H15:J16"/>
    <mergeCell ref="K15:L16"/>
    <mergeCell ref="M15:N16"/>
    <mergeCell ref="O15:P16"/>
    <mergeCell ref="CV13:CW14"/>
    <mergeCell ref="CX13:CY14"/>
    <mergeCell ref="CZ13:DA14"/>
    <mergeCell ref="DB13:DC14"/>
    <mergeCell ref="DD13:DE14"/>
    <mergeCell ref="DF13:DG14"/>
    <mergeCell ref="CO13:CO14"/>
    <mergeCell ref="CP13:CP14"/>
    <mergeCell ref="CQ13:CQ14"/>
    <mergeCell ref="CR13:CR14"/>
    <mergeCell ref="CS13:CS14"/>
    <mergeCell ref="CT13:CU14"/>
    <mergeCell ref="CI13:CI14"/>
    <mergeCell ref="CJ13:CJ14"/>
    <mergeCell ref="CK13:CK14"/>
    <mergeCell ref="CL13:CL14"/>
    <mergeCell ref="CM13:CM14"/>
    <mergeCell ref="CN13:CN14"/>
    <mergeCell ref="CC13:CC14"/>
    <mergeCell ref="CD13:CD14"/>
    <mergeCell ref="CE13:CE14"/>
    <mergeCell ref="CF13:CF14"/>
    <mergeCell ref="CG13:CG14"/>
    <mergeCell ref="CH13:CH14"/>
    <mergeCell ref="BU13:BV13"/>
    <mergeCell ref="BW13:BX14"/>
    <mergeCell ref="BY13:BY14"/>
    <mergeCell ref="BZ13:BZ14"/>
    <mergeCell ref="CA13:CA14"/>
    <mergeCell ref="CB13:CB14"/>
    <mergeCell ref="AC13:AD14"/>
    <mergeCell ref="AE13:AG13"/>
    <mergeCell ref="BM13:BN13"/>
    <mergeCell ref="BO13:BP14"/>
    <mergeCell ref="BQ13:BR14"/>
    <mergeCell ref="BS13:BT14"/>
    <mergeCell ref="Q13:R14"/>
    <mergeCell ref="S13:T14"/>
    <mergeCell ref="U13:V14"/>
    <mergeCell ref="W13:X14"/>
    <mergeCell ref="Y13:Z14"/>
    <mergeCell ref="AA13:AB14"/>
    <mergeCell ref="DH15:DI16"/>
    <mergeCell ref="AE16:AG16"/>
    <mergeCell ref="BM16:BN16"/>
    <mergeCell ref="BU16:BV16"/>
    <mergeCell ref="A13:B14"/>
    <mergeCell ref="C13:G14"/>
    <mergeCell ref="H13:J14"/>
    <mergeCell ref="K13:L14"/>
    <mergeCell ref="M13:N14"/>
    <mergeCell ref="O13:P14"/>
    <mergeCell ref="H17:J18"/>
    <mergeCell ref="K17:L18"/>
    <mergeCell ref="M17:N18"/>
    <mergeCell ref="O17:P18"/>
    <mergeCell ref="CV15:CW16"/>
    <mergeCell ref="CX15:CY16"/>
    <mergeCell ref="CZ15:DA16"/>
    <mergeCell ref="DB15:DC16"/>
    <mergeCell ref="DD15:DE16"/>
    <mergeCell ref="DF15:DG16"/>
    <mergeCell ref="CO15:CO16"/>
    <mergeCell ref="CP15:CP16"/>
    <mergeCell ref="CQ15:CQ16"/>
    <mergeCell ref="CR15:CR16"/>
    <mergeCell ref="CS15:CS16"/>
    <mergeCell ref="CT15:CU16"/>
    <mergeCell ref="CI15:CI16"/>
    <mergeCell ref="CJ15:CJ16"/>
    <mergeCell ref="CK15:CK16"/>
    <mergeCell ref="CL15:CL16"/>
    <mergeCell ref="CM15:CM16"/>
    <mergeCell ref="CN15:CN16"/>
    <mergeCell ref="CC15:CC16"/>
    <mergeCell ref="CD15:CD16"/>
    <mergeCell ref="CE15:CE16"/>
    <mergeCell ref="CF15:CF16"/>
    <mergeCell ref="CG15:CG16"/>
    <mergeCell ref="CH15:CH16"/>
    <mergeCell ref="BU15:BV15"/>
    <mergeCell ref="BW15:BX16"/>
    <mergeCell ref="BY15:BY16"/>
    <mergeCell ref="BZ15:BZ16"/>
    <mergeCell ref="CA15:CA16"/>
    <mergeCell ref="CB15:CB16"/>
    <mergeCell ref="AC15:AD16"/>
    <mergeCell ref="AE15:AG15"/>
    <mergeCell ref="BM15:BN15"/>
    <mergeCell ref="BO15:BP16"/>
    <mergeCell ref="BQ15:BR16"/>
    <mergeCell ref="BS15:BT16"/>
    <mergeCell ref="Q15:R16"/>
    <mergeCell ref="S15:T16"/>
    <mergeCell ref="U15:V16"/>
    <mergeCell ref="W15:X16"/>
    <mergeCell ref="Y15:Z16"/>
    <mergeCell ref="AA15:AB16"/>
    <mergeCell ref="Q19:R20"/>
    <mergeCell ref="S19:T20"/>
    <mergeCell ref="U19:V20"/>
    <mergeCell ref="W19:X20"/>
    <mergeCell ref="Y19:Z20"/>
    <mergeCell ref="AA19:AB20"/>
    <mergeCell ref="DH17:DI18"/>
    <mergeCell ref="AE18:AG18"/>
    <mergeCell ref="BM18:BN18"/>
    <mergeCell ref="BU18:BV18"/>
    <mergeCell ref="A19:B20"/>
    <mergeCell ref="C19:G20"/>
    <mergeCell ref="H19:J20"/>
    <mergeCell ref="K19:L20"/>
    <mergeCell ref="M19:N20"/>
    <mergeCell ref="O19:P20"/>
    <mergeCell ref="CV17:CW18"/>
    <mergeCell ref="CX17:CY18"/>
    <mergeCell ref="CZ17:DA18"/>
    <mergeCell ref="DB17:DC18"/>
    <mergeCell ref="DD17:DE18"/>
    <mergeCell ref="DF17:DG18"/>
    <mergeCell ref="CO17:CO18"/>
    <mergeCell ref="CP17:CP18"/>
    <mergeCell ref="CQ17:CQ18"/>
    <mergeCell ref="CR17:CR18"/>
    <mergeCell ref="CS17:CS18"/>
    <mergeCell ref="CT17:CU18"/>
    <mergeCell ref="CI17:CI18"/>
    <mergeCell ref="CJ17:CJ18"/>
    <mergeCell ref="CK17:CK18"/>
    <mergeCell ref="CL17:CL18"/>
    <mergeCell ref="CM17:CM18"/>
    <mergeCell ref="CN17:CN18"/>
    <mergeCell ref="CC17:CC18"/>
    <mergeCell ref="CD17:CD18"/>
    <mergeCell ref="CE17:CE18"/>
    <mergeCell ref="CF17:CF18"/>
    <mergeCell ref="CG17:CG18"/>
    <mergeCell ref="CH17:CH18"/>
    <mergeCell ref="BU17:BV17"/>
    <mergeCell ref="BW17:BX18"/>
    <mergeCell ref="BY17:BY18"/>
    <mergeCell ref="BZ17:BZ18"/>
    <mergeCell ref="CA17:CA18"/>
    <mergeCell ref="CB17:CB18"/>
    <mergeCell ref="AC17:AD18"/>
    <mergeCell ref="AE17:AG17"/>
    <mergeCell ref="BM17:BN17"/>
    <mergeCell ref="BO17:BP18"/>
    <mergeCell ref="BQ17:BR18"/>
    <mergeCell ref="BS17:BT18"/>
    <mergeCell ref="Q17:R18"/>
    <mergeCell ref="S17:T18"/>
    <mergeCell ref="U17:V18"/>
    <mergeCell ref="W17:X18"/>
    <mergeCell ref="Y17:Z18"/>
    <mergeCell ref="AA17:AB18"/>
    <mergeCell ref="DH19:DI20"/>
    <mergeCell ref="AE20:AG20"/>
    <mergeCell ref="BM20:BN20"/>
    <mergeCell ref="BU20:BV20"/>
    <mergeCell ref="A17:B18"/>
    <mergeCell ref="C17:G18"/>
    <mergeCell ref="CV19:CW20"/>
    <mergeCell ref="CX19:CY20"/>
    <mergeCell ref="CZ19:DA20"/>
    <mergeCell ref="DB19:DC20"/>
    <mergeCell ref="DD19:DE20"/>
    <mergeCell ref="DF19:DG20"/>
    <mergeCell ref="CO19:CO20"/>
    <mergeCell ref="CP19:CP20"/>
    <mergeCell ref="CQ19:CQ20"/>
    <mergeCell ref="CR19:CR20"/>
    <mergeCell ref="CS19:CS20"/>
    <mergeCell ref="CT19:CU20"/>
    <mergeCell ref="CI19:CI20"/>
    <mergeCell ref="CJ19:CJ20"/>
    <mergeCell ref="CK19:CK20"/>
    <mergeCell ref="CL19:CL20"/>
    <mergeCell ref="CM19:CM20"/>
    <mergeCell ref="CN19:CN20"/>
    <mergeCell ref="CC19:CC20"/>
    <mergeCell ref="CD19:CD20"/>
    <mergeCell ref="CE19:CE20"/>
    <mergeCell ref="CF19:CF20"/>
    <mergeCell ref="CG19:CG20"/>
    <mergeCell ref="CH19:CH20"/>
    <mergeCell ref="BU19:BV19"/>
    <mergeCell ref="BW19:BX20"/>
    <mergeCell ref="BY19:BY20"/>
    <mergeCell ref="BZ19:BZ20"/>
    <mergeCell ref="CA19:CA20"/>
    <mergeCell ref="CB19:CB20"/>
    <mergeCell ref="AC19:AD20"/>
    <mergeCell ref="AE19:AG19"/>
    <mergeCell ref="BM19:BN19"/>
    <mergeCell ref="BO19:BP20"/>
    <mergeCell ref="BQ19:BR20"/>
    <mergeCell ref="BS19:BT20"/>
    <mergeCell ref="DH21:DI22"/>
    <mergeCell ref="AE22:AG22"/>
    <mergeCell ref="BM22:BN22"/>
    <mergeCell ref="BU22:BV22"/>
    <mergeCell ref="A23:B24"/>
    <mergeCell ref="C23:G24"/>
    <mergeCell ref="H23:J24"/>
    <mergeCell ref="K23:L24"/>
    <mergeCell ref="M23:N24"/>
    <mergeCell ref="O23:P24"/>
    <mergeCell ref="CV21:CW22"/>
    <mergeCell ref="CX21:CY22"/>
    <mergeCell ref="CZ21:DA22"/>
    <mergeCell ref="DB21:DC22"/>
    <mergeCell ref="DD21:DE22"/>
    <mergeCell ref="DF21:DG22"/>
    <mergeCell ref="CO21:CO22"/>
    <mergeCell ref="CP21:CP22"/>
    <mergeCell ref="CQ21:CQ22"/>
    <mergeCell ref="CR21:CR22"/>
    <mergeCell ref="CS21:CS22"/>
    <mergeCell ref="CT21:CU22"/>
    <mergeCell ref="CI21:CI22"/>
    <mergeCell ref="CJ21:CJ22"/>
    <mergeCell ref="CK21:CK22"/>
    <mergeCell ref="CL21:CL22"/>
    <mergeCell ref="CM21:CM22"/>
    <mergeCell ref="CN21:CN22"/>
    <mergeCell ref="CC21:CC22"/>
    <mergeCell ref="CD21:CD22"/>
    <mergeCell ref="CE21:CE22"/>
    <mergeCell ref="CF21:CF22"/>
    <mergeCell ref="CG21:CG22"/>
    <mergeCell ref="CH21:CH22"/>
    <mergeCell ref="BU21:BV21"/>
    <mergeCell ref="BW21:BX22"/>
    <mergeCell ref="BY21:BY22"/>
    <mergeCell ref="BZ21:BZ22"/>
    <mergeCell ref="CA21:CA22"/>
    <mergeCell ref="CB21:CB22"/>
    <mergeCell ref="AC21:AD22"/>
    <mergeCell ref="AE21:AG21"/>
    <mergeCell ref="BM21:BN21"/>
    <mergeCell ref="BO21:BP22"/>
    <mergeCell ref="BQ21:BR22"/>
    <mergeCell ref="BS21:BT22"/>
    <mergeCell ref="Q21:R22"/>
    <mergeCell ref="S21:T22"/>
    <mergeCell ref="U21:V22"/>
    <mergeCell ref="W21:X22"/>
    <mergeCell ref="Y21:Z22"/>
    <mergeCell ref="AA21:AB22"/>
    <mergeCell ref="DH23:DI24"/>
    <mergeCell ref="AE24:AG24"/>
    <mergeCell ref="BM24:BN24"/>
    <mergeCell ref="BU24:BV24"/>
    <mergeCell ref="A21:B22"/>
    <mergeCell ref="C21:G22"/>
    <mergeCell ref="H21:J22"/>
    <mergeCell ref="K21:L22"/>
    <mergeCell ref="M21:N22"/>
    <mergeCell ref="O21:P22"/>
    <mergeCell ref="H25:J26"/>
    <mergeCell ref="K25:L26"/>
    <mergeCell ref="M25:N26"/>
    <mergeCell ref="O25:P26"/>
    <mergeCell ref="CV23:CW24"/>
    <mergeCell ref="CX23:CY24"/>
    <mergeCell ref="CZ23:DA24"/>
    <mergeCell ref="DB23:DC24"/>
    <mergeCell ref="DD23:DE24"/>
    <mergeCell ref="DF23:DG24"/>
    <mergeCell ref="CO23:CO24"/>
    <mergeCell ref="CP23:CP24"/>
    <mergeCell ref="CQ23:CQ24"/>
    <mergeCell ref="CR23:CR24"/>
    <mergeCell ref="CS23:CS24"/>
    <mergeCell ref="CT23:CU24"/>
    <mergeCell ref="CI23:CI24"/>
    <mergeCell ref="CJ23:CJ24"/>
    <mergeCell ref="CK23:CK24"/>
    <mergeCell ref="CL23:CL24"/>
    <mergeCell ref="CM23:CM24"/>
    <mergeCell ref="CN23:CN24"/>
    <mergeCell ref="CC23:CC24"/>
    <mergeCell ref="CD23:CD24"/>
    <mergeCell ref="CE23:CE24"/>
    <mergeCell ref="CF23:CF24"/>
    <mergeCell ref="CG23:CG24"/>
    <mergeCell ref="CH23:CH24"/>
    <mergeCell ref="BU23:BV23"/>
    <mergeCell ref="BW23:BX24"/>
    <mergeCell ref="BY23:BY24"/>
    <mergeCell ref="BZ23:BZ24"/>
    <mergeCell ref="CA23:CA24"/>
    <mergeCell ref="CB23:CB24"/>
    <mergeCell ref="AC23:AD24"/>
    <mergeCell ref="AE23:AG23"/>
    <mergeCell ref="BM23:BN23"/>
    <mergeCell ref="BO23:BP24"/>
    <mergeCell ref="BQ23:BR24"/>
    <mergeCell ref="BS23:BT24"/>
    <mergeCell ref="Q23:R24"/>
    <mergeCell ref="S23:T24"/>
    <mergeCell ref="U23:V24"/>
    <mergeCell ref="W23:X24"/>
    <mergeCell ref="Y23:Z24"/>
    <mergeCell ref="AA23:AB24"/>
    <mergeCell ref="Q27:R28"/>
    <mergeCell ref="S27:T28"/>
    <mergeCell ref="U27:V28"/>
    <mergeCell ref="W27:X28"/>
    <mergeCell ref="Y27:Z28"/>
    <mergeCell ref="AA27:AB28"/>
    <mergeCell ref="DH25:DI26"/>
    <mergeCell ref="AE26:AG26"/>
    <mergeCell ref="BM26:BN26"/>
    <mergeCell ref="BU26:BV26"/>
    <mergeCell ref="A27:B28"/>
    <mergeCell ref="C27:G28"/>
    <mergeCell ref="H27:J28"/>
    <mergeCell ref="K27:L28"/>
    <mergeCell ref="M27:N28"/>
    <mergeCell ref="O27:P28"/>
    <mergeCell ref="CV25:CW26"/>
    <mergeCell ref="CX25:CY26"/>
    <mergeCell ref="CZ25:DA26"/>
    <mergeCell ref="DB25:DC26"/>
    <mergeCell ref="DD25:DE26"/>
    <mergeCell ref="DF25:DG26"/>
    <mergeCell ref="CO25:CO26"/>
    <mergeCell ref="CP25:CP26"/>
    <mergeCell ref="CQ25:CQ26"/>
    <mergeCell ref="CR25:CR26"/>
    <mergeCell ref="CS25:CS26"/>
    <mergeCell ref="CT25:CU26"/>
    <mergeCell ref="CI25:CI26"/>
    <mergeCell ref="CJ25:CJ26"/>
    <mergeCell ref="CK25:CK26"/>
    <mergeCell ref="CL25:CL26"/>
    <mergeCell ref="CM25:CM26"/>
    <mergeCell ref="CN25:CN26"/>
    <mergeCell ref="CC25:CC26"/>
    <mergeCell ref="CD25:CD26"/>
    <mergeCell ref="CE25:CE26"/>
    <mergeCell ref="CF25:CF26"/>
    <mergeCell ref="CG25:CG26"/>
    <mergeCell ref="CH25:CH26"/>
    <mergeCell ref="BU25:BV25"/>
    <mergeCell ref="BW25:BX26"/>
    <mergeCell ref="BY25:BY26"/>
    <mergeCell ref="BZ25:BZ26"/>
    <mergeCell ref="CA25:CA26"/>
    <mergeCell ref="CB25:CB26"/>
    <mergeCell ref="AC25:AD26"/>
    <mergeCell ref="AE25:AG25"/>
    <mergeCell ref="BM25:BN25"/>
    <mergeCell ref="BO25:BP26"/>
    <mergeCell ref="BQ25:BR26"/>
    <mergeCell ref="BS25:BT26"/>
    <mergeCell ref="Q25:R26"/>
    <mergeCell ref="S25:T26"/>
    <mergeCell ref="U25:V26"/>
    <mergeCell ref="W25:X26"/>
    <mergeCell ref="Y25:Z26"/>
    <mergeCell ref="AA25:AB26"/>
    <mergeCell ref="DH27:DI28"/>
    <mergeCell ref="AE28:AG28"/>
    <mergeCell ref="BM28:BN28"/>
    <mergeCell ref="BU28:BV28"/>
    <mergeCell ref="A25:B26"/>
    <mergeCell ref="C25:G26"/>
    <mergeCell ref="CV27:CW28"/>
    <mergeCell ref="CX27:CY28"/>
    <mergeCell ref="CZ27:DA28"/>
    <mergeCell ref="DB27:DC28"/>
    <mergeCell ref="DD27:DE28"/>
    <mergeCell ref="DF27:DG28"/>
    <mergeCell ref="CO27:CO28"/>
    <mergeCell ref="CP27:CP28"/>
    <mergeCell ref="CQ27:CQ28"/>
    <mergeCell ref="CR27:CR28"/>
    <mergeCell ref="CS27:CS28"/>
    <mergeCell ref="CT27:CU28"/>
    <mergeCell ref="CI27:CI28"/>
    <mergeCell ref="CJ27:CJ28"/>
    <mergeCell ref="CK27:CK28"/>
    <mergeCell ref="CL27:CL28"/>
    <mergeCell ref="CM27:CM28"/>
    <mergeCell ref="CN27:CN28"/>
    <mergeCell ref="CC27:CC28"/>
    <mergeCell ref="CD27:CD28"/>
    <mergeCell ref="CE27:CE28"/>
    <mergeCell ref="CF27:CF28"/>
    <mergeCell ref="CG27:CG28"/>
    <mergeCell ref="CH27:CH28"/>
    <mergeCell ref="BU27:BV27"/>
    <mergeCell ref="BW27:BX28"/>
    <mergeCell ref="BY27:BY28"/>
    <mergeCell ref="BZ27:BZ28"/>
    <mergeCell ref="CA27:CA28"/>
    <mergeCell ref="CB27:CB28"/>
    <mergeCell ref="AC27:AD28"/>
    <mergeCell ref="AE27:AG27"/>
    <mergeCell ref="BM27:BN27"/>
    <mergeCell ref="BO27:BP28"/>
    <mergeCell ref="BQ27:BR28"/>
    <mergeCell ref="BS27:BT28"/>
    <mergeCell ref="DH29:DI30"/>
    <mergeCell ref="AE30:AG30"/>
    <mergeCell ref="BM30:BN30"/>
    <mergeCell ref="BU30:BV30"/>
    <mergeCell ref="A31:B32"/>
    <mergeCell ref="C31:G32"/>
    <mergeCell ref="H31:J32"/>
    <mergeCell ref="K31:L32"/>
    <mergeCell ref="M31:N32"/>
    <mergeCell ref="O31:P32"/>
    <mergeCell ref="CV29:CW30"/>
    <mergeCell ref="CX29:CY30"/>
    <mergeCell ref="CZ29:DA30"/>
    <mergeCell ref="DB29:DC30"/>
    <mergeCell ref="DD29:DE30"/>
    <mergeCell ref="DF29:DG30"/>
    <mergeCell ref="CO29:CO30"/>
    <mergeCell ref="CP29:CP30"/>
    <mergeCell ref="CQ29:CQ30"/>
    <mergeCell ref="CR29:CR30"/>
    <mergeCell ref="CS29:CS30"/>
    <mergeCell ref="CT29:CU30"/>
    <mergeCell ref="CI29:CI30"/>
    <mergeCell ref="CJ29:CJ30"/>
    <mergeCell ref="CK29:CK30"/>
    <mergeCell ref="CL29:CL30"/>
    <mergeCell ref="CM29:CM30"/>
    <mergeCell ref="CN29:CN30"/>
    <mergeCell ref="CC29:CC30"/>
    <mergeCell ref="CD29:CD30"/>
    <mergeCell ref="CE29:CE30"/>
    <mergeCell ref="CF29:CF30"/>
    <mergeCell ref="CG29:CG30"/>
    <mergeCell ref="CH29:CH30"/>
    <mergeCell ref="BU29:BV29"/>
    <mergeCell ref="BW29:BX30"/>
    <mergeCell ref="BY29:BY30"/>
    <mergeCell ref="BZ29:BZ30"/>
    <mergeCell ref="CA29:CA30"/>
    <mergeCell ref="CB29:CB30"/>
    <mergeCell ref="AC29:AD30"/>
    <mergeCell ref="AE29:AG29"/>
    <mergeCell ref="BM29:BN29"/>
    <mergeCell ref="BO29:BP30"/>
    <mergeCell ref="BQ29:BR30"/>
    <mergeCell ref="BS29:BT30"/>
    <mergeCell ref="Q29:R30"/>
    <mergeCell ref="S29:T30"/>
    <mergeCell ref="U29:V30"/>
    <mergeCell ref="W29:X30"/>
    <mergeCell ref="Y29:Z30"/>
    <mergeCell ref="AA29:AB30"/>
    <mergeCell ref="DH31:DI32"/>
    <mergeCell ref="AE32:AG32"/>
    <mergeCell ref="BM32:BN32"/>
    <mergeCell ref="BU32:BV32"/>
    <mergeCell ref="A29:B30"/>
    <mergeCell ref="C29:G30"/>
    <mergeCell ref="H29:J30"/>
    <mergeCell ref="K29:L30"/>
    <mergeCell ref="M29:N30"/>
    <mergeCell ref="O29:P30"/>
    <mergeCell ref="H33:J34"/>
    <mergeCell ref="K33:L34"/>
    <mergeCell ref="M33:N34"/>
    <mergeCell ref="O33:P34"/>
    <mergeCell ref="CV31:CW32"/>
    <mergeCell ref="CX31:CY32"/>
    <mergeCell ref="CZ31:DA32"/>
    <mergeCell ref="DB31:DC32"/>
    <mergeCell ref="DD31:DE32"/>
    <mergeCell ref="DF31:DG32"/>
    <mergeCell ref="CO31:CO32"/>
    <mergeCell ref="CP31:CP32"/>
    <mergeCell ref="CQ31:CQ32"/>
    <mergeCell ref="CR31:CR32"/>
    <mergeCell ref="CS31:CS32"/>
    <mergeCell ref="CT31:CU32"/>
    <mergeCell ref="CI31:CI32"/>
    <mergeCell ref="CJ31:CJ32"/>
    <mergeCell ref="CK31:CK32"/>
    <mergeCell ref="CL31:CL32"/>
    <mergeCell ref="CM31:CM32"/>
    <mergeCell ref="CN31:CN32"/>
    <mergeCell ref="CC31:CC32"/>
    <mergeCell ref="CD31:CD32"/>
    <mergeCell ref="CE31:CE32"/>
    <mergeCell ref="CF31:CF32"/>
    <mergeCell ref="CG31:CG32"/>
    <mergeCell ref="CH31:CH32"/>
    <mergeCell ref="BU31:BV31"/>
    <mergeCell ref="BW31:BX32"/>
    <mergeCell ref="BY31:BY32"/>
    <mergeCell ref="BZ31:BZ32"/>
    <mergeCell ref="CA31:CA32"/>
    <mergeCell ref="CB31:CB32"/>
    <mergeCell ref="AC31:AD32"/>
    <mergeCell ref="AE31:AG31"/>
    <mergeCell ref="BM31:BN31"/>
    <mergeCell ref="BO31:BP32"/>
    <mergeCell ref="BQ31:BR32"/>
    <mergeCell ref="BS31:BT32"/>
    <mergeCell ref="Q31:R32"/>
    <mergeCell ref="S31:T32"/>
    <mergeCell ref="U31:V32"/>
    <mergeCell ref="W31:X32"/>
    <mergeCell ref="Y31:Z32"/>
    <mergeCell ref="AA31:AB32"/>
    <mergeCell ref="Q35:R36"/>
    <mergeCell ref="S35:T36"/>
    <mergeCell ref="U35:V36"/>
    <mergeCell ref="W35:X36"/>
    <mergeCell ref="Y35:Z36"/>
    <mergeCell ref="AA35:AB36"/>
    <mergeCell ref="DH33:DI34"/>
    <mergeCell ref="AE34:AG34"/>
    <mergeCell ref="BM34:BN34"/>
    <mergeCell ref="BU34:BV34"/>
    <mergeCell ref="A35:B36"/>
    <mergeCell ref="C35:G36"/>
    <mergeCell ref="H35:J36"/>
    <mergeCell ref="K35:L36"/>
    <mergeCell ref="M35:N36"/>
    <mergeCell ref="O35:P36"/>
    <mergeCell ref="CV33:CW34"/>
    <mergeCell ref="CX33:CY34"/>
    <mergeCell ref="CZ33:DA34"/>
    <mergeCell ref="DB33:DC34"/>
    <mergeCell ref="DD33:DE34"/>
    <mergeCell ref="DF33:DG34"/>
    <mergeCell ref="CO33:CO34"/>
    <mergeCell ref="CP33:CP34"/>
    <mergeCell ref="CQ33:CQ34"/>
    <mergeCell ref="CR33:CR34"/>
    <mergeCell ref="CS33:CS34"/>
    <mergeCell ref="CT33:CU34"/>
    <mergeCell ref="CI33:CI34"/>
    <mergeCell ref="CJ33:CJ34"/>
    <mergeCell ref="CK33:CK34"/>
    <mergeCell ref="CL33:CL34"/>
    <mergeCell ref="CM33:CM34"/>
    <mergeCell ref="CN33:CN34"/>
    <mergeCell ref="CC33:CC34"/>
    <mergeCell ref="CD33:CD34"/>
    <mergeCell ref="CE33:CE34"/>
    <mergeCell ref="CF33:CF34"/>
    <mergeCell ref="CG33:CG34"/>
    <mergeCell ref="CH33:CH34"/>
    <mergeCell ref="BU33:BV33"/>
    <mergeCell ref="BW33:BX34"/>
    <mergeCell ref="BY33:BY34"/>
    <mergeCell ref="BZ33:BZ34"/>
    <mergeCell ref="CA33:CA34"/>
    <mergeCell ref="CB33:CB34"/>
    <mergeCell ref="AC33:AD34"/>
    <mergeCell ref="AE33:AG33"/>
    <mergeCell ref="BM33:BN33"/>
    <mergeCell ref="BO33:BP34"/>
    <mergeCell ref="BQ33:BR34"/>
    <mergeCell ref="BS33:BT34"/>
    <mergeCell ref="Q33:R34"/>
    <mergeCell ref="S33:T34"/>
    <mergeCell ref="U33:V34"/>
    <mergeCell ref="W33:X34"/>
    <mergeCell ref="Y33:Z34"/>
    <mergeCell ref="AA33:AB34"/>
    <mergeCell ref="DH35:DI36"/>
    <mergeCell ref="AE36:AG36"/>
    <mergeCell ref="BM36:BN36"/>
    <mergeCell ref="BU36:BV36"/>
    <mergeCell ref="A33:B34"/>
    <mergeCell ref="C33:G34"/>
    <mergeCell ref="CV35:CW36"/>
    <mergeCell ref="CX35:CY36"/>
    <mergeCell ref="CZ35:DA36"/>
    <mergeCell ref="DB35:DC36"/>
    <mergeCell ref="DD35:DE36"/>
    <mergeCell ref="DF35:DG36"/>
    <mergeCell ref="CO35:CO36"/>
    <mergeCell ref="CP35:CP36"/>
    <mergeCell ref="CQ35:CQ36"/>
    <mergeCell ref="CR35:CR36"/>
    <mergeCell ref="CS35:CS36"/>
    <mergeCell ref="CT35:CU36"/>
    <mergeCell ref="CI35:CI36"/>
    <mergeCell ref="CJ35:CJ36"/>
    <mergeCell ref="CK35:CK36"/>
    <mergeCell ref="CL35:CL36"/>
    <mergeCell ref="CM35:CM36"/>
    <mergeCell ref="CN35:CN36"/>
    <mergeCell ref="CC35:CC36"/>
    <mergeCell ref="CD35:CD36"/>
    <mergeCell ref="CE35:CE36"/>
    <mergeCell ref="CF35:CF36"/>
    <mergeCell ref="CG35:CG36"/>
    <mergeCell ref="CH35:CH36"/>
    <mergeCell ref="BU35:BV35"/>
    <mergeCell ref="BW35:BX36"/>
    <mergeCell ref="BY35:BY36"/>
    <mergeCell ref="BZ35:BZ36"/>
    <mergeCell ref="CA35:CA36"/>
    <mergeCell ref="CB35:CB36"/>
    <mergeCell ref="AC35:AD36"/>
    <mergeCell ref="AE35:AG35"/>
    <mergeCell ref="BM35:BN35"/>
    <mergeCell ref="BO35:BP36"/>
    <mergeCell ref="BQ35:BR36"/>
    <mergeCell ref="BS35:BT36"/>
    <mergeCell ref="DH37:DI38"/>
    <mergeCell ref="AE38:AG38"/>
    <mergeCell ref="BM38:BN38"/>
    <mergeCell ref="BU38:BV38"/>
    <mergeCell ref="A39:B40"/>
    <mergeCell ref="C39:G40"/>
    <mergeCell ref="H39:J40"/>
    <mergeCell ref="K39:L40"/>
    <mergeCell ref="M39:N40"/>
    <mergeCell ref="O39:P40"/>
    <mergeCell ref="CV37:CW38"/>
    <mergeCell ref="CX37:CY38"/>
    <mergeCell ref="CZ37:DA38"/>
    <mergeCell ref="DB37:DC38"/>
    <mergeCell ref="DD37:DE38"/>
    <mergeCell ref="DF37:DG38"/>
    <mergeCell ref="CO37:CO38"/>
    <mergeCell ref="CP37:CP38"/>
    <mergeCell ref="CQ37:CQ38"/>
    <mergeCell ref="CR37:CR38"/>
    <mergeCell ref="CS37:CS38"/>
    <mergeCell ref="CT37:CU38"/>
    <mergeCell ref="CI37:CI38"/>
    <mergeCell ref="CJ37:CJ38"/>
    <mergeCell ref="CK37:CK38"/>
    <mergeCell ref="CL37:CL38"/>
    <mergeCell ref="CM37:CM38"/>
    <mergeCell ref="CN37:CN38"/>
    <mergeCell ref="CC37:CC38"/>
    <mergeCell ref="CD37:CD38"/>
    <mergeCell ref="CE37:CE38"/>
    <mergeCell ref="CF37:CF38"/>
    <mergeCell ref="CG37:CG38"/>
    <mergeCell ref="CH37:CH38"/>
    <mergeCell ref="BU37:BV37"/>
    <mergeCell ref="BW37:BX38"/>
    <mergeCell ref="BY37:BY38"/>
    <mergeCell ref="BZ37:BZ38"/>
    <mergeCell ref="CA37:CA38"/>
    <mergeCell ref="CB37:CB38"/>
    <mergeCell ref="AC37:AD38"/>
    <mergeCell ref="AE37:AG37"/>
    <mergeCell ref="BM37:BN37"/>
    <mergeCell ref="BO37:BP38"/>
    <mergeCell ref="BQ37:BR38"/>
    <mergeCell ref="BS37:BT38"/>
    <mergeCell ref="Q37:R38"/>
    <mergeCell ref="S37:T38"/>
    <mergeCell ref="U37:V38"/>
    <mergeCell ref="W37:X38"/>
    <mergeCell ref="Y37:Z38"/>
    <mergeCell ref="AA37:AB38"/>
    <mergeCell ref="DH39:DI40"/>
    <mergeCell ref="AE40:AG40"/>
    <mergeCell ref="BM40:BN40"/>
    <mergeCell ref="BU40:BV40"/>
    <mergeCell ref="A37:B38"/>
    <mergeCell ref="C37:G38"/>
    <mergeCell ref="H37:J38"/>
    <mergeCell ref="K37:L38"/>
    <mergeCell ref="M37:N38"/>
    <mergeCell ref="O37:P38"/>
    <mergeCell ref="H41:J42"/>
    <mergeCell ref="K41:L42"/>
    <mergeCell ref="M41:N42"/>
    <mergeCell ref="O41:P42"/>
    <mergeCell ref="CV39:CW40"/>
    <mergeCell ref="CX39:CY40"/>
    <mergeCell ref="CZ39:DA40"/>
    <mergeCell ref="DB39:DC40"/>
    <mergeCell ref="DD39:DE40"/>
    <mergeCell ref="DF39:DG40"/>
    <mergeCell ref="CO39:CO40"/>
    <mergeCell ref="CP39:CP40"/>
    <mergeCell ref="CQ39:CQ40"/>
    <mergeCell ref="CR39:CR40"/>
    <mergeCell ref="CS39:CS40"/>
    <mergeCell ref="CT39:CU40"/>
    <mergeCell ref="CI39:CI40"/>
    <mergeCell ref="CJ39:CJ40"/>
    <mergeCell ref="CK39:CK40"/>
    <mergeCell ref="CL39:CL40"/>
    <mergeCell ref="CM39:CM40"/>
    <mergeCell ref="CN39:CN40"/>
    <mergeCell ref="CC39:CC40"/>
    <mergeCell ref="CD39:CD40"/>
    <mergeCell ref="CE39:CE40"/>
    <mergeCell ref="CF39:CF40"/>
    <mergeCell ref="CG39:CG40"/>
    <mergeCell ref="CH39:CH40"/>
    <mergeCell ref="BU39:BV39"/>
    <mergeCell ref="BW39:BX40"/>
    <mergeCell ref="BY39:BY40"/>
    <mergeCell ref="BZ39:BZ40"/>
    <mergeCell ref="CA39:CA40"/>
    <mergeCell ref="CB39:CB40"/>
    <mergeCell ref="AC39:AD40"/>
    <mergeCell ref="AE39:AG39"/>
    <mergeCell ref="BM39:BN39"/>
    <mergeCell ref="BO39:BP40"/>
    <mergeCell ref="BQ39:BR40"/>
    <mergeCell ref="BS39:BT40"/>
    <mergeCell ref="Q39:R40"/>
    <mergeCell ref="S39:T40"/>
    <mergeCell ref="U39:V40"/>
    <mergeCell ref="W39:X40"/>
    <mergeCell ref="Y39:Z40"/>
    <mergeCell ref="AA39:AB40"/>
    <mergeCell ref="Q43:R44"/>
    <mergeCell ref="S43:T44"/>
    <mergeCell ref="U43:V44"/>
    <mergeCell ref="W43:X44"/>
    <mergeCell ref="Y43:Z44"/>
    <mergeCell ref="AA43:AB44"/>
    <mergeCell ref="DH41:DI42"/>
    <mergeCell ref="AE42:AG42"/>
    <mergeCell ref="BM42:BN42"/>
    <mergeCell ref="BU42:BV42"/>
    <mergeCell ref="A43:B44"/>
    <mergeCell ref="C43:G44"/>
    <mergeCell ref="H43:J44"/>
    <mergeCell ref="K43:L44"/>
    <mergeCell ref="M43:N44"/>
    <mergeCell ref="O43:P44"/>
    <mergeCell ref="CV41:CW42"/>
    <mergeCell ref="CX41:CY42"/>
    <mergeCell ref="CZ41:DA42"/>
    <mergeCell ref="DB41:DC42"/>
    <mergeCell ref="DD41:DE42"/>
    <mergeCell ref="DF41:DG42"/>
    <mergeCell ref="CO41:CO42"/>
    <mergeCell ref="CP41:CP42"/>
    <mergeCell ref="CQ41:CQ42"/>
    <mergeCell ref="CR41:CR42"/>
    <mergeCell ref="CS41:CS42"/>
    <mergeCell ref="CT41:CU42"/>
    <mergeCell ref="CI41:CI42"/>
    <mergeCell ref="CJ41:CJ42"/>
    <mergeCell ref="CK41:CK42"/>
    <mergeCell ref="CL41:CL42"/>
    <mergeCell ref="CM41:CM42"/>
    <mergeCell ref="CN41:CN42"/>
    <mergeCell ref="CC41:CC42"/>
    <mergeCell ref="CD41:CD42"/>
    <mergeCell ref="CE41:CE42"/>
    <mergeCell ref="CF41:CF42"/>
    <mergeCell ref="CG41:CG42"/>
    <mergeCell ref="CH41:CH42"/>
    <mergeCell ref="BU41:BV41"/>
    <mergeCell ref="BW41:BX42"/>
    <mergeCell ref="BY41:BY42"/>
    <mergeCell ref="BZ41:BZ42"/>
    <mergeCell ref="CA41:CA42"/>
    <mergeCell ref="CB41:CB42"/>
    <mergeCell ref="AC41:AD42"/>
    <mergeCell ref="AE41:AG41"/>
    <mergeCell ref="BM41:BN41"/>
    <mergeCell ref="BO41:BP42"/>
    <mergeCell ref="BQ41:BR42"/>
    <mergeCell ref="BS41:BT42"/>
    <mergeCell ref="Q41:R42"/>
    <mergeCell ref="S41:T42"/>
    <mergeCell ref="U41:V42"/>
    <mergeCell ref="W41:X42"/>
    <mergeCell ref="Y41:Z42"/>
    <mergeCell ref="AA41:AB42"/>
    <mergeCell ref="DH43:DI44"/>
    <mergeCell ref="AE44:AG44"/>
    <mergeCell ref="BM44:BN44"/>
    <mergeCell ref="BU44:BV44"/>
    <mergeCell ref="A41:B42"/>
    <mergeCell ref="C41:G42"/>
    <mergeCell ref="CV43:CW44"/>
    <mergeCell ref="CX43:CY44"/>
    <mergeCell ref="CZ43:DA44"/>
    <mergeCell ref="DB43:DC44"/>
    <mergeCell ref="DD43:DE44"/>
    <mergeCell ref="DF43:DG44"/>
    <mergeCell ref="CO43:CO44"/>
    <mergeCell ref="CP43:CP44"/>
    <mergeCell ref="CQ43:CQ44"/>
    <mergeCell ref="CR43:CR44"/>
    <mergeCell ref="CS43:CS44"/>
    <mergeCell ref="CT43:CU44"/>
    <mergeCell ref="CI43:CI44"/>
    <mergeCell ref="CJ43:CJ44"/>
    <mergeCell ref="CK43:CK44"/>
    <mergeCell ref="CL43:CL44"/>
    <mergeCell ref="CM43:CM44"/>
    <mergeCell ref="CN43:CN44"/>
    <mergeCell ref="CC43:CC44"/>
    <mergeCell ref="CD43:CD44"/>
    <mergeCell ref="CE43:CE44"/>
    <mergeCell ref="CF43:CF44"/>
    <mergeCell ref="CG43:CG44"/>
    <mergeCell ref="CH43:CH44"/>
    <mergeCell ref="BU43:BV43"/>
    <mergeCell ref="BW43:BX44"/>
    <mergeCell ref="BY43:BY44"/>
    <mergeCell ref="BZ43:BZ44"/>
    <mergeCell ref="CA43:CA44"/>
    <mergeCell ref="CB43:CB44"/>
    <mergeCell ref="AC43:AD44"/>
    <mergeCell ref="AE43:AG43"/>
    <mergeCell ref="BM43:BN43"/>
    <mergeCell ref="BO43:BP44"/>
    <mergeCell ref="BQ43:BR44"/>
    <mergeCell ref="BS43:BT44"/>
    <mergeCell ref="DH45:DI46"/>
    <mergeCell ref="AE46:AG46"/>
    <mergeCell ref="BM46:BN46"/>
    <mergeCell ref="BU46:BV46"/>
    <mergeCell ref="A47:B48"/>
    <mergeCell ref="C47:G48"/>
    <mergeCell ref="H47:J48"/>
    <mergeCell ref="K47:L48"/>
    <mergeCell ref="M47:N48"/>
    <mergeCell ref="O47:P48"/>
    <mergeCell ref="CV45:CW46"/>
    <mergeCell ref="CX45:CY46"/>
    <mergeCell ref="CZ45:DA46"/>
    <mergeCell ref="DB45:DC46"/>
    <mergeCell ref="DD45:DE46"/>
    <mergeCell ref="DF45:DG46"/>
    <mergeCell ref="CO45:CO46"/>
    <mergeCell ref="CP45:CP46"/>
    <mergeCell ref="CQ45:CQ46"/>
    <mergeCell ref="CR45:CR46"/>
    <mergeCell ref="CS45:CS46"/>
    <mergeCell ref="CT45:CU46"/>
    <mergeCell ref="CI45:CI46"/>
    <mergeCell ref="CJ45:CJ46"/>
    <mergeCell ref="CK45:CK46"/>
    <mergeCell ref="CL45:CL46"/>
    <mergeCell ref="CM45:CM46"/>
    <mergeCell ref="CN45:CN46"/>
    <mergeCell ref="CC45:CC46"/>
    <mergeCell ref="CD45:CD46"/>
    <mergeCell ref="CE45:CE46"/>
    <mergeCell ref="CF45:CF46"/>
    <mergeCell ref="CG45:CG46"/>
    <mergeCell ref="CH45:CH46"/>
    <mergeCell ref="BU45:BV45"/>
    <mergeCell ref="BW45:BX46"/>
    <mergeCell ref="BY45:BY46"/>
    <mergeCell ref="BZ45:BZ46"/>
    <mergeCell ref="CA45:CA46"/>
    <mergeCell ref="CB45:CB46"/>
    <mergeCell ref="AC45:AD46"/>
    <mergeCell ref="AE45:AG45"/>
    <mergeCell ref="BM45:BN45"/>
    <mergeCell ref="BO45:BP46"/>
    <mergeCell ref="BQ45:BR46"/>
    <mergeCell ref="BS45:BT46"/>
    <mergeCell ref="Q45:R46"/>
    <mergeCell ref="S45:T46"/>
    <mergeCell ref="U45:V46"/>
    <mergeCell ref="W45:X46"/>
    <mergeCell ref="Y45:Z46"/>
    <mergeCell ref="AA45:AB46"/>
    <mergeCell ref="DH47:DI48"/>
    <mergeCell ref="AE48:AG48"/>
    <mergeCell ref="BM48:BN48"/>
    <mergeCell ref="BU48:BV48"/>
    <mergeCell ref="A45:B46"/>
    <mergeCell ref="C45:G46"/>
    <mergeCell ref="H45:J46"/>
    <mergeCell ref="K45:L46"/>
    <mergeCell ref="M45:N46"/>
    <mergeCell ref="O45:P46"/>
    <mergeCell ref="H49:J50"/>
    <mergeCell ref="K49:L50"/>
    <mergeCell ref="M49:N50"/>
    <mergeCell ref="O49:P50"/>
    <mergeCell ref="CV47:CW48"/>
    <mergeCell ref="CX47:CY48"/>
    <mergeCell ref="CZ47:DA48"/>
    <mergeCell ref="DB47:DC48"/>
    <mergeCell ref="DD47:DE48"/>
    <mergeCell ref="DF47:DG48"/>
    <mergeCell ref="CO47:CO48"/>
    <mergeCell ref="CP47:CP48"/>
    <mergeCell ref="CQ47:CQ48"/>
    <mergeCell ref="CR47:CR48"/>
    <mergeCell ref="CS47:CS48"/>
    <mergeCell ref="CT47:CU48"/>
    <mergeCell ref="CI47:CI48"/>
    <mergeCell ref="CJ47:CJ48"/>
    <mergeCell ref="CK47:CK48"/>
    <mergeCell ref="CL47:CL48"/>
    <mergeCell ref="CM47:CM48"/>
    <mergeCell ref="CN47:CN48"/>
    <mergeCell ref="CC47:CC48"/>
    <mergeCell ref="CD47:CD48"/>
    <mergeCell ref="CE47:CE48"/>
    <mergeCell ref="CF47:CF48"/>
    <mergeCell ref="CG47:CG48"/>
    <mergeCell ref="CH47:CH48"/>
    <mergeCell ref="BU47:BV47"/>
    <mergeCell ref="BW47:BX48"/>
    <mergeCell ref="BY47:BY48"/>
    <mergeCell ref="BZ47:BZ48"/>
    <mergeCell ref="CA47:CA48"/>
    <mergeCell ref="CB47:CB48"/>
    <mergeCell ref="AC47:AD48"/>
    <mergeCell ref="AE47:AG47"/>
    <mergeCell ref="BM47:BN47"/>
    <mergeCell ref="BO47:BP48"/>
    <mergeCell ref="BQ47:BR48"/>
    <mergeCell ref="BS47:BT48"/>
    <mergeCell ref="Q47:R48"/>
    <mergeCell ref="S47:T48"/>
    <mergeCell ref="U47:V48"/>
    <mergeCell ref="W47:X48"/>
    <mergeCell ref="Y47:Z48"/>
    <mergeCell ref="AA47:AB48"/>
    <mergeCell ref="Q51:R52"/>
    <mergeCell ref="S51:T52"/>
    <mergeCell ref="U51:V52"/>
    <mergeCell ref="W51:X52"/>
    <mergeCell ref="Y51:Z52"/>
    <mergeCell ref="AA51:AB52"/>
    <mergeCell ref="DH49:DI50"/>
    <mergeCell ref="AE50:AG50"/>
    <mergeCell ref="BM50:BN50"/>
    <mergeCell ref="BU50:BV50"/>
    <mergeCell ref="A51:B52"/>
    <mergeCell ref="C51:G52"/>
    <mergeCell ref="H51:J52"/>
    <mergeCell ref="K51:L52"/>
    <mergeCell ref="M51:N52"/>
    <mergeCell ref="O51:P52"/>
    <mergeCell ref="CV49:CW50"/>
    <mergeCell ref="CX49:CY50"/>
    <mergeCell ref="CZ49:DA50"/>
    <mergeCell ref="DB49:DC50"/>
    <mergeCell ref="DD49:DE50"/>
    <mergeCell ref="DF49:DG50"/>
    <mergeCell ref="CO49:CO50"/>
    <mergeCell ref="CP49:CP50"/>
    <mergeCell ref="CQ49:CQ50"/>
    <mergeCell ref="CR49:CR50"/>
    <mergeCell ref="CS49:CS50"/>
    <mergeCell ref="CT49:CU50"/>
    <mergeCell ref="CI49:CI50"/>
    <mergeCell ref="CJ49:CJ50"/>
    <mergeCell ref="CK49:CK50"/>
    <mergeCell ref="CL49:CL50"/>
    <mergeCell ref="CM49:CM50"/>
    <mergeCell ref="CN49:CN50"/>
    <mergeCell ref="CC49:CC50"/>
    <mergeCell ref="CD49:CD50"/>
    <mergeCell ref="CE49:CE50"/>
    <mergeCell ref="CF49:CF50"/>
    <mergeCell ref="CG49:CG50"/>
    <mergeCell ref="CH49:CH50"/>
    <mergeCell ref="BU49:BV49"/>
    <mergeCell ref="BW49:BX50"/>
    <mergeCell ref="BY49:BY50"/>
    <mergeCell ref="BZ49:BZ50"/>
    <mergeCell ref="CA49:CA50"/>
    <mergeCell ref="CB49:CB50"/>
    <mergeCell ref="AC49:AD50"/>
    <mergeCell ref="AE49:AG49"/>
    <mergeCell ref="BM49:BN49"/>
    <mergeCell ref="BO49:BP50"/>
    <mergeCell ref="BQ49:BR50"/>
    <mergeCell ref="BS49:BT50"/>
    <mergeCell ref="Q49:R50"/>
    <mergeCell ref="S49:T50"/>
    <mergeCell ref="U49:V50"/>
    <mergeCell ref="W49:X50"/>
    <mergeCell ref="Y49:Z50"/>
    <mergeCell ref="AA49:AB50"/>
    <mergeCell ref="DH51:DI52"/>
    <mergeCell ref="AE52:AG52"/>
    <mergeCell ref="BM52:BN52"/>
    <mergeCell ref="BU52:BV52"/>
    <mergeCell ref="A49:B50"/>
    <mergeCell ref="C49:G50"/>
    <mergeCell ref="CV51:CW52"/>
    <mergeCell ref="CX51:CY52"/>
    <mergeCell ref="CZ51:DA52"/>
    <mergeCell ref="DB51:DC52"/>
    <mergeCell ref="DD51:DE52"/>
    <mergeCell ref="DF51:DG52"/>
    <mergeCell ref="CO51:CO52"/>
    <mergeCell ref="CP51:CP52"/>
    <mergeCell ref="CQ51:CQ52"/>
    <mergeCell ref="CR51:CR52"/>
    <mergeCell ref="CS51:CS52"/>
    <mergeCell ref="CT51:CU52"/>
    <mergeCell ref="CI51:CI52"/>
    <mergeCell ref="CJ51:CJ52"/>
    <mergeCell ref="CK51:CK52"/>
    <mergeCell ref="CL51:CL52"/>
    <mergeCell ref="CM51:CM52"/>
    <mergeCell ref="CN51:CN52"/>
    <mergeCell ref="CC51:CC52"/>
    <mergeCell ref="CD51:CD52"/>
    <mergeCell ref="CE51:CE52"/>
    <mergeCell ref="CF51:CF52"/>
    <mergeCell ref="CG51:CG52"/>
    <mergeCell ref="CH51:CH52"/>
    <mergeCell ref="BU51:BV51"/>
    <mergeCell ref="BW51:BX52"/>
    <mergeCell ref="BY51:BY52"/>
    <mergeCell ref="BZ51:BZ52"/>
    <mergeCell ref="CA51:CA52"/>
    <mergeCell ref="CB51:CB52"/>
    <mergeCell ref="AC51:AD52"/>
    <mergeCell ref="AE51:AG51"/>
    <mergeCell ref="BM51:BN51"/>
    <mergeCell ref="BO51:BP52"/>
    <mergeCell ref="BQ51:BR52"/>
    <mergeCell ref="BS51:BT52"/>
    <mergeCell ref="DH53:DI54"/>
    <mergeCell ref="AE54:AG54"/>
    <mergeCell ref="BM54:BN54"/>
    <mergeCell ref="BU54:BV54"/>
    <mergeCell ref="A55:B56"/>
    <mergeCell ref="C55:G56"/>
    <mergeCell ref="H55:J56"/>
    <mergeCell ref="K55:L56"/>
    <mergeCell ref="M55:N56"/>
    <mergeCell ref="O55:P56"/>
    <mergeCell ref="CV53:CW54"/>
    <mergeCell ref="CX53:CY54"/>
    <mergeCell ref="CZ53:DA54"/>
    <mergeCell ref="DB53:DC54"/>
    <mergeCell ref="DD53:DE54"/>
    <mergeCell ref="DF53:DG54"/>
    <mergeCell ref="CO53:CO54"/>
    <mergeCell ref="CP53:CP54"/>
    <mergeCell ref="CQ53:CQ54"/>
    <mergeCell ref="CR53:CR54"/>
    <mergeCell ref="CS53:CS54"/>
    <mergeCell ref="CT53:CU54"/>
    <mergeCell ref="CI53:CI54"/>
    <mergeCell ref="CJ53:CJ54"/>
    <mergeCell ref="CK53:CK54"/>
    <mergeCell ref="CL53:CL54"/>
    <mergeCell ref="CM53:CM54"/>
    <mergeCell ref="CN53:CN54"/>
    <mergeCell ref="CC53:CC54"/>
    <mergeCell ref="CD53:CD54"/>
    <mergeCell ref="CE53:CE54"/>
    <mergeCell ref="CF53:CF54"/>
    <mergeCell ref="CG53:CG54"/>
    <mergeCell ref="CH53:CH54"/>
    <mergeCell ref="BU53:BV53"/>
    <mergeCell ref="BW53:BX54"/>
    <mergeCell ref="BY53:BY54"/>
    <mergeCell ref="BZ53:BZ54"/>
    <mergeCell ref="CA53:CA54"/>
    <mergeCell ref="CB53:CB54"/>
    <mergeCell ref="AC53:AD54"/>
    <mergeCell ref="AE53:AG53"/>
    <mergeCell ref="BM53:BN53"/>
    <mergeCell ref="BO53:BP54"/>
    <mergeCell ref="BQ53:BR54"/>
    <mergeCell ref="BS53:BT54"/>
    <mergeCell ref="Q53:R54"/>
    <mergeCell ref="S53:T54"/>
    <mergeCell ref="U53:V54"/>
    <mergeCell ref="W53:X54"/>
    <mergeCell ref="Y53:Z54"/>
    <mergeCell ref="AA53:AB54"/>
    <mergeCell ref="DH55:DI56"/>
    <mergeCell ref="AE56:AG56"/>
    <mergeCell ref="BM56:BN56"/>
    <mergeCell ref="BU56:BV56"/>
    <mergeCell ref="A53:B54"/>
    <mergeCell ref="C53:G54"/>
    <mergeCell ref="H53:J54"/>
    <mergeCell ref="K53:L54"/>
    <mergeCell ref="M53:N54"/>
    <mergeCell ref="O53:P54"/>
    <mergeCell ref="H57:J58"/>
    <mergeCell ref="K57:L58"/>
    <mergeCell ref="M57:N58"/>
    <mergeCell ref="O57:P58"/>
    <mergeCell ref="CV55:CW56"/>
    <mergeCell ref="CX55:CY56"/>
    <mergeCell ref="CZ55:DA56"/>
    <mergeCell ref="DB55:DC56"/>
    <mergeCell ref="DD55:DE56"/>
    <mergeCell ref="DF55:DG56"/>
    <mergeCell ref="CO55:CO56"/>
    <mergeCell ref="CP55:CP56"/>
    <mergeCell ref="CQ55:CQ56"/>
    <mergeCell ref="CR55:CR56"/>
    <mergeCell ref="CS55:CS56"/>
    <mergeCell ref="CT55:CU56"/>
    <mergeCell ref="CI55:CI56"/>
    <mergeCell ref="CJ55:CJ56"/>
    <mergeCell ref="CK55:CK56"/>
    <mergeCell ref="CL55:CL56"/>
    <mergeCell ref="CM55:CM56"/>
    <mergeCell ref="CN55:CN56"/>
    <mergeCell ref="CC55:CC56"/>
    <mergeCell ref="CD55:CD56"/>
    <mergeCell ref="CE55:CE56"/>
    <mergeCell ref="CF55:CF56"/>
    <mergeCell ref="CG55:CG56"/>
    <mergeCell ref="CH55:CH56"/>
    <mergeCell ref="BU55:BV55"/>
    <mergeCell ref="BW55:BX56"/>
    <mergeCell ref="BY55:BY56"/>
    <mergeCell ref="BZ55:BZ56"/>
    <mergeCell ref="CA55:CA56"/>
    <mergeCell ref="CB55:CB56"/>
    <mergeCell ref="AC55:AD56"/>
    <mergeCell ref="AE55:AG55"/>
    <mergeCell ref="BM55:BN55"/>
    <mergeCell ref="BO55:BP56"/>
    <mergeCell ref="BQ55:BR56"/>
    <mergeCell ref="BS55:BT56"/>
    <mergeCell ref="Q55:R56"/>
    <mergeCell ref="S55:T56"/>
    <mergeCell ref="U55:V56"/>
    <mergeCell ref="W55:X56"/>
    <mergeCell ref="Y55:Z56"/>
    <mergeCell ref="AA55:AB56"/>
    <mergeCell ref="Q59:R60"/>
    <mergeCell ref="S59:T60"/>
    <mergeCell ref="U59:V60"/>
    <mergeCell ref="W59:X60"/>
    <mergeCell ref="Y59:Z60"/>
    <mergeCell ref="AA59:AB60"/>
    <mergeCell ref="DH57:DI58"/>
    <mergeCell ref="AE58:AG58"/>
    <mergeCell ref="BM58:BN58"/>
    <mergeCell ref="BU58:BV58"/>
    <mergeCell ref="A59:B60"/>
    <mergeCell ref="C59:G60"/>
    <mergeCell ref="H59:J60"/>
    <mergeCell ref="K59:L60"/>
    <mergeCell ref="M59:N60"/>
    <mergeCell ref="O59:P60"/>
    <mergeCell ref="CV57:CW58"/>
    <mergeCell ref="CX57:CY58"/>
    <mergeCell ref="CZ57:DA58"/>
    <mergeCell ref="DB57:DC58"/>
    <mergeCell ref="DD57:DE58"/>
    <mergeCell ref="DF57:DG58"/>
    <mergeCell ref="CO57:CO58"/>
    <mergeCell ref="CP57:CP58"/>
    <mergeCell ref="CQ57:CQ58"/>
    <mergeCell ref="CR57:CR58"/>
    <mergeCell ref="CS57:CS58"/>
    <mergeCell ref="CT57:CU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U57:BV57"/>
    <mergeCell ref="BW57:BX58"/>
    <mergeCell ref="BY57:BY58"/>
    <mergeCell ref="BZ57:BZ58"/>
    <mergeCell ref="CA57:CA58"/>
    <mergeCell ref="CB57:CB58"/>
    <mergeCell ref="AC57:AD58"/>
    <mergeCell ref="AE57:AG57"/>
    <mergeCell ref="BM57:BN57"/>
    <mergeCell ref="BO57:BP58"/>
    <mergeCell ref="BQ57:BR58"/>
    <mergeCell ref="BS57:BT58"/>
    <mergeCell ref="Q57:R58"/>
    <mergeCell ref="S57:T58"/>
    <mergeCell ref="U57:V58"/>
    <mergeCell ref="W57:X58"/>
    <mergeCell ref="Y57:Z58"/>
    <mergeCell ref="AA57:AB58"/>
    <mergeCell ref="DH59:DI60"/>
    <mergeCell ref="AE60:AG60"/>
    <mergeCell ref="BM60:BN60"/>
    <mergeCell ref="BU60:BV60"/>
    <mergeCell ref="A57:B58"/>
    <mergeCell ref="C57:G58"/>
    <mergeCell ref="CV59:CW60"/>
    <mergeCell ref="CX59:CY60"/>
    <mergeCell ref="CZ59:DA60"/>
    <mergeCell ref="DB59:DC60"/>
    <mergeCell ref="DD59:DE60"/>
    <mergeCell ref="DF59:DG60"/>
    <mergeCell ref="CO59:CO60"/>
    <mergeCell ref="CP59:CP60"/>
    <mergeCell ref="CQ59:CQ60"/>
    <mergeCell ref="CR59:CR60"/>
    <mergeCell ref="CS59:CS60"/>
    <mergeCell ref="CT59:CU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U59:BV59"/>
    <mergeCell ref="BW59:BX60"/>
    <mergeCell ref="BY59:BY60"/>
    <mergeCell ref="BZ59:BZ60"/>
    <mergeCell ref="CA59:CA60"/>
    <mergeCell ref="CB59:CB60"/>
    <mergeCell ref="AC59:AD60"/>
    <mergeCell ref="AE59:AG59"/>
    <mergeCell ref="BM59:BN59"/>
    <mergeCell ref="BO59:BP60"/>
    <mergeCell ref="BQ59:BR60"/>
    <mergeCell ref="BS59:BT60"/>
    <mergeCell ref="DH61:DI62"/>
    <mergeCell ref="AE62:AG62"/>
    <mergeCell ref="BM62:BN62"/>
    <mergeCell ref="BU62:BV62"/>
    <mergeCell ref="A63:B64"/>
    <mergeCell ref="C63:G64"/>
    <mergeCell ref="H63:J64"/>
    <mergeCell ref="K63:L64"/>
    <mergeCell ref="M63:N64"/>
    <mergeCell ref="O63:P64"/>
    <mergeCell ref="CV61:CW62"/>
    <mergeCell ref="CX61:CY62"/>
    <mergeCell ref="CZ61:DA62"/>
    <mergeCell ref="DB61:DC62"/>
    <mergeCell ref="DD61:DE62"/>
    <mergeCell ref="DF61:DG62"/>
    <mergeCell ref="CO61:CO62"/>
    <mergeCell ref="CP61:CP62"/>
    <mergeCell ref="CQ61:CQ62"/>
    <mergeCell ref="CR61:CR62"/>
    <mergeCell ref="CS61:CS62"/>
    <mergeCell ref="CT61:CU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U61:BV61"/>
    <mergeCell ref="BW61:BX62"/>
    <mergeCell ref="BY61:BY62"/>
    <mergeCell ref="BZ61:BZ62"/>
    <mergeCell ref="CA61:CA62"/>
    <mergeCell ref="CB61:CB62"/>
    <mergeCell ref="AC61:AD62"/>
    <mergeCell ref="AE61:AG61"/>
    <mergeCell ref="BM61:BN61"/>
    <mergeCell ref="BO61:BP62"/>
    <mergeCell ref="BQ61:BR62"/>
    <mergeCell ref="BS61:BT62"/>
    <mergeCell ref="Q61:R62"/>
    <mergeCell ref="S61:T62"/>
    <mergeCell ref="U61:V62"/>
    <mergeCell ref="W61:X62"/>
    <mergeCell ref="Y61:Z62"/>
    <mergeCell ref="AA61:AB62"/>
    <mergeCell ref="DH63:DI64"/>
    <mergeCell ref="AE64:AG64"/>
    <mergeCell ref="BM64:BN64"/>
    <mergeCell ref="BU64:BV64"/>
    <mergeCell ref="A61:B62"/>
    <mergeCell ref="C61:G62"/>
    <mergeCell ref="H61:J62"/>
    <mergeCell ref="K61:L62"/>
    <mergeCell ref="M61:N62"/>
    <mergeCell ref="O61:P62"/>
    <mergeCell ref="H65:J66"/>
    <mergeCell ref="K65:L66"/>
    <mergeCell ref="M65:N66"/>
    <mergeCell ref="O65:P66"/>
    <mergeCell ref="CV63:CW64"/>
    <mergeCell ref="CX63:CY64"/>
    <mergeCell ref="CZ63:DA64"/>
    <mergeCell ref="DB63:DC64"/>
    <mergeCell ref="DD63:DE64"/>
    <mergeCell ref="DF63:DG64"/>
    <mergeCell ref="CO63:CO64"/>
    <mergeCell ref="CP63:CP64"/>
    <mergeCell ref="CQ63:CQ64"/>
    <mergeCell ref="CR63:CR64"/>
    <mergeCell ref="CS63:CS64"/>
    <mergeCell ref="CT63:CU64"/>
    <mergeCell ref="CI63:CI64"/>
    <mergeCell ref="CJ63:CJ64"/>
    <mergeCell ref="CK63:CK64"/>
    <mergeCell ref="CL63:CL64"/>
    <mergeCell ref="CM63:CM64"/>
    <mergeCell ref="CN63:CN64"/>
    <mergeCell ref="CC63:CC64"/>
    <mergeCell ref="CD63:CD64"/>
    <mergeCell ref="CE63:CE64"/>
    <mergeCell ref="CF63:CF64"/>
    <mergeCell ref="CG63:CG64"/>
    <mergeCell ref="CH63:CH64"/>
    <mergeCell ref="BU63:BV63"/>
    <mergeCell ref="BW63:BX64"/>
    <mergeCell ref="BY63:BY64"/>
    <mergeCell ref="BZ63:BZ64"/>
    <mergeCell ref="CA63:CA64"/>
    <mergeCell ref="CB63:CB64"/>
    <mergeCell ref="AC63:AD64"/>
    <mergeCell ref="AE63:AG63"/>
    <mergeCell ref="BM63:BN63"/>
    <mergeCell ref="BO63:BP64"/>
    <mergeCell ref="BQ63:BR64"/>
    <mergeCell ref="BS63:BT64"/>
    <mergeCell ref="Q63:R64"/>
    <mergeCell ref="S63:T64"/>
    <mergeCell ref="U63:V64"/>
    <mergeCell ref="W63:X64"/>
    <mergeCell ref="Y63:Z64"/>
    <mergeCell ref="AA63:AB64"/>
    <mergeCell ref="Q67:R68"/>
    <mergeCell ref="S67:T68"/>
    <mergeCell ref="U67:V68"/>
    <mergeCell ref="W67:X68"/>
    <mergeCell ref="Y67:Z68"/>
    <mergeCell ref="AA67:AB68"/>
    <mergeCell ref="DH65:DI66"/>
    <mergeCell ref="AE66:AG66"/>
    <mergeCell ref="BM66:BN66"/>
    <mergeCell ref="BU66:BV66"/>
    <mergeCell ref="A67:B68"/>
    <mergeCell ref="C67:G68"/>
    <mergeCell ref="H67:J68"/>
    <mergeCell ref="K67:L68"/>
    <mergeCell ref="M67:N68"/>
    <mergeCell ref="O67:P68"/>
    <mergeCell ref="CV65:CW66"/>
    <mergeCell ref="CX65:CY66"/>
    <mergeCell ref="CZ65:DA66"/>
    <mergeCell ref="DB65:DC66"/>
    <mergeCell ref="DD65:DE66"/>
    <mergeCell ref="DF65:DG66"/>
    <mergeCell ref="CO65:CO66"/>
    <mergeCell ref="CP65:CP66"/>
    <mergeCell ref="CQ65:CQ66"/>
    <mergeCell ref="CR65:CR66"/>
    <mergeCell ref="CS65:CS66"/>
    <mergeCell ref="CT65:CU66"/>
    <mergeCell ref="CI65:CI66"/>
    <mergeCell ref="CJ65:CJ66"/>
    <mergeCell ref="CK65:CK66"/>
    <mergeCell ref="CL65:CL66"/>
    <mergeCell ref="CM65:CM66"/>
    <mergeCell ref="CN65:CN66"/>
    <mergeCell ref="CC65:CC66"/>
    <mergeCell ref="CD65:CD66"/>
    <mergeCell ref="CE65:CE66"/>
    <mergeCell ref="CF65:CF66"/>
    <mergeCell ref="CG65:CG66"/>
    <mergeCell ref="CH65:CH66"/>
    <mergeCell ref="BU65:BV65"/>
    <mergeCell ref="BW65:BX66"/>
    <mergeCell ref="BY65:BY66"/>
    <mergeCell ref="BZ65:BZ66"/>
    <mergeCell ref="CA65:CA66"/>
    <mergeCell ref="CB65:CB66"/>
    <mergeCell ref="AC65:AD66"/>
    <mergeCell ref="AE65:AG65"/>
    <mergeCell ref="BM65:BN65"/>
    <mergeCell ref="BO65:BP66"/>
    <mergeCell ref="BQ65:BR66"/>
    <mergeCell ref="BS65:BT66"/>
    <mergeCell ref="Q65:R66"/>
    <mergeCell ref="S65:T66"/>
    <mergeCell ref="U65:V66"/>
    <mergeCell ref="W65:X66"/>
    <mergeCell ref="Y65:Z66"/>
    <mergeCell ref="AA65:AB66"/>
    <mergeCell ref="DH67:DI68"/>
    <mergeCell ref="AE68:AG68"/>
    <mergeCell ref="BM68:BN68"/>
    <mergeCell ref="BU68:BV68"/>
    <mergeCell ref="A65:B66"/>
    <mergeCell ref="C65:G66"/>
    <mergeCell ref="CV67:CW68"/>
    <mergeCell ref="CX67:CY68"/>
    <mergeCell ref="CZ67:DA68"/>
    <mergeCell ref="DB67:DC68"/>
    <mergeCell ref="DD67:DE68"/>
    <mergeCell ref="DF67:DG68"/>
    <mergeCell ref="CO67:CO68"/>
    <mergeCell ref="CP67:CP68"/>
    <mergeCell ref="CQ67:CQ68"/>
    <mergeCell ref="CR67:CR68"/>
    <mergeCell ref="CS67:CS68"/>
    <mergeCell ref="CT67:CU68"/>
    <mergeCell ref="CI67:CI68"/>
    <mergeCell ref="CJ67:CJ68"/>
    <mergeCell ref="CK67:CK68"/>
    <mergeCell ref="CL67:CL68"/>
    <mergeCell ref="CM67:CM68"/>
    <mergeCell ref="CN67:CN68"/>
    <mergeCell ref="CC67:CC68"/>
    <mergeCell ref="CD67:CD68"/>
    <mergeCell ref="CE67:CE68"/>
    <mergeCell ref="CF67:CF68"/>
    <mergeCell ref="CG67:CG68"/>
    <mergeCell ref="CH67:CH68"/>
    <mergeCell ref="BU67:BV67"/>
    <mergeCell ref="BW67:BX68"/>
    <mergeCell ref="BY67:BY68"/>
    <mergeCell ref="BZ67:BZ68"/>
    <mergeCell ref="CA67:CA68"/>
    <mergeCell ref="CB67:CB68"/>
    <mergeCell ref="AC67:AD68"/>
    <mergeCell ref="AE67:AG67"/>
    <mergeCell ref="BM67:BN67"/>
    <mergeCell ref="BO67:BP68"/>
    <mergeCell ref="BQ67:BR68"/>
    <mergeCell ref="BS67:BT68"/>
    <mergeCell ref="DH69:DI70"/>
    <mergeCell ref="AE70:AG70"/>
    <mergeCell ref="BM70:BN70"/>
    <mergeCell ref="BU70:BV70"/>
    <mergeCell ref="A71:B72"/>
    <mergeCell ref="C71:G72"/>
    <mergeCell ref="H71:J72"/>
    <mergeCell ref="K71:L72"/>
    <mergeCell ref="M71:N72"/>
    <mergeCell ref="O71:P72"/>
    <mergeCell ref="CV69:CW70"/>
    <mergeCell ref="CX69:CY70"/>
    <mergeCell ref="CZ69:DA70"/>
    <mergeCell ref="DB69:DC70"/>
    <mergeCell ref="DD69:DE70"/>
    <mergeCell ref="DF69:DG70"/>
    <mergeCell ref="CO69:CO70"/>
    <mergeCell ref="CP69:CP70"/>
    <mergeCell ref="CQ69:CQ70"/>
    <mergeCell ref="CR69:CR70"/>
    <mergeCell ref="CS69:CS70"/>
    <mergeCell ref="CT69:CU70"/>
    <mergeCell ref="CI69:CI70"/>
    <mergeCell ref="CJ69:CJ70"/>
    <mergeCell ref="CK69:CK70"/>
    <mergeCell ref="CL69:CL70"/>
    <mergeCell ref="CM69:CM70"/>
    <mergeCell ref="CN69:CN70"/>
    <mergeCell ref="CC69:CC70"/>
    <mergeCell ref="CD69:CD70"/>
    <mergeCell ref="CE69:CE70"/>
    <mergeCell ref="CF69:CF70"/>
    <mergeCell ref="CG69:CG70"/>
    <mergeCell ref="CH69:CH70"/>
    <mergeCell ref="BU69:BV69"/>
    <mergeCell ref="BW69:BX70"/>
    <mergeCell ref="BY69:BY70"/>
    <mergeCell ref="BZ69:BZ70"/>
    <mergeCell ref="CA69:CA70"/>
    <mergeCell ref="CB69:CB70"/>
    <mergeCell ref="AC69:AD70"/>
    <mergeCell ref="AE69:AG69"/>
    <mergeCell ref="BM69:BN69"/>
    <mergeCell ref="BO69:BP70"/>
    <mergeCell ref="BQ69:BR70"/>
    <mergeCell ref="BS69:BT70"/>
    <mergeCell ref="Q69:R70"/>
    <mergeCell ref="S69:T70"/>
    <mergeCell ref="U69:V70"/>
    <mergeCell ref="W69:X70"/>
    <mergeCell ref="Y69:Z70"/>
    <mergeCell ref="AA69:AB70"/>
    <mergeCell ref="DH71:DI72"/>
    <mergeCell ref="AE72:AG72"/>
    <mergeCell ref="BM72:BN72"/>
    <mergeCell ref="BU72:BV72"/>
    <mergeCell ref="A69:B70"/>
    <mergeCell ref="C69:G70"/>
    <mergeCell ref="H69:J70"/>
    <mergeCell ref="K69:L70"/>
    <mergeCell ref="M69:N70"/>
    <mergeCell ref="O69:P70"/>
    <mergeCell ref="H73:J74"/>
    <mergeCell ref="K73:L74"/>
    <mergeCell ref="M73:N74"/>
    <mergeCell ref="O73:P74"/>
    <mergeCell ref="CV71:CW72"/>
    <mergeCell ref="CX71:CY72"/>
    <mergeCell ref="CZ71:DA72"/>
    <mergeCell ref="DB71:DC72"/>
    <mergeCell ref="DD71:DE72"/>
    <mergeCell ref="DF71:DG72"/>
    <mergeCell ref="CO71:CO72"/>
    <mergeCell ref="CP71:CP72"/>
    <mergeCell ref="CQ71:CQ72"/>
    <mergeCell ref="CR71:CR72"/>
    <mergeCell ref="CS71:CS72"/>
    <mergeCell ref="CT71:CU72"/>
    <mergeCell ref="CI71:CI72"/>
    <mergeCell ref="CJ71:CJ72"/>
    <mergeCell ref="CK71:CK72"/>
    <mergeCell ref="CL71:CL72"/>
    <mergeCell ref="CM71:CM72"/>
    <mergeCell ref="CN71:CN72"/>
    <mergeCell ref="CC71:CC72"/>
    <mergeCell ref="CD71:CD72"/>
    <mergeCell ref="CE71:CE72"/>
    <mergeCell ref="CF71:CF72"/>
    <mergeCell ref="CG71:CG72"/>
    <mergeCell ref="CH71:CH72"/>
    <mergeCell ref="BU71:BV71"/>
    <mergeCell ref="BW71:BX72"/>
    <mergeCell ref="BY71:BY72"/>
    <mergeCell ref="BZ71:BZ72"/>
    <mergeCell ref="CA71:CA72"/>
    <mergeCell ref="CB71:CB72"/>
    <mergeCell ref="AC71:AD72"/>
    <mergeCell ref="AE71:AG71"/>
    <mergeCell ref="BM71:BN71"/>
    <mergeCell ref="BO71:BP72"/>
    <mergeCell ref="BQ71:BR72"/>
    <mergeCell ref="BS71:BT72"/>
    <mergeCell ref="Q71:R72"/>
    <mergeCell ref="S71:T72"/>
    <mergeCell ref="U71:V72"/>
    <mergeCell ref="W71:X72"/>
    <mergeCell ref="Y71:Z72"/>
    <mergeCell ref="AA71:AB72"/>
    <mergeCell ref="Q75:R76"/>
    <mergeCell ref="S75:T76"/>
    <mergeCell ref="U75:V76"/>
    <mergeCell ref="W75:X76"/>
    <mergeCell ref="Y75:Z76"/>
    <mergeCell ref="AA75:AB76"/>
    <mergeCell ref="DH73:DI74"/>
    <mergeCell ref="AE74:AG74"/>
    <mergeCell ref="BM74:BN74"/>
    <mergeCell ref="BU74:BV74"/>
    <mergeCell ref="A75:B76"/>
    <mergeCell ref="C75:G76"/>
    <mergeCell ref="H75:J76"/>
    <mergeCell ref="K75:L76"/>
    <mergeCell ref="M75:N76"/>
    <mergeCell ref="O75:P76"/>
    <mergeCell ref="CV73:CW74"/>
    <mergeCell ref="CX73:CY74"/>
    <mergeCell ref="CZ73:DA74"/>
    <mergeCell ref="DB73:DC74"/>
    <mergeCell ref="DD73:DE74"/>
    <mergeCell ref="DF73:DG74"/>
    <mergeCell ref="CO73:CO74"/>
    <mergeCell ref="CP73:CP74"/>
    <mergeCell ref="CQ73:CQ74"/>
    <mergeCell ref="CR73:CR74"/>
    <mergeCell ref="CS73:CS74"/>
    <mergeCell ref="CT73:CU74"/>
    <mergeCell ref="CI73:CI74"/>
    <mergeCell ref="CJ73:CJ74"/>
    <mergeCell ref="CK73:CK74"/>
    <mergeCell ref="CL73:CL74"/>
    <mergeCell ref="CM73:CM74"/>
    <mergeCell ref="CN73:CN74"/>
    <mergeCell ref="CC73:CC74"/>
    <mergeCell ref="CD73:CD74"/>
    <mergeCell ref="CE73:CE74"/>
    <mergeCell ref="CF73:CF74"/>
    <mergeCell ref="CG73:CG74"/>
    <mergeCell ref="CH73:CH74"/>
    <mergeCell ref="BU73:BV73"/>
    <mergeCell ref="BW73:BX74"/>
    <mergeCell ref="BY73:BY74"/>
    <mergeCell ref="BZ73:BZ74"/>
    <mergeCell ref="CA73:CA74"/>
    <mergeCell ref="CB73:CB74"/>
    <mergeCell ref="AC73:AD74"/>
    <mergeCell ref="AE73:AG73"/>
    <mergeCell ref="BM73:BN73"/>
    <mergeCell ref="BO73:BP74"/>
    <mergeCell ref="BQ73:BR74"/>
    <mergeCell ref="BS73:BT74"/>
    <mergeCell ref="Q73:R74"/>
    <mergeCell ref="S73:T74"/>
    <mergeCell ref="U73:V74"/>
    <mergeCell ref="W73:X74"/>
    <mergeCell ref="Y73:Z74"/>
    <mergeCell ref="AA73:AB74"/>
    <mergeCell ref="DH75:DI76"/>
    <mergeCell ref="AE76:AG76"/>
    <mergeCell ref="BM76:BN76"/>
    <mergeCell ref="BU76:BV76"/>
    <mergeCell ref="A73:B74"/>
    <mergeCell ref="C73:G74"/>
    <mergeCell ref="CV75:CW76"/>
    <mergeCell ref="CX75:CY76"/>
    <mergeCell ref="CZ75:DA76"/>
    <mergeCell ref="DB75:DC76"/>
    <mergeCell ref="DD75:DE76"/>
    <mergeCell ref="DF75:DG76"/>
    <mergeCell ref="CO75:CO76"/>
    <mergeCell ref="CP75:CP76"/>
    <mergeCell ref="CQ75:CQ76"/>
    <mergeCell ref="CR75:CR76"/>
    <mergeCell ref="CS75:CS76"/>
    <mergeCell ref="CT75:CU76"/>
    <mergeCell ref="CI75:CI76"/>
    <mergeCell ref="CJ75:CJ76"/>
    <mergeCell ref="CK75:CK76"/>
    <mergeCell ref="CL75:CL76"/>
    <mergeCell ref="CM75:CM76"/>
    <mergeCell ref="CN75:CN76"/>
    <mergeCell ref="CC75:CC76"/>
    <mergeCell ref="CD75:CD76"/>
    <mergeCell ref="CE75:CE76"/>
    <mergeCell ref="CF75:CF76"/>
    <mergeCell ref="CG75:CG76"/>
    <mergeCell ref="CH75:CH76"/>
    <mergeCell ref="BU75:BV75"/>
    <mergeCell ref="BW75:BX76"/>
    <mergeCell ref="BY75:BY76"/>
    <mergeCell ref="BZ75:BZ76"/>
    <mergeCell ref="CA75:CA76"/>
    <mergeCell ref="CB75:CB76"/>
    <mergeCell ref="AC75:AD76"/>
    <mergeCell ref="AE75:AG75"/>
    <mergeCell ref="BM75:BN75"/>
    <mergeCell ref="BO75:BP76"/>
    <mergeCell ref="BQ75:BR76"/>
    <mergeCell ref="BS75:BT76"/>
    <mergeCell ref="DH77:DI78"/>
    <mergeCell ref="AE78:AG78"/>
    <mergeCell ref="BM78:BN78"/>
    <mergeCell ref="BU78:BV78"/>
    <mergeCell ref="A79:B80"/>
    <mergeCell ref="C79:G80"/>
    <mergeCell ref="H79:J80"/>
    <mergeCell ref="K79:L80"/>
    <mergeCell ref="M79:N80"/>
    <mergeCell ref="O79:P80"/>
    <mergeCell ref="CV77:CW78"/>
    <mergeCell ref="CX77:CY78"/>
    <mergeCell ref="CZ77:DA78"/>
    <mergeCell ref="DB77:DC78"/>
    <mergeCell ref="DD77:DE78"/>
    <mergeCell ref="DF77:DG78"/>
    <mergeCell ref="CO77:CO78"/>
    <mergeCell ref="CP77:CP78"/>
    <mergeCell ref="CQ77:CQ78"/>
    <mergeCell ref="CR77:CR78"/>
    <mergeCell ref="CS77:CS78"/>
    <mergeCell ref="CT77:CU78"/>
    <mergeCell ref="CI77:CI78"/>
    <mergeCell ref="CJ77:CJ78"/>
    <mergeCell ref="CK77:CK78"/>
    <mergeCell ref="CL77:CL78"/>
    <mergeCell ref="CM77:CM78"/>
    <mergeCell ref="CN77:CN78"/>
    <mergeCell ref="CC77:CC78"/>
    <mergeCell ref="CD77:CD78"/>
    <mergeCell ref="CE77:CE78"/>
    <mergeCell ref="CF77:CF78"/>
    <mergeCell ref="CG77:CG78"/>
    <mergeCell ref="CH77:CH78"/>
    <mergeCell ref="BU77:BV77"/>
    <mergeCell ref="BW77:BX78"/>
    <mergeCell ref="BY77:BY78"/>
    <mergeCell ref="BZ77:BZ78"/>
    <mergeCell ref="CA77:CA78"/>
    <mergeCell ref="CB77:CB78"/>
    <mergeCell ref="AC77:AD78"/>
    <mergeCell ref="AE77:AG77"/>
    <mergeCell ref="BM77:BN77"/>
    <mergeCell ref="BO77:BP78"/>
    <mergeCell ref="BQ77:BR78"/>
    <mergeCell ref="BS77:BT78"/>
    <mergeCell ref="Q77:R78"/>
    <mergeCell ref="S77:T78"/>
    <mergeCell ref="U77:V78"/>
    <mergeCell ref="W77:X78"/>
    <mergeCell ref="Y77:Z78"/>
    <mergeCell ref="AA77:AB78"/>
    <mergeCell ref="DH79:DI80"/>
    <mergeCell ref="AE80:AG80"/>
    <mergeCell ref="BM80:BN80"/>
    <mergeCell ref="BU80:BV80"/>
    <mergeCell ref="A77:B78"/>
    <mergeCell ref="C77:G78"/>
    <mergeCell ref="H77:J78"/>
    <mergeCell ref="K77:L78"/>
    <mergeCell ref="M77:N78"/>
    <mergeCell ref="O77:P78"/>
    <mergeCell ref="H81:J82"/>
    <mergeCell ref="K81:L82"/>
    <mergeCell ref="M81:N82"/>
    <mergeCell ref="O81:P82"/>
    <mergeCell ref="CV79:CW80"/>
    <mergeCell ref="CX79:CY80"/>
    <mergeCell ref="CZ79:DA80"/>
    <mergeCell ref="DB79:DC80"/>
    <mergeCell ref="DD79:DE80"/>
    <mergeCell ref="DF79:DG80"/>
    <mergeCell ref="CO79:CO80"/>
    <mergeCell ref="CP79:CP80"/>
    <mergeCell ref="CQ79:CQ80"/>
    <mergeCell ref="CR79:CR80"/>
    <mergeCell ref="CS79:CS80"/>
    <mergeCell ref="CT79:CU80"/>
    <mergeCell ref="CI79:CI80"/>
    <mergeCell ref="CJ79:CJ80"/>
    <mergeCell ref="CK79:CK80"/>
    <mergeCell ref="CL79:CL80"/>
    <mergeCell ref="CM79:CM80"/>
    <mergeCell ref="CN79:CN80"/>
    <mergeCell ref="CC79:CC80"/>
    <mergeCell ref="CD79:CD80"/>
    <mergeCell ref="CE79:CE80"/>
    <mergeCell ref="CF79:CF80"/>
    <mergeCell ref="CG79:CG80"/>
    <mergeCell ref="CH79:CH80"/>
    <mergeCell ref="BU79:BV79"/>
    <mergeCell ref="BW79:BX80"/>
    <mergeCell ref="BY79:BY80"/>
    <mergeCell ref="BZ79:BZ80"/>
    <mergeCell ref="CA79:CA80"/>
    <mergeCell ref="CB79:CB80"/>
    <mergeCell ref="AC79:AD80"/>
    <mergeCell ref="AE79:AG79"/>
    <mergeCell ref="BM79:BN79"/>
    <mergeCell ref="BO79:BP80"/>
    <mergeCell ref="BQ79:BR80"/>
    <mergeCell ref="BS79:BT80"/>
    <mergeCell ref="Q79:R80"/>
    <mergeCell ref="S79:T80"/>
    <mergeCell ref="U79:V80"/>
    <mergeCell ref="W79:X80"/>
    <mergeCell ref="Y79:Z80"/>
    <mergeCell ref="AA79:AB80"/>
    <mergeCell ref="Q83:R84"/>
    <mergeCell ref="S83:T84"/>
    <mergeCell ref="U83:V84"/>
    <mergeCell ref="W83:X84"/>
    <mergeCell ref="Y83:Z84"/>
    <mergeCell ref="AA83:AB84"/>
    <mergeCell ref="DH81:DI82"/>
    <mergeCell ref="AE82:AG82"/>
    <mergeCell ref="BM82:BN82"/>
    <mergeCell ref="BU82:BV82"/>
    <mergeCell ref="A83:B84"/>
    <mergeCell ref="C83:G84"/>
    <mergeCell ref="H83:J84"/>
    <mergeCell ref="K83:L84"/>
    <mergeCell ref="M83:N84"/>
    <mergeCell ref="O83:P84"/>
    <mergeCell ref="CV81:CW82"/>
    <mergeCell ref="CX81:CY82"/>
    <mergeCell ref="CZ81:DA82"/>
    <mergeCell ref="DB81:DC82"/>
    <mergeCell ref="DD81:DE82"/>
    <mergeCell ref="DF81:DG82"/>
    <mergeCell ref="CO81:CO82"/>
    <mergeCell ref="CP81:CP82"/>
    <mergeCell ref="CQ81:CQ82"/>
    <mergeCell ref="CR81:CR82"/>
    <mergeCell ref="CS81:CS82"/>
    <mergeCell ref="CT81:CU82"/>
    <mergeCell ref="CI81:CI82"/>
    <mergeCell ref="CJ81:CJ82"/>
    <mergeCell ref="CK81:CK82"/>
    <mergeCell ref="CL81:CL82"/>
    <mergeCell ref="CM81:CM82"/>
    <mergeCell ref="CN81:CN82"/>
    <mergeCell ref="CC81:CC82"/>
    <mergeCell ref="CD81:CD82"/>
    <mergeCell ref="CE81:CE82"/>
    <mergeCell ref="CF81:CF82"/>
    <mergeCell ref="CG81:CG82"/>
    <mergeCell ref="CH81:CH82"/>
    <mergeCell ref="BU81:BV81"/>
    <mergeCell ref="BW81:BX82"/>
    <mergeCell ref="BY81:BY82"/>
    <mergeCell ref="BZ81:BZ82"/>
    <mergeCell ref="CA81:CA82"/>
    <mergeCell ref="CB81:CB82"/>
    <mergeCell ref="AC81:AD82"/>
    <mergeCell ref="AE81:AG81"/>
    <mergeCell ref="BM81:BN81"/>
    <mergeCell ref="BO81:BP82"/>
    <mergeCell ref="BQ81:BR82"/>
    <mergeCell ref="BS81:BT82"/>
    <mergeCell ref="Q81:R82"/>
    <mergeCell ref="S81:T82"/>
    <mergeCell ref="U81:V82"/>
    <mergeCell ref="W81:X82"/>
    <mergeCell ref="Y81:Z82"/>
    <mergeCell ref="AA81:AB82"/>
    <mergeCell ref="DH83:DI84"/>
    <mergeCell ref="AE84:AG84"/>
    <mergeCell ref="BM84:BN84"/>
    <mergeCell ref="BU84:BV84"/>
    <mergeCell ref="A81:B82"/>
    <mergeCell ref="C81:G82"/>
    <mergeCell ref="CV83:CW84"/>
    <mergeCell ref="CX83:CY84"/>
    <mergeCell ref="CZ83:DA84"/>
    <mergeCell ref="DB83:DC84"/>
    <mergeCell ref="DD83:DE84"/>
    <mergeCell ref="DF83:DG84"/>
    <mergeCell ref="CO83:CO84"/>
    <mergeCell ref="CP83:CP84"/>
    <mergeCell ref="CQ83:CQ84"/>
    <mergeCell ref="CR83:CR84"/>
    <mergeCell ref="CS83:CS84"/>
    <mergeCell ref="CT83:CU84"/>
    <mergeCell ref="CI83:CI84"/>
    <mergeCell ref="CJ83:CJ84"/>
    <mergeCell ref="CK83:CK84"/>
    <mergeCell ref="CL83:CL84"/>
    <mergeCell ref="CM83:CM84"/>
    <mergeCell ref="CN83:CN84"/>
    <mergeCell ref="CC83:CC84"/>
    <mergeCell ref="CD83:CD84"/>
    <mergeCell ref="CE83:CE84"/>
    <mergeCell ref="CF83:CF84"/>
    <mergeCell ref="CG83:CG84"/>
    <mergeCell ref="CH83:CH84"/>
    <mergeCell ref="BU83:BV83"/>
    <mergeCell ref="BW83:BX84"/>
    <mergeCell ref="BY83:BY84"/>
    <mergeCell ref="BZ83:BZ84"/>
    <mergeCell ref="CA83:CA84"/>
    <mergeCell ref="CB83:CB84"/>
    <mergeCell ref="AC83:AD84"/>
    <mergeCell ref="AE83:AG83"/>
    <mergeCell ref="BM83:BN83"/>
    <mergeCell ref="BO83:BP84"/>
    <mergeCell ref="BQ83:BR84"/>
    <mergeCell ref="BS83:BT84"/>
    <mergeCell ref="DH85:DI86"/>
    <mergeCell ref="AE86:AG86"/>
    <mergeCell ref="BM86:BN86"/>
    <mergeCell ref="BU86:BV86"/>
    <mergeCell ref="A87:B88"/>
    <mergeCell ref="C87:G88"/>
    <mergeCell ref="H87:J88"/>
    <mergeCell ref="K87:L88"/>
    <mergeCell ref="M87:N88"/>
    <mergeCell ref="O87:P88"/>
    <mergeCell ref="CV85:CW86"/>
    <mergeCell ref="CX85:CY86"/>
    <mergeCell ref="CZ85:DA86"/>
    <mergeCell ref="DB85:DC86"/>
    <mergeCell ref="DD85:DE86"/>
    <mergeCell ref="DF85:DG86"/>
    <mergeCell ref="CO85:CO86"/>
    <mergeCell ref="CP85:CP86"/>
    <mergeCell ref="CQ85:CQ86"/>
    <mergeCell ref="CR85:CR86"/>
    <mergeCell ref="CS85:CS86"/>
    <mergeCell ref="CT85:CU86"/>
    <mergeCell ref="CI85:CI86"/>
    <mergeCell ref="CJ85:CJ86"/>
    <mergeCell ref="CK85:CK86"/>
    <mergeCell ref="CL85:CL86"/>
    <mergeCell ref="CM85:CM86"/>
    <mergeCell ref="CN85:CN86"/>
    <mergeCell ref="CC85:CC86"/>
    <mergeCell ref="CD85:CD86"/>
    <mergeCell ref="CE85:CE86"/>
    <mergeCell ref="CF85:CF86"/>
    <mergeCell ref="CG85:CG86"/>
    <mergeCell ref="CH85:CH86"/>
    <mergeCell ref="BU85:BV85"/>
    <mergeCell ref="BW85:BX86"/>
    <mergeCell ref="BY85:BY86"/>
    <mergeCell ref="BZ85:BZ86"/>
    <mergeCell ref="CA85:CA86"/>
    <mergeCell ref="CB85:CB86"/>
    <mergeCell ref="AC85:AD86"/>
    <mergeCell ref="AE85:AG85"/>
    <mergeCell ref="BM85:BN85"/>
    <mergeCell ref="BO85:BP86"/>
    <mergeCell ref="BQ85:BR86"/>
    <mergeCell ref="BS85:BT86"/>
    <mergeCell ref="Q85:R86"/>
    <mergeCell ref="S85:T86"/>
    <mergeCell ref="U85:V86"/>
    <mergeCell ref="W85:X86"/>
    <mergeCell ref="Y85:Z86"/>
    <mergeCell ref="AA85:AB86"/>
    <mergeCell ref="DH87:DI88"/>
    <mergeCell ref="AE88:AG88"/>
    <mergeCell ref="BM88:BN88"/>
    <mergeCell ref="BU88:BV88"/>
    <mergeCell ref="A85:B86"/>
    <mergeCell ref="C85:G86"/>
    <mergeCell ref="H85:J86"/>
    <mergeCell ref="K85:L86"/>
    <mergeCell ref="M85:N86"/>
    <mergeCell ref="O85:P86"/>
    <mergeCell ref="H89:J90"/>
    <mergeCell ref="K89:L90"/>
    <mergeCell ref="M89:N90"/>
    <mergeCell ref="O89:P90"/>
    <mergeCell ref="CV87:CW88"/>
    <mergeCell ref="CX87:CY88"/>
    <mergeCell ref="CZ87:DA88"/>
    <mergeCell ref="DB87:DC88"/>
    <mergeCell ref="DD87:DE88"/>
    <mergeCell ref="DF87:DG88"/>
    <mergeCell ref="CO87:CO88"/>
    <mergeCell ref="CP87:CP88"/>
    <mergeCell ref="CQ87:CQ88"/>
    <mergeCell ref="CR87:CR88"/>
    <mergeCell ref="CS87:CS88"/>
    <mergeCell ref="CT87:CU88"/>
    <mergeCell ref="CI87:CI88"/>
    <mergeCell ref="CJ87:CJ88"/>
    <mergeCell ref="CK87:CK88"/>
    <mergeCell ref="CL87:CL88"/>
    <mergeCell ref="CM87:CM88"/>
    <mergeCell ref="CN87:CN88"/>
    <mergeCell ref="CC87:CC88"/>
    <mergeCell ref="CD87:CD88"/>
    <mergeCell ref="CE87:CE88"/>
    <mergeCell ref="CF87:CF88"/>
    <mergeCell ref="CG87:CG88"/>
    <mergeCell ref="CH87:CH88"/>
    <mergeCell ref="BU87:BV87"/>
    <mergeCell ref="BW87:BX88"/>
    <mergeCell ref="BY87:BY88"/>
    <mergeCell ref="BZ87:BZ88"/>
    <mergeCell ref="CA87:CA88"/>
    <mergeCell ref="CB87:CB88"/>
    <mergeCell ref="AC87:AD88"/>
    <mergeCell ref="AE87:AG87"/>
    <mergeCell ref="BM87:BN87"/>
    <mergeCell ref="BO87:BP88"/>
    <mergeCell ref="BQ87:BR88"/>
    <mergeCell ref="BS87:BT88"/>
    <mergeCell ref="Q87:R88"/>
    <mergeCell ref="S87:T88"/>
    <mergeCell ref="U87:V88"/>
    <mergeCell ref="W87:X88"/>
    <mergeCell ref="Y87:Z88"/>
    <mergeCell ref="AA87:AB88"/>
    <mergeCell ref="Q91:R92"/>
    <mergeCell ref="S91:T92"/>
    <mergeCell ref="U91:V92"/>
    <mergeCell ref="W91:X92"/>
    <mergeCell ref="Y91:Z92"/>
    <mergeCell ref="AA91:AB92"/>
    <mergeCell ref="DH89:DI90"/>
    <mergeCell ref="AE90:AG90"/>
    <mergeCell ref="BM90:BN90"/>
    <mergeCell ref="BU90:BV90"/>
    <mergeCell ref="A91:B92"/>
    <mergeCell ref="C91:G92"/>
    <mergeCell ref="H91:J92"/>
    <mergeCell ref="K91:L92"/>
    <mergeCell ref="M91:N92"/>
    <mergeCell ref="O91:P92"/>
    <mergeCell ref="CV89:CW90"/>
    <mergeCell ref="CX89:CY90"/>
    <mergeCell ref="CZ89:DA90"/>
    <mergeCell ref="DB89:DC90"/>
    <mergeCell ref="DD89:DE90"/>
    <mergeCell ref="DF89:DG90"/>
    <mergeCell ref="CO89:CO90"/>
    <mergeCell ref="CP89:CP90"/>
    <mergeCell ref="CQ89:CQ90"/>
    <mergeCell ref="CR89:CR90"/>
    <mergeCell ref="CS89:CS90"/>
    <mergeCell ref="CT89:CU90"/>
    <mergeCell ref="CI89:CI90"/>
    <mergeCell ref="CJ89:CJ90"/>
    <mergeCell ref="CK89:CK90"/>
    <mergeCell ref="CL89:CL90"/>
    <mergeCell ref="CM89:CM90"/>
    <mergeCell ref="CN89:CN90"/>
    <mergeCell ref="CC89:CC90"/>
    <mergeCell ref="CD89:CD90"/>
    <mergeCell ref="CE89:CE90"/>
    <mergeCell ref="CF89:CF90"/>
    <mergeCell ref="CG89:CG90"/>
    <mergeCell ref="CH89:CH90"/>
    <mergeCell ref="BU89:BV89"/>
    <mergeCell ref="BW89:BX90"/>
    <mergeCell ref="BY89:BY90"/>
    <mergeCell ref="BZ89:BZ90"/>
    <mergeCell ref="CA89:CA90"/>
    <mergeCell ref="CB89:CB90"/>
    <mergeCell ref="AC89:AD90"/>
    <mergeCell ref="AE89:AG89"/>
    <mergeCell ref="BM89:BN89"/>
    <mergeCell ref="BO89:BP90"/>
    <mergeCell ref="BQ89:BR90"/>
    <mergeCell ref="BS89:BT90"/>
    <mergeCell ref="Q89:R90"/>
    <mergeCell ref="S89:T90"/>
    <mergeCell ref="U89:V90"/>
    <mergeCell ref="W89:X90"/>
    <mergeCell ref="Y89:Z90"/>
    <mergeCell ref="AA89:AB90"/>
    <mergeCell ref="DH91:DI92"/>
    <mergeCell ref="AE92:AG92"/>
    <mergeCell ref="BM92:BN92"/>
    <mergeCell ref="BU92:BV92"/>
    <mergeCell ref="A89:B90"/>
    <mergeCell ref="C89:G90"/>
    <mergeCell ref="CV91:CW92"/>
    <mergeCell ref="CX91:CY92"/>
    <mergeCell ref="CZ91:DA92"/>
    <mergeCell ref="DB91:DC92"/>
    <mergeCell ref="DD91:DE92"/>
    <mergeCell ref="DF91:DG92"/>
    <mergeCell ref="CO91:CO92"/>
    <mergeCell ref="CP91:CP92"/>
    <mergeCell ref="CQ91:CQ92"/>
    <mergeCell ref="CR91:CR92"/>
    <mergeCell ref="CS91:CS92"/>
    <mergeCell ref="CT91:CU92"/>
    <mergeCell ref="CI91:CI92"/>
    <mergeCell ref="CJ91:CJ92"/>
    <mergeCell ref="CK91:CK92"/>
    <mergeCell ref="CL91:CL92"/>
    <mergeCell ref="CM91:CM92"/>
    <mergeCell ref="CN91:CN92"/>
    <mergeCell ref="CC91:CC92"/>
    <mergeCell ref="CD91:CD92"/>
    <mergeCell ref="CE91:CE92"/>
    <mergeCell ref="CF91:CF92"/>
    <mergeCell ref="CG91:CG92"/>
    <mergeCell ref="CH91:CH92"/>
    <mergeCell ref="BU91:BV91"/>
    <mergeCell ref="BW91:BX92"/>
    <mergeCell ref="BY91:BY92"/>
    <mergeCell ref="BZ91:BZ92"/>
    <mergeCell ref="CA91:CA92"/>
    <mergeCell ref="CB91:CB92"/>
    <mergeCell ref="AC91:AD92"/>
    <mergeCell ref="AE91:AG91"/>
    <mergeCell ref="BM91:BN91"/>
    <mergeCell ref="BO91:BP92"/>
    <mergeCell ref="BQ91:BR92"/>
    <mergeCell ref="BS91:BT92"/>
    <mergeCell ref="DH93:DI94"/>
    <mergeCell ref="AE94:AG94"/>
    <mergeCell ref="BM94:BN94"/>
    <mergeCell ref="BU94:BV94"/>
    <mergeCell ref="A95:B96"/>
    <mergeCell ref="C95:G96"/>
    <mergeCell ref="H95:J96"/>
    <mergeCell ref="K95:L96"/>
    <mergeCell ref="M95:N96"/>
    <mergeCell ref="O95:P96"/>
    <mergeCell ref="CV93:CW94"/>
    <mergeCell ref="CX93:CY94"/>
    <mergeCell ref="CZ93:DA94"/>
    <mergeCell ref="DB93:DC94"/>
    <mergeCell ref="DD93:DE94"/>
    <mergeCell ref="DF93:DG94"/>
    <mergeCell ref="CO93:CO94"/>
    <mergeCell ref="CP93:CP94"/>
    <mergeCell ref="CQ93:CQ94"/>
    <mergeCell ref="CR93:CR94"/>
    <mergeCell ref="CS93:CS94"/>
    <mergeCell ref="CT93:CU94"/>
    <mergeCell ref="CI93:CI94"/>
    <mergeCell ref="CJ93:CJ94"/>
    <mergeCell ref="CK93:CK94"/>
    <mergeCell ref="CL93:CL94"/>
    <mergeCell ref="CM93:CM94"/>
    <mergeCell ref="CN93:CN94"/>
    <mergeCell ref="CC93:CC94"/>
    <mergeCell ref="CD93:CD94"/>
    <mergeCell ref="CE93:CE94"/>
    <mergeCell ref="CF93:CF94"/>
    <mergeCell ref="CG93:CG94"/>
    <mergeCell ref="CH93:CH94"/>
    <mergeCell ref="BU93:BV93"/>
    <mergeCell ref="BW93:BX94"/>
    <mergeCell ref="BY93:BY94"/>
    <mergeCell ref="BZ93:BZ94"/>
    <mergeCell ref="CA93:CA94"/>
    <mergeCell ref="CB93:CB94"/>
    <mergeCell ref="AC93:AD94"/>
    <mergeCell ref="AE93:AG93"/>
    <mergeCell ref="BM93:BN93"/>
    <mergeCell ref="BO93:BP94"/>
    <mergeCell ref="BQ93:BR94"/>
    <mergeCell ref="BS93:BT94"/>
    <mergeCell ref="Q93:R94"/>
    <mergeCell ref="S93:T94"/>
    <mergeCell ref="U93:V94"/>
    <mergeCell ref="W93:X94"/>
    <mergeCell ref="Y93:Z94"/>
    <mergeCell ref="AA93:AB94"/>
    <mergeCell ref="DH95:DI96"/>
    <mergeCell ref="AE96:AG96"/>
    <mergeCell ref="BM96:BN96"/>
    <mergeCell ref="BU96:BV96"/>
    <mergeCell ref="A93:B94"/>
    <mergeCell ref="C93:G94"/>
    <mergeCell ref="H93:J94"/>
    <mergeCell ref="K93:L94"/>
    <mergeCell ref="M93:N94"/>
    <mergeCell ref="O93:P94"/>
    <mergeCell ref="H97:J98"/>
    <mergeCell ref="K97:L98"/>
    <mergeCell ref="M97:N98"/>
    <mergeCell ref="O97:P98"/>
    <mergeCell ref="CV95:CW96"/>
    <mergeCell ref="CX95:CY96"/>
    <mergeCell ref="CZ95:DA96"/>
    <mergeCell ref="DB95:DC96"/>
    <mergeCell ref="DD95:DE96"/>
    <mergeCell ref="DF95:DG96"/>
    <mergeCell ref="CO95:CO96"/>
    <mergeCell ref="CP95:CP96"/>
    <mergeCell ref="CQ95:CQ96"/>
    <mergeCell ref="CR95:CR96"/>
    <mergeCell ref="CS95:CS96"/>
    <mergeCell ref="CT95:CU96"/>
    <mergeCell ref="CI95:CI96"/>
    <mergeCell ref="CJ95:CJ96"/>
    <mergeCell ref="CK95:CK96"/>
    <mergeCell ref="CL95:CL96"/>
    <mergeCell ref="CM95:CM96"/>
    <mergeCell ref="CN95:CN96"/>
    <mergeCell ref="CC95:CC96"/>
    <mergeCell ref="CD95:CD96"/>
    <mergeCell ref="CE95:CE96"/>
    <mergeCell ref="CF95:CF96"/>
    <mergeCell ref="CG95:CG96"/>
    <mergeCell ref="CH95:CH96"/>
    <mergeCell ref="BU95:BV95"/>
    <mergeCell ref="BW95:BX96"/>
    <mergeCell ref="BY95:BY96"/>
    <mergeCell ref="BZ95:BZ96"/>
    <mergeCell ref="CA95:CA96"/>
    <mergeCell ref="CB95:CB96"/>
    <mergeCell ref="AC95:AD96"/>
    <mergeCell ref="AE95:AG95"/>
    <mergeCell ref="BM95:BN95"/>
    <mergeCell ref="BO95:BP96"/>
    <mergeCell ref="BQ95:BR96"/>
    <mergeCell ref="BS95:BT96"/>
    <mergeCell ref="Q95:R96"/>
    <mergeCell ref="S95:T96"/>
    <mergeCell ref="U95:V96"/>
    <mergeCell ref="W95:X96"/>
    <mergeCell ref="Y95:Z96"/>
    <mergeCell ref="AA95:AB96"/>
    <mergeCell ref="Q99:R100"/>
    <mergeCell ref="S99:T100"/>
    <mergeCell ref="U99:V100"/>
    <mergeCell ref="W99:X100"/>
    <mergeCell ref="Y99:Z100"/>
    <mergeCell ref="AA99:AB100"/>
    <mergeCell ref="DH97:DI98"/>
    <mergeCell ref="AE98:AG98"/>
    <mergeCell ref="BM98:BN98"/>
    <mergeCell ref="BU98:BV98"/>
    <mergeCell ref="A99:B100"/>
    <mergeCell ref="C99:G100"/>
    <mergeCell ref="H99:J100"/>
    <mergeCell ref="K99:L100"/>
    <mergeCell ref="M99:N100"/>
    <mergeCell ref="O99:P100"/>
    <mergeCell ref="CV97:CW98"/>
    <mergeCell ref="CX97:CY98"/>
    <mergeCell ref="CZ97:DA98"/>
    <mergeCell ref="DB97:DC98"/>
    <mergeCell ref="DD97:DE98"/>
    <mergeCell ref="DF97:DG98"/>
    <mergeCell ref="CO97:CO98"/>
    <mergeCell ref="CP97:CP98"/>
    <mergeCell ref="CQ97:CQ98"/>
    <mergeCell ref="CR97:CR98"/>
    <mergeCell ref="CS97:CS98"/>
    <mergeCell ref="CT97:CU98"/>
    <mergeCell ref="CI97:CI98"/>
    <mergeCell ref="CJ97:CJ98"/>
    <mergeCell ref="CK97:CK98"/>
    <mergeCell ref="CL97:CL98"/>
    <mergeCell ref="CM97:CM98"/>
    <mergeCell ref="CN97:CN98"/>
    <mergeCell ref="CC97:CC98"/>
    <mergeCell ref="CD97:CD98"/>
    <mergeCell ref="CE97:CE98"/>
    <mergeCell ref="CF97:CF98"/>
    <mergeCell ref="CG97:CG98"/>
    <mergeCell ref="CH97:CH98"/>
    <mergeCell ref="BU97:BV97"/>
    <mergeCell ref="BW97:BX98"/>
    <mergeCell ref="BY97:BY98"/>
    <mergeCell ref="BZ97:BZ98"/>
    <mergeCell ref="CA97:CA98"/>
    <mergeCell ref="CB97:CB98"/>
    <mergeCell ref="AC97:AD98"/>
    <mergeCell ref="AE97:AG97"/>
    <mergeCell ref="BM97:BN97"/>
    <mergeCell ref="BO97:BP98"/>
    <mergeCell ref="BQ97:BR98"/>
    <mergeCell ref="BS97:BT98"/>
    <mergeCell ref="Q97:R98"/>
    <mergeCell ref="S97:T98"/>
    <mergeCell ref="U97:V98"/>
    <mergeCell ref="W97:X98"/>
    <mergeCell ref="Y97:Z98"/>
    <mergeCell ref="AA97:AB98"/>
    <mergeCell ref="DH99:DI100"/>
    <mergeCell ref="AE100:AG100"/>
    <mergeCell ref="BM100:BN100"/>
    <mergeCell ref="BU100:BV100"/>
    <mergeCell ref="A97:B98"/>
    <mergeCell ref="C97:G98"/>
    <mergeCell ref="CV99:CW100"/>
    <mergeCell ref="CX99:CY100"/>
    <mergeCell ref="CZ99:DA100"/>
    <mergeCell ref="DB99:DC100"/>
    <mergeCell ref="DD99:DE100"/>
    <mergeCell ref="DF99:DG100"/>
    <mergeCell ref="CO99:CO100"/>
    <mergeCell ref="CP99:CP100"/>
    <mergeCell ref="CQ99:CQ100"/>
    <mergeCell ref="CR99:CR100"/>
    <mergeCell ref="CS99:CS100"/>
    <mergeCell ref="CT99:CU100"/>
    <mergeCell ref="CI99:CI100"/>
    <mergeCell ref="CJ99:CJ100"/>
    <mergeCell ref="CK99:CK100"/>
    <mergeCell ref="CL99:CL100"/>
    <mergeCell ref="CM99:CM100"/>
    <mergeCell ref="CN99:CN100"/>
    <mergeCell ref="CC99:CC100"/>
    <mergeCell ref="CD99:CD100"/>
    <mergeCell ref="CE99:CE100"/>
    <mergeCell ref="CF99:CF100"/>
    <mergeCell ref="CG99:CG100"/>
    <mergeCell ref="CH99:CH100"/>
    <mergeCell ref="BU99:BV99"/>
    <mergeCell ref="BW99:BX100"/>
    <mergeCell ref="BY99:BY100"/>
    <mergeCell ref="BZ99:BZ100"/>
    <mergeCell ref="CA99:CA100"/>
    <mergeCell ref="CB99:CB100"/>
    <mergeCell ref="AC99:AD100"/>
    <mergeCell ref="AE99:AG99"/>
    <mergeCell ref="BM99:BN99"/>
    <mergeCell ref="BO99:BP100"/>
    <mergeCell ref="BQ99:BR100"/>
    <mergeCell ref="BS99:BT100"/>
    <mergeCell ref="DH101:DI102"/>
    <mergeCell ref="AE102:AG102"/>
    <mergeCell ref="BM102:BN102"/>
    <mergeCell ref="BU102:BV102"/>
    <mergeCell ref="A103:B104"/>
    <mergeCell ref="C103:G104"/>
    <mergeCell ref="H103:J104"/>
    <mergeCell ref="K103:L104"/>
    <mergeCell ref="M103:N104"/>
    <mergeCell ref="O103:P104"/>
    <mergeCell ref="CV101:CW102"/>
    <mergeCell ref="CX101:CY102"/>
    <mergeCell ref="CZ101:DA102"/>
    <mergeCell ref="DB101:DC102"/>
    <mergeCell ref="DD101:DE102"/>
    <mergeCell ref="DF101:DG102"/>
    <mergeCell ref="CO101:CO102"/>
    <mergeCell ref="CP101:CP102"/>
    <mergeCell ref="CQ101:CQ102"/>
    <mergeCell ref="CR101:CR102"/>
    <mergeCell ref="CS101:CS102"/>
    <mergeCell ref="CT101:CU102"/>
    <mergeCell ref="CI101:CI102"/>
    <mergeCell ref="CJ101:CJ102"/>
    <mergeCell ref="CK101:CK102"/>
    <mergeCell ref="CL101:CL102"/>
    <mergeCell ref="CM101:CM102"/>
    <mergeCell ref="CN101:CN102"/>
    <mergeCell ref="CC101:CC102"/>
    <mergeCell ref="CD101:CD102"/>
    <mergeCell ref="CE101:CE102"/>
    <mergeCell ref="CF101:CF102"/>
    <mergeCell ref="CG101:CG102"/>
    <mergeCell ref="CH101:CH102"/>
    <mergeCell ref="BU101:BV101"/>
    <mergeCell ref="BW101:BX102"/>
    <mergeCell ref="BY101:BY102"/>
    <mergeCell ref="BZ101:BZ102"/>
    <mergeCell ref="CA101:CA102"/>
    <mergeCell ref="CB101:CB102"/>
    <mergeCell ref="AC101:AD102"/>
    <mergeCell ref="AE101:AG101"/>
    <mergeCell ref="BM101:BN101"/>
    <mergeCell ref="BO101:BP102"/>
    <mergeCell ref="BQ101:BR102"/>
    <mergeCell ref="BS101:BT102"/>
    <mergeCell ref="Q101:R102"/>
    <mergeCell ref="S101:T102"/>
    <mergeCell ref="U101:V102"/>
    <mergeCell ref="W101:X102"/>
    <mergeCell ref="Y101:Z102"/>
    <mergeCell ref="AA101:AB102"/>
    <mergeCell ref="DH103:DI104"/>
    <mergeCell ref="AE104:AG104"/>
    <mergeCell ref="BM104:BN104"/>
    <mergeCell ref="BU104:BV104"/>
    <mergeCell ref="A101:B102"/>
    <mergeCell ref="C101:G102"/>
    <mergeCell ref="H101:J102"/>
    <mergeCell ref="K101:L102"/>
    <mergeCell ref="M101:N102"/>
    <mergeCell ref="O101:P102"/>
    <mergeCell ref="H105:J106"/>
    <mergeCell ref="K105:L106"/>
    <mergeCell ref="M105:N106"/>
    <mergeCell ref="O105:P106"/>
    <mergeCell ref="CV103:CW104"/>
    <mergeCell ref="CX103:CY104"/>
    <mergeCell ref="CZ103:DA104"/>
    <mergeCell ref="DB103:DC104"/>
    <mergeCell ref="DD103:DE104"/>
    <mergeCell ref="DF103:DG104"/>
    <mergeCell ref="CO103:CO104"/>
    <mergeCell ref="CP103:CP104"/>
    <mergeCell ref="CQ103:CQ104"/>
    <mergeCell ref="CR103:CR104"/>
    <mergeCell ref="CS103:CS104"/>
    <mergeCell ref="CT103:CU104"/>
    <mergeCell ref="CI103:CI104"/>
    <mergeCell ref="CJ103:CJ104"/>
    <mergeCell ref="CK103:CK104"/>
    <mergeCell ref="CL103:CL104"/>
    <mergeCell ref="CM103:CM104"/>
    <mergeCell ref="CN103:CN104"/>
    <mergeCell ref="CC103:CC104"/>
    <mergeCell ref="CD103:CD104"/>
    <mergeCell ref="CE103:CE104"/>
    <mergeCell ref="CF103:CF104"/>
    <mergeCell ref="CG103:CG104"/>
    <mergeCell ref="CH103:CH104"/>
    <mergeCell ref="BU103:BV103"/>
    <mergeCell ref="BW103:BX104"/>
    <mergeCell ref="BY103:BY104"/>
    <mergeCell ref="BZ103:BZ104"/>
    <mergeCell ref="CA103:CA104"/>
    <mergeCell ref="CB103:CB104"/>
    <mergeCell ref="AC103:AD104"/>
    <mergeCell ref="AE103:AG103"/>
    <mergeCell ref="BM103:BN103"/>
    <mergeCell ref="BO103:BP104"/>
    <mergeCell ref="BQ103:BR104"/>
    <mergeCell ref="BS103:BT104"/>
    <mergeCell ref="Q103:R104"/>
    <mergeCell ref="S103:T104"/>
    <mergeCell ref="U103:V104"/>
    <mergeCell ref="W103:X104"/>
    <mergeCell ref="Y103:Z104"/>
    <mergeCell ref="AA103:AB104"/>
    <mergeCell ref="Q107:R108"/>
    <mergeCell ref="S107:T108"/>
    <mergeCell ref="U107:V108"/>
    <mergeCell ref="W107:X108"/>
    <mergeCell ref="Y107:Z108"/>
    <mergeCell ref="AA107:AB108"/>
    <mergeCell ref="DH105:DI106"/>
    <mergeCell ref="AE106:AG106"/>
    <mergeCell ref="BM106:BN106"/>
    <mergeCell ref="BU106:BV106"/>
    <mergeCell ref="A107:B108"/>
    <mergeCell ref="C107:G108"/>
    <mergeCell ref="H107:J108"/>
    <mergeCell ref="K107:L108"/>
    <mergeCell ref="M107:N108"/>
    <mergeCell ref="O107:P108"/>
    <mergeCell ref="CV105:CW106"/>
    <mergeCell ref="CX105:CY106"/>
    <mergeCell ref="CZ105:DA106"/>
    <mergeCell ref="DB105:DC106"/>
    <mergeCell ref="DD105:DE106"/>
    <mergeCell ref="DF105:DG106"/>
    <mergeCell ref="CO105:CO106"/>
    <mergeCell ref="CP105:CP106"/>
    <mergeCell ref="CQ105:CQ106"/>
    <mergeCell ref="CR105:CR106"/>
    <mergeCell ref="CS105:CS106"/>
    <mergeCell ref="CT105:CU106"/>
    <mergeCell ref="CI105:CI106"/>
    <mergeCell ref="CJ105:CJ106"/>
    <mergeCell ref="CK105:CK106"/>
    <mergeCell ref="CL105:CL106"/>
    <mergeCell ref="CM105:CM106"/>
    <mergeCell ref="CN105:CN106"/>
    <mergeCell ref="CC105:CC106"/>
    <mergeCell ref="CD105:CD106"/>
    <mergeCell ref="CE105:CE106"/>
    <mergeCell ref="CF105:CF106"/>
    <mergeCell ref="CG105:CG106"/>
    <mergeCell ref="CH105:CH106"/>
    <mergeCell ref="BU105:BV105"/>
    <mergeCell ref="BW105:BX106"/>
    <mergeCell ref="BY105:BY106"/>
    <mergeCell ref="BZ105:BZ106"/>
    <mergeCell ref="CA105:CA106"/>
    <mergeCell ref="CB105:CB106"/>
    <mergeCell ref="AC105:AD106"/>
    <mergeCell ref="AE105:AG105"/>
    <mergeCell ref="BM105:BN105"/>
    <mergeCell ref="BO105:BP106"/>
    <mergeCell ref="BQ105:BR106"/>
    <mergeCell ref="BS105:BT106"/>
    <mergeCell ref="Q105:R106"/>
    <mergeCell ref="S105:T106"/>
    <mergeCell ref="U105:V106"/>
    <mergeCell ref="W105:X106"/>
    <mergeCell ref="Y105:Z106"/>
    <mergeCell ref="AA105:AB106"/>
    <mergeCell ref="DH107:DI108"/>
    <mergeCell ref="AE108:AG108"/>
    <mergeCell ref="BM108:BN108"/>
    <mergeCell ref="BU108:BV108"/>
    <mergeCell ref="A105:B106"/>
    <mergeCell ref="C105:G106"/>
    <mergeCell ref="CV107:CW108"/>
    <mergeCell ref="CX107:CY108"/>
    <mergeCell ref="CZ107:DA108"/>
    <mergeCell ref="DB107:DC108"/>
    <mergeCell ref="DD107:DE108"/>
    <mergeCell ref="DF107:DG108"/>
    <mergeCell ref="CO107:CO108"/>
    <mergeCell ref="CP107:CP108"/>
    <mergeCell ref="CQ107:CQ108"/>
    <mergeCell ref="CR107:CR108"/>
    <mergeCell ref="CS107:CS108"/>
    <mergeCell ref="CT107:CU108"/>
    <mergeCell ref="CI107:CI108"/>
    <mergeCell ref="CJ107:CJ108"/>
    <mergeCell ref="CK107:CK108"/>
    <mergeCell ref="CL107:CL108"/>
    <mergeCell ref="CM107:CM108"/>
    <mergeCell ref="CN107:CN108"/>
    <mergeCell ref="CC107:CC108"/>
    <mergeCell ref="CD107:CD108"/>
    <mergeCell ref="CE107:CE108"/>
    <mergeCell ref="CF107:CF108"/>
    <mergeCell ref="CG107:CG108"/>
    <mergeCell ref="CH107:CH108"/>
    <mergeCell ref="BU107:BV107"/>
    <mergeCell ref="BW107:BX108"/>
    <mergeCell ref="BY107:BY108"/>
    <mergeCell ref="BZ107:BZ108"/>
    <mergeCell ref="CA107:CA108"/>
    <mergeCell ref="CB107:CB108"/>
    <mergeCell ref="AC107:AD108"/>
    <mergeCell ref="AE107:AG107"/>
    <mergeCell ref="BM107:BN107"/>
    <mergeCell ref="BO107:BP108"/>
    <mergeCell ref="BQ107:BR108"/>
    <mergeCell ref="BS107:BT108"/>
    <mergeCell ref="DH109:DI110"/>
    <mergeCell ref="AE110:AG110"/>
    <mergeCell ref="BM110:BN110"/>
    <mergeCell ref="BU110:BV110"/>
    <mergeCell ref="A111:B112"/>
    <mergeCell ref="C111:G112"/>
    <mergeCell ref="H111:J112"/>
    <mergeCell ref="K111:L112"/>
    <mergeCell ref="M111:N112"/>
    <mergeCell ref="O111:P112"/>
    <mergeCell ref="CV109:CW110"/>
    <mergeCell ref="CX109:CY110"/>
    <mergeCell ref="CZ109:DA110"/>
    <mergeCell ref="DB109:DC110"/>
    <mergeCell ref="DD109:DE110"/>
    <mergeCell ref="DF109:DG110"/>
    <mergeCell ref="CO109:CO110"/>
    <mergeCell ref="CP109:CP110"/>
    <mergeCell ref="CQ109:CQ110"/>
    <mergeCell ref="CR109:CR110"/>
    <mergeCell ref="CS109:CS110"/>
    <mergeCell ref="CT109:CU110"/>
    <mergeCell ref="CI109:CI110"/>
    <mergeCell ref="CJ109:CJ110"/>
    <mergeCell ref="CK109:CK110"/>
    <mergeCell ref="CL109:CL110"/>
    <mergeCell ref="CM109:CM110"/>
    <mergeCell ref="CN109:CN110"/>
    <mergeCell ref="CC109:CC110"/>
    <mergeCell ref="CD109:CD110"/>
    <mergeCell ref="CE109:CE110"/>
    <mergeCell ref="CF109:CF110"/>
    <mergeCell ref="CG109:CG110"/>
    <mergeCell ref="CH109:CH110"/>
    <mergeCell ref="BU109:BV109"/>
    <mergeCell ref="BW109:BX110"/>
    <mergeCell ref="BY109:BY110"/>
    <mergeCell ref="BZ109:BZ110"/>
    <mergeCell ref="CA109:CA110"/>
    <mergeCell ref="CB109:CB110"/>
    <mergeCell ref="AC109:AD110"/>
    <mergeCell ref="AE109:AG109"/>
    <mergeCell ref="BM109:BN109"/>
    <mergeCell ref="BO109:BP110"/>
    <mergeCell ref="BQ109:BR110"/>
    <mergeCell ref="BS109:BT110"/>
    <mergeCell ref="Q109:R110"/>
    <mergeCell ref="S109:T110"/>
    <mergeCell ref="U109:V110"/>
    <mergeCell ref="W109:X110"/>
    <mergeCell ref="Y109:Z110"/>
    <mergeCell ref="AA109:AB110"/>
    <mergeCell ref="DH111:DI112"/>
    <mergeCell ref="AE112:AG112"/>
    <mergeCell ref="BM112:BN112"/>
    <mergeCell ref="BU112:BV112"/>
    <mergeCell ref="A109:B110"/>
    <mergeCell ref="C109:G110"/>
    <mergeCell ref="H109:J110"/>
    <mergeCell ref="K109:L110"/>
    <mergeCell ref="M109:N110"/>
    <mergeCell ref="O109:P110"/>
    <mergeCell ref="H113:J114"/>
    <mergeCell ref="K113:L114"/>
    <mergeCell ref="M113:N114"/>
    <mergeCell ref="O113:P114"/>
    <mergeCell ref="CV111:CW112"/>
    <mergeCell ref="CX111:CY112"/>
    <mergeCell ref="CZ111:DA112"/>
    <mergeCell ref="DB111:DC112"/>
    <mergeCell ref="DD111:DE112"/>
    <mergeCell ref="DF111:DG112"/>
    <mergeCell ref="CO111:CO112"/>
    <mergeCell ref="CP111:CP112"/>
    <mergeCell ref="CQ111:CQ112"/>
    <mergeCell ref="CR111:CR112"/>
    <mergeCell ref="CS111:CS112"/>
    <mergeCell ref="CT111:CU112"/>
    <mergeCell ref="CI111:CI112"/>
    <mergeCell ref="CJ111:CJ112"/>
    <mergeCell ref="CK111:CK112"/>
    <mergeCell ref="CL111:CL112"/>
    <mergeCell ref="CM111:CM112"/>
    <mergeCell ref="CN111:CN112"/>
    <mergeCell ref="CC111:CC112"/>
    <mergeCell ref="CD111:CD112"/>
    <mergeCell ref="CE111:CE112"/>
    <mergeCell ref="CF111:CF112"/>
    <mergeCell ref="CG111:CG112"/>
    <mergeCell ref="CH111:CH112"/>
    <mergeCell ref="BU111:BV111"/>
    <mergeCell ref="BW111:BX112"/>
    <mergeCell ref="BY111:BY112"/>
    <mergeCell ref="BZ111:BZ112"/>
    <mergeCell ref="CA111:CA112"/>
    <mergeCell ref="CB111:CB112"/>
    <mergeCell ref="AC111:AD112"/>
    <mergeCell ref="AE111:AG111"/>
    <mergeCell ref="BM111:BN111"/>
    <mergeCell ref="BO111:BP112"/>
    <mergeCell ref="BQ111:BR112"/>
    <mergeCell ref="BS111:BT112"/>
    <mergeCell ref="Q111:R112"/>
    <mergeCell ref="S111:T112"/>
    <mergeCell ref="U111:V112"/>
    <mergeCell ref="W111:X112"/>
    <mergeCell ref="Y111:Z112"/>
    <mergeCell ref="AA111:AB112"/>
    <mergeCell ref="Q115:R116"/>
    <mergeCell ref="S115:T116"/>
    <mergeCell ref="U115:V116"/>
    <mergeCell ref="W115:X116"/>
    <mergeCell ref="Y115:Z116"/>
    <mergeCell ref="AA115:AB116"/>
    <mergeCell ref="DH113:DI114"/>
    <mergeCell ref="AE114:AG114"/>
    <mergeCell ref="BM114:BN114"/>
    <mergeCell ref="BU114:BV114"/>
    <mergeCell ref="A115:B116"/>
    <mergeCell ref="C115:G116"/>
    <mergeCell ref="H115:J116"/>
    <mergeCell ref="K115:L116"/>
    <mergeCell ref="M115:N116"/>
    <mergeCell ref="O115:P116"/>
    <mergeCell ref="CV113:CW114"/>
    <mergeCell ref="CX113:CY114"/>
    <mergeCell ref="CZ113:DA114"/>
    <mergeCell ref="DB113:DC114"/>
    <mergeCell ref="DD113:DE114"/>
    <mergeCell ref="DF113:DG114"/>
    <mergeCell ref="CO113:CO114"/>
    <mergeCell ref="CP113:CP114"/>
    <mergeCell ref="CQ113:CQ114"/>
    <mergeCell ref="CR113:CR114"/>
    <mergeCell ref="CS113:CS114"/>
    <mergeCell ref="CT113:CU114"/>
    <mergeCell ref="CI113:CI114"/>
    <mergeCell ref="CJ113:CJ114"/>
    <mergeCell ref="CK113:CK114"/>
    <mergeCell ref="CL113:CL114"/>
    <mergeCell ref="CM113:CM114"/>
    <mergeCell ref="CN113:CN114"/>
    <mergeCell ref="CC113:CC114"/>
    <mergeCell ref="CD113:CD114"/>
    <mergeCell ref="CE113:CE114"/>
    <mergeCell ref="CF113:CF114"/>
    <mergeCell ref="CG113:CG114"/>
    <mergeCell ref="CH113:CH114"/>
    <mergeCell ref="BU113:BV113"/>
    <mergeCell ref="BW113:BX114"/>
    <mergeCell ref="BY113:BY114"/>
    <mergeCell ref="BZ113:BZ114"/>
    <mergeCell ref="CA113:CA114"/>
    <mergeCell ref="CB113:CB114"/>
    <mergeCell ref="AC113:AD114"/>
    <mergeCell ref="AE113:AG113"/>
    <mergeCell ref="BM113:BN113"/>
    <mergeCell ref="BO113:BP114"/>
    <mergeCell ref="BQ113:BR114"/>
    <mergeCell ref="BS113:BT114"/>
    <mergeCell ref="Q113:R114"/>
    <mergeCell ref="S113:T114"/>
    <mergeCell ref="U113:V114"/>
    <mergeCell ref="W113:X114"/>
    <mergeCell ref="Y113:Z114"/>
    <mergeCell ref="AA113:AB114"/>
    <mergeCell ref="DH115:DI116"/>
    <mergeCell ref="AE116:AG116"/>
    <mergeCell ref="BM116:BN116"/>
    <mergeCell ref="BU116:BV116"/>
    <mergeCell ref="A113:B114"/>
    <mergeCell ref="C113:G114"/>
    <mergeCell ref="CV115:CW116"/>
    <mergeCell ref="CX115:CY116"/>
    <mergeCell ref="CZ115:DA116"/>
    <mergeCell ref="DB115:DC116"/>
    <mergeCell ref="DD115:DE116"/>
    <mergeCell ref="DF115:DG116"/>
    <mergeCell ref="CO115:CO116"/>
    <mergeCell ref="CP115:CP116"/>
    <mergeCell ref="CQ115:CQ116"/>
    <mergeCell ref="CR115:CR116"/>
    <mergeCell ref="CS115:CS116"/>
    <mergeCell ref="CT115:CU116"/>
    <mergeCell ref="CI115:CI116"/>
    <mergeCell ref="CJ115:CJ116"/>
    <mergeCell ref="CK115:CK116"/>
    <mergeCell ref="CL115:CL116"/>
    <mergeCell ref="CM115:CM116"/>
    <mergeCell ref="CN115:CN116"/>
    <mergeCell ref="CC115:CC116"/>
    <mergeCell ref="CD115:CD116"/>
    <mergeCell ref="CE115:CE116"/>
    <mergeCell ref="CF115:CF116"/>
    <mergeCell ref="CG115:CG116"/>
    <mergeCell ref="CH115:CH116"/>
    <mergeCell ref="BU115:BV115"/>
    <mergeCell ref="BW115:BX116"/>
    <mergeCell ref="BY115:BY116"/>
    <mergeCell ref="BZ115:BZ116"/>
    <mergeCell ref="CA115:CA116"/>
    <mergeCell ref="CB115:CB116"/>
    <mergeCell ref="AC115:AD116"/>
    <mergeCell ref="AE115:AG115"/>
    <mergeCell ref="BM115:BN115"/>
    <mergeCell ref="BO115:BP116"/>
    <mergeCell ref="BQ115:BR116"/>
    <mergeCell ref="BS115:BT116"/>
    <mergeCell ref="DH117:DI118"/>
    <mergeCell ref="AE118:AG118"/>
    <mergeCell ref="BM118:BN118"/>
    <mergeCell ref="BU118:BV118"/>
    <mergeCell ref="A119:B120"/>
    <mergeCell ref="C119:G120"/>
    <mergeCell ref="H119:J120"/>
    <mergeCell ref="K119:L120"/>
    <mergeCell ref="M119:N120"/>
    <mergeCell ref="O119:P120"/>
    <mergeCell ref="CV117:CW118"/>
    <mergeCell ref="CX117:CY118"/>
    <mergeCell ref="CZ117:DA118"/>
    <mergeCell ref="DB117:DC118"/>
    <mergeCell ref="DD117:DE118"/>
    <mergeCell ref="DF117:DG118"/>
    <mergeCell ref="CO117:CO118"/>
    <mergeCell ref="CP117:CP118"/>
    <mergeCell ref="CQ117:CQ118"/>
    <mergeCell ref="CR117:CR118"/>
    <mergeCell ref="CS117:CS118"/>
    <mergeCell ref="CT117:CU118"/>
    <mergeCell ref="CI117:CI118"/>
    <mergeCell ref="CJ117:CJ118"/>
    <mergeCell ref="CK117:CK118"/>
    <mergeCell ref="CL117:CL118"/>
    <mergeCell ref="CM117:CM118"/>
    <mergeCell ref="CN117:CN118"/>
    <mergeCell ref="CC117:CC118"/>
    <mergeCell ref="CD117:CD118"/>
    <mergeCell ref="CE117:CE118"/>
    <mergeCell ref="CF117:CF118"/>
    <mergeCell ref="CG117:CG118"/>
    <mergeCell ref="CH117:CH118"/>
    <mergeCell ref="BU117:BV117"/>
    <mergeCell ref="BW117:BX118"/>
    <mergeCell ref="BY117:BY118"/>
    <mergeCell ref="BZ117:BZ118"/>
    <mergeCell ref="CA117:CA118"/>
    <mergeCell ref="CB117:CB118"/>
    <mergeCell ref="AC117:AD118"/>
    <mergeCell ref="AE117:AG117"/>
    <mergeCell ref="BM117:BN117"/>
    <mergeCell ref="BO117:BP118"/>
    <mergeCell ref="BQ117:BR118"/>
    <mergeCell ref="BS117:BT118"/>
    <mergeCell ref="Q117:R118"/>
    <mergeCell ref="S117:T118"/>
    <mergeCell ref="U117:V118"/>
    <mergeCell ref="W117:X118"/>
    <mergeCell ref="Y117:Z118"/>
    <mergeCell ref="AA117:AB118"/>
    <mergeCell ref="DH119:DI120"/>
    <mergeCell ref="AE120:AG120"/>
    <mergeCell ref="BM120:BN120"/>
    <mergeCell ref="BU120:BV120"/>
    <mergeCell ref="A117:B118"/>
    <mergeCell ref="C117:G118"/>
    <mergeCell ref="H117:J118"/>
    <mergeCell ref="K117:L118"/>
    <mergeCell ref="M117:N118"/>
    <mergeCell ref="O117:P118"/>
    <mergeCell ref="H121:J122"/>
    <mergeCell ref="K121:L122"/>
    <mergeCell ref="M121:N122"/>
    <mergeCell ref="O121:P122"/>
    <mergeCell ref="CV119:CW120"/>
    <mergeCell ref="CX119:CY120"/>
    <mergeCell ref="CZ119:DA120"/>
    <mergeCell ref="DB119:DC120"/>
    <mergeCell ref="DD119:DE120"/>
    <mergeCell ref="DF119:DG120"/>
    <mergeCell ref="CO119:CO120"/>
    <mergeCell ref="CP119:CP120"/>
    <mergeCell ref="CQ119:CQ120"/>
    <mergeCell ref="CR119:CR120"/>
    <mergeCell ref="CS119:CS120"/>
    <mergeCell ref="CT119:CU120"/>
    <mergeCell ref="CI119:CI120"/>
    <mergeCell ref="CJ119:CJ120"/>
    <mergeCell ref="CK119:CK120"/>
    <mergeCell ref="CL119:CL120"/>
    <mergeCell ref="CM119:CM120"/>
    <mergeCell ref="CN119:CN120"/>
    <mergeCell ref="CC119:CC120"/>
    <mergeCell ref="CD119:CD120"/>
    <mergeCell ref="CE119:CE120"/>
    <mergeCell ref="CF119:CF120"/>
    <mergeCell ref="CG119:CG120"/>
    <mergeCell ref="CH119:CH120"/>
    <mergeCell ref="BU119:BV119"/>
    <mergeCell ref="BW119:BX120"/>
    <mergeCell ref="BY119:BY120"/>
    <mergeCell ref="BZ119:BZ120"/>
    <mergeCell ref="CA119:CA120"/>
    <mergeCell ref="CB119:CB120"/>
    <mergeCell ref="AC119:AD120"/>
    <mergeCell ref="AE119:AG119"/>
    <mergeCell ref="BM119:BN119"/>
    <mergeCell ref="BO119:BP120"/>
    <mergeCell ref="BQ119:BR120"/>
    <mergeCell ref="BS119:BT120"/>
    <mergeCell ref="Q119:R120"/>
    <mergeCell ref="S119:T120"/>
    <mergeCell ref="U119:V120"/>
    <mergeCell ref="W119:X120"/>
    <mergeCell ref="Y119:Z120"/>
    <mergeCell ref="AA119:AB120"/>
    <mergeCell ref="Q123:R124"/>
    <mergeCell ref="S123:T124"/>
    <mergeCell ref="U123:V124"/>
    <mergeCell ref="W123:X124"/>
    <mergeCell ref="Y123:Z124"/>
    <mergeCell ref="AA123:AB124"/>
    <mergeCell ref="DH121:DI122"/>
    <mergeCell ref="AE122:AG122"/>
    <mergeCell ref="BM122:BN122"/>
    <mergeCell ref="BU122:BV122"/>
    <mergeCell ref="A123:B124"/>
    <mergeCell ref="C123:G124"/>
    <mergeCell ref="H123:J124"/>
    <mergeCell ref="K123:L124"/>
    <mergeCell ref="M123:N124"/>
    <mergeCell ref="O123:P124"/>
    <mergeCell ref="CV121:CW122"/>
    <mergeCell ref="CX121:CY122"/>
    <mergeCell ref="CZ121:DA122"/>
    <mergeCell ref="DB121:DC122"/>
    <mergeCell ref="DD121:DE122"/>
    <mergeCell ref="DF121:DG122"/>
    <mergeCell ref="CO121:CO122"/>
    <mergeCell ref="CP121:CP122"/>
    <mergeCell ref="CQ121:CQ122"/>
    <mergeCell ref="CR121:CR122"/>
    <mergeCell ref="CS121:CS122"/>
    <mergeCell ref="CT121:CU122"/>
    <mergeCell ref="CI121:CI122"/>
    <mergeCell ref="CJ121:CJ122"/>
    <mergeCell ref="CK121:CK122"/>
    <mergeCell ref="CL121:CL122"/>
    <mergeCell ref="CM121:CM122"/>
    <mergeCell ref="CN121:CN122"/>
    <mergeCell ref="CC121:CC122"/>
    <mergeCell ref="CD121:CD122"/>
    <mergeCell ref="CE121:CE122"/>
    <mergeCell ref="CF121:CF122"/>
    <mergeCell ref="CG121:CG122"/>
    <mergeCell ref="CH121:CH122"/>
    <mergeCell ref="BU121:BV121"/>
    <mergeCell ref="BW121:BX122"/>
    <mergeCell ref="BY121:BY122"/>
    <mergeCell ref="BZ121:BZ122"/>
    <mergeCell ref="CA121:CA122"/>
    <mergeCell ref="CB121:CB122"/>
    <mergeCell ref="AC121:AD122"/>
    <mergeCell ref="AE121:AG121"/>
    <mergeCell ref="BM121:BN121"/>
    <mergeCell ref="BO121:BP122"/>
    <mergeCell ref="BQ121:BR122"/>
    <mergeCell ref="BS121:BT122"/>
    <mergeCell ref="Q121:R122"/>
    <mergeCell ref="S121:T122"/>
    <mergeCell ref="U121:V122"/>
    <mergeCell ref="W121:X122"/>
    <mergeCell ref="Y121:Z122"/>
    <mergeCell ref="AA121:AB122"/>
    <mergeCell ref="DH123:DI124"/>
    <mergeCell ref="AE124:AG124"/>
    <mergeCell ref="BM124:BN124"/>
    <mergeCell ref="BU124:BV124"/>
    <mergeCell ref="A121:B122"/>
    <mergeCell ref="C121:G122"/>
    <mergeCell ref="CV123:CW124"/>
    <mergeCell ref="CX123:CY124"/>
    <mergeCell ref="CZ123:DA124"/>
    <mergeCell ref="DB123:DC124"/>
    <mergeCell ref="DD123:DE124"/>
    <mergeCell ref="DF123:DG124"/>
    <mergeCell ref="CO123:CO124"/>
    <mergeCell ref="CP123:CP124"/>
    <mergeCell ref="CQ123:CQ124"/>
    <mergeCell ref="CR123:CR124"/>
    <mergeCell ref="CS123:CS124"/>
    <mergeCell ref="CT123:CU124"/>
    <mergeCell ref="CI123:CI124"/>
    <mergeCell ref="CJ123:CJ124"/>
    <mergeCell ref="CK123:CK124"/>
    <mergeCell ref="CL123:CL124"/>
    <mergeCell ref="CM123:CM124"/>
    <mergeCell ref="CN123:CN124"/>
    <mergeCell ref="CC123:CC124"/>
    <mergeCell ref="CD123:CD124"/>
    <mergeCell ref="CE123:CE124"/>
    <mergeCell ref="CF123:CF124"/>
    <mergeCell ref="CG123:CG124"/>
    <mergeCell ref="CH123:CH124"/>
    <mergeCell ref="BU123:BV123"/>
    <mergeCell ref="BW123:BX124"/>
    <mergeCell ref="BY123:BY124"/>
    <mergeCell ref="BZ123:BZ124"/>
    <mergeCell ref="CA123:CA124"/>
    <mergeCell ref="CB123:CB124"/>
    <mergeCell ref="AC123:AD124"/>
    <mergeCell ref="AE123:AG123"/>
    <mergeCell ref="BM123:BN123"/>
    <mergeCell ref="BO123:BP124"/>
    <mergeCell ref="BQ123:BR124"/>
    <mergeCell ref="BS123:BT124"/>
    <mergeCell ref="DH125:DI126"/>
    <mergeCell ref="AE126:AG126"/>
    <mergeCell ref="BM126:BN126"/>
    <mergeCell ref="BU126:BV126"/>
    <mergeCell ref="A127:B128"/>
    <mergeCell ref="C127:G128"/>
    <mergeCell ref="H127:J128"/>
    <mergeCell ref="K127:L128"/>
    <mergeCell ref="M127:N128"/>
    <mergeCell ref="O127:P128"/>
    <mergeCell ref="CV125:CW126"/>
    <mergeCell ref="CX125:CY126"/>
    <mergeCell ref="CZ125:DA126"/>
    <mergeCell ref="DB125:DC126"/>
    <mergeCell ref="DD125:DE126"/>
    <mergeCell ref="DF125:DG126"/>
    <mergeCell ref="CO125:CO126"/>
    <mergeCell ref="CP125:CP126"/>
    <mergeCell ref="CQ125:CQ126"/>
    <mergeCell ref="CR125:CR126"/>
    <mergeCell ref="CS125:CS126"/>
    <mergeCell ref="CT125:CU126"/>
    <mergeCell ref="CI125:CI126"/>
    <mergeCell ref="CJ125:CJ126"/>
    <mergeCell ref="CK125:CK126"/>
    <mergeCell ref="CL125:CL126"/>
    <mergeCell ref="CM125:CM126"/>
    <mergeCell ref="CN125:CN126"/>
    <mergeCell ref="CC125:CC126"/>
    <mergeCell ref="CD125:CD126"/>
    <mergeCell ref="CE125:CE126"/>
    <mergeCell ref="CF125:CF126"/>
    <mergeCell ref="CG125:CG126"/>
    <mergeCell ref="CH125:CH126"/>
    <mergeCell ref="BU125:BV125"/>
    <mergeCell ref="BW125:BX126"/>
    <mergeCell ref="BY125:BY126"/>
    <mergeCell ref="BZ125:BZ126"/>
    <mergeCell ref="CA125:CA126"/>
    <mergeCell ref="CB125:CB126"/>
    <mergeCell ref="AC125:AD126"/>
    <mergeCell ref="AE125:AG125"/>
    <mergeCell ref="BM125:BN125"/>
    <mergeCell ref="BO125:BP126"/>
    <mergeCell ref="BQ125:BR126"/>
    <mergeCell ref="BS125:BT126"/>
    <mergeCell ref="Q125:R126"/>
    <mergeCell ref="S125:T126"/>
    <mergeCell ref="U125:V126"/>
    <mergeCell ref="W125:X126"/>
    <mergeCell ref="Y125:Z126"/>
    <mergeCell ref="AA125:AB126"/>
    <mergeCell ref="DH127:DI128"/>
    <mergeCell ref="AE128:AG128"/>
    <mergeCell ref="BM128:BN128"/>
    <mergeCell ref="BU128:BV128"/>
    <mergeCell ref="A125:B126"/>
    <mergeCell ref="C125:G126"/>
    <mergeCell ref="H125:J126"/>
    <mergeCell ref="K125:L126"/>
    <mergeCell ref="M125:N126"/>
    <mergeCell ref="O125:P126"/>
    <mergeCell ref="H129:J130"/>
    <mergeCell ref="K129:L130"/>
    <mergeCell ref="M129:N130"/>
    <mergeCell ref="O129:P130"/>
    <mergeCell ref="CV127:CW128"/>
    <mergeCell ref="CX127:CY128"/>
    <mergeCell ref="CZ127:DA128"/>
    <mergeCell ref="DB127:DC128"/>
    <mergeCell ref="DD127:DE128"/>
    <mergeCell ref="DF127:DG128"/>
    <mergeCell ref="CO127:CO128"/>
    <mergeCell ref="CP127:CP128"/>
    <mergeCell ref="CQ127:CQ128"/>
    <mergeCell ref="CR127:CR128"/>
    <mergeCell ref="CS127:CS128"/>
    <mergeCell ref="CT127:CU128"/>
    <mergeCell ref="CI127:CI128"/>
    <mergeCell ref="CJ127:CJ128"/>
    <mergeCell ref="CK127:CK128"/>
    <mergeCell ref="CL127:CL128"/>
    <mergeCell ref="CM127:CM128"/>
    <mergeCell ref="CN127:CN128"/>
    <mergeCell ref="CC127:CC128"/>
    <mergeCell ref="CD127:CD128"/>
    <mergeCell ref="CE127:CE128"/>
    <mergeCell ref="CF127:CF128"/>
    <mergeCell ref="CG127:CG128"/>
    <mergeCell ref="CH127:CH128"/>
    <mergeCell ref="BU127:BV127"/>
    <mergeCell ref="BW127:BX128"/>
    <mergeCell ref="BY127:BY128"/>
    <mergeCell ref="BZ127:BZ128"/>
    <mergeCell ref="CA127:CA128"/>
    <mergeCell ref="CB127:CB128"/>
    <mergeCell ref="AC127:AD128"/>
    <mergeCell ref="AE127:AG127"/>
    <mergeCell ref="BM127:BN127"/>
    <mergeCell ref="BO127:BP128"/>
    <mergeCell ref="BQ127:BR128"/>
    <mergeCell ref="BS127:BT128"/>
    <mergeCell ref="Q127:R128"/>
    <mergeCell ref="S127:T128"/>
    <mergeCell ref="U127:V128"/>
    <mergeCell ref="W127:X128"/>
    <mergeCell ref="Y127:Z128"/>
    <mergeCell ref="AA127:AB128"/>
    <mergeCell ref="Q131:R132"/>
    <mergeCell ref="S131:T132"/>
    <mergeCell ref="U131:V132"/>
    <mergeCell ref="W131:X132"/>
    <mergeCell ref="Y131:Z132"/>
    <mergeCell ref="AA131:AB132"/>
    <mergeCell ref="DH129:DI130"/>
    <mergeCell ref="AE130:AG130"/>
    <mergeCell ref="BM130:BN130"/>
    <mergeCell ref="BU130:BV130"/>
    <mergeCell ref="A131:B132"/>
    <mergeCell ref="C131:G132"/>
    <mergeCell ref="H131:J132"/>
    <mergeCell ref="K131:L132"/>
    <mergeCell ref="M131:N132"/>
    <mergeCell ref="O131:P132"/>
    <mergeCell ref="CV129:CW130"/>
    <mergeCell ref="CX129:CY130"/>
    <mergeCell ref="CZ129:DA130"/>
    <mergeCell ref="DB129:DC130"/>
    <mergeCell ref="DD129:DE130"/>
    <mergeCell ref="DF129:DG130"/>
    <mergeCell ref="CO129:CO130"/>
    <mergeCell ref="CP129:CP130"/>
    <mergeCell ref="CQ129:CQ130"/>
    <mergeCell ref="CR129:CR130"/>
    <mergeCell ref="CS129:CS130"/>
    <mergeCell ref="CT129:CU130"/>
    <mergeCell ref="CI129:CI130"/>
    <mergeCell ref="CJ129:CJ130"/>
    <mergeCell ref="CK129:CK130"/>
    <mergeCell ref="CL129:CL130"/>
    <mergeCell ref="CM129:CM130"/>
    <mergeCell ref="CN129:CN130"/>
    <mergeCell ref="CC129:CC130"/>
    <mergeCell ref="CD129:CD130"/>
    <mergeCell ref="CE129:CE130"/>
    <mergeCell ref="CF129:CF130"/>
    <mergeCell ref="CG129:CG130"/>
    <mergeCell ref="CH129:CH130"/>
    <mergeCell ref="BU129:BV129"/>
    <mergeCell ref="BW129:BX130"/>
    <mergeCell ref="BY129:BY130"/>
    <mergeCell ref="BZ129:BZ130"/>
    <mergeCell ref="CA129:CA130"/>
    <mergeCell ref="CB129:CB130"/>
    <mergeCell ref="AC129:AD130"/>
    <mergeCell ref="AE129:AG129"/>
    <mergeCell ref="BM129:BN129"/>
    <mergeCell ref="BO129:BP130"/>
    <mergeCell ref="BQ129:BR130"/>
    <mergeCell ref="BS129:BT130"/>
    <mergeCell ref="Q129:R130"/>
    <mergeCell ref="S129:T130"/>
    <mergeCell ref="U129:V130"/>
    <mergeCell ref="W129:X130"/>
    <mergeCell ref="Y129:Z130"/>
    <mergeCell ref="AA129:AB130"/>
    <mergeCell ref="DH131:DI132"/>
    <mergeCell ref="AE132:AG132"/>
    <mergeCell ref="BM132:BN132"/>
    <mergeCell ref="BU132:BV132"/>
    <mergeCell ref="A129:B130"/>
    <mergeCell ref="C129:G130"/>
    <mergeCell ref="CV131:CW132"/>
    <mergeCell ref="CX131:CY132"/>
    <mergeCell ref="CZ131:DA132"/>
    <mergeCell ref="DB131:DC132"/>
    <mergeCell ref="DD131:DE132"/>
    <mergeCell ref="DF131:DG132"/>
    <mergeCell ref="CO131:CO132"/>
    <mergeCell ref="CP131:CP132"/>
    <mergeCell ref="CQ131:CQ132"/>
    <mergeCell ref="CR131:CR132"/>
    <mergeCell ref="CS131:CS132"/>
    <mergeCell ref="CT131:CU132"/>
    <mergeCell ref="CI131:CI132"/>
    <mergeCell ref="CJ131:CJ132"/>
    <mergeCell ref="CK131:CK132"/>
    <mergeCell ref="CL131:CL132"/>
    <mergeCell ref="CM131:CM132"/>
    <mergeCell ref="CN131:CN132"/>
    <mergeCell ref="CC131:CC132"/>
    <mergeCell ref="CD131:CD132"/>
    <mergeCell ref="CE131:CE132"/>
    <mergeCell ref="CF131:CF132"/>
    <mergeCell ref="CG131:CG132"/>
    <mergeCell ref="CH131:CH132"/>
    <mergeCell ref="BU131:BV131"/>
    <mergeCell ref="BW131:BX132"/>
    <mergeCell ref="BY131:BY132"/>
    <mergeCell ref="BZ131:BZ132"/>
    <mergeCell ref="CA131:CA132"/>
    <mergeCell ref="CB131:CB132"/>
    <mergeCell ref="AC131:AD132"/>
    <mergeCell ref="AE131:AG131"/>
    <mergeCell ref="BM131:BN131"/>
    <mergeCell ref="BO131:BP132"/>
    <mergeCell ref="BQ131:BR132"/>
    <mergeCell ref="BS131:BT132"/>
    <mergeCell ref="DH133:DI134"/>
    <mergeCell ref="AE134:AG134"/>
    <mergeCell ref="BM134:BN134"/>
    <mergeCell ref="BU134:BV134"/>
    <mergeCell ref="A135:B136"/>
    <mergeCell ref="C135:G136"/>
    <mergeCell ref="H135:J136"/>
    <mergeCell ref="K135:L136"/>
    <mergeCell ref="M135:N136"/>
    <mergeCell ref="O135:P136"/>
    <mergeCell ref="CV133:CW134"/>
    <mergeCell ref="CX133:CY134"/>
    <mergeCell ref="CZ133:DA134"/>
    <mergeCell ref="DB133:DC134"/>
    <mergeCell ref="DD133:DE134"/>
    <mergeCell ref="DF133:DG134"/>
    <mergeCell ref="CO133:CO134"/>
    <mergeCell ref="CP133:CP134"/>
    <mergeCell ref="CQ133:CQ134"/>
    <mergeCell ref="CR133:CR134"/>
    <mergeCell ref="CS133:CS134"/>
    <mergeCell ref="CT133:CU134"/>
    <mergeCell ref="CI133:CI134"/>
    <mergeCell ref="CJ133:CJ134"/>
    <mergeCell ref="CK133:CK134"/>
    <mergeCell ref="CL133:CL134"/>
    <mergeCell ref="CM133:CM134"/>
    <mergeCell ref="CN133:CN134"/>
    <mergeCell ref="CC133:CC134"/>
    <mergeCell ref="CD133:CD134"/>
    <mergeCell ref="CE133:CE134"/>
    <mergeCell ref="CF133:CF134"/>
    <mergeCell ref="CG133:CG134"/>
    <mergeCell ref="CH133:CH134"/>
    <mergeCell ref="BU133:BV133"/>
    <mergeCell ref="BW133:BX134"/>
    <mergeCell ref="BY133:BY134"/>
    <mergeCell ref="BZ133:BZ134"/>
    <mergeCell ref="CA133:CA134"/>
    <mergeCell ref="CB133:CB134"/>
    <mergeCell ref="AC133:AD134"/>
    <mergeCell ref="AE133:AG133"/>
    <mergeCell ref="BM133:BN133"/>
    <mergeCell ref="BO133:BP134"/>
    <mergeCell ref="BQ133:BR134"/>
    <mergeCell ref="BS133:BT134"/>
    <mergeCell ref="Q133:R134"/>
    <mergeCell ref="S133:T134"/>
    <mergeCell ref="U133:V134"/>
    <mergeCell ref="W133:X134"/>
    <mergeCell ref="Y133:Z134"/>
    <mergeCell ref="AA133:AB134"/>
    <mergeCell ref="DH135:DI136"/>
    <mergeCell ref="AE136:AG136"/>
    <mergeCell ref="BM136:BN136"/>
    <mergeCell ref="BU136:BV136"/>
    <mergeCell ref="A133:B134"/>
    <mergeCell ref="C133:G134"/>
    <mergeCell ref="H133:J134"/>
    <mergeCell ref="K133:L134"/>
    <mergeCell ref="M133:N134"/>
    <mergeCell ref="O133:P134"/>
    <mergeCell ref="H137:J138"/>
    <mergeCell ref="K137:L138"/>
    <mergeCell ref="M137:N138"/>
    <mergeCell ref="O137:P138"/>
    <mergeCell ref="CV135:CW136"/>
    <mergeCell ref="CX135:CY136"/>
    <mergeCell ref="CZ135:DA136"/>
    <mergeCell ref="DB135:DC136"/>
    <mergeCell ref="DD135:DE136"/>
    <mergeCell ref="DF135:DG136"/>
    <mergeCell ref="CO135:CO136"/>
    <mergeCell ref="CP135:CP136"/>
    <mergeCell ref="CQ135:CQ136"/>
    <mergeCell ref="CR135:CR136"/>
    <mergeCell ref="CS135:CS136"/>
    <mergeCell ref="CT135:CU136"/>
    <mergeCell ref="CI135:CI136"/>
    <mergeCell ref="CJ135:CJ136"/>
    <mergeCell ref="CK135:CK136"/>
    <mergeCell ref="CL135:CL136"/>
    <mergeCell ref="CM135:CM136"/>
    <mergeCell ref="CN135:CN136"/>
    <mergeCell ref="CC135:CC136"/>
    <mergeCell ref="CD135:CD136"/>
    <mergeCell ref="CE135:CE136"/>
    <mergeCell ref="CF135:CF136"/>
    <mergeCell ref="CG135:CG136"/>
    <mergeCell ref="CH135:CH136"/>
    <mergeCell ref="BU135:BV135"/>
    <mergeCell ref="BW135:BX136"/>
    <mergeCell ref="BY135:BY136"/>
    <mergeCell ref="BZ135:BZ136"/>
    <mergeCell ref="CA135:CA136"/>
    <mergeCell ref="CB135:CB136"/>
    <mergeCell ref="AC135:AD136"/>
    <mergeCell ref="AE135:AG135"/>
    <mergeCell ref="BM135:BN135"/>
    <mergeCell ref="BO135:BP136"/>
    <mergeCell ref="BQ135:BR136"/>
    <mergeCell ref="BS135:BT136"/>
    <mergeCell ref="Q135:R136"/>
    <mergeCell ref="S135:T136"/>
    <mergeCell ref="U135:V136"/>
    <mergeCell ref="W135:X136"/>
    <mergeCell ref="Y135:Z136"/>
    <mergeCell ref="AA135:AB136"/>
    <mergeCell ref="Q139:R140"/>
    <mergeCell ref="S139:T140"/>
    <mergeCell ref="U139:V140"/>
    <mergeCell ref="W139:X140"/>
    <mergeCell ref="Y139:Z140"/>
    <mergeCell ref="AA139:AB140"/>
    <mergeCell ref="DH137:DI138"/>
    <mergeCell ref="AE138:AG138"/>
    <mergeCell ref="BM138:BN138"/>
    <mergeCell ref="BU138:BV138"/>
    <mergeCell ref="A139:B140"/>
    <mergeCell ref="C139:G140"/>
    <mergeCell ref="H139:J140"/>
    <mergeCell ref="K139:L140"/>
    <mergeCell ref="M139:N140"/>
    <mergeCell ref="O139:P140"/>
    <mergeCell ref="CV137:CW138"/>
    <mergeCell ref="CX137:CY138"/>
    <mergeCell ref="CZ137:DA138"/>
    <mergeCell ref="DB137:DC138"/>
    <mergeCell ref="DD137:DE138"/>
    <mergeCell ref="DF137:DG138"/>
    <mergeCell ref="CO137:CO138"/>
    <mergeCell ref="CP137:CP138"/>
    <mergeCell ref="CQ137:CQ138"/>
    <mergeCell ref="CR137:CR138"/>
    <mergeCell ref="CS137:CS138"/>
    <mergeCell ref="CT137:CU138"/>
    <mergeCell ref="CI137:CI138"/>
    <mergeCell ref="CJ137:CJ138"/>
    <mergeCell ref="CK137:CK138"/>
    <mergeCell ref="CL137:CL138"/>
    <mergeCell ref="CM137:CM138"/>
    <mergeCell ref="CN137:CN138"/>
    <mergeCell ref="CC137:CC138"/>
    <mergeCell ref="CD137:CD138"/>
    <mergeCell ref="CE137:CE138"/>
    <mergeCell ref="CF137:CF138"/>
    <mergeCell ref="CG137:CG138"/>
    <mergeCell ref="CH137:CH138"/>
    <mergeCell ref="BU137:BV137"/>
    <mergeCell ref="BW137:BX138"/>
    <mergeCell ref="BY137:BY138"/>
    <mergeCell ref="BZ137:BZ138"/>
    <mergeCell ref="CA137:CA138"/>
    <mergeCell ref="CB137:CB138"/>
    <mergeCell ref="AC137:AD138"/>
    <mergeCell ref="AE137:AG137"/>
    <mergeCell ref="BM137:BN137"/>
    <mergeCell ref="BO137:BP138"/>
    <mergeCell ref="BQ137:BR138"/>
    <mergeCell ref="BS137:BT138"/>
    <mergeCell ref="Q137:R138"/>
    <mergeCell ref="S137:T138"/>
    <mergeCell ref="U137:V138"/>
    <mergeCell ref="W137:X138"/>
    <mergeCell ref="Y137:Z138"/>
    <mergeCell ref="AA137:AB138"/>
    <mergeCell ref="DH139:DI140"/>
    <mergeCell ref="AE140:AG140"/>
    <mergeCell ref="BM140:BN140"/>
    <mergeCell ref="BU140:BV140"/>
    <mergeCell ref="A137:B138"/>
    <mergeCell ref="C137:G138"/>
    <mergeCell ref="CV139:CW140"/>
    <mergeCell ref="CX139:CY140"/>
    <mergeCell ref="CZ139:DA140"/>
    <mergeCell ref="DB139:DC140"/>
    <mergeCell ref="DD139:DE140"/>
    <mergeCell ref="DF139:DG140"/>
    <mergeCell ref="CO139:CO140"/>
    <mergeCell ref="CP139:CP140"/>
    <mergeCell ref="CQ139:CQ140"/>
    <mergeCell ref="CR139:CR140"/>
    <mergeCell ref="CS139:CS140"/>
    <mergeCell ref="CT139:CU140"/>
    <mergeCell ref="CI139:CI140"/>
    <mergeCell ref="CJ139:CJ140"/>
    <mergeCell ref="CK139:CK140"/>
    <mergeCell ref="CL139:CL140"/>
    <mergeCell ref="CM139:CM140"/>
    <mergeCell ref="CN139:CN140"/>
    <mergeCell ref="CC139:CC140"/>
    <mergeCell ref="CD139:CD140"/>
    <mergeCell ref="CE139:CE140"/>
    <mergeCell ref="CF139:CF140"/>
    <mergeCell ref="CG139:CG140"/>
    <mergeCell ref="CH139:CH140"/>
    <mergeCell ref="BU139:BV139"/>
    <mergeCell ref="BW139:BX140"/>
    <mergeCell ref="BY139:BY140"/>
    <mergeCell ref="BZ139:BZ140"/>
    <mergeCell ref="CA139:CA140"/>
    <mergeCell ref="CB139:CB140"/>
    <mergeCell ref="AC139:AD140"/>
    <mergeCell ref="AE139:AG139"/>
    <mergeCell ref="BM139:BN139"/>
    <mergeCell ref="BO139:BP140"/>
    <mergeCell ref="BQ139:BR140"/>
    <mergeCell ref="BS139:BT140"/>
    <mergeCell ref="DH141:DI142"/>
    <mergeCell ref="AE142:AG142"/>
    <mergeCell ref="BM142:BN142"/>
    <mergeCell ref="BU142:BV142"/>
    <mergeCell ref="A143:B144"/>
    <mergeCell ref="C143:G144"/>
    <mergeCell ref="H143:J144"/>
    <mergeCell ref="K143:L144"/>
    <mergeCell ref="M143:N144"/>
    <mergeCell ref="O143:P144"/>
    <mergeCell ref="CV141:CW142"/>
    <mergeCell ref="CX141:CY142"/>
    <mergeCell ref="CZ141:DA142"/>
    <mergeCell ref="DB141:DC142"/>
    <mergeCell ref="DD141:DE142"/>
    <mergeCell ref="DF141:DG142"/>
    <mergeCell ref="CO141:CO142"/>
    <mergeCell ref="CP141:CP142"/>
    <mergeCell ref="CQ141:CQ142"/>
    <mergeCell ref="CR141:CR142"/>
    <mergeCell ref="CS141:CS142"/>
    <mergeCell ref="CT141:CU142"/>
    <mergeCell ref="CI141:CI142"/>
    <mergeCell ref="CJ141:CJ142"/>
    <mergeCell ref="CK141:CK142"/>
    <mergeCell ref="CL141:CL142"/>
    <mergeCell ref="CM141:CM142"/>
    <mergeCell ref="CN141:CN142"/>
    <mergeCell ref="CC141:CC142"/>
    <mergeCell ref="CD141:CD142"/>
    <mergeCell ref="CE141:CE142"/>
    <mergeCell ref="CF141:CF142"/>
    <mergeCell ref="CG141:CG142"/>
    <mergeCell ref="CH141:CH142"/>
    <mergeCell ref="BU141:BV141"/>
    <mergeCell ref="BW141:BX142"/>
    <mergeCell ref="BY141:BY142"/>
    <mergeCell ref="BZ141:BZ142"/>
    <mergeCell ref="CA141:CA142"/>
    <mergeCell ref="CB141:CB142"/>
    <mergeCell ref="AC141:AD142"/>
    <mergeCell ref="AE141:AG141"/>
    <mergeCell ref="BM141:BN141"/>
    <mergeCell ref="BO141:BP142"/>
    <mergeCell ref="BQ141:BR142"/>
    <mergeCell ref="BS141:BT142"/>
    <mergeCell ref="Q141:R142"/>
    <mergeCell ref="S141:T142"/>
    <mergeCell ref="U141:V142"/>
    <mergeCell ref="W141:X142"/>
    <mergeCell ref="Y141:Z142"/>
    <mergeCell ref="AA141:AB142"/>
    <mergeCell ref="DH143:DI144"/>
    <mergeCell ref="AE144:AG144"/>
    <mergeCell ref="BM144:BN144"/>
    <mergeCell ref="BU144:BV144"/>
    <mergeCell ref="A141:B142"/>
    <mergeCell ref="C141:G142"/>
    <mergeCell ref="H141:J142"/>
    <mergeCell ref="K141:L142"/>
    <mergeCell ref="M141:N142"/>
    <mergeCell ref="O141:P142"/>
    <mergeCell ref="H145:J146"/>
    <mergeCell ref="K145:L146"/>
    <mergeCell ref="M145:N146"/>
    <mergeCell ref="O145:P146"/>
    <mergeCell ref="CV143:CW144"/>
    <mergeCell ref="CX143:CY144"/>
    <mergeCell ref="CZ143:DA144"/>
    <mergeCell ref="DB143:DC144"/>
    <mergeCell ref="DD143:DE144"/>
    <mergeCell ref="DF143:DG144"/>
    <mergeCell ref="CO143:CO144"/>
    <mergeCell ref="CP143:CP144"/>
    <mergeCell ref="CQ143:CQ144"/>
    <mergeCell ref="CR143:CR144"/>
    <mergeCell ref="CS143:CS144"/>
    <mergeCell ref="CT143:CU144"/>
    <mergeCell ref="CI143:CI144"/>
    <mergeCell ref="CJ143:CJ144"/>
    <mergeCell ref="CK143:CK144"/>
    <mergeCell ref="CL143:CL144"/>
    <mergeCell ref="CM143:CM144"/>
    <mergeCell ref="CN143:CN144"/>
    <mergeCell ref="CC143:CC144"/>
    <mergeCell ref="CD143:CD144"/>
    <mergeCell ref="CE143:CE144"/>
    <mergeCell ref="CF143:CF144"/>
    <mergeCell ref="CG143:CG144"/>
    <mergeCell ref="CH143:CH144"/>
    <mergeCell ref="BU143:BV143"/>
    <mergeCell ref="BW143:BX144"/>
    <mergeCell ref="BY143:BY144"/>
    <mergeCell ref="BZ143:BZ144"/>
    <mergeCell ref="CA143:CA144"/>
    <mergeCell ref="CB143:CB144"/>
    <mergeCell ref="AC143:AD144"/>
    <mergeCell ref="AE143:AG143"/>
    <mergeCell ref="BM143:BN143"/>
    <mergeCell ref="BO143:BP144"/>
    <mergeCell ref="BQ143:BR144"/>
    <mergeCell ref="BS143:BT144"/>
    <mergeCell ref="Q143:R144"/>
    <mergeCell ref="S143:T144"/>
    <mergeCell ref="U143:V144"/>
    <mergeCell ref="W143:X144"/>
    <mergeCell ref="Y143:Z144"/>
    <mergeCell ref="AA143:AB144"/>
    <mergeCell ref="Q147:R148"/>
    <mergeCell ref="S147:T148"/>
    <mergeCell ref="U147:V148"/>
    <mergeCell ref="W147:X148"/>
    <mergeCell ref="Y147:Z148"/>
    <mergeCell ref="AA147:AB148"/>
    <mergeCell ref="DH145:DI146"/>
    <mergeCell ref="AE146:AG146"/>
    <mergeCell ref="BM146:BN146"/>
    <mergeCell ref="BU146:BV146"/>
    <mergeCell ref="A147:B148"/>
    <mergeCell ref="C147:G148"/>
    <mergeCell ref="H147:J148"/>
    <mergeCell ref="K147:L148"/>
    <mergeCell ref="M147:N148"/>
    <mergeCell ref="O147:P148"/>
    <mergeCell ref="CV145:CW146"/>
    <mergeCell ref="CX145:CY146"/>
    <mergeCell ref="CZ145:DA146"/>
    <mergeCell ref="DB145:DC146"/>
    <mergeCell ref="DD145:DE146"/>
    <mergeCell ref="DF145:DG146"/>
    <mergeCell ref="CO145:CO146"/>
    <mergeCell ref="CP145:CP146"/>
    <mergeCell ref="CQ145:CQ146"/>
    <mergeCell ref="CR145:CR146"/>
    <mergeCell ref="CS145:CS146"/>
    <mergeCell ref="CT145:CU146"/>
    <mergeCell ref="CI145:CI146"/>
    <mergeCell ref="CJ145:CJ146"/>
    <mergeCell ref="CK145:CK146"/>
    <mergeCell ref="CL145:CL146"/>
    <mergeCell ref="CM145:CM146"/>
    <mergeCell ref="CN145:CN146"/>
    <mergeCell ref="CC145:CC146"/>
    <mergeCell ref="CD145:CD146"/>
    <mergeCell ref="CE145:CE146"/>
    <mergeCell ref="CF145:CF146"/>
    <mergeCell ref="CG145:CG146"/>
    <mergeCell ref="CH145:CH146"/>
    <mergeCell ref="BU145:BV145"/>
    <mergeCell ref="BW145:BX146"/>
    <mergeCell ref="BY145:BY146"/>
    <mergeCell ref="BZ145:BZ146"/>
    <mergeCell ref="CA145:CA146"/>
    <mergeCell ref="CB145:CB146"/>
    <mergeCell ref="AC145:AD146"/>
    <mergeCell ref="AE145:AG145"/>
    <mergeCell ref="BM145:BN145"/>
    <mergeCell ref="BO145:BP146"/>
    <mergeCell ref="BQ145:BR146"/>
    <mergeCell ref="BS145:BT146"/>
    <mergeCell ref="Q145:R146"/>
    <mergeCell ref="S145:T146"/>
    <mergeCell ref="U145:V146"/>
    <mergeCell ref="W145:X146"/>
    <mergeCell ref="Y145:Z146"/>
    <mergeCell ref="AA145:AB146"/>
    <mergeCell ref="DH147:DI148"/>
    <mergeCell ref="AE148:AG148"/>
    <mergeCell ref="BM148:BN148"/>
    <mergeCell ref="BU148:BV148"/>
    <mergeCell ref="A145:B146"/>
    <mergeCell ref="C145:G146"/>
    <mergeCell ref="CV147:CW148"/>
    <mergeCell ref="CX147:CY148"/>
    <mergeCell ref="CZ147:DA148"/>
    <mergeCell ref="DB147:DC148"/>
    <mergeCell ref="DD147:DE148"/>
    <mergeCell ref="DF147:DG148"/>
    <mergeCell ref="CO147:CO148"/>
    <mergeCell ref="CP147:CP148"/>
    <mergeCell ref="CQ147:CQ148"/>
    <mergeCell ref="CR147:CR148"/>
    <mergeCell ref="CS147:CS148"/>
    <mergeCell ref="CT147:CU148"/>
    <mergeCell ref="CI147:CI148"/>
    <mergeCell ref="CJ147:CJ148"/>
    <mergeCell ref="CK147:CK148"/>
    <mergeCell ref="CL147:CL148"/>
    <mergeCell ref="CM147:CM148"/>
    <mergeCell ref="CN147:CN148"/>
    <mergeCell ref="CC147:CC148"/>
    <mergeCell ref="CD147:CD148"/>
    <mergeCell ref="CE147:CE148"/>
    <mergeCell ref="CF147:CF148"/>
    <mergeCell ref="CG147:CG148"/>
    <mergeCell ref="CH147:CH148"/>
    <mergeCell ref="BU147:BV147"/>
    <mergeCell ref="BW147:BX148"/>
    <mergeCell ref="BY147:BY148"/>
    <mergeCell ref="BZ147:BZ148"/>
    <mergeCell ref="CA147:CA148"/>
    <mergeCell ref="CB147:CB148"/>
    <mergeCell ref="AC147:AD148"/>
    <mergeCell ref="AE147:AG147"/>
    <mergeCell ref="BM147:BN147"/>
    <mergeCell ref="BO147:BP148"/>
    <mergeCell ref="BQ147:BR148"/>
    <mergeCell ref="BS147:BT148"/>
    <mergeCell ref="DH149:DI150"/>
    <mergeCell ref="AE150:AG150"/>
    <mergeCell ref="BM150:BN150"/>
    <mergeCell ref="BU150:BV150"/>
    <mergeCell ref="A151:B152"/>
    <mergeCell ref="C151:G152"/>
    <mergeCell ref="H151:J152"/>
    <mergeCell ref="K151:L152"/>
    <mergeCell ref="M151:N152"/>
    <mergeCell ref="O151:P152"/>
    <mergeCell ref="CV149:CW150"/>
    <mergeCell ref="CX149:CY150"/>
    <mergeCell ref="CZ149:DA150"/>
    <mergeCell ref="DB149:DC150"/>
    <mergeCell ref="DD149:DE150"/>
    <mergeCell ref="DF149:DG150"/>
    <mergeCell ref="CO149:CO150"/>
    <mergeCell ref="CP149:CP150"/>
    <mergeCell ref="CQ149:CQ150"/>
    <mergeCell ref="CR149:CR150"/>
    <mergeCell ref="CS149:CS150"/>
    <mergeCell ref="CT149:CU150"/>
    <mergeCell ref="CI149:CI150"/>
    <mergeCell ref="CJ149:CJ150"/>
    <mergeCell ref="CK149:CK150"/>
    <mergeCell ref="CL149:CL150"/>
    <mergeCell ref="CM149:CM150"/>
    <mergeCell ref="CN149:CN150"/>
    <mergeCell ref="CC149:CC150"/>
    <mergeCell ref="CD149:CD150"/>
    <mergeCell ref="CE149:CE150"/>
    <mergeCell ref="CF149:CF150"/>
    <mergeCell ref="CG149:CG150"/>
    <mergeCell ref="CH149:CH150"/>
    <mergeCell ref="BU149:BV149"/>
    <mergeCell ref="BW149:BX150"/>
    <mergeCell ref="BY149:BY150"/>
    <mergeCell ref="BZ149:BZ150"/>
    <mergeCell ref="CA149:CA150"/>
    <mergeCell ref="CB149:CB150"/>
    <mergeCell ref="AC149:AD150"/>
    <mergeCell ref="AE149:AG149"/>
    <mergeCell ref="BM149:BN149"/>
    <mergeCell ref="BO149:BP150"/>
    <mergeCell ref="BQ149:BR150"/>
    <mergeCell ref="BS149:BT150"/>
    <mergeCell ref="Q149:R150"/>
    <mergeCell ref="S149:T150"/>
    <mergeCell ref="U149:V150"/>
    <mergeCell ref="W149:X150"/>
    <mergeCell ref="Y149:Z150"/>
    <mergeCell ref="AA149:AB150"/>
    <mergeCell ref="DH151:DI152"/>
    <mergeCell ref="AE152:AG152"/>
    <mergeCell ref="BM152:BN152"/>
    <mergeCell ref="BU152:BV152"/>
    <mergeCell ref="A149:B150"/>
    <mergeCell ref="C149:G150"/>
    <mergeCell ref="H149:J150"/>
    <mergeCell ref="K149:L150"/>
    <mergeCell ref="M149:N150"/>
    <mergeCell ref="O149:P150"/>
    <mergeCell ref="H153:J154"/>
    <mergeCell ref="K153:L154"/>
    <mergeCell ref="M153:N154"/>
    <mergeCell ref="O153:P154"/>
    <mergeCell ref="CV151:CW152"/>
    <mergeCell ref="CX151:CY152"/>
    <mergeCell ref="CZ151:DA152"/>
    <mergeCell ref="DB151:DC152"/>
    <mergeCell ref="DD151:DE152"/>
    <mergeCell ref="DF151:DG152"/>
    <mergeCell ref="CO151:CO152"/>
    <mergeCell ref="CP151:CP152"/>
    <mergeCell ref="CQ151:CQ152"/>
    <mergeCell ref="CR151:CR152"/>
    <mergeCell ref="CS151:CS152"/>
    <mergeCell ref="CT151:CU152"/>
    <mergeCell ref="CI151:CI152"/>
    <mergeCell ref="CJ151:CJ152"/>
    <mergeCell ref="CK151:CK152"/>
    <mergeCell ref="CL151:CL152"/>
    <mergeCell ref="CM151:CM152"/>
    <mergeCell ref="CN151:CN152"/>
    <mergeCell ref="CC151:CC152"/>
    <mergeCell ref="CD151:CD152"/>
    <mergeCell ref="CE151:CE152"/>
    <mergeCell ref="CF151:CF152"/>
    <mergeCell ref="CG151:CG152"/>
    <mergeCell ref="CH151:CH152"/>
    <mergeCell ref="BU151:BV151"/>
    <mergeCell ref="BW151:BX152"/>
    <mergeCell ref="BY151:BY152"/>
    <mergeCell ref="BZ151:BZ152"/>
    <mergeCell ref="CA151:CA152"/>
    <mergeCell ref="CB151:CB152"/>
    <mergeCell ref="AC151:AD152"/>
    <mergeCell ref="AE151:AG151"/>
    <mergeCell ref="BM151:BN151"/>
    <mergeCell ref="BO151:BP152"/>
    <mergeCell ref="BQ151:BR152"/>
    <mergeCell ref="BS151:BT152"/>
    <mergeCell ref="Q151:R152"/>
    <mergeCell ref="S151:T152"/>
    <mergeCell ref="U151:V152"/>
    <mergeCell ref="W151:X152"/>
    <mergeCell ref="Y151:Z152"/>
    <mergeCell ref="AA151:AB152"/>
    <mergeCell ref="Q155:R156"/>
    <mergeCell ref="S155:T156"/>
    <mergeCell ref="U155:V156"/>
    <mergeCell ref="W155:X156"/>
    <mergeCell ref="Y155:Z156"/>
    <mergeCell ref="AA155:AB156"/>
    <mergeCell ref="DH153:DI154"/>
    <mergeCell ref="AE154:AG154"/>
    <mergeCell ref="BM154:BN154"/>
    <mergeCell ref="BU154:BV154"/>
    <mergeCell ref="A155:B156"/>
    <mergeCell ref="C155:G156"/>
    <mergeCell ref="H155:J156"/>
    <mergeCell ref="K155:L156"/>
    <mergeCell ref="M155:N156"/>
    <mergeCell ref="O155:P156"/>
    <mergeCell ref="CV153:CW154"/>
    <mergeCell ref="CX153:CY154"/>
    <mergeCell ref="CZ153:DA154"/>
    <mergeCell ref="DB153:DC154"/>
    <mergeCell ref="DD153:DE154"/>
    <mergeCell ref="DF153:DG154"/>
    <mergeCell ref="CO153:CO154"/>
    <mergeCell ref="CP153:CP154"/>
    <mergeCell ref="CQ153:CQ154"/>
    <mergeCell ref="CR153:CR154"/>
    <mergeCell ref="CS153:CS154"/>
    <mergeCell ref="CT153:CU154"/>
    <mergeCell ref="CI153:CI154"/>
    <mergeCell ref="CJ153:CJ154"/>
    <mergeCell ref="CK153:CK154"/>
    <mergeCell ref="CL153:CL154"/>
    <mergeCell ref="CM153:CM154"/>
    <mergeCell ref="CN153:CN154"/>
    <mergeCell ref="CC153:CC154"/>
    <mergeCell ref="CD153:CD154"/>
    <mergeCell ref="CE153:CE154"/>
    <mergeCell ref="CF153:CF154"/>
    <mergeCell ref="CG153:CG154"/>
    <mergeCell ref="CH153:CH154"/>
    <mergeCell ref="BU153:BV153"/>
    <mergeCell ref="BW153:BX154"/>
    <mergeCell ref="BY153:BY154"/>
    <mergeCell ref="BZ153:BZ154"/>
    <mergeCell ref="CA153:CA154"/>
    <mergeCell ref="CB153:CB154"/>
    <mergeCell ref="AC153:AD154"/>
    <mergeCell ref="AE153:AG153"/>
    <mergeCell ref="BM153:BN153"/>
    <mergeCell ref="BO153:BP154"/>
    <mergeCell ref="BQ153:BR154"/>
    <mergeCell ref="BS153:BT154"/>
    <mergeCell ref="Q153:R154"/>
    <mergeCell ref="S153:T154"/>
    <mergeCell ref="U153:V154"/>
    <mergeCell ref="W153:X154"/>
    <mergeCell ref="Y153:Z154"/>
    <mergeCell ref="AA153:AB154"/>
    <mergeCell ref="DH155:DI156"/>
    <mergeCell ref="AE156:AG156"/>
    <mergeCell ref="BM156:BN156"/>
    <mergeCell ref="BU156:BV156"/>
    <mergeCell ref="A153:B154"/>
    <mergeCell ref="C153:G154"/>
    <mergeCell ref="CV155:CW156"/>
    <mergeCell ref="CX155:CY156"/>
    <mergeCell ref="CZ155:DA156"/>
    <mergeCell ref="DB155:DC156"/>
    <mergeCell ref="DD155:DE156"/>
    <mergeCell ref="DF155:DG156"/>
    <mergeCell ref="CO155:CO156"/>
    <mergeCell ref="CP155:CP156"/>
    <mergeCell ref="CQ155:CQ156"/>
    <mergeCell ref="CR155:CR156"/>
    <mergeCell ref="CS155:CS156"/>
    <mergeCell ref="CT155:CU156"/>
    <mergeCell ref="CI155:CI156"/>
    <mergeCell ref="CJ155:CJ156"/>
    <mergeCell ref="CK155:CK156"/>
    <mergeCell ref="CL155:CL156"/>
    <mergeCell ref="CM155:CM156"/>
    <mergeCell ref="CN155:CN156"/>
    <mergeCell ref="CC155:CC156"/>
    <mergeCell ref="CD155:CD156"/>
    <mergeCell ref="CE155:CE156"/>
    <mergeCell ref="CF155:CF156"/>
    <mergeCell ref="CG155:CG156"/>
    <mergeCell ref="CH155:CH156"/>
    <mergeCell ref="BU155:BV155"/>
    <mergeCell ref="BW155:BX156"/>
    <mergeCell ref="BY155:BY156"/>
    <mergeCell ref="BZ155:BZ156"/>
    <mergeCell ref="CA155:CA156"/>
    <mergeCell ref="CB155:CB156"/>
    <mergeCell ref="AC155:AD156"/>
    <mergeCell ref="AE155:AG155"/>
    <mergeCell ref="BM155:BN155"/>
    <mergeCell ref="BO155:BP156"/>
    <mergeCell ref="BQ155:BR156"/>
    <mergeCell ref="BS155:BT156"/>
    <mergeCell ref="DH157:DI158"/>
    <mergeCell ref="AE158:AG158"/>
    <mergeCell ref="BM158:BN158"/>
    <mergeCell ref="BU158:BV158"/>
    <mergeCell ref="A159:B160"/>
    <mergeCell ref="C159:G160"/>
    <mergeCell ref="H159:J160"/>
    <mergeCell ref="K159:L160"/>
    <mergeCell ref="M159:N160"/>
    <mergeCell ref="O159:P160"/>
    <mergeCell ref="CV157:CW158"/>
    <mergeCell ref="CX157:CY158"/>
    <mergeCell ref="CZ157:DA158"/>
    <mergeCell ref="DB157:DC158"/>
    <mergeCell ref="DD157:DE158"/>
    <mergeCell ref="DF157:DG158"/>
    <mergeCell ref="CO157:CO158"/>
    <mergeCell ref="CP157:CP158"/>
    <mergeCell ref="CQ157:CQ158"/>
    <mergeCell ref="CR157:CR158"/>
    <mergeCell ref="CS157:CS158"/>
    <mergeCell ref="CT157:CU158"/>
    <mergeCell ref="CI157:CI158"/>
    <mergeCell ref="CJ157:CJ158"/>
    <mergeCell ref="CK157:CK158"/>
    <mergeCell ref="CL157:CL158"/>
    <mergeCell ref="CM157:CM158"/>
    <mergeCell ref="CN157:CN158"/>
    <mergeCell ref="CC157:CC158"/>
    <mergeCell ref="CD157:CD158"/>
    <mergeCell ref="CE157:CE158"/>
    <mergeCell ref="CF157:CF158"/>
    <mergeCell ref="CG157:CG158"/>
    <mergeCell ref="CH157:CH158"/>
    <mergeCell ref="BU157:BV157"/>
    <mergeCell ref="BW157:BX158"/>
    <mergeCell ref="BY157:BY158"/>
    <mergeCell ref="BZ157:BZ158"/>
    <mergeCell ref="CA157:CA158"/>
    <mergeCell ref="CB157:CB158"/>
    <mergeCell ref="AC157:AD158"/>
    <mergeCell ref="AE157:AG157"/>
    <mergeCell ref="BM157:BN157"/>
    <mergeCell ref="BO157:BP158"/>
    <mergeCell ref="BQ157:BR158"/>
    <mergeCell ref="BS157:BT158"/>
    <mergeCell ref="Q157:R158"/>
    <mergeCell ref="S157:T158"/>
    <mergeCell ref="U157:V158"/>
    <mergeCell ref="W157:X158"/>
    <mergeCell ref="Y157:Z158"/>
    <mergeCell ref="AA157:AB158"/>
    <mergeCell ref="DH159:DI160"/>
    <mergeCell ref="AE160:AG160"/>
    <mergeCell ref="BM160:BN160"/>
    <mergeCell ref="BU160:BV160"/>
    <mergeCell ref="A157:B158"/>
    <mergeCell ref="C157:G158"/>
    <mergeCell ref="H157:J158"/>
    <mergeCell ref="K157:L158"/>
    <mergeCell ref="M157:N158"/>
    <mergeCell ref="O157:P158"/>
    <mergeCell ref="H161:J162"/>
    <mergeCell ref="K161:L162"/>
    <mergeCell ref="M161:N162"/>
    <mergeCell ref="O161:P162"/>
    <mergeCell ref="CV159:CW160"/>
    <mergeCell ref="CX159:CY160"/>
    <mergeCell ref="CZ159:DA160"/>
    <mergeCell ref="DB159:DC160"/>
    <mergeCell ref="DD159:DE160"/>
    <mergeCell ref="DF159:DG160"/>
    <mergeCell ref="CO159:CO160"/>
    <mergeCell ref="CP159:CP160"/>
    <mergeCell ref="CQ159:CQ160"/>
    <mergeCell ref="CR159:CR160"/>
    <mergeCell ref="CS159:CS160"/>
    <mergeCell ref="CT159:CU160"/>
    <mergeCell ref="CI159:CI160"/>
    <mergeCell ref="CJ159:CJ160"/>
    <mergeCell ref="CK159:CK160"/>
    <mergeCell ref="CL159:CL160"/>
    <mergeCell ref="CM159:CM160"/>
    <mergeCell ref="CN159:CN160"/>
    <mergeCell ref="CC159:CC160"/>
    <mergeCell ref="CD159:CD160"/>
    <mergeCell ref="CE159:CE160"/>
    <mergeCell ref="CF159:CF160"/>
    <mergeCell ref="CG159:CG160"/>
    <mergeCell ref="CH159:CH160"/>
    <mergeCell ref="BU159:BV159"/>
    <mergeCell ref="BW159:BX160"/>
    <mergeCell ref="BY159:BY160"/>
    <mergeCell ref="BZ159:BZ160"/>
    <mergeCell ref="CA159:CA160"/>
    <mergeCell ref="CB159:CB160"/>
    <mergeCell ref="AC159:AD160"/>
    <mergeCell ref="AE159:AG159"/>
    <mergeCell ref="BM159:BN159"/>
    <mergeCell ref="BO159:BP160"/>
    <mergeCell ref="BQ159:BR160"/>
    <mergeCell ref="BS159:BT160"/>
    <mergeCell ref="Q159:R160"/>
    <mergeCell ref="S159:T160"/>
    <mergeCell ref="U159:V160"/>
    <mergeCell ref="W159:X160"/>
    <mergeCell ref="Y159:Z160"/>
    <mergeCell ref="AA159:AB160"/>
    <mergeCell ref="Q163:R164"/>
    <mergeCell ref="S163:T164"/>
    <mergeCell ref="U163:V164"/>
    <mergeCell ref="W163:X164"/>
    <mergeCell ref="Y163:Z164"/>
    <mergeCell ref="AA163:AB164"/>
    <mergeCell ref="DH161:DI162"/>
    <mergeCell ref="AE162:AG162"/>
    <mergeCell ref="BM162:BN162"/>
    <mergeCell ref="BU162:BV162"/>
    <mergeCell ref="A163:B164"/>
    <mergeCell ref="C163:G164"/>
    <mergeCell ref="H163:J164"/>
    <mergeCell ref="K163:L164"/>
    <mergeCell ref="M163:N164"/>
    <mergeCell ref="O163:P164"/>
    <mergeCell ref="CV161:CW162"/>
    <mergeCell ref="CX161:CY162"/>
    <mergeCell ref="CZ161:DA162"/>
    <mergeCell ref="DB161:DC162"/>
    <mergeCell ref="DD161:DE162"/>
    <mergeCell ref="DF161:DG162"/>
    <mergeCell ref="CO161:CO162"/>
    <mergeCell ref="CP161:CP162"/>
    <mergeCell ref="CQ161:CQ162"/>
    <mergeCell ref="CR161:CR162"/>
    <mergeCell ref="CS161:CS162"/>
    <mergeCell ref="CT161:CU162"/>
    <mergeCell ref="CI161:CI162"/>
    <mergeCell ref="CJ161:CJ162"/>
    <mergeCell ref="CK161:CK162"/>
    <mergeCell ref="CL161:CL162"/>
    <mergeCell ref="CM161:CM162"/>
    <mergeCell ref="CN161:CN162"/>
    <mergeCell ref="CC161:CC162"/>
    <mergeCell ref="CD161:CD162"/>
    <mergeCell ref="CE161:CE162"/>
    <mergeCell ref="CF161:CF162"/>
    <mergeCell ref="CG161:CG162"/>
    <mergeCell ref="CH161:CH162"/>
    <mergeCell ref="BU161:BV161"/>
    <mergeCell ref="BW161:BX162"/>
    <mergeCell ref="BY161:BY162"/>
    <mergeCell ref="BZ161:BZ162"/>
    <mergeCell ref="CA161:CA162"/>
    <mergeCell ref="CB161:CB162"/>
    <mergeCell ref="AC161:AD162"/>
    <mergeCell ref="AE161:AG161"/>
    <mergeCell ref="BM161:BN161"/>
    <mergeCell ref="BO161:BP162"/>
    <mergeCell ref="BQ161:BR162"/>
    <mergeCell ref="BS161:BT162"/>
    <mergeCell ref="Q161:R162"/>
    <mergeCell ref="S161:T162"/>
    <mergeCell ref="U161:V162"/>
    <mergeCell ref="W161:X162"/>
    <mergeCell ref="Y161:Z162"/>
    <mergeCell ref="AA161:AB162"/>
    <mergeCell ref="DH163:DI164"/>
    <mergeCell ref="AE164:AG164"/>
    <mergeCell ref="BM164:BN164"/>
    <mergeCell ref="BU164:BV164"/>
    <mergeCell ref="A161:B162"/>
    <mergeCell ref="C161:G162"/>
    <mergeCell ref="CV163:CW164"/>
    <mergeCell ref="CX163:CY164"/>
    <mergeCell ref="CZ163:DA164"/>
    <mergeCell ref="DB163:DC164"/>
    <mergeCell ref="DD163:DE164"/>
    <mergeCell ref="DF163:DG164"/>
    <mergeCell ref="CO163:CO164"/>
    <mergeCell ref="CP163:CP164"/>
    <mergeCell ref="CQ163:CQ164"/>
    <mergeCell ref="CR163:CR164"/>
    <mergeCell ref="CS163:CS164"/>
    <mergeCell ref="CT163:CU164"/>
    <mergeCell ref="CI163:CI164"/>
    <mergeCell ref="CJ163:CJ164"/>
    <mergeCell ref="CK163:CK164"/>
    <mergeCell ref="CL163:CL164"/>
    <mergeCell ref="CM163:CM164"/>
    <mergeCell ref="CN163:CN164"/>
    <mergeCell ref="CC163:CC164"/>
    <mergeCell ref="CD163:CD164"/>
    <mergeCell ref="CE163:CE164"/>
    <mergeCell ref="CF163:CF164"/>
    <mergeCell ref="CG163:CG164"/>
    <mergeCell ref="CH163:CH164"/>
    <mergeCell ref="BU163:BV163"/>
    <mergeCell ref="BW163:BX164"/>
    <mergeCell ref="BY163:BY164"/>
    <mergeCell ref="BZ163:BZ164"/>
    <mergeCell ref="CA163:CA164"/>
    <mergeCell ref="CB163:CB164"/>
    <mergeCell ref="AC163:AD164"/>
    <mergeCell ref="AE163:AG163"/>
    <mergeCell ref="BM163:BN163"/>
    <mergeCell ref="BO163:BP164"/>
    <mergeCell ref="BQ163:BR164"/>
    <mergeCell ref="BS163:BT164"/>
    <mergeCell ref="DH165:DI166"/>
    <mergeCell ref="AE166:AG166"/>
    <mergeCell ref="BM166:BN166"/>
    <mergeCell ref="BU166:BV166"/>
    <mergeCell ref="A167:B168"/>
    <mergeCell ref="C167:G168"/>
    <mergeCell ref="H167:J168"/>
    <mergeCell ref="K167:L168"/>
    <mergeCell ref="M167:N168"/>
    <mergeCell ref="O167:P168"/>
    <mergeCell ref="CV165:CW166"/>
    <mergeCell ref="CX165:CY166"/>
    <mergeCell ref="CZ165:DA166"/>
    <mergeCell ref="DB165:DC166"/>
    <mergeCell ref="DD165:DE166"/>
    <mergeCell ref="DF165:DG166"/>
    <mergeCell ref="CO165:CO166"/>
    <mergeCell ref="CP165:CP166"/>
    <mergeCell ref="CQ165:CQ166"/>
    <mergeCell ref="CR165:CR166"/>
    <mergeCell ref="CS165:CS166"/>
    <mergeCell ref="CT165:CU166"/>
    <mergeCell ref="CI165:CI166"/>
    <mergeCell ref="CJ165:CJ166"/>
    <mergeCell ref="CK165:CK166"/>
    <mergeCell ref="CL165:CL166"/>
    <mergeCell ref="CM165:CM166"/>
    <mergeCell ref="CN165:CN166"/>
    <mergeCell ref="CC165:CC166"/>
    <mergeCell ref="CD165:CD166"/>
    <mergeCell ref="CE165:CE166"/>
    <mergeCell ref="CF165:CF166"/>
    <mergeCell ref="CG165:CG166"/>
    <mergeCell ref="CH165:CH166"/>
    <mergeCell ref="BU165:BV165"/>
    <mergeCell ref="BW165:BX166"/>
    <mergeCell ref="BY165:BY166"/>
    <mergeCell ref="BZ165:BZ166"/>
    <mergeCell ref="CA165:CA166"/>
    <mergeCell ref="CB165:CB166"/>
    <mergeCell ref="AC165:AD166"/>
    <mergeCell ref="AE165:AG165"/>
    <mergeCell ref="BM165:BN165"/>
    <mergeCell ref="BO165:BP166"/>
    <mergeCell ref="BQ165:BR166"/>
    <mergeCell ref="BS165:BT166"/>
    <mergeCell ref="Q165:R166"/>
    <mergeCell ref="S165:T166"/>
    <mergeCell ref="U165:V166"/>
    <mergeCell ref="W165:X166"/>
    <mergeCell ref="Y165:Z166"/>
    <mergeCell ref="AA165:AB166"/>
    <mergeCell ref="DH167:DI168"/>
    <mergeCell ref="AE168:AG168"/>
    <mergeCell ref="BM168:BN168"/>
    <mergeCell ref="BU168:BV168"/>
    <mergeCell ref="A165:B166"/>
    <mergeCell ref="C165:G166"/>
    <mergeCell ref="H165:J166"/>
    <mergeCell ref="K165:L166"/>
    <mergeCell ref="M165:N166"/>
    <mergeCell ref="O165:P166"/>
    <mergeCell ref="H169:J170"/>
    <mergeCell ref="K169:L170"/>
    <mergeCell ref="M169:N170"/>
    <mergeCell ref="O169:P170"/>
    <mergeCell ref="CV167:CW168"/>
    <mergeCell ref="CX167:CY168"/>
    <mergeCell ref="CZ167:DA168"/>
    <mergeCell ref="DB167:DC168"/>
    <mergeCell ref="DD167:DE168"/>
    <mergeCell ref="DF167:DG168"/>
    <mergeCell ref="CO167:CO168"/>
    <mergeCell ref="CP167:CP168"/>
    <mergeCell ref="CQ167:CQ168"/>
    <mergeCell ref="CR167:CR168"/>
    <mergeCell ref="CS167:CS168"/>
    <mergeCell ref="CT167:CU168"/>
    <mergeCell ref="CI167:CI168"/>
    <mergeCell ref="CJ167:CJ168"/>
    <mergeCell ref="CK167:CK168"/>
    <mergeCell ref="CL167:CL168"/>
    <mergeCell ref="CM167:CM168"/>
    <mergeCell ref="CN167:CN168"/>
    <mergeCell ref="CC167:CC168"/>
    <mergeCell ref="CD167:CD168"/>
    <mergeCell ref="CE167:CE168"/>
    <mergeCell ref="CF167:CF168"/>
    <mergeCell ref="CG167:CG168"/>
    <mergeCell ref="CH167:CH168"/>
    <mergeCell ref="BU167:BV167"/>
    <mergeCell ref="BW167:BX168"/>
    <mergeCell ref="BY167:BY168"/>
    <mergeCell ref="BZ167:BZ168"/>
    <mergeCell ref="CA167:CA168"/>
    <mergeCell ref="CB167:CB168"/>
    <mergeCell ref="AC167:AD168"/>
    <mergeCell ref="AE167:AG167"/>
    <mergeCell ref="BM167:BN167"/>
    <mergeCell ref="BO167:BP168"/>
    <mergeCell ref="BQ167:BR168"/>
    <mergeCell ref="BS167:BT168"/>
    <mergeCell ref="Q167:R168"/>
    <mergeCell ref="S167:T168"/>
    <mergeCell ref="U167:V168"/>
    <mergeCell ref="W167:X168"/>
    <mergeCell ref="Y167:Z168"/>
    <mergeCell ref="AA167:AB168"/>
    <mergeCell ref="Q171:R172"/>
    <mergeCell ref="S171:T172"/>
    <mergeCell ref="U171:V172"/>
    <mergeCell ref="W171:X172"/>
    <mergeCell ref="Y171:Z172"/>
    <mergeCell ref="AA171:AB172"/>
    <mergeCell ref="DH169:DI170"/>
    <mergeCell ref="AE170:AG170"/>
    <mergeCell ref="BM170:BN170"/>
    <mergeCell ref="BU170:BV170"/>
    <mergeCell ref="A171:B172"/>
    <mergeCell ref="C171:G172"/>
    <mergeCell ref="H171:J172"/>
    <mergeCell ref="K171:L172"/>
    <mergeCell ref="M171:N172"/>
    <mergeCell ref="O171:P172"/>
    <mergeCell ref="CV169:CW170"/>
    <mergeCell ref="CX169:CY170"/>
    <mergeCell ref="CZ169:DA170"/>
    <mergeCell ref="DB169:DC170"/>
    <mergeCell ref="DD169:DE170"/>
    <mergeCell ref="DF169:DG170"/>
    <mergeCell ref="CO169:CO170"/>
    <mergeCell ref="CP169:CP170"/>
    <mergeCell ref="CQ169:CQ170"/>
    <mergeCell ref="CR169:CR170"/>
    <mergeCell ref="CS169:CS170"/>
    <mergeCell ref="CT169:CU170"/>
    <mergeCell ref="CI169:CI170"/>
    <mergeCell ref="CJ169:CJ170"/>
    <mergeCell ref="CK169:CK170"/>
    <mergeCell ref="CL169:CL170"/>
    <mergeCell ref="CM169:CM170"/>
    <mergeCell ref="CN169:CN170"/>
    <mergeCell ref="CC169:CC170"/>
    <mergeCell ref="CD169:CD170"/>
    <mergeCell ref="CE169:CE170"/>
    <mergeCell ref="CF169:CF170"/>
    <mergeCell ref="CG169:CG170"/>
    <mergeCell ref="CH169:CH170"/>
    <mergeCell ref="BU169:BV169"/>
    <mergeCell ref="BW169:BX170"/>
    <mergeCell ref="BY169:BY170"/>
    <mergeCell ref="BZ169:BZ170"/>
    <mergeCell ref="CA169:CA170"/>
    <mergeCell ref="CB169:CB170"/>
    <mergeCell ref="AC169:AD170"/>
    <mergeCell ref="AE169:AG169"/>
    <mergeCell ref="BM169:BN169"/>
    <mergeCell ref="BO169:BP170"/>
    <mergeCell ref="BQ169:BR170"/>
    <mergeCell ref="BS169:BT170"/>
    <mergeCell ref="Q169:R170"/>
    <mergeCell ref="S169:T170"/>
    <mergeCell ref="U169:V170"/>
    <mergeCell ref="W169:X170"/>
    <mergeCell ref="Y169:Z170"/>
    <mergeCell ref="AA169:AB170"/>
    <mergeCell ref="DH171:DI172"/>
    <mergeCell ref="AE172:AG172"/>
    <mergeCell ref="BM172:BN172"/>
    <mergeCell ref="BU172:BV172"/>
    <mergeCell ref="A169:B170"/>
    <mergeCell ref="C169:G170"/>
    <mergeCell ref="CV171:CW172"/>
    <mergeCell ref="CX171:CY172"/>
    <mergeCell ref="CZ171:DA172"/>
    <mergeCell ref="DB171:DC172"/>
    <mergeCell ref="DD171:DE172"/>
    <mergeCell ref="DF171:DG172"/>
    <mergeCell ref="CO171:CO172"/>
    <mergeCell ref="CP171:CP172"/>
    <mergeCell ref="CQ171:CQ172"/>
    <mergeCell ref="CR171:CR172"/>
    <mergeCell ref="CS171:CS172"/>
    <mergeCell ref="CT171:CU172"/>
    <mergeCell ref="CI171:CI172"/>
    <mergeCell ref="CJ171:CJ172"/>
    <mergeCell ref="CK171:CK172"/>
    <mergeCell ref="CL171:CL172"/>
    <mergeCell ref="CM171:CM172"/>
    <mergeCell ref="CN171:CN172"/>
    <mergeCell ref="CC171:CC172"/>
    <mergeCell ref="CD171:CD172"/>
    <mergeCell ref="CE171:CE172"/>
    <mergeCell ref="CF171:CF172"/>
    <mergeCell ref="CG171:CG172"/>
    <mergeCell ref="CH171:CH172"/>
    <mergeCell ref="BU171:BV171"/>
    <mergeCell ref="BW171:BX172"/>
    <mergeCell ref="BY171:BY172"/>
    <mergeCell ref="BZ171:BZ172"/>
    <mergeCell ref="CA171:CA172"/>
    <mergeCell ref="CB171:CB172"/>
    <mergeCell ref="AC171:AD172"/>
    <mergeCell ref="AE171:AG171"/>
    <mergeCell ref="BM171:BN171"/>
    <mergeCell ref="BO171:BP172"/>
    <mergeCell ref="BQ171:BR172"/>
    <mergeCell ref="BS171:BT172"/>
    <mergeCell ref="DH173:DI174"/>
    <mergeCell ref="AE174:AG174"/>
    <mergeCell ref="BM174:BN174"/>
    <mergeCell ref="BU174:BV174"/>
    <mergeCell ref="A175:B176"/>
    <mergeCell ref="C175:G176"/>
    <mergeCell ref="H175:J176"/>
    <mergeCell ref="K175:L176"/>
    <mergeCell ref="M175:N176"/>
    <mergeCell ref="O175:P176"/>
    <mergeCell ref="CV173:CW174"/>
    <mergeCell ref="CX173:CY174"/>
    <mergeCell ref="CZ173:DA174"/>
    <mergeCell ref="DB173:DC174"/>
    <mergeCell ref="DD173:DE174"/>
    <mergeCell ref="DF173:DG174"/>
    <mergeCell ref="CO173:CO174"/>
    <mergeCell ref="CP173:CP174"/>
    <mergeCell ref="CQ173:CQ174"/>
    <mergeCell ref="CR173:CR174"/>
    <mergeCell ref="CS173:CS174"/>
    <mergeCell ref="CT173:CU174"/>
    <mergeCell ref="CI173:CI174"/>
    <mergeCell ref="CJ173:CJ174"/>
    <mergeCell ref="CK173:CK174"/>
    <mergeCell ref="CL173:CL174"/>
    <mergeCell ref="CM173:CM174"/>
    <mergeCell ref="CN173:CN174"/>
    <mergeCell ref="CC173:CC174"/>
    <mergeCell ref="CD173:CD174"/>
    <mergeCell ref="CE173:CE174"/>
    <mergeCell ref="CF173:CF174"/>
    <mergeCell ref="CG173:CG174"/>
    <mergeCell ref="CH173:CH174"/>
    <mergeCell ref="BU173:BV173"/>
    <mergeCell ref="BW173:BX174"/>
    <mergeCell ref="BY173:BY174"/>
    <mergeCell ref="BZ173:BZ174"/>
    <mergeCell ref="CA173:CA174"/>
    <mergeCell ref="CB173:CB174"/>
    <mergeCell ref="AC173:AD174"/>
    <mergeCell ref="AE173:AG173"/>
    <mergeCell ref="BM173:BN173"/>
    <mergeCell ref="BO173:BP174"/>
    <mergeCell ref="BQ173:BR174"/>
    <mergeCell ref="BS173:BT174"/>
    <mergeCell ref="Q173:R174"/>
    <mergeCell ref="S173:T174"/>
    <mergeCell ref="U173:V174"/>
    <mergeCell ref="W173:X174"/>
    <mergeCell ref="Y173:Z174"/>
    <mergeCell ref="AA173:AB174"/>
    <mergeCell ref="DH175:DI176"/>
    <mergeCell ref="AE176:AG176"/>
    <mergeCell ref="BM176:BN176"/>
    <mergeCell ref="BU176:BV176"/>
    <mergeCell ref="A173:B174"/>
    <mergeCell ref="C173:G174"/>
    <mergeCell ref="H173:J174"/>
    <mergeCell ref="K173:L174"/>
    <mergeCell ref="M173:N174"/>
    <mergeCell ref="O173:P174"/>
    <mergeCell ref="H177:J178"/>
    <mergeCell ref="K177:L178"/>
    <mergeCell ref="M177:N178"/>
    <mergeCell ref="O177:P178"/>
    <mergeCell ref="CV175:CW176"/>
    <mergeCell ref="CX175:CY176"/>
    <mergeCell ref="CZ175:DA176"/>
    <mergeCell ref="DB175:DC176"/>
    <mergeCell ref="DD175:DE176"/>
    <mergeCell ref="DF175:DG176"/>
    <mergeCell ref="CO175:CO176"/>
    <mergeCell ref="CP175:CP176"/>
    <mergeCell ref="CQ175:CQ176"/>
    <mergeCell ref="CR175:CR176"/>
    <mergeCell ref="CS175:CS176"/>
    <mergeCell ref="CT175:CU176"/>
    <mergeCell ref="CI175:CI176"/>
    <mergeCell ref="CJ175:CJ176"/>
    <mergeCell ref="CK175:CK176"/>
    <mergeCell ref="CL175:CL176"/>
    <mergeCell ref="CM175:CM176"/>
    <mergeCell ref="CN175:CN176"/>
    <mergeCell ref="CC175:CC176"/>
    <mergeCell ref="CD175:CD176"/>
    <mergeCell ref="CE175:CE176"/>
    <mergeCell ref="CF175:CF176"/>
    <mergeCell ref="CG175:CG176"/>
    <mergeCell ref="CH175:CH176"/>
    <mergeCell ref="BU175:BV175"/>
    <mergeCell ref="BW175:BX176"/>
    <mergeCell ref="BY175:BY176"/>
    <mergeCell ref="BZ175:BZ176"/>
    <mergeCell ref="CA175:CA176"/>
    <mergeCell ref="CB175:CB176"/>
    <mergeCell ref="AC175:AD176"/>
    <mergeCell ref="AE175:AG175"/>
    <mergeCell ref="BM175:BN175"/>
    <mergeCell ref="BO175:BP176"/>
    <mergeCell ref="BQ175:BR176"/>
    <mergeCell ref="BS175:BT176"/>
    <mergeCell ref="Q175:R176"/>
    <mergeCell ref="S175:T176"/>
    <mergeCell ref="U175:V176"/>
    <mergeCell ref="W175:X176"/>
    <mergeCell ref="Y175:Z176"/>
    <mergeCell ref="AA175:AB176"/>
    <mergeCell ref="Q179:R180"/>
    <mergeCell ref="S179:T180"/>
    <mergeCell ref="U179:V180"/>
    <mergeCell ref="W179:X180"/>
    <mergeCell ref="Y179:Z180"/>
    <mergeCell ref="AA179:AB180"/>
    <mergeCell ref="DH177:DI178"/>
    <mergeCell ref="AE178:AG178"/>
    <mergeCell ref="BM178:BN178"/>
    <mergeCell ref="BU178:BV178"/>
    <mergeCell ref="A179:B180"/>
    <mergeCell ref="C179:G180"/>
    <mergeCell ref="H179:J180"/>
    <mergeCell ref="K179:L180"/>
    <mergeCell ref="M179:N180"/>
    <mergeCell ref="O179:P180"/>
    <mergeCell ref="CV177:CW178"/>
    <mergeCell ref="CX177:CY178"/>
    <mergeCell ref="CZ177:DA178"/>
    <mergeCell ref="DB177:DC178"/>
    <mergeCell ref="DD177:DE178"/>
    <mergeCell ref="DF177:DG178"/>
    <mergeCell ref="CO177:CO178"/>
    <mergeCell ref="CP177:CP178"/>
    <mergeCell ref="CQ177:CQ178"/>
    <mergeCell ref="CR177:CR178"/>
    <mergeCell ref="CS177:CS178"/>
    <mergeCell ref="CT177:CU178"/>
    <mergeCell ref="CI177:CI178"/>
    <mergeCell ref="CJ177:CJ178"/>
    <mergeCell ref="CK177:CK178"/>
    <mergeCell ref="CL177:CL178"/>
    <mergeCell ref="CM177:CM178"/>
    <mergeCell ref="CN177:CN178"/>
    <mergeCell ref="CC177:CC178"/>
    <mergeCell ref="CD177:CD178"/>
    <mergeCell ref="CE177:CE178"/>
    <mergeCell ref="CF177:CF178"/>
    <mergeCell ref="CG177:CG178"/>
    <mergeCell ref="CH177:CH178"/>
    <mergeCell ref="BU177:BV177"/>
    <mergeCell ref="BW177:BX178"/>
    <mergeCell ref="BY177:BY178"/>
    <mergeCell ref="BZ177:BZ178"/>
    <mergeCell ref="CA177:CA178"/>
    <mergeCell ref="CB177:CB178"/>
    <mergeCell ref="AC177:AD178"/>
    <mergeCell ref="AE177:AG177"/>
    <mergeCell ref="BM177:BN177"/>
    <mergeCell ref="BO177:BP178"/>
    <mergeCell ref="BQ177:BR178"/>
    <mergeCell ref="BS177:BT178"/>
    <mergeCell ref="Q177:R178"/>
    <mergeCell ref="S177:T178"/>
    <mergeCell ref="U177:V178"/>
    <mergeCell ref="W177:X178"/>
    <mergeCell ref="Y177:Z178"/>
    <mergeCell ref="AA177:AB178"/>
    <mergeCell ref="DH179:DI180"/>
    <mergeCell ref="AE180:AG180"/>
    <mergeCell ref="BM180:BN180"/>
    <mergeCell ref="BU180:BV180"/>
    <mergeCell ref="A177:B178"/>
    <mergeCell ref="C177:G178"/>
    <mergeCell ref="CV179:CW180"/>
    <mergeCell ref="CX179:CY180"/>
    <mergeCell ref="CZ179:DA180"/>
    <mergeCell ref="DB179:DC180"/>
    <mergeCell ref="DD179:DE180"/>
    <mergeCell ref="DF179:DG180"/>
    <mergeCell ref="CO179:CO180"/>
    <mergeCell ref="CP179:CP180"/>
    <mergeCell ref="CQ179:CQ180"/>
    <mergeCell ref="CR179:CR180"/>
    <mergeCell ref="CS179:CS180"/>
    <mergeCell ref="CT179:CU180"/>
    <mergeCell ref="CI179:CI180"/>
    <mergeCell ref="CJ179:CJ180"/>
    <mergeCell ref="CK179:CK180"/>
    <mergeCell ref="CL179:CL180"/>
    <mergeCell ref="CM179:CM180"/>
    <mergeCell ref="CN179:CN180"/>
    <mergeCell ref="CC179:CC180"/>
    <mergeCell ref="CD179:CD180"/>
    <mergeCell ref="CE179:CE180"/>
    <mergeCell ref="CF179:CF180"/>
    <mergeCell ref="CG179:CG180"/>
    <mergeCell ref="CH179:CH180"/>
    <mergeCell ref="BU179:BV179"/>
    <mergeCell ref="BW179:BX180"/>
    <mergeCell ref="BY179:BY180"/>
    <mergeCell ref="BZ179:BZ180"/>
    <mergeCell ref="CA179:CA180"/>
    <mergeCell ref="CB179:CB180"/>
    <mergeCell ref="AC179:AD180"/>
    <mergeCell ref="AE179:AG179"/>
    <mergeCell ref="BM179:BN179"/>
    <mergeCell ref="BO179:BP180"/>
    <mergeCell ref="BQ179:BR180"/>
    <mergeCell ref="BS179:BT180"/>
    <mergeCell ref="DH181:DI182"/>
    <mergeCell ref="AE182:AG182"/>
    <mergeCell ref="BM182:BN182"/>
    <mergeCell ref="BU182:BV182"/>
    <mergeCell ref="A183:B184"/>
    <mergeCell ref="C183:G184"/>
    <mergeCell ref="H183:J184"/>
    <mergeCell ref="K183:L184"/>
    <mergeCell ref="M183:N184"/>
    <mergeCell ref="O183:P184"/>
    <mergeCell ref="CV181:CW182"/>
    <mergeCell ref="CX181:CY182"/>
    <mergeCell ref="CZ181:DA182"/>
    <mergeCell ref="DB181:DC182"/>
    <mergeCell ref="DD181:DE182"/>
    <mergeCell ref="DF181:DG182"/>
    <mergeCell ref="CO181:CO182"/>
    <mergeCell ref="CP181:CP182"/>
    <mergeCell ref="CQ181:CQ182"/>
    <mergeCell ref="CR181:CR182"/>
    <mergeCell ref="CS181:CS182"/>
    <mergeCell ref="CT181:CU182"/>
    <mergeCell ref="CI181:CI182"/>
    <mergeCell ref="CJ181:CJ182"/>
    <mergeCell ref="CK181:CK182"/>
    <mergeCell ref="CL181:CL182"/>
    <mergeCell ref="CM181:CM182"/>
    <mergeCell ref="CN181:CN182"/>
    <mergeCell ref="CC181:CC182"/>
    <mergeCell ref="CD181:CD182"/>
    <mergeCell ref="CE181:CE182"/>
    <mergeCell ref="CF181:CF182"/>
    <mergeCell ref="CG181:CG182"/>
    <mergeCell ref="CH181:CH182"/>
    <mergeCell ref="BU181:BV181"/>
    <mergeCell ref="BW181:BX182"/>
    <mergeCell ref="BY181:BY182"/>
    <mergeCell ref="BZ181:BZ182"/>
    <mergeCell ref="CA181:CA182"/>
    <mergeCell ref="CB181:CB182"/>
    <mergeCell ref="AC181:AD182"/>
    <mergeCell ref="AE181:AG181"/>
    <mergeCell ref="BM181:BN181"/>
    <mergeCell ref="BO181:BP182"/>
    <mergeCell ref="BQ181:BR182"/>
    <mergeCell ref="BS181:BT182"/>
    <mergeCell ref="Q181:R182"/>
    <mergeCell ref="S181:T182"/>
    <mergeCell ref="U181:V182"/>
    <mergeCell ref="W181:X182"/>
    <mergeCell ref="Y181:Z182"/>
    <mergeCell ref="AA181:AB182"/>
    <mergeCell ref="DH183:DI184"/>
    <mergeCell ref="AE184:AG184"/>
    <mergeCell ref="BM184:BN184"/>
    <mergeCell ref="BU184:BV184"/>
    <mergeCell ref="A181:B182"/>
    <mergeCell ref="C181:G182"/>
    <mergeCell ref="H181:J182"/>
    <mergeCell ref="K181:L182"/>
    <mergeCell ref="M181:N182"/>
    <mergeCell ref="O181:P182"/>
    <mergeCell ref="H185:J186"/>
    <mergeCell ref="K185:L186"/>
    <mergeCell ref="M185:N186"/>
    <mergeCell ref="O185:P186"/>
    <mergeCell ref="CV183:CW184"/>
    <mergeCell ref="CX183:CY184"/>
    <mergeCell ref="CZ183:DA184"/>
    <mergeCell ref="DB183:DC184"/>
    <mergeCell ref="DD183:DE184"/>
    <mergeCell ref="DF183:DG184"/>
    <mergeCell ref="CO183:CO184"/>
    <mergeCell ref="CP183:CP184"/>
    <mergeCell ref="CQ183:CQ184"/>
    <mergeCell ref="CR183:CR184"/>
    <mergeCell ref="CS183:CS184"/>
    <mergeCell ref="CT183:CU184"/>
    <mergeCell ref="CI183:CI184"/>
    <mergeCell ref="CJ183:CJ184"/>
    <mergeCell ref="CK183:CK184"/>
    <mergeCell ref="CL183:CL184"/>
    <mergeCell ref="CM183:CM184"/>
    <mergeCell ref="CN183:CN184"/>
    <mergeCell ref="CC183:CC184"/>
    <mergeCell ref="CD183:CD184"/>
    <mergeCell ref="CE183:CE184"/>
    <mergeCell ref="CF183:CF184"/>
    <mergeCell ref="CG183:CG184"/>
    <mergeCell ref="CH183:CH184"/>
    <mergeCell ref="BU183:BV183"/>
    <mergeCell ref="BW183:BX184"/>
    <mergeCell ref="BY183:BY184"/>
    <mergeCell ref="BZ183:BZ184"/>
    <mergeCell ref="CA183:CA184"/>
    <mergeCell ref="CB183:CB184"/>
    <mergeCell ref="AC183:AD184"/>
    <mergeCell ref="AE183:AG183"/>
    <mergeCell ref="BM183:BN183"/>
    <mergeCell ref="BO183:BP184"/>
    <mergeCell ref="BQ183:BR184"/>
    <mergeCell ref="BS183:BT184"/>
    <mergeCell ref="Q183:R184"/>
    <mergeCell ref="S183:T184"/>
    <mergeCell ref="U183:V184"/>
    <mergeCell ref="W183:X184"/>
    <mergeCell ref="Y183:Z184"/>
    <mergeCell ref="AA183:AB184"/>
    <mergeCell ref="Q187:R188"/>
    <mergeCell ref="S187:T188"/>
    <mergeCell ref="U187:V188"/>
    <mergeCell ref="W187:X188"/>
    <mergeCell ref="Y187:Z188"/>
    <mergeCell ref="AA187:AB188"/>
    <mergeCell ref="DH185:DI186"/>
    <mergeCell ref="AE186:AG186"/>
    <mergeCell ref="BM186:BN186"/>
    <mergeCell ref="BU186:BV186"/>
    <mergeCell ref="A187:B188"/>
    <mergeCell ref="C187:G188"/>
    <mergeCell ref="H187:J188"/>
    <mergeCell ref="K187:L188"/>
    <mergeCell ref="M187:N188"/>
    <mergeCell ref="O187:P188"/>
    <mergeCell ref="CV185:CW186"/>
    <mergeCell ref="CX185:CY186"/>
    <mergeCell ref="CZ185:DA186"/>
    <mergeCell ref="DB185:DC186"/>
    <mergeCell ref="DD185:DE186"/>
    <mergeCell ref="DF185:DG186"/>
    <mergeCell ref="CO185:CO186"/>
    <mergeCell ref="CP185:CP186"/>
    <mergeCell ref="CQ185:CQ186"/>
    <mergeCell ref="CR185:CR186"/>
    <mergeCell ref="CS185:CS186"/>
    <mergeCell ref="CT185:CU186"/>
    <mergeCell ref="CI185:CI186"/>
    <mergeCell ref="CJ185:CJ186"/>
    <mergeCell ref="CK185:CK186"/>
    <mergeCell ref="CL185:CL186"/>
    <mergeCell ref="CM185:CM186"/>
    <mergeCell ref="CN185:CN186"/>
    <mergeCell ref="CC185:CC186"/>
    <mergeCell ref="CD185:CD186"/>
    <mergeCell ref="CE185:CE186"/>
    <mergeCell ref="CF185:CF186"/>
    <mergeCell ref="CG185:CG186"/>
    <mergeCell ref="CH185:CH186"/>
    <mergeCell ref="BU185:BV185"/>
    <mergeCell ref="BW185:BX186"/>
    <mergeCell ref="BY185:BY186"/>
    <mergeCell ref="BZ185:BZ186"/>
    <mergeCell ref="CA185:CA186"/>
    <mergeCell ref="CB185:CB186"/>
    <mergeCell ref="AC185:AD186"/>
    <mergeCell ref="AE185:AG185"/>
    <mergeCell ref="BM185:BN185"/>
    <mergeCell ref="BO185:BP186"/>
    <mergeCell ref="BQ185:BR186"/>
    <mergeCell ref="BS185:BT186"/>
    <mergeCell ref="Q185:R186"/>
    <mergeCell ref="S185:T186"/>
    <mergeCell ref="U185:V186"/>
    <mergeCell ref="W185:X186"/>
    <mergeCell ref="Y185:Z186"/>
    <mergeCell ref="AA185:AB186"/>
    <mergeCell ref="DH187:DI188"/>
    <mergeCell ref="AE188:AG188"/>
    <mergeCell ref="BM188:BN188"/>
    <mergeCell ref="BU188:BV188"/>
    <mergeCell ref="A185:B186"/>
    <mergeCell ref="C185:G186"/>
    <mergeCell ref="CV187:CW188"/>
    <mergeCell ref="CX187:CY188"/>
    <mergeCell ref="CZ187:DA188"/>
    <mergeCell ref="DB187:DC188"/>
    <mergeCell ref="DD187:DE188"/>
    <mergeCell ref="DF187:DG188"/>
    <mergeCell ref="CO187:CO188"/>
    <mergeCell ref="CP187:CP188"/>
    <mergeCell ref="CQ187:CQ188"/>
    <mergeCell ref="CR187:CR188"/>
    <mergeCell ref="CS187:CS188"/>
    <mergeCell ref="CT187:CU188"/>
    <mergeCell ref="CI187:CI188"/>
    <mergeCell ref="CJ187:CJ188"/>
    <mergeCell ref="CK187:CK188"/>
    <mergeCell ref="CL187:CL188"/>
    <mergeCell ref="CM187:CM188"/>
    <mergeCell ref="CN187:CN188"/>
    <mergeCell ref="CC187:CC188"/>
    <mergeCell ref="CD187:CD188"/>
    <mergeCell ref="CE187:CE188"/>
    <mergeCell ref="CF187:CF188"/>
    <mergeCell ref="CG187:CG188"/>
    <mergeCell ref="CH187:CH188"/>
    <mergeCell ref="BU187:BV187"/>
    <mergeCell ref="BW187:BX188"/>
    <mergeCell ref="BY187:BY188"/>
    <mergeCell ref="BZ187:BZ188"/>
    <mergeCell ref="CA187:CA188"/>
    <mergeCell ref="CB187:CB188"/>
    <mergeCell ref="AC187:AD188"/>
    <mergeCell ref="AE187:AG187"/>
    <mergeCell ref="BM187:BN187"/>
    <mergeCell ref="BO187:BP188"/>
    <mergeCell ref="BQ187:BR188"/>
    <mergeCell ref="BS187:BT188"/>
    <mergeCell ref="DH189:DI190"/>
    <mergeCell ref="AE190:AG190"/>
    <mergeCell ref="BM190:BN190"/>
    <mergeCell ref="BU190:BV190"/>
    <mergeCell ref="A191:B192"/>
    <mergeCell ref="C191:G192"/>
    <mergeCell ref="H191:J192"/>
    <mergeCell ref="K191:L192"/>
    <mergeCell ref="M191:N192"/>
    <mergeCell ref="O191:P192"/>
    <mergeCell ref="CV189:CW190"/>
    <mergeCell ref="CX189:CY190"/>
    <mergeCell ref="CZ189:DA190"/>
    <mergeCell ref="DB189:DC190"/>
    <mergeCell ref="DD189:DE190"/>
    <mergeCell ref="DF189:DG190"/>
    <mergeCell ref="CO189:CO190"/>
    <mergeCell ref="CP189:CP190"/>
    <mergeCell ref="CQ189:CQ190"/>
    <mergeCell ref="CR189:CR190"/>
    <mergeCell ref="CS189:CS190"/>
    <mergeCell ref="CT189:CU190"/>
    <mergeCell ref="CI189:CI190"/>
    <mergeCell ref="CJ189:CJ190"/>
    <mergeCell ref="CK189:CK190"/>
    <mergeCell ref="CL189:CL190"/>
    <mergeCell ref="CM189:CM190"/>
    <mergeCell ref="CN189:CN190"/>
    <mergeCell ref="CC189:CC190"/>
    <mergeCell ref="CD189:CD190"/>
    <mergeCell ref="CE189:CE190"/>
    <mergeCell ref="CF189:CF190"/>
    <mergeCell ref="CG189:CG190"/>
    <mergeCell ref="CH189:CH190"/>
    <mergeCell ref="BU189:BV189"/>
    <mergeCell ref="BW189:BX190"/>
    <mergeCell ref="BY189:BY190"/>
    <mergeCell ref="BZ189:BZ190"/>
    <mergeCell ref="CA189:CA190"/>
    <mergeCell ref="CB189:CB190"/>
    <mergeCell ref="AC189:AD190"/>
    <mergeCell ref="AE189:AG189"/>
    <mergeCell ref="BM189:BN189"/>
    <mergeCell ref="BO189:BP190"/>
    <mergeCell ref="BQ189:BR190"/>
    <mergeCell ref="BS189:BT190"/>
    <mergeCell ref="Q189:R190"/>
    <mergeCell ref="S189:T190"/>
    <mergeCell ref="U189:V190"/>
    <mergeCell ref="W189:X190"/>
    <mergeCell ref="Y189:Z190"/>
    <mergeCell ref="AA189:AB190"/>
    <mergeCell ref="DH191:DI192"/>
    <mergeCell ref="AE192:AG192"/>
    <mergeCell ref="BM192:BN192"/>
    <mergeCell ref="BU192:BV192"/>
    <mergeCell ref="A189:B190"/>
    <mergeCell ref="C189:G190"/>
    <mergeCell ref="H189:J190"/>
    <mergeCell ref="K189:L190"/>
    <mergeCell ref="M189:N190"/>
    <mergeCell ref="O189:P190"/>
    <mergeCell ref="H193:J194"/>
    <mergeCell ref="K193:L194"/>
    <mergeCell ref="M193:N194"/>
    <mergeCell ref="O193:P194"/>
    <mergeCell ref="CV191:CW192"/>
    <mergeCell ref="CX191:CY192"/>
    <mergeCell ref="CZ191:DA192"/>
    <mergeCell ref="DB191:DC192"/>
    <mergeCell ref="DD191:DE192"/>
    <mergeCell ref="DF191:DG192"/>
    <mergeCell ref="CO191:CO192"/>
    <mergeCell ref="CP191:CP192"/>
    <mergeCell ref="CQ191:CQ192"/>
    <mergeCell ref="CR191:CR192"/>
    <mergeCell ref="CS191:CS192"/>
    <mergeCell ref="CT191:CU192"/>
    <mergeCell ref="CI191:CI192"/>
    <mergeCell ref="CJ191:CJ192"/>
    <mergeCell ref="CK191:CK192"/>
    <mergeCell ref="CL191:CL192"/>
    <mergeCell ref="CM191:CM192"/>
    <mergeCell ref="CN191:CN192"/>
    <mergeCell ref="CC191:CC192"/>
    <mergeCell ref="CD191:CD192"/>
    <mergeCell ref="CE191:CE192"/>
    <mergeCell ref="CF191:CF192"/>
    <mergeCell ref="CG191:CG192"/>
    <mergeCell ref="CH191:CH192"/>
    <mergeCell ref="BU191:BV191"/>
    <mergeCell ref="BW191:BX192"/>
    <mergeCell ref="BY191:BY192"/>
    <mergeCell ref="BZ191:BZ192"/>
    <mergeCell ref="CA191:CA192"/>
    <mergeCell ref="CB191:CB192"/>
    <mergeCell ref="AC191:AD192"/>
    <mergeCell ref="AE191:AG191"/>
    <mergeCell ref="BM191:BN191"/>
    <mergeCell ref="BO191:BP192"/>
    <mergeCell ref="BQ191:BR192"/>
    <mergeCell ref="BS191:BT192"/>
    <mergeCell ref="Q191:R192"/>
    <mergeCell ref="S191:T192"/>
    <mergeCell ref="U191:V192"/>
    <mergeCell ref="W191:X192"/>
    <mergeCell ref="Y191:Z192"/>
    <mergeCell ref="AA191:AB192"/>
    <mergeCell ref="Q195:R196"/>
    <mergeCell ref="S195:T196"/>
    <mergeCell ref="U195:V196"/>
    <mergeCell ref="W195:X196"/>
    <mergeCell ref="Y195:Z196"/>
    <mergeCell ref="AA195:AB196"/>
    <mergeCell ref="DH193:DI194"/>
    <mergeCell ref="AE194:AG194"/>
    <mergeCell ref="BM194:BN194"/>
    <mergeCell ref="BU194:BV194"/>
    <mergeCell ref="A195:B196"/>
    <mergeCell ref="C195:G196"/>
    <mergeCell ref="H195:J196"/>
    <mergeCell ref="K195:L196"/>
    <mergeCell ref="M195:N196"/>
    <mergeCell ref="O195:P196"/>
    <mergeCell ref="CV193:CW194"/>
    <mergeCell ref="CX193:CY194"/>
    <mergeCell ref="CZ193:DA194"/>
    <mergeCell ref="DB193:DC194"/>
    <mergeCell ref="DD193:DE194"/>
    <mergeCell ref="DF193:DG194"/>
    <mergeCell ref="CO193:CO194"/>
    <mergeCell ref="CP193:CP194"/>
    <mergeCell ref="CQ193:CQ194"/>
    <mergeCell ref="CR193:CR194"/>
    <mergeCell ref="CS193:CS194"/>
    <mergeCell ref="CT193:CU194"/>
    <mergeCell ref="CI193:CI194"/>
    <mergeCell ref="CJ193:CJ194"/>
    <mergeCell ref="CK193:CK194"/>
    <mergeCell ref="CL193:CL194"/>
    <mergeCell ref="CM193:CM194"/>
    <mergeCell ref="CN193:CN194"/>
    <mergeCell ref="CC193:CC194"/>
    <mergeCell ref="CD193:CD194"/>
    <mergeCell ref="CE193:CE194"/>
    <mergeCell ref="CF193:CF194"/>
    <mergeCell ref="CG193:CG194"/>
    <mergeCell ref="CH193:CH194"/>
    <mergeCell ref="BU193:BV193"/>
    <mergeCell ref="BW193:BX194"/>
    <mergeCell ref="BY193:BY194"/>
    <mergeCell ref="BZ193:BZ194"/>
    <mergeCell ref="CA193:CA194"/>
    <mergeCell ref="CB193:CB194"/>
    <mergeCell ref="AC193:AD194"/>
    <mergeCell ref="AE193:AG193"/>
    <mergeCell ref="BM193:BN193"/>
    <mergeCell ref="BO193:BP194"/>
    <mergeCell ref="BQ193:BR194"/>
    <mergeCell ref="BS193:BT194"/>
    <mergeCell ref="Q193:R194"/>
    <mergeCell ref="S193:T194"/>
    <mergeCell ref="U193:V194"/>
    <mergeCell ref="W193:X194"/>
    <mergeCell ref="Y193:Z194"/>
    <mergeCell ref="AA193:AB194"/>
    <mergeCell ref="DH195:DI196"/>
    <mergeCell ref="AE196:AG196"/>
    <mergeCell ref="BM196:BN196"/>
    <mergeCell ref="BU196:BV196"/>
    <mergeCell ref="A193:B194"/>
    <mergeCell ref="C193:G194"/>
    <mergeCell ref="CV195:CW196"/>
    <mergeCell ref="CX195:CY196"/>
    <mergeCell ref="CZ195:DA196"/>
    <mergeCell ref="DB195:DC196"/>
    <mergeCell ref="DD195:DE196"/>
    <mergeCell ref="DF195:DG196"/>
    <mergeCell ref="CO195:CO196"/>
    <mergeCell ref="CP195:CP196"/>
    <mergeCell ref="CQ195:CQ196"/>
    <mergeCell ref="CR195:CR196"/>
    <mergeCell ref="CS195:CS196"/>
    <mergeCell ref="CT195:CU196"/>
    <mergeCell ref="CI195:CI196"/>
    <mergeCell ref="CJ195:CJ196"/>
    <mergeCell ref="CK195:CK196"/>
    <mergeCell ref="CL195:CL196"/>
    <mergeCell ref="CM195:CM196"/>
    <mergeCell ref="CN195:CN196"/>
    <mergeCell ref="CC195:CC196"/>
    <mergeCell ref="CD195:CD196"/>
    <mergeCell ref="CE195:CE196"/>
    <mergeCell ref="CF195:CF196"/>
    <mergeCell ref="CG195:CG196"/>
    <mergeCell ref="CH195:CH196"/>
    <mergeCell ref="BU195:BV195"/>
    <mergeCell ref="BW195:BX196"/>
    <mergeCell ref="BY195:BY196"/>
    <mergeCell ref="BZ195:BZ196"/>
    <mergeCell ref="CA195:CA196"/>
    <mergeCell ref="CB195:CB196"/>
    <mergeCell ref="AC195:AD196"/>
    <mergeCell ref="AE195:AG195"/>
    <mergeCell ref="BM195:BN195"/>
    <mergeCell ref="BO195:BP196"/>
    <mergeCell ref="BQ195:BR196"/>
    <mergeCell ref="BS195:BT196"/>
    <mergeCell ref="DH197:DI198"/>
    <mergeCell ref="AE198:AG198"/>
    <mergeCell ref="BM198:BN198"/>
    <mergeCell ref="BU198:BV198"/>
    <mergeCell ref="A199:B200"/>
    <mergeCell ref="C199:G200"/>
    <mergeCell ref="H199:J200"/>
    <mergeCell ref="K199:L200"/>
    <mergeCell ref="M199:N200"/>
    <mergeCell ref="O199:P200"/>
    <mergeCell ref="CV197:CW198"/>
    <mergeCell ref="CX197:CY198"/>
    <mergeCell ref="CZ197:DA198"/>
    <mergeCell ref="DB197:DC198"/>
    <mergeCell ref="DD197:DE198"/>
    <mergeCell ref="DF197:DG198"/>
    <mergeCell ref="CO197:CO198"/>
    <mergeCell ref="CP197:CP198"/>
    <mergeCell ref="CQ197:CQ198"/>
    <mergeCell ref="CR197:CR198"/>
    <mergeCell ref="CS197:CS198"/>
    <mergeCell ref="CT197:CU198"/>
    <mergeCell ref="CI197:CI198"/>
    <mergeCell ref="CJ197:CJ198"/>
    <mergeCell ref="CK197:CK198"/>
    <mergeCell ref="CL197:CL198"/>
    <mergeCell ref="CM197:CM198"/>
    <mergeCell ref="CN197:CN198"/>
    <mergeCell ref="CC197:CC198"/>
    <mergeCell ref="CD197:CD198"/>
    <mergeCell ref="CE197:CE198"/>
    <mergeCell ref="CF197:CF198"/>
    <mergeCell ref="CG197:CG198"/>
    <mergeCell ref="CH197:CH198"/>
    <mergeCell ref="BU197:BV197"/>
    <mergeCell ref="BW197:BX198"/>
    <mergeCell ref="BY197:BY198"/>
    <mergeCell ref="BZ197:BZ198"/>
    <mergeCell ref="CA197:CA198"/>
    <mergeCell ref="CB197:CB198"/>
    <mergeCell ref="AC197:AD198"/>
    <mergeCell ref="AE197:AG197"/>
    <mergeCell ref="BM197:BN197"/>
    <mergeCell ref="BO197:BP198"/>
    <mergeCell ref="BQ197:BR198"/>
    <mergeCell ref="BS197:BT198"/>
    <mergeCell ref="Q197:R198"/>
    <mergeCell ref="S197:T198"/>
    <mergeCell ref="U197:V198"/>
    <mergeCell ref="W197:X198"/>
    <mergeCell ref="Y197:Z198"/>
    <mergeCell ref="AA197:AB198"/>
    <mergeCell ref="DH199:DI200"/>
    <mergeCell ref="AE200:AG200"/>
    <mergeCell ref="BM200:BN200"/>
    <mergeCell ref="BU200:BV200"/>
    <mergeCell ref="A197:B198"/>
    <mergeCell ref="C197:G198"/>
    <mergeCell ref="H197:J198"/>
    <mergeCell ref="K197:L198"/>
    <mergeCell ref="M197:N198"/>
    <mergeCell ref="O197:P198"/>
    <mergeCell ref="H201:J202"/>
    <mergeCell ref="K201:L202"/>
    <mergeCell ref="M201:N202"/>
    <mergeCell ref="O201:P202"/>
    <mergeCell ref="CV199:CW200"/>
    <mergeCell ref="CX199:CY200"/>
    <mergeCell ref="CZ199:DA200"/>
    <mergeCell ref="DB199:DC200"/>
    <mergeCell ref="DD199:DE200"/>
    <mergeCell ref="DF199:DG200"/>
    <mergeCell ref="CO199:CO200"/>
    <mergeCell ref="CP199:CP200"/>
    <mergeCell ref="CQ199:CQ200"/>
    <mergeCell ref="CR199:CR200"/>
    <mergeCell ref="CS199:CS200"/>
    <mergeCell ref="CT199:CU200"/>
    <mergeCell ref="CI199:CI200"/>
    <mergeCell ref="CJ199:CJ200"/>
    <mergeCell ref="CK199:CK200"/>
    <mergeCell ref="CL199:CL200"/>
    <mergeCell ref="CM199:CM200"/>
    <mergeCell ref="CN199:CN200"/>
    <mergeCell ref="CC199:CC200"/>
    <mergeCell ref="CD199:CD200"/>
    <mergeCell ref="CE199:CE200"/>
    <mergeCell ref="CF199:CF200"/>
    <mergeCell ref="CG199:CG200"/>
    <mergeCell ref="CH199:CH200"/>
    <mergeCell ref="BU199:BV199"/>
    <mergeCell ref="BW199:BX200"/>
    <mergeCell ref="BY199:BY200"/>
    <mergeCell ref="BZ199:BZ200"/>
    <mergeCell ref="CA199:CA200"/>
    <mergeCell ref="CB199:CB200"/>
    <mergeCell ref="AC199:AD200"/>
    <mergeCell ref="AE199:AG199"/>
    <mergeCell ref="BM199:BN199"/>
    <mergeCell ref="BO199:BP200"/>
    <mergeCell ref="BQ199:BR200"/>
    <mergeCell ref="BS199:BT200"/>
    <mergeCell ref="Q199:R200"/>
    <mergeCell ref="S199:T200"/>
    <mergeCell ref="U199:V200"/>
    <mergeCell ref="W199:X200"/>
    <mergeCell ref="Y199:Z200"/>
    <mergeCell ref="AA199:AB200"/>
    <mergeCell ref="Q203:R204"/>
    <mergeCell ref="S203:T204"/>
    <mergeCell ref="U203:V204"/>
    <mergeCell ref="W203:X204"/>
    <mergeCell ref="Y203:Z204"/>
    <mergeCell ref="AA203:AB204"/>
    <mergeCell ref="DH201:DI202"/>
    <mergeCell ref="AE202:AG202"/>
    <mergeCell ref="BM202:BN202"/>
    <mergeCell ref="BU202:BV202"/>
    <mergeCell ref="A203:B204"/>
    <mergeCell ref="C203:G204"/>
    <mergeCell ref="H203:J204"/>
    <mergeCell ref="K203:L204"/>
    <mergeCell ref="M203:N204"/>
    <mergeCell ref="O203:P204"/>
    <mergeCell ref="CV201:CW202"/>
    <mergeCell ref="CX201:CY202"/>
    <mergeCell ref="CZ201:DA202"/>
    <mergeCell ref="DB201:DC202"/>
    <mergeCell ref="DD201:DE202"/>
    <mergeCell ref="DF201:DG202"/>
    <mergeCell ref="CO201:CO202"/>
    <mergeCell ref="CP201:CP202"/>
    <mergeCell ref="CQ201:CQ202"/>
    <mergeCell ref="CR201:CR202"/>
    <mergeCell ref="CS201:CS202"/>
    <mergeCell ref="CT201:CU202"/>
    <mergeCell ref="CI201:CI202"/>
    <mergeCell ref="CJ201:CJ202"/>
    <mergeCell ref="CK201:CK202"/>
    <mergeCell ref="CL201:CL202"/>
    <mergeCell ref="CM201:CM202"/>
    <mergeCell ref="CN201:CN202"/>
    <mergeCell ref="CC201:CC202"/>
    <mergeCell ref="CD201:CD202"/>
    <mergeCell ref="CE201:CE202"/>
    <mergeCell ref="CF201:CF202"/>
    <mergeCell ref="CG201:CG202"/>
    <mergeCell ref="CH201:CH202"/>
    <mergeCell ref="BU201:BV201"/>
    <mergeCell ref="BW201:BX202"/>
    <mergeCell ref="BY201:BY202"/>
    <mergeCell ref="BZ201:BZ202"/>
    <mergeCell ref="CA201:CA202"/>
    <mergeCell ref="CB201:CB202"/>
    <mergeCell ref="AC201:AD202"/>
    <mergeCell ref="AE201:AG201"/>
    <mergeCell ref="BM201:BN201"/>
    <mergeCell ref="BO201:BP202"/>
    <mergeCell ref="BQ201:BR202"/>
    <mergeCell ref="BS201:BT202"/>
    <mergeCell ref="Q201:R202"/>
    <mergeCell ref="S201:T202"/>
    <mergeCell ref="U201:V202"/>
    <mergeCell ref="W201:X202"/>
    <mergeCell ref="Y201:Z202"/>
    <mergeCell ref="AA201:AB202"/>
    <mergeCell ref="DH203:DI204"/>
    <mergeCell ref="AE204:AG204"/>
    <mergeCell ref="BM204:BN204"/>
    <mergeCell ref="BU204:BV204"/>
    <mergeCell ref="A201:B202"/>
    <mergeCell ref="C201:G202"/>
    <mergeCell ref="CV203:CW204"/>
    <mergeCell ref="CX203:CY204"/>
    <mergeCell ref="CZ203:DA204"/>
    <mergeCell ref="DB203:DC204"/>
    <mergeCell ref="DD203:DE204"/>
    <mergeCell ref="DF203:DG204"/>
    <mergeCell ref="CO203:CO204"/>
    <mergeCell ref="CP203:CP204"/>
    <mergeCell ref="CQ203:CQ204"/>
    <mergeCell ref="CR203:CR204"/>
    <mergeCell ref="CS203:CS204"/>
    <mergeCell ref="CT203:CU204"/>
    <mergeCell ref="CI203:CI204"/>
    <mergeCell ref="CJ203:CJ204"/>
    <mergeCell ref="CK203:CK204"/>
    <mergeCell ref="CL203:CL204"/>
    <mergeCell ref="CM203:CM204"/>
    <mergeCell ref="CN203:CN204"/>
    <mergeCell ref="CC203:CC204"/>
    <mergeCell ref="CD203:CD204"/>
    <mergeCell ref="CE203:CE204"/>
    <mergeCell ref="CF203:CF204"/>
    <mergeCell ref="CG203:CG204"/>
    <mergeCell ref="CH203:CH204"/>
    <mergeCell ref="BU203:BV203"/>
    <mergeCell ref="BW203:BX204"/>
    <mergeCell ref="BY203:BY204"/>
    <mergeCell ref="BZ203:BZ204"/>
    <mergeCell ref="CA203:CA204"/>
    <mergeCell ref="CB203:CB204"/>
    <mergeCell ref="AC203:AD204"/>
    <mergeCell ref="AE203:AG203"/>
    <mergeCell ref="BM203:BN203"/>
    <mergeCell ref="BO203:BP204"/>
    <mergeCell ref="BQ203:BR204"/>
    <mergeCell ref="BS203:BT204"/>
    <mergeCell ref="DH205:DI206"/>
    <mergeCell ref="AE206:AG206"/>
    <mergeCell ref="BM206:BN206"/>
    <mergeCell ref="BU206:BV206"/>
    <mergeCell ref="A207:B208"/>
    <mergeCell ref="C207:G208"/>
    <mergeCell ref="H207:J208"/>
    <mergeCell ref="K207:L208"/>
    <mergeCell ref="M207:N208"/>
    <mergeCell ref="O207:P208"/>
    <mergeCell ref="CV205:CW206"/>
    <mergeCell ref="CX205:CY206"/>
    <mergeCell ref="CZ205:DA206"/>
    <mergeCell ref="DB205:DC206"/>
    <mergeCell ref="DD205:DE206"/>
    <mergeCell ref="DF205:DG206"/>
    <mergeCell ref="CO205:CO206"/>
    <mergeCell ref="CP205:CP206"/>
    <mergeCell ref="CQ205:CQ206"/>
    <mergeCell ref="CR205:CR206"/>
    <mergeCell ref="CS205:CS206"/>
    <mergeCell ref="CT205:CU206"/>
    <mergeCell ref="CI205:CI206"/>
    <mergeCell ref="CJ205:CJ206"/>
    <mergeCell ref="CK205:CK206"/>
    <mergeCell ref="CL205:CL206"/>
    <mergeCell ref="CM205:CM206"/>
    <mergeCell ref="CN205:CN206"/>
    <mergeCell ref="CC205:CC206"/>
    <mergeCell ref="CD205:CD206"/>
    <mergeCell ref="CE205:CE206"/>
    <mergeCell ref="CF205:CF206"/>
    <mergeCell ref="CG205:CG206"/>
    <mergeCell ref="CH205:CH206"/>
    <mergeCell ref="BU205:BV205"/>
    <mergeCell ref="BW205:BX206"/>
    <mergeCell ref="BY205:BY206"/>
    <mergeCell ref="BZ205:BZ206"/>
    <mergeCell ref="CA205:CA206"/>
    <mergeCell ref="CB205:CB206"/>
    <mergeCell ref="AC205:AD206"/>
    <mergeCell ref="AE205:AG205"/>
    <mergeCell ref="BM205:BN205"/>
    <mergeCell ref="BO205:BP206"/>
    <mergeCell ref="BQ205:BR206"/>
    <mergeCell ref="BS205:BT206"/>
    <mergeCell ref="Q205:R206"/>
    <mergeCell ref="S205:T206"/>
    <mergeCell ref="U205:V206"/>
    <mergeCell ref="W205:X206"/>
    <mergeCell ref="Y205:Z206"/>
    <mergeCell ref="AA205:AB206"/>
    <mergeCell ref="DH207:DI208"/>
    <mergeCell ref="AE208:AG208"/>
    <mergeCell ref="BM208:BN208"/>
    <mergeCell ref="BU208:BV208"/>
    <mergeCell ref="A205:B206"/>
    <mergeCell ref="C205:G206"/>
    <mergeCell ref="H205:J206"/>
    <mergeCell ref="K205:L206"/>
    <mergeCell ref="M205:N206"/>
    <mergeCell ref="O205:P206"/>
    <mergeCell ref="H209:J210"/>
    <mergeCell ref="K209:L210"/>
    <mergeCell ref="M209:N210"/>
    <mergeCell ref="O209:P210"/>
    <mergeCell ref="CV207:CW208"/>
    <mergeCell ref="CX207:CY208"/>
    <mergeCell ref="CZ207:DA208"/>
    <mergeCell ref="DB207:DC208"/>
    <mergeCell ref="DD207:DE208"/>
    <mergeCell ref="DF207:DG208"/>
    <mergeCell ref="CO207:CO208"/>
    <mergeCell ref="CP207:CP208"/>
    <mergeCell ref="CQ207:CQ208"/>
    <mergeCell ref="CR207:CR208"/>
    <mergeCell ref="CS207:CS208"/>
    <mergeCell ref="CT207:CU208"/>
    <mergeCell ref="CI207:CI208"/>
    <mergeCell ref="CJ207:CJ208"/>
    <mergeCell ref="CK207:CK208"/>
    <mergeCell ref="CL207:CL208"/>
    <mergeCell ref="CM207:CM208"/>
    <mergeCell ref="CN207:CN208"/>
    <mergeCell ref="CC207:CC208"/>
    <mergeCell ref="CD207:CD208"/>
    <mergeCell ref="CE207:CE208"/>
    <mergeCell ref="CF207:CF208"/>
    <mergeCell ref="CG207:CG208"/>
    <mergeCell ref="CH207:CH208"/>
    <mergeCell ref="BU207:BV207"/>
    <mergeCell ref="BW207:BX208"/>
    <mergeCell ref="BY207:BY208"/>
    <mergeCell ref="BZ207:BZ208"/>
    <mergeCell ref="CA207:CA208"/>
    <mergeCell ref="CB207:CB208"/>
    <mergeCell ref="AC207:AD208"/>
    <mergeCell ref="AE207:AG207"/>
    <mergeCell ref="BM207:BN207"/>
    <mergeCell ref="BO207:BP208"/>
    <mergeCell ref="BQ207:BR208"/>
    <mergeCell ref="BS207:BT208"/>
    <mergeCell ref="Q207:R208"/>
    <mergeCell ref="S207:T208"/>
    <mergeCell ref="U207:V208"/>
    <mergeCell ref="W207:X208"/>
    <mergeCell ref="Y207:Z208"/>
    <mergeCell ref="AA207:AB208"/>
    <mergeCell ref="Q211:R212"/>
    <mergeCell ref="S211:T212"/>
    <mergeCell ref="U211:V212"/>
    <mergeCell ref="W211:X212"/>
    <mergeCell ref="Y211:Z212"/>
    <mergeCell ref="AA211:AB212"/>
    <mergeCell ref="DH209:DI210"/>
    <mergeCell ref="AE210:AG210"/>
    <mergeCell ref="BM210:BN210"/>
    <mergeCell ref="BU210:BV210"/>
    <mergeCell ref="A211:B212"/>
    <mergeCell ref="C211:G212"/>
    <mergeCell ref="H211:J212"/>
    <mergeCell ref="K211:L212"/>
    <mergeCell ref="M211:N212"/>
    <mergeCell ref="O211:P212"/>
    <mergeCell ref="CV209:CW210"/>
    <mergeCell ref="CX209:CY210"/>
    <mergeCell ref="CZ209:DA210"/>
    <mergeCell ref="DB209:DC210"/>
    <mergeCell ref="DD209:DE210"/>
    <mergeCell ref="DF209:DG210"/>
    <mergeCell ref="CO209:CO210"/>
    <mergeCell ref="CP209:CP210"/>
    <mergeCell ref="CQ209:CQ210"/>
    <mergeCell ref="CR209:CR210"/>
    <mergeCell ref="CS209:CS210"/>
    <mergeCell ref="CT209:CU210"/>
    <mergeCell ref="CI209:CI210"/>
    <mergeCell ref="CJ209:CJ210"/>
    <mergeCell ref="CK209:CK210"/>
    <mergeCell ref="CL209:CL210"/>
    <mergeCell ref="CM209:CM210"/>
    <mergeCell ref="CN209:CN210"/>
    <mergeCell ref="CC209:CC210"/>
    <mergeCell ref="CD209:CD210"/>
    <mergeCell ref="CE209:CE210"/>
    <mergeCell ref="CF209:CF210"/>
    <mergeCell ref="CG209:CG210"/>
    <mergeCell ref="CH209:CH210"/>
    <mergeCell ref="BU209:BV209"/>
    <mergeCell ref="BW209:BX210"/>
    <mergeCell ref="BY209:BY210"/>
    <mergeCell ref="BZ209:BZ210"/>
    <mergeCell ref="CA209:CA210"/>
    <mergeCell ref="CB209:CB210"/>
    <mergeCell ref="AC209:AD210"/>
    <mergeCell ref="AE209:AG209"/>
    <mergeCell ref="BM209:BN209"/>
    <mergeCell ref="BO209:BP210"/>
    <mergeCell ref="BQ209:BR210"/>
    <mergeCell ref="BS209:BT210"/>
    <mergeCell ref="Q209:R210"/>
    <mergeCell ref="S209:T210"/>
    <mergeCell ref="U209:V210"/>
    <mergeCell ref="W209:X210"/>
    <mergeCell ref="Y209:Z210"/>
    <mergeCell ref="AA209:AB210"/>
    <mergeCell ref="DH211:DI212"/>
    <mergeCell ref="AE212:AG212"/>
    <mergeCell ref="BM212:BN212"/>
    <mergeCell ref="BU212:BV212"/>
    <mergeCell ref="A209:B210"/>
    <mergeCell ref="C209:G210"/>
    <mergeCell ref="CV211:CW212"/>
    <mergeCell ref="CX211:CY212"/>
    <mergeCell ref="CZ211:DA212"/>
    <mergeCell ref="DB211:DC212"/>
    <mergeCell ref="DD211:DE212"/>
    <mergeCell ref="DF211:DG212"/>
    <mergeCell ref="CO211:CO212"/>
    <mergeCell ref="CP211:CP212"/>
    <mergeCell ref="CQ211:CQ212"/>
    <mergeCell ref="CR211:CR212"/>
    <mergeCell ref="CS211:CS212"/>
    <mergeCell ref="CT211:CU212"/>
    <mergeCell ref="CI211:CI212"/>
    <mergeCell ref="CJ211:CJ212"/>
    <mergeCell ref="CK211:CK212"/>
    <mergeCell ref="CL211:CL212"/>
    <mergeCell ref="CM211:CM212"/>
    <mergeCell ref="CN211:CN212"/>
    <mergeCell ref="CC211:CC212"/>
    <mergeCell ref="CD211:CD212"/>
    <mergeCell ref="CE211:CE212"/>
    <mergeCell ref="CF211:CF212"/>
    <mergeCell ref="CG211:CG212"/>
    <mergeCell ref="CH211:CH212"/>
    <mergeCell ref="BU211:BV211"/>
    <mergeCell ref="BW211:BX212"/>
    <mergeCell ref="BY211:BY212"/>
    <mergeCell ref="BZ211:BZ212"/>
    <mergeCell ref="CA211:CA212"/>
    <mergeCell ref="CB211:CB212"/>
    <mergeCell ref="AC211:AD212"/>
    <mergeCell ref="AE211:AG211"/>
    <mergeCell ref="BM211:BN211"/>
    <mergeCell ref="BO211:BP212"/>
    <mergeCell ref="BQ211:BR212"/>
    <mergeCell ref="BS211:BT212"/>
    <mergeCell ref="DH213:DI214"/>
    <mergeCell ref="AE214:AG214"/>
    <mergeCell ref="BM214:BN214"/>
    <mergeCell ref="BU214:BV214"/>
    <mergeCell ref="A215:B216"/>
    <mergeCell ref="C215:G216"/>
    <mergeCell ref="H215:J216"/>
    <mergeCell ref="K215:L216"/>
    <mergeCell ref="M215:N216"/>
    <mergeCell ref="O215:P216"/>
    <mergeCell ref="CV213:CW214"/>
    <mergeCell ref="CX213:CY214"/>
    <mergeCell ref="CZ213:DA214"/>
    <mergeCell ref="DB213:DC214"/>
    <mergeCell ref="DD213:DE214"/>
    <mergeCell ref="DF213:DG214"/>
    <mergeCell ref="CO213:CO214"/>
    <mergeCell ref="CP213:CP214"/>
    <mergeCell ref="CQ213:CQ214"/>
    <mergeCell ref="CR213:CR214"/>
    <mergeCell ref="CS213:CS214"/>
    <mergeCell ref="CT213:CU214"/>
    <mergeCell ref="CI213:CI214"/>
    <mergeCell ref="CJ213:CJ214"/>
    <mergeCell ref="CK213:CK214"/>
    <mergeCell ref="CL213:CL214"/>
    <mergeCell ref="CM213:CM214"/>
    <mergeCell ref="CN213:CN214"/>
    <mergeCell ref="CC213:CC214"/>
    <mergeCell ref="CD213:CD214"/>
    <mergeCell ref="CE213:CE214"/>
    <mergeCell ref="CF213:CF214"/>
    <mergeCell ref="CG213:CG214"/>
    <mergeCell ref="CH213:CH214"/>
    <mergeCell ref="BU213:BV213"/>
    <mergeCell ref="BW213:BX214"/>
    <mergeCell ref="BY213:BY214"/>
    <mergeCell ref="BZ213:BZ214"/>
    <mergeCell ref="CA213:CA214"/>
    <mergeCell ref="CB213:CB214"/>
    <mergeCell ref="AC213:AD214"/>
    <mergeCell ref="AE213:AG213"/>
    <mergeCell ref="BM213:BN213"/>
    <mergeCell ref="BO213:BP214"/>
    <mergeCell ref="BQ213:BR214"/>
    <mergeCell ref="BS213:BT214"/>
    <mergeCell ref="Q213:R214"/>
    <mergeCell ref="S213:T214"/>
    <mergeCell ref="U213:V214"/>
    <mergeCell ref="W213:X214"/>
    <mergeCell ref="Y213:Z214"/>
    <mergeCell ref="AA213:AB214"/>
    <mergeCell ref="DH215:DI216"/>
    <mergeCell ref="AE216:AG216"/>
    <mergeCell ref="BM216:BN216"/>
    <mergeCell ref="BU216:BV216"/>
    <mergeCell ref="A213:B214"/>
    <mergeCell ref="C213:G214"/>
    <mergeCell ref="H213:J214"/>
    <mergeCell ref="K213:L214"/>
    <mergeCell ref="M213:N214"/>
    <mergeCell ref="O213:P214"/>
    <mergeCell ref="H217:J218"/>
    <mergeCell ref="K217:L218"/>
    <mergeCell ref="M217:N218"/>
    <mergeCell ref="O217:P218"/>
    <mergeCell ref="CV215:CW216"/>
    <mergeCell ref="CX215:CY216"/>
    <mergeCell ref="CZ215:DA216"/>
    <mergeCell ref="DB215:DC216"/>
    <mergeCell ref="DD215:DE216"/>
    <mergeCell ref="DF215:DG216"/>
    <mergeCell ref="CO215:CO216"/>
    <mergeCell ref="CP215:CP216"/>
    <mergeCell ref="CQ215:CQ216"/>
    <mergeCell ref="CR215:CR216"/>
    <mergeCell ref="CS215:CS216"/>
    <mergeCell ref="CT215:CU216"/>
    <mergeCell ref="CI215:CI216"/>
    <mergeCell ref="CJ215:CJ216"/>
    <mergeCell ref="CK215:CK216"/>
    <mergeCell ref="CL215:CL216"/>
    <mergeCell ref="CM215:CM216"/>
    <mergeCell ref="CN215:CN216"/>
    <mergeCell ref="CC215:CC216"/>
    <mergeCell ref="CD215:CD216"/>
    <mergeCell ref="CE215:CE216"/>
    <mergeCell ref="CF215:CF216"/>
    <mergeCell ref="CG215:CG216"/>
    <mergeCell ref="CH215:CH216"/>
    <mergeCell ref="BU215:BV215"/>
    <mergeCell ref="BW215:BX216"/>
    <mergeCell ref="BY215:BY216"/>
    <mergeCell ref="BZ215:BZ216"/>
    <mergeCell ref="CA215:CA216"/>
    <mergeCell ref="CB215:CB216"/>
    <mergeCell ref="AC215:AD216"/>
    <mergeCell ref="AE215:AG215"/>
    <mergeCell ref="BM215:BN215"/>
    <mergeCell ref="BO215:BP216"/>
    <mergeCell ref="BQ215:BR216"/>
    <mergeCell ref="BS215:BT216"/>
    <mergeCell ref="Q215:R216"/>
    <mergeCell ref="S215:T216"/>
    <mergeCell ref="U215:V216"/>
    <mergeCell ref="W215:X216"/>
    <mergeCell ref="Y215:Z216"/>
    <mergeCell ref="AA215:AB216"/>
    <mergeCell ref="Q219:R220"/>
    <mergeCell ref="S219:T220"/>
    <mergeCell ref="U219:V220"/>
    <mergeCell ref="W219:X220"/>
    <mergeCell ref="Y219:Z220"/>
    <mergeCell ref="AA219:AB220"/>
    <mergeCell ref="DH217:DI218"/>
    <mergeCell ref="AE218:AG218"/>
    <mergeCell ref="BM218:BN218"/>
    <mergeCell ref="BU218:BV218"/>
    <mergeCell ref="A219:B220"/>
    <mergeCell ref="C219:G220"/>
    <mergeCell ref="H219:J220"/>
    <mergeCell ref="K219:L220"/>
    <mergeCell ref="M219:N220"/>
    <mergeCell ref="O219:P220"/>
    <mergeCell ref="CV217:CW218"/>
    <mergeCell ref="CX217:CY218"/>
    <mergeCell ref="CZ217:DA218"/>
    <mergeCell ref="DB217:DC218"/>
    <mergeCell ref="DD217:DE218"/>
    <mergeCell ref="DF217:DG218"/>
    <mergeCell ref="CO217:CO218"/>
    <mergeCell ref="CP217:CP218"/>
    <mergeCell ref="CQ217:CQ218"/>
    <mergeCell ref="CR217:CR218"/>
    <mergeCell ref="CS217:CS218"/>
    <mergeCell ref="CT217:CU218"/>
    <mergeCell ref="CI217:CI218"/>
    <mergeCell ref="CJ217:CJ218"/>
    <mergeCell ref="CK217:CK218"/>
    <mergeCell ref="CL217:CL218"/>
    <mergeCell ref="CM217:CM218"/>
    <mergeCell ref="CN217:CN218"/>
    <mergeCell ref="CC217:CC218"/>
    <mergeCell ref="CD217:CD218"/>
    <mergeCell ref="CE217:CE218"/>
    <mergeCell ref="CF217:CF218"/>
    <mergeCell ref="CG217:CG218"/>
    <mergeCell ref="CH217:CH218"/>
    <mergeCell ref="BU217:BV217"/>
    <mergeCell ref="BW217:BX218"/>
    <mergeCell ref="BY217:BY218"/>
    <mergeCell ref="BZ217:BZ218"/>
    <mergeCell ref="CA217:CA218"/>
    <mergeCell ref="CB217:CB218"/>
    <mergeCell ref="AC217:AD218"/>
    <mergeCell ref="AE217:AG217"/>
    <mergeCell ref="BM217:BN217"/>
    <mergeCell ref="BO217:BP218"/>
    <mergeCell ref="BQ217:BR218"/>
    <mergeCell ref="BS217:BT218"/>
    <mergeCell ref="Q217:R218"/>
    <mergeCell ref="S217:T218"/>
    <mergeCell ref="U217:V218"/>
    <mergeCell ref="W217:X218"/>
    <mergeCell ref="Y217:Z218"/>
    <mergeCell ref="AA217:AB218"/>
    <mergeCell ref="DH219:DI220"/>
    <mergeCell ref="AE220:AG220"/>
    <mergeCell ref="BM220:BN220"/>
    <mergeCell ref="BU220:BV220"/>
    <mergeCell ref="A217:B218"/>
    <mergeCell ref="C217:G218"/>
    <mergeCell ref="CV219:CW220"/>
    <mergeCell ref="CX219:CY220"/>
    <mergeCell ref="CZ219:DA220"/>
    <mergeCell ref="DB219:DC220"/>
    <mergeCell ref="DD219:DE220"/>
    <mergeCell ref="DF219:DG220"/>
    <mergeCell ref="CO219:CO220"/>
    <mergeCell ref="CP219:CP220"/>
    <mergeCell ref="CQ219:CQ220"/>
    <mergeCell ref="CR219:CR220"/>
    <mergeCell ref="CS219:CS220"/>
    <mergeCell ref="CT219:CU220"/>
    <mergeCell ref="CI219:CI220"/>
    <mergeCell ref="CJ219:CJ220"/>
    <mergeCell ref="CK219:CK220"/>
    <mergeCell ref="CL219:CL220"/>
    <mergeCell ref="CM219:CM220"/>
    <mergeCell ref="CN219:CN220"/>
    <mergeCell ref="CC219:CC220"/>
    <mergeCell ref="CD219:CD220"/>
    <mergeCell ref="CE219:CE220"/>
    <mergeCell ref="CF219:CF220"/>
    <mergeCell ref="CG219:CG220"/>
    <mergeCell ref="CH219:CH220"/>
    <mergeCell ref="BU219:BV219"/>
    <mergeCell ref="BW219:BX220"/>
    <mergeCell ref="BY219:BY220"/>
    <mergeCell ref="BZ219:BZ220"/>
    <mergeCell ref="CA219:CA220"/>
    <mergeCell ref="CB219:CB220"/>
    <mergeCell ref="AC219:AD220"/>
    <mergeCell ref="AE219:AG219"/>
    <mergeCell ref="BM219:BN219"/>
    <mergeCell ref="BO219:BP220"/>
    <mergeCell ref="BQ219:BR220"/>
    <mergeCell ref="BS219:BT220"/>
    <mergeCell ref="DH221:DI222"/>
    <mergeCell ref="AE222:AG222"/>
    <mergeCell ref="BM222:BN222"/>
    <mergeCell ref="BU222:BV222"/>
    <mergeCell ref="A223:B224"/>
    <mergeCell ref="C223:G224"/>
    <mergeCell ref="H223:J224"/>
    <mergeCell ref="K223:L224"/>
    <mergeCell ref="M223:N224"/>
    <mergeCell ref="O223:P224"/>
    <mergeCell ref="CV221:CW222"/>
    <mergeCell ref="CX221:CY222"/>
    <mergeCell ref="CZ221:DA222"/>
    <mergeCell ref="DB221:DC222"/>
    <mergeCell ref="DD221:DE222"/>
    <mergeCell ref="DF221:DG222"/>
    <mergeCell ref="CO221:CO222"/>
    <mergeCell ref="CP221:CP222"/>
    <mergeCell ref="CQ221:CQ222"/>
    <mergeCell ref="CR221:CR222"/>
    <mergeCell ref="CS221:CS222"/>
    <mergeCell ref="CT221:CU222"/>
    <mergeCell ref="CI221:CI222"/>
    <mergeCell ref="CJ221:CJ222"/>
    <mergeCell ref="CK221:CK222"/>
    <mergeCell ref="CL221:CL222"/>
    <mergeCell ref="CM221:CM222"/>
    <mergeCell ref="CN221:CN222"/>
    <mergeCell ref="CC221:CC222"/>
    <mergeCell ref="CD221:CD222"/>
    <mergeCell ref="CE221:CE222"/>
    <mergeCell ref="CF221:CF222"/>
    <mergeCell ref="CG221:CG222"/>
    <mergeCell ref="CH221:CH222"/>
    <mergeCell ref="BU221:BV221"/>
    <mergeCell ref="BW221:BX222"/>
    <mergeCell ref="BY221:BY222"/>
    <mergeCell ref="BZ221:BZ222"/>
    <mergeCell ref="CA221:CA222"/>
    <mergeCell ref="CB221:CB222"/>
    <mergeCell ref="AC221:AD222"/>
    <mergeCell ref="AE221:AG221"/>
    <mergeCell ref="BM221:BN221"/>
    <mergeCell ref="BO221:BP222"/>
    <mergeCell ref="BQ221:BR222"/>
    <mergeCell ref="BS221:BT222"/>
    <mergeCell ref="Q221:R222"/>
    <mergeCell ref="S221:T222"/>
    <mergeCell ref="U221:V222"/>
    <mergeCell ref="W221:X222"/>
    <mergeCell ref="Y221:Z222"/>
    <mergeCell ref="AA221:AB222"/>
    <mergeCell ref="DH223:DI224"/>
    <mergeCell ref="AE224:AG224"/>
    <mergeCell ref="BM224:BN224"/>
    <mergeCell ref="BU224:BV224"/>
    <mergeCell ref="A221:B222"/>
    <mergeCell ref="C221:G222"/>
    <mergeCell ref="H221:J222"/>
    <mergeCell ref="K221:L222"/>
    <mergeCell ref="M221:N222"/>
    <mergeCell ref="O221:P222"/>
    <mergeCell ref="H225:J226"/>
    <mergeCell ref="K225:L226"/>
    <mergeCell ref="M225:N226"/>
    <mergeCell ref="O225:P226"/>
    <mergeCell ref="CV223:CW224"/>
    <mergeCell ref="CX223:CY224"/>
    <mergeCell ref="CZ223:DA224"/>
    <mergeCell ref="DB223:DC224"/>
    <mergeCell ref="DD223:DE224"/>
    <mergeCell ref="DF223:DG224"/>
    <mergeCell ref="CO223:CO224"/>
    <mergeCell ref="CP223:CP224"/>
    <mergeCell ref="CQ223:CQ224"/>
    <mergeCell ref="CR223:CR224"/>
    <mergeCell ref="CS223:CS224"/>
    <mergeCell ref="CT223:CU224"/>
    <mergeCell ref="CI223:CI224"/>
    <mergeCell ref="CJ223:CJ224"/>
    <mergeCell ref="CK223:CK224"/>
    <mergeCell ref="CL223:CL224"/>
    <mergeCell ref="CM223:CM224"/>
    <mergeCell ref="CN223:CN224"/>
    <mergeCell ref="CC223:CC224"/>
    <mergeCell ref="CD223:CD224"/>
    <mergeCell ref="CE223:CE224"/>
    <mergeCell ref="CF223:CF224"/>
    <mergeCell ref="CG223:CG224"/>
    <mergeCell ref="CH223:CH224"/>
    <mergeCell ref="BU223:BV223"/>
    <mergeCell ref="BW223:BX224"/>
    <mergeCell ref="BY223:BY224"/>
    <mergeCell ref="BZ223:BZ224"/>
    <mergeCell ref="CA223:CA224"/>
    <mergeCell ref="CB223:CB224"/>
    <mergeCell ref="AC223:AD224"/>
    <mergeCell ref="AE223:AG223"/>
    <mergeCell ref="BM223:BN223"/>
    <mergeCell ref="BO223:BP224"/>
    <mergeCell ref="BQ223:BR224"/>
    <mergeCell ref="BS223:BT224"/>
    <mergeCell ref="Q223:R224"/>
    <mergeCell ref="S223:T224"/>
    <mergeCell ref="U223:V224"/>
    <mergeCell ref="W223:X224"/>
    <mergeCell ref="Y223:Z224"/>
    <mergeCell ref="AA223:AB224"/>
    <mergeCell ref="Q227:R228"/>
    <mergeCell ref="S227:T228"/>
    <mergeCell ref="U227:V228"/>
    <mergeCell ref="W227:X228"/>
    <mergeCell ref="Y227:Z228"/>
    <mergeCell ref="AA227:AB228"/>
    <mergeCell ref="DH225:DI226"/>
    <mergeCell ref="AE226:AG226"/>
    <mergeCell ref="BM226:BN226"/>
    <mergeCell ref="BU226:BV226"/>
    <mergeCell ref="A227:B228"/>
    <mergeCell ref="C227:G228"/>
    <mergeCell ref="H227:J228"/>
    <mergeCell ref="K227:L228"/>
    <mergeCell ref="M227:N228"/>
    <mergeCell ref="O227:P228"/>
    <mergeCell ref="CV225:CW226"/>
    <mergeCell ref="CX225:CY226"/>
    <mergeCell ref="CZ225:DA226"/>
    <mergeCell ref="DB225:DC226"/>
    <mergeCell ref="DD225:DE226"/>
    <mergeCell ref="DF225:DG226"/>
    <mergeCell ref="CO225:CO226"/>
    <mergeCell ref="CP225:CP226"/>
    <mergeCell ref="CQ225:CQ226"/>
    <mergeCell ref="CR225:CR226"/>
    <mergeCell ref="CS225:CS226"/>
    <mergeCell ref="CT225:CU226"/>
    <mergeCell ref="CI225:CI226"/>
    <mergeCell ref="CJ225:CJ226"/>
    <mergeCell ref="CK225:CK226"/>
    <mergeCell ref="CL225:CL226"/>
    <mergeCell ref="CM225:CM226"/>
    <mergeCell ref="CN225:CN226"/>
    <mergeCell ref="CC225:CC226"/>
    <mergeCell ref="CD225:CD226"/>
    <mergeCell ref="CE225:CE226"/>
    <mergeCell ref="CF225:CF226"/>
    <mergeCell ref="CG225:CG226"/>
    <mergeCell ref="CH225:CH226"/>
    <mergeCell ref="BU225:BV225"/>
    <mergeCell ref="BW225:BX226"/>
    <mergeCell ref="BY225:BY226"/>
    <mergeCell ref="BZ225:BZ226"/>
    <mergeCell ref="CA225:CA226"/>
    <mergeCell ref="CB225:CB226"/>
    <mergeCell ref="AC225:AD226"/>
    <mergeCell ref="AE225:AG225"/>
    <mergeCell ref="BM225:BN225"/>
    <mergeCell ref="BO225:BP226"/>
    <mergeCell ref="BQ225:BR226"/>
    <mergeCell ref="BS225:BT226"/>
    <mergeCell ref="Q225:R226"/>
    <mergeCell ref="S225:T226"/>
    <mergeCell ref="U225:V226"/>
    <mergeCell ref="W225:X226"/>
    <mergeCell ref="Y225:Z226"/>
    <mergeCell ref="AA225:AB226"/>
    <mergeCell ref="DH227:DI228"/>
    <mergeCell ref="AE228:AG228"/>
    <mergeCell ref="BM228:BN228"/>
    <mergeCell ref="BU228:BV228"/>
    <mergeCell ref="A225:B226"/>
    <mergeCell ref="C225:G226"/>
    <mergeCell ref="CV227:CW228"/>
    <mergeCell ref="CX227:CY228"/>
    <mergeCell ref="CZ227:DA228"/>
    <mergeCell ref="DB227:DC228"/>
    <mergeCell ref="DD227:DE228"/>
    <mergeCell ref="DF227:DG228"/>
    <mergeCell ref="CO227:CO228"/>
    <mergeCell ref="CP227:CP228"/>
    <mergeCell ref="CQ227:CQ228"/>
    <mergeCell ref="CR227:CR228"/>
    <mergeCell ref="CS227:CS228"/>
    <mergeCell ref="CT227:CU228"/>
    <mergeCell ref="CI227:CI228"/>
    <mergeCell ref="CJ227:CJ228"/>
    <mergeCell ref="CK227:CK228"/>
    <mergeCell ref="CL227:CL228"/>
    <mergeCell ref="CM227:CM228"/>
    <mergeCell ref="CN227:CN228"/>
    <mergeCell ref="CC227:CC228"/>
    <mergeCell ref="CD227:CD228"/>
    <mergeCell ref="CE227:CE228"/>
    <mergeCell ref="CF227:CF228"/>
    <mergeCell ref="CG227:CG228"/>
    <mergeCell ref="CH227:CH228"/>
    <mergeCell ref="BU227:BV227"/>
    <mergeCell ref="BW227:BX228"/>
    <mergeCell ref="BY227:BY228"/>
    <mergeCell ref="BZ227:BZ228"/>
    <mergeCell ref="CA227:CA228"/>
    <mergeCell ref="CB227:CB228"/>
    <mergeCell ref="AC227:AD228"/>
    <mergeCell ref="AE227:AG227"/>
    <mergeCell ref="BM227:BN227"/>
    <mergeCell ref="BO227:BP228"/>
    <mergeCell ref="BQ227:BR228"/>
    <mergeCell ref="BS227:BT228"/>
    <mergeCell ref="DH229:DI230"/>
    <mergeCell ref="AE230:AG230"/>
    <mergeCell ref="BM230:BN230"/>
    <mergeCell ref="BU230:BV230"/>
    <mergeCell ref="A231:B232"/>
    <mergeCell ref="C231:G232"/>
    <mergeCell ref="H231:J232"/>
    <mergeCell ref="K231:L232"/>
    <mergeCell ref="M231:N232"/>
    <mergeCell ref="O231:P232"/>
    <mergeCell ref="CV229:CW230"/>
    <mergeCell ref="CX229:CY230"/>
    <mergeCell ref="CZ229:DA230"/>
    <mergeCell ref="DB229:DC230"/>
    <mergeCell ref="DD229:DE230"/>
    <mergeCell ref="DF229:DG230"/>
    <mergeCell ref="CO229:CO230"/>
    <mergeCell ref="CP229:CP230"/>
    <mergeCell ref="CQ229:CQ230"/>
    <mergeCell ref="CR229:CR230"/>
    <mergeCell ref="CS229:CS230"/>
    <mergeCell ref="CT229:CU230"/>
    <mergeCell ref="CI229:CI230"/>
    <mergeCell ref="CJ229:CJ230"/>
    <mergeCell ref="CK229:CK230"/>
    <mergeCell ref="CL229:CL230"/>
    <mergeCell ref="CM229:CM230"/>
    <mergeCell ref="CN229:CN230"/>
    <mergeCell ref="CC229:CC230"/>
    <mergeCell ref="CD229:CD230"/>
    <mergeCell ref="CE229:CE230"/>
    <mergeCell ref="CF229:CF230"/>
    <mergeCell ref="CG229:CG230"/>
    <mergeCell ref="CH229:CH230"/>
    <mergeCell ref="BU229:BV229"/>
    <mergeCell ref="BW229:BX230"/>
    <mergeCell ref="BY229:BY230"/>
    <mergeCell ref="BZ229:BZ230"/>
    <mergeCell ref="CA229:CA230"/>
    <mergeCell ref="CB229:CB230"/>
    <mergeCell ref="AC229:AD230"/>
    <mergeCell ref="AE229:AG229"/>
    <mergeCell ref="BM229:BN229"/>
    <mergeCell ref="BO229:BP230"/>
    <mergeCell ref="BQ229:BR230"/>
    <mergeCell ref="BS229:BT230"/>
    <mergeCell ref="Q229:R230"/>
    <mergeCell ref="S229:T230"/>
    <mergeCell ref="U229:V230"/>
    <mergeCell ref="W229:X230"/>
    <mergeCell ref="Y229:Z230"/>
    <mergeCell ref="AA229:AB230"/>
    <mergeCell ref="DH231:DI232"/>
    <mergeCell ref="AE232:AG232"/>
    <mergeCell ref="BM232:BN232"/>
    <mergeCell ref="BU232:BV232"/>
    <mergeCell ref="A229:B230"/>
    <mergeCell ref="C229:G230"/>
    <mergeCell ref="H229:J230"/>
    <mergeCell ref="K229:L230"/>
    <mergeCell ref="M229:N230"/>
    <mergeCell ref="O229:P230"/>
    <mergeCell ref="H233:J234"/>
    <mergeCell ref="K233:L234"/>
    <mergeCell ref="M233:N234"/>
    <mergeCell ref="O233:P234"/>
    <mergeCell ref="CV231:CW232"/>
    <mergeCell ref="CX231:CY232"/>
    <mergeCell ref="CZ231:DA232"/>
    <mergeCell ref="DB231:DC232"/>
    <mergeCell ref="DD231:DE232"/>
    <mergeCell ref="DF231:DG232"/>
    <mergeCell ref="CO231:CO232"/>
    <mergeCell ref="CP231:CP232"/>
    <mergeCell ref="CQ231:CQ232"/>
    <mergeCell ref="CR231:CR232"/>
    <mergeCell ref="CS231:CS232"/>
    <mergeCell ref="CT231:CU232"/>
    <mergeCell ref="CI231:CI232"/>
    <mergeCell ref="CJ231:CJ232"/>
    <mergeCell ref="CK231:CK232"/>
    <mergeCell ref="CL231:CL232"/>
    <mergeCell ref="CM231:CM232"/>
    <mergeCell ref="CN231:CN232"/>
    <mergeCell ref="CC231:CC232"/>
    <mergeCell ref="CD231:CD232"/>
    <mergeCell ref="CE231:CE232"/>
    <mergeCell ref="CF231:CF232"/>
    <mergeCell ref="CG231:CG232"/>
    <mergeCell ref="CH231:CH232"/>
    <mergeCell ref="BU231:BV231"/>
    <mergeCell ref="BW231:BX232"/>
    <mergeCell ref="BY231:BY232"/>
    <mergeCell ref="BZ231:BZ232"/>
    <mergeCell ref="CA231:CA232"/>
    <mergeCell ref="CB231:CB232"/>
    <mergeCell ref="AC231:AD232"/>
    <mergeCell ref="AE231:AG231"/>
    <mergeCell ref="BM231:BN231"/>
    <mergeCell ref="BO231:BP232"/>
    <mergeCell ref="BQ231:BR232"/>
    <mergeCell ref="BS231:BT232"/>
    <mergeCell ref="Q231:R232"/>
    <mergeCell ref="S231:T232"/>
    <mergeCell ref="U231:V232"/>
    <mergeCell ref="W231:X232"/>
    <mergeCell ref="Y231:Z232"/>
    <mergeCell ref="AA231:AB232"/>
    <mergeCell ref="Q235:R236"/>
    <mergeCell ref="S235:T236"/>
    <mergeCell ref="U235:V236"/>
    <mergeCell ref="W235:X236"/>
    <mergeCell ref="Y235:Z236"/>
    <mergeCell ref="AA235:AB236"/>
    <mergeCell ref="DH233:DI234"/>
    <mergeCell ref="AE234:AG234"/>
    <mergeCell ref="BM234:BN234"/>
    <mergeCell ref="BU234:BV234"/>
    <mergeCell ref="A235:B236"/>
    <mergeCell ref="C235:G236"/>
    <mergeCell ref="H235:J236"/>
    <mergeCell ref="K235:L236"/>
    <mergeCell ref="M235:N236"/>
    <mergeCell ref="O235:P236"/>
    <mergeCell ref="CV233:CW234"/>
    <mergeCell ref="CX233:CY234"/>
    <mergeCell ref="CZ233:DA234"/>
    <mergeCell ref="DB233:DC234"/>
    <mergeCell ref="DD233:DE234"/>
    <mergeCell ref="DF233:DG234"/>
    <mergeCell ref="CO233:CO234"/>
    <mergeCell ref="CP233:CP234"/>
    <mergeCell ref="CQ233:CQ234"/>
    <mergeCell ref="CR233:CR234"/>
    <mergeCell ref="CS233:CS234"/>
    <mergeCell ref="CT233:CU234"/>
    <mergeCell ref="CI233:CI234"/>
    <mergeCell ref="CJ233:CJ234"/>
    <mergeCell ref="CK233:CK234"/>
    <mergeCell ref="CL233:CL234"/>
    <mergeCell ref="CM233:CM234"/>
    <mergeCell ref="CN233:CN234"/>
    <mergeCell ref="CC233:CC234"/>
    <mergeCell ref="CD233:CD234"/>
    <mergeCell ref="CE233:CE234"/>
    <mergeCell ref="CF233:CF234"/>
    <mergeCell ref="CG233:CG234"/>
    <mergeCell ref="CH233:CH234"/>
    <mergeCell ref="BU233:BV233"/>
    <mergeCell ref="BW233:BX234"/>
    <mergeCell ref="BY233:BY234"/>
    <mergeCell ref="BZ233:BZ234"/>
    <mergeCell ref="CA233:CA234"/>
    <mergeCell ref="CB233:CB234"/>
    <mergeCell ref="AC233:AD234"/>
    <mergeCell ref="AE233:AG233"/>
    <mergeCell ref="BM233:BN233"/>
    <mergeCell ref="BO233:BP234"/>
    <mergeCell ref="BQ233:BR234"/>
    <mergeCell ref="BS233:BT234"/>
    <mergeCell ref="Q233:R234"/>
    <mergeCell ref="S233:T234"/>
    <mergeCell ref="U233:V234"/>
    <mergeCell ref="W233:X234"/>
    <mergeCell ref="Y233:Z234"/>
    <mergeCell ref="AA233:AB234"/>
    <mergeCell ref="DH235:DI236"/>
    <mergeCell ref="AE236:AG236"/>
    <mergeCell ref="BM236:BN236"/>
    <mergeCell ref="BU236:BV236"/>
    <mergeCell ref="A233:B234"/>
    <mergeCell ref="C233:G234"/>
    <mergeCell ref="CV235:CW236"/>
    <mergeCell ref="CX235:CY236"/>
    <mergeCell ref="CZ235:DA236"/>
    <mergeCell ref="DB235:DC236"/>
    <mergeCell ref="DD235:DE236"/>
    <mergeCell ref="DF235:DG236"/>
    <mergeCell ref="CO235:CO236"/>
    <mergeCell ref="CP235:CP236"/>
    <mergeCell ref="CQ235:CQ236"/>
    <mergeCell ref="CR235:CR236"/>
    <mergeCell ref="CS235:CS236"/>
    <mergeCell ref="CT235:CU236"/>
    <mergeCell ref="CI235:CI236"/>
    <mergeCell ref="CJ235:CJ236"/>
    <mergeCell ref="CK235:CK236"/>
    <mergeCell ref="CL235:CL236"/>
    <mergeCell ref="CM235:CM236"/>
    <mergeCell ref="CN235:CN236"/>
    <mergeCell ref="CC235:CC236"/>
    <mergeCell ref="CD235:CD236"/>
    <mergeCell ref="CE235:CE236"/>
    <mergeCell ref="CF235:CF236"/>
    <mergeCell ref="CG235:CG236"/>
    <mergeCell ref="CH235:CH236"/>
    <mergeCell ref="BU235:BV235"/>
    <mergeCell ref="BW235:BX236"/>
    <mergeCell ref="BY235:BY236"/>
    <mergeCell ref="BZ235:BZ236"/>
    <mergeCell ref="CA235:CA236"/>
    <mergeCell ref="CB235:CB236"/>
    <mergeCell ref="AC235:AD236"/>
    <mergeCell ref="AE235:AG235"/>
    <mergeCell ref="BM235:BN235"/>
    <mergeCell ref="BO235:BP236"/>
    <mergeCell ref="BQ235:BR236"/>
    <mergeCell ref="BS235:BT236"/>
    <mergeCell ref="DH237:DI238"/>
    <mergeCell ref="AE238:AG238"/>
    <mergeCell ref="BM238:BN238"/>
    <mergeCell ref="BU238:BV238"/>
    <mergeCell ref="A239:B240"/>
    <mergeCell ref="C239:G240"/>
    <mergeCell ref="H239:J240"/>
    <mergeCell ref="K239:L240"/>
    <mergeCell ref="M239:N240"/>
    <mergeCell ref="O239:P240"/>
    <mergeCell ref="CV237:CW238"/>
    <mergeCell ref="CX237:CY238"/>
    <mergeCell ref="CZ237:DA238"/>
    <mergeCell ref="DB237:DC238"/>
    <mergeCell ref="DD237:DE238"/>
    <mergeCell ref="DF237:DG238"/>
    <mergeCell ref="CO237:CO238"/>
    <mergeCell ref="CP237:CP238"/>
    <mergeCell ref="CQ237:CQ238"/>
    <mergeCell ref="CR237:CR238"/>
    <mergeCell ref="CS237:CS238"/>
    <mergeCell ref="CT237:CU238"/>
    <mergeCell ref="CI237:CI238"/>
    <mergeCell ref="CJ237:CJ238"/>
    <mergeCell ref="CK237:CK238"/>
    <mergeCell ref="CL237:CL238"/>
    <mergeCell ref="CM237:CM238"/>
    <mergeCell ref="CN237:CN238"/>
    <mergeCell ref="CC237:CC238"/>
    <mergeCell ref="CD237:CD238"/>
    <mergeCell ref="CE237:CE238"/>
    <mergeCell ref="CF237:CF238"/>
    <mergeCell ref="CG237:CG238"/>
    <mergeCell ref="CH237:CH238"/>
    <mergeCell ref="BU237:BV237"/>
    <mergeCell ref="BW237:BX238"/>
    <mergeCell ref="BY237:BY238"/>
    <mergeCell ref="BZ237:BZ238"/>
    <mergeCell ref="CA237:CA238"/>
    <mergeCell ref="CB237:CB238"/>
    <mergeCell ref="AC237:AD238"/>
    <mergeCell ref="AE237:AG237"/>
    <mergeCell ref="BM237:BN237"/>
    <mergeCell ref="BO237:BP238"/>
    <mergeCell ref="BQ237:BR238"/>
    <mergeCell ref="BS237:BT238"/>
    <mergeCell ref="Q237:R238"/>
    <mergeCell ref="S237:T238"/>
    <mergeCell ref="U237:V238"/>
    <mergeCell ref="W237:X238"/>
    <mergeCell ref="Y237:Z238"/>
    <mergeCell ref="AA237:AB238"/>
    <mergeCell ref="DH239:DI240"/>
    <mergeCell ref="AE240:AG240"/>
    <mergeCell ref="BM240:BN240"/>
    <mergeCell ref="BU240:BV240"/>
    <mergeCell ref="A237:B238"/>
    <mergeCell ref="C237:G238"/>
    <mergeCell ref="H237:J238"/>
    <mergeCell ref="K237:L238"/>
    <mergeCell ref="M237:N238"/>
    <mergeCell ref="O237:P238"/>
    <mergeCell ref="H241:J242"/>
    <mergeCell ref="K241:L242"/>
    <mergeCell ref="M241:N242"/>
    <mergeCell ref="O241:P242"/>
    <mergeCell ref="CV239:CW240"/>
    <mergeCell ref="CX239:CY240"/>
    <mergeCell ref="CZ239:DA240"/>
    <mergeCell ref="DB239:DC240"/>
    <mergeCell ref="DD239:DE240"/>
    <mergeCell ref="DF239:DG240"/>
    <mergeCell ref="CO239:CO240"/>
    <mergeCell ref="CP239:CP240"/>
    <mergeCell ref="CQ239:CQ240"/>
    <mergeCell ref="CR239:CR240"/>
    <mergeCell ref="CS239:CS240"/>
    <mergeCell ref="CT239:CU240"/>
    <mergeCell ref="CI239:CI240"/>
    <mergeCell ref="CJ239:CJ240"/>
    <mergeCell ref="CK239:CK240"/>
    <mergeCell ref="CL239:CL240"/>
    <mergeCell ref="CM239:CM240"/>
    <mergeCell ref="CN239:CN240"/>
    <mergeCell ref="CC239:CC240"/>
    <mergeCell ref="CD239:CD240"/>
    <mergeCell ref="CE239:CE240"/>
    <mergeCell ref="CF239:CF240"/>
    <mergeCell ref="CG239:CG240"/>
    <mergeCell ref="CH239:CH240"/>
    <mergeCell ref="BU239:BV239"/>
    <mergeCell ref="BW239:BX240"/>
    <mergeCell ref="BY239:BY240"/>
    <mergeCell ref="BZ239:BZ240"/>
    <mergeCell ref="CA239:CA240"/>
    <mergeCell ref="CB239:CB240"/>
    <mergeCell ref="AC239:AD240"/>
    <mergeCell ref="AE239:AG239"/>
    <mergeCell ref="BM239:BN239"/>
    <mergeCell ref="BO239:BP240"/>
    <mergeCell ref="BQ239:BR240"/>
    <mergeCell ref="BS239:BT240"/>
    <mergeCell ref="Q239:R240"/>
    <mergeCell ref="S239:T240"/>
    <mergeCell ref="U239:V240"/>
    <mergeCell ref="W239:X240"/>
    <mergeCell ref="Y239:Z240"/>
    <mergeCell ref="AA239:AB240"/>
    <mergeCell ref="Q243:R244"/>
    <mergeCell ref="S243:T244"/>
    <mergeCell ref="U243:V244"/>
    <mergeCell ref="W243:X244"/>
    <mergeCell ref="Y243:Z244"/>
    <mergeCell ref="AA243:AB244"/>
    <mergeCell ref="DH241:DI242"/>
    <mergeCell ref="AE242:AG242"/>
    <mergeCell ref="BM242:BN242"/>
    <mergeCell ref="BU242:BV242"/>
    <mergeCell ref="A243:B244"/>
    <mergeCell ref="C243:G244"/>
    <mergeCell ref="H243:J244"/>
    <mergeCell ref="K243:L244"/>
    <mergeCell ref="M243:N244"/>
    <mergeCell ref="O243:P244"/>
    <mergeCell ref="CV241:CW242"/>
    <mergeCell ref="CX241:CY242"/>
    <mergeCell ref="CZ241:DA242"/>
    <mergeCell ref="DB241:DC242"/>
    <mergeCell ref="DD241:DE242"/>
    <mergeCell ref="DF241:DG242"/>
    <mergeCell ref="CO241:CO242"/>
    <mergeCell ref="CP241:CP242"/>
    <mergeCell ref="CQ241:CQ242"/>
    <mergeCell ref="CR241:CR242"/>
    <mergeCell ref="CS241:CS242"/>
    <mergeCell ref="CT241:CU242"/>
    <mergeCell ref="CI241:CI242"/>
    <mergeCell ref="CJ241:CJ242"/>
    <mergeCell ref="CK241:CK242"/>
    <mergeCell ref="CL241:CL242"/>
    <mergeCell ref="CM241:CM242"/>
    <mergeCell ref="CN241:CN242"/>
    <mergeCell ref="CC241:CC242"/>
    <mergeCell ref="CD241:CD242"/>
    <mergeCell ref="CE241:CE242"/>
    <mergeCell ref="CF241:CF242"/>
    <mergeCell ref="CG241:CG242"/>
    <mergeCell ref="CH241:CH242"/>
    <mergeCell ref="BU241:BV241"/>
    <mergeCell ref="BW241:BX242"/>
    <mergeCell ref="BY241:BY242"/>
    <mergeCell ref="BZ241:BZ242"/>
    <mergeCell ref="CA241:CA242"/>
    <mergeCell ref="CB241:CB242"/>
    <mergeCell ref="AC241:AD242"/>
    <mergeCell ref="AE241:AG241"/>
    <mergeCell ref="BM241:BN241"/>
    <mergeCell ref="BO241:BP242"/>
    <mergeCell ref="BQ241:BR242"/>
    <mergeCell ref="BS241:BT242"/>
    <mergeCell ref="Q241:R242"/>
    <mergeCell ref="S241:T242"/>
    <mergeCell ref="U241:V242"/>
    <mergeCell ref="W241:X242"/>
    <mergeCell ref="Y241:Z242"/>
    <mergeCell ref="AA241:AB242"/>
    <mergeCell ref="DH243:DI244"/>
    <mergeCell ref="AE244:AG244"/>
    <mergeCell ref="BM244:BN244"/>
    <mergeCell ref="BU244:BV244"/>
    <mergeCell ref="A241:B242"/>
    <mergeCell ref="C241:G242"/>
    <mergeCell ref="CV243:CW244"/>
    <mergeCell ref="CX243:CY244"/>
    <mergeCell ref="CZ243:DA244"/>
    <mergeCell ref="DB243:DC244"/>
    <mergeCell ref="DD243:DE244"/>
    <mergeCell ref="DF243:DG244"/>
    <mergeCell ref="CO243:CO244"/>
    <mergeCell ref="CP243:CP244"/>
    <mergeCell ref="CQ243:CQ244"/>
    <mergeCell ref="CR243:CR244"/>
    <mergeCell ref="CS243:CS244"/>
    <mergeCell ref="CT243:CU244"/>
    <mergeCell ref="CI243:CI244"/>
    <mergeCell ref="CJ243:CJ244"/>
    <mergeCell ref="CK243:CK244"/>
    <mergeCell ref="CL243:CL244"/>
    <mergeCell ref="CM243:CM244"/>
    <mergeCell ref="CN243:CN244"/>
    <mergeCell ref="CC243:CC244"/>
    <mergeCell ref="CD243:CD244"/>
    <mergeCell ref="CE243:CE244"/>
    <mergeCell ref="CF243:CF244"/>
    <mergeCell ref="CG243:CG244"/>
    <mergeCell ref="CH243:CH244"/>
    <mergeCell ref="BU243:BV243"/>
    <mergeCell ref="BW243:BX244"/>
    <mergeCell ref="BY243:BY244"/>
    <mergeCell ref="BZ243:BZ244"/>
    <mergeCell ref="CA243:CA244"/>
    <mergeCell ref="CB243:CB244"/>
    <mergeCell ref="AC243:AD244"/>
    <mergeCell ref="AE243:AG243"/>
    <mergeCell ref="BM243:BN243"/>
    <mergeCell ref="BO243:BP244"/>
    <mergeCell ref="BQ243:BR244"/>
    <mergeCell ref="BS243:BT244"/>
    <mergeCell ref="DH245:DI246"/>
    <mergeCell ref="AE246:AG246"/>
    <mergeCell ref="BM246:BN246"/>
    <mergeCell ref="BU246:BV246"/>
    <mergeCell ref="A247:B248"/>
    <mergeCell ref="C247:G248"/>
    <mergeCell ref="H247:J248"/>
    <mergeCell ref="K247:L248"/>
    <mergeCell ref="M247:N248"/>
    <mergeCell ref="O247:P248"/>
    <mergeCell ref="CV245:CW246"/>
    <mergeCell ref="CX245:CY246"/>
    <mergeCell ref="CZ245:DA246"/>
    <mergeCell ref="DB245:DC246"/>
    <mergeCell ref="DD245:DE246"/>
    <mergeCell ref="DF245:DG246"/>
    <mergeCell ref="CO245:CO246"/>
    <mergeCell ref="CP245:CP246"/>
    <mergeCell ref="CQ245:CQ246"/>
    <mergeCell ref="CR245:CR246"/>
    <mergeCell ref="CS245:CS246"/>
    <mergeCell ref="CT245:CU246"/>
    <mergeCell ref="CI245:CI246"/>
    <mergeCell ref="CJ245:CJ246"/>
    <mergeCell ref="CK245:CK246"/>
    <mergeCell ref="CL245:CL246"/>
    <mergeCell ref="CM245:CM246"/>
    <mergeCell ref="CN245:CN246"/>
    <mergeCell ref="CC245:CC246"/>
    <mergeCell ref="CD245:CD246"/>
    <mergeCell ref="CE245:CE246"/>
    <mergeCell ref="CF245:CF246"/>
    <mergeCell ref="CG245:CG246"/>
    <mergeCell ref="CH245:CH246"/>
    <mergeCell ref="BU245:BV245"/>
    <mergeCell ref="BW245:BX246"/>
    <mergeCell ref="BY245:BY246"/>
    <mergeCell ref="BZ245:BZ246"/>
    <mergeCell ref="CA245:CA246"/>
    <mergeCell ref="CB245:CB246"/>
    <mergeCell ref="AC245:AD246"/>
    <mergeCell ref="AE245:AG245"/>
    <mergeCell ref="BM245:BN245"/>
    <mergeCell ref="BO245:BP246"/>
    <mergeCell ref="BQ245:BR246"/>
    <mergeCell ref="BS245:BT246"/>
    <mergeCell ref="Q245:R246"/>
    <mergeCell ref="S245:T246"/>
    <mergeCell ref="U245:V246"/>
    <mergeCell ref="W245:X246"/>
    <mergeCell ref="Y245:Z246"/>
    <mergeCell ref="AA245:AB246"/>
    <mergeCell ref="DH247:DI248"/>
    <mergeCell ref="AE248:AG248"/>
    <mergeCell ref="BM248:BN248"/>
    <mergeCell ref="BU248:BV248"/>
    <mergeCell ref="A245:B246"/>
    <mergeCell ref="C245:G246"/>
    <mergeCell ref="H245:J246"/>
    <mergeCell ref="K245:L246"/>
    <mergeCell ref="M245:N246"/>
    <mergeCell ref="O245:P246"/>
    <mergeCell ref="H249:J250"/>
    <mergeCell ref="K249:L250"/>
    <mergeCell ref="M249:N250"/>
    <mergeCell ref="O249:P250"/>
    <mergeCell ref="CV247:CW248"/>
    <mergeCell ref="CX247:CY248"/>
    <mergeCell ref="CZ247:DA248"/>
    <mergeCell ref="DB247:DC248"/>
    <mergeCell ref="DD247:DE248"/>
    <mergeCell ref="DF247:DG248"/>
    <mergeCell ref="CO247:CO248"/>
    <mergeCell ref="CP247:CP248"/>
    <mergeCell ref="CQ247:CQ248"/>
    <mergeCell ref="CR247:CR248"/>
    <mergeCell ref="CS247:CS248"/>
    <mergeCell ref="CT247:CU248"/>
    <mergeCell ref="CI247:CI248"/>
    <mergeCell ref="CJ247:CJ248"/>
    <mergeCell ref="CK247:CK248"/>
    <mergeCell ref="CL247:CL248"/>
    <mergeCell ref="CM247:CM248"/>
    <mergeCell ref="CN247:CN248"/>
    <mergeCell ref="CC247:CC248"/>
    <mergeCell ref="CD247:CD248"/>
    <mergeCell ref="CE247:CE248"/>
    <mergeCell ref="CF247:CF248"/>
    <mergeCell ref="CG247:CG248"/>
    <mergeCell ref="CH247:CH248"/>
    <mergeCell ref="BU247:BV247"/>
    <mergeCell ref="BW247:BX248"/>
    <mergeCell ref="BY247:BY248"/>
    <mergeCell ref="BZ247:BZ248"/>
    <mergeCell ref="CA247:CA248"/>
    <mergeCell ref="CB247:CB248"/>
    <mergeCell ref="AC247:AD248"/>
    <mergeCell ref="AE247:AG247"/>
    <mergeCell ref="BM247:BN247"/>
    <mergeCell ref="BO247:BP248"/>
    <mergeCell ref="BQ247:BR248"/>
    <mergeCell ref="BS247:BT248"/>
    <mergeCell ref="Q247:R248"/>
    <mergeCell ref="S247:T248"/>
    <mergeCell ref="U247:V248"/>
    <mergeCell ref="W247:X248"/>
    <mergeCell ref="Y247:Z248"/>
    <mergeCell ref="AA247:AB248"/>
    <mergeCell ref="Q251:R252"/>
    <mergeCell ref="S251:T252"/>
    <mergeCell ref="U251:V252"/>
    <mergeCell ref="W251:X252"/>
    <mergeCell ref="Y251:Z252"/>
    <mergeCell ref="AA251:AB252"/>
    <mergeCell ref="DH249:DI250"/>
    <mergeCell ref="AE250:AG250"/>
    <mergeCell ref="BM250:BN250"/>
    <mergeCell ref="BU250:BV250"/>
    <mergeCell ref="A251:B252"/>
    <mergeCell ref="C251:G252"/>
    <mergeCell ref="H251:J252"/>
    <mergeCell ref="K251:L252"/>
    <mergeCell ref="M251:N252"/>
    <mergeCell ref="O251:P252"/>
    <mergeCell ref="CV249:CW250"/>
    <mergeCell ref="CX249:CY250"/>
    <mergeCell ref="CZ249:DA250"/>
    <mergeCell ref="DB249:DC250"/>
    <mergeCell ref="DD249:DE250"/>
    <mergeCell ref="DF249:DG250"/>
    <mergeCell ref="CO249:CO250"/>
    <mergeCell ref="CP249:CP250"/>
    <mergeCell ref="CQ249:CQ250"/>
    <mergeCell ref="CR249:CR250"/>
    <mergeCell ref="CS249:CS250"/>
    <mergeCell ref="CT249:CU250"/>
    <mergeCell ref="CI249:CI250"/>
    <mergeCell ref="CJ249:CJ250"/>
    <mergeCell ref="CK249:CK250"/>
    <mergeCell ref="CL249:CL250"/>
    <mergeCell ref="CM249:CM250"/>
    <mergeCell ref="CN249:CN250"/>
    <mergeCell ref="CC249:CC250"/>
    <mergeCell ref="CD249:CD250"/>
    <mergeCell ref="CE249:CE250"/>
    <mergeCell ref="CF249:CF250"/>
    <mergeCell ref="CG249:CG250"/>
    <mergeCell ref="CH249:CH250"/>
    <mergeCell ref="BU249:BV249"/>
    <mergeCell ref="BW249:BX250"/>
    <mergeCell ref="BY249:BY250"/>
    <mergeCell ref="BZ249:BZ250"/>
    <mergeCell ref="CA249:CA250"/>
    <mergeCell ref="CB249:CB250"/>
    <mergeCell ref="AC249:AD250"/>
    <mergeCell ref="AE249:AG249"/>
    <mergeCell ref="BM249:BN249"/>
    <mergeCell ref="BO249:BP250"/>
    <mergeCell ref="BQ249:BR250"/>
    <mergeCell ref="BS249:BT250"/>
    <mergeCell ref="Q249:R250"/>
    <mergeCell ref="S249:T250"/>
    <mergeCell ref="U249:V250"/>
    <mergeCell ref="W249:X250"/>
    <mergeCell ref="Y249:Z250"/>
    <mergeCell ref="AA249:AB250"/>
    <mergeCell ref="DH251:DI252"/>
    <mergeCell ref="AE252:AG252"/>
    <mergeCell ref="BM252:BN252"/>
    <mergeCell ref="BU252:BV252"/>
    <mergeCell ref="A249:B250"/>
    <mergeCell ref="C249:G250"/>
    <mergeCell ref="CV251:CW252"/>
    <mergeCell ref="CX251:CY252"/>
    <mergeCell ref="CZ251:DA252"/>
    <mergeCell ref="DB251:DC252"/>
    <mergeCell ref="DD251:DE252"/>
    <mergeCell ref="DF251:DG252"/>
    <mergeCell ref="CO251:CO252"/>
    <mergeCell ref="CP251:CP252"/>
    <mergeCell ref="CQ251:CQ252"/>
    <mergeCell ref="CR251:CR252"/>
    <mergeCell ref="CS251:CS252"/>
    <mergeCell ref="CT251:CU252"/>
    <mergeCell ref="CI251:CI252"/>
    <mergeCell ref="CJ251:CJ252"/>
    <mergeCell ref="CK251:CK252"/>
    <mergeCell ref="CL251:CL252"/>
    <mergeCell ref="CM251:CM252"/>
    <mergeCell ref="CN251:CN252"/>
    <mergeCell ref="CC251:CC252"/>
    <mergeCell ref="CD251:CD252"/>
    <mergeCell ref="CE251:CE252"/>
    <mergeCell ref="CF251:CF252"/>
    <mergeCell ref="CG251:CG252"/>
    <mergeCell ref="CH251:CH252"/>
    <mergeCell ref="BU251:BV251"/>
    <mergeCell ref="BW251:BX252"/>
    <mergeCell ref="BY251:BY252"/>
    <mergeCell ref="BZ251:BZ252"/>
    <mergeCell ref="CA251:CA252"/>
    <mergeCell ref="CB251:CB252"/>
    <mergeCell ref="AC251:AD252"/>
    <mergeCell ref="AE251:AG251"/>
    <mergeCell ref="BM251:BN251"/>
    <mergeCell ref="BO251:BP252"/>
    <mergeCell ref="BQ251:BR252"/>
    <mergeCell ref="BS251:BT252"/>
    <mergeCell ref="DH253:DI254"/>
    <mergeCell ref="AE254:AG254"/>
    <mergeCell ref="BM254:BN254"/>
    <mergeCell ref="BU254:BV254"/>
    <mergeCell ref="A255:B256"/>
    <mergeCell ref="C255:G256"/>
    <mergeCell ref="H255:J256"/>
    <mergeCell ref="K255:L256"/>
    <mergeCell ref="M255:N256"/>
    <mergeCell ref="O255:P256"/>
    <mergeCell ref="CV253:CW254"/>
    <mergeCell ref="CX253:CY254"/>
    <mergeCell ref="CZ253:DA254"/>
    <mergeCell ref="DB253:DC254"/>
    <mergeCell ref="DD253:DE254"/>
    <mergeCell ref="DF253:DG254"/>
    <mergeCell ref="CO253:CO254"/>
    <mergeCell ref="CP253:CP254"/>
    <mergeCell ref="CQ253:CQ254"/>
    <mergeCell ref="CR253:CR254"/>
    <mergeCell ref="CS253:CS254"/>
    <mergeCell ref="CT253:CU254"/>
    <mergeCell ref="CI253:CI254"/>
    <mergeCell ref="CJ253:CJ254"/>
    <mergeCell ref="CK253:CK254"/>
    <mergeCell ref="CL253:CL254"/>
    <mergeCell ref="CM253:CM254"/>
    <mergeCell ref="CN253:CN254"/>
    <mergeCell ref="CC253:CC254"/>
    <mergeCell ref="CD253:CD254"/>
    <mergeCell ref="CE253:CE254"/>
    <mergeCell ref="CF253:CF254"/>
    <mergeCell ref="CG253:CG254"/>
    <mergeCell ref="CH253:CH254"/>
    <mergeCell ref="BU253:BV253"/>
    <mergeCell ref="BW253:BX254"/>
    <mergeCell ref="BY253:BY254"/>
    <mergeCell ref="BZ253:BZ254"/>
    <mergeCell ref="CA253:CA254"/>
    <mergeCell ref="CB253:CB254"/>
    <mergeCell ref="AC253:AD254"/>
    <mergeCell ref="AE253:AG253"/>
    <mergeCell ref="BM253:BN253"/>
    <mergeCell ref="BO253:BP254"/>
    <mergeCell ref="BQ253:BR254"/>
    <mergeCell ref="BS253:BT254"/>
    <mergeCell ref="Q253:R254"/>
    <mergeCell ref="S253:T254"/>
    <mergeCell ref="U253:V254"/>
    <mergeCell ref="W253:X254"/>
    <mergeCell ref="Y253:Z254"/>
    <mergeCell ref="AA253:AB254"/>
    <mergeCell ref="DH255:DI256"/>
    <mergeCell ref="AE256:AG256"/>
    <mergeCell ref="BM256:BN256"/>
    <mergeCell ref="BU256:BV256"/>
    <mergeCell ref="A253:B254"/>
    <mergeCell ref="C253:G254"/>
    <mergeCell ref="H253:J254"/>
    <mergeCell ref="K253:L254"/>
    <mergeCell ref="M253:N254"/>
    <mergeCell ref="O253:P254"/>
    <mergeCell ref="H257:J258"/>
    <mergeCell ref="K257:L258"/>
    <mergeCell ref="M257:N258"/>
    <mergeCell ref="O257:P258"/>
    <mergeCell ref="CV255:CW256"/>
    <mergeCell ref="CX255:CY256"/>
    <mergeCell ref="CZ255:DA256"/>
    <mergeCell ref="DB255:DC256"/>
    <mergeCell ref="DD255:DE256"/>
    <mergeCell ref="DF255:DG256"/>
    <mergeCell ref="CO255:CO256"/>
    <mergeCell ref="CP255:CP256"/>
    <mergeCell ref="CQ255:CQ256"/>
    <mergeCell ref="CR255:CR256"/>
    <mergeCell ref="CS255:CS256"/>
    <mergeCell ref="CT255:CU256"/>
    <mergeCell ref="CI255:CI256"/>
    <mergeCell ref="CJ255:CJ256"/>
    <mergeCell ref="CK255:CK256"/>
    <mergeCell ref="CL255:CL256"/>
    <mergeCell ref="CM255:CM256"/>
    <mergeCell ref="CN255:CN256"/>
    <mergeCell ref="CC255:CC256"/>
    <mergeCell ref="CD255:CD256"/>
    <mergeCell ref="CE255:CE256"/>
    <mergeCell ref="CF255:CF256"/>
    <mergeCell ref="CG255:CG256"/>
    <mergeCell ref="CH255:CH256"/>
    <mergeCell ref="BU255:BV255"/>
    <mergeCell ref="BW255:BX256"/>
    <mergeCell ref="BY255:BY256"/>
    <mergeCell ref="BZ255:BZ256"/>
    <mergeCell ref="CA255:CA256"/>
    <mergeCell ref="CB255:CB256"/>
    <mergeCell ref="AC255:AD256"/>
    <mergeCell ref="AE255:AG255"/>
    <mergeCell ref="BM255:BN255"/>
    <mergeCell ref="BO255:BP256"/>
    <mergeCell ref="BQ255:BR256"/>
    <mergeCell ref="BS255:BT256"/>
    <mergeCell ref="Q255:R256"/>
    <mergeCell ref="S255:T256"/>
    <mergeCell ref="U255:V256"/>
    <mergeCell ref="W255:X256"/>
    <mergeCell ref="Y255:Z256"/>
    <mergeCell ref="AA255:AB256"/>
    <mergeCell ref="Q259:R260"/>
    <mergeCell ref="S259:T260"/>
    <mergeCell ref="U259:V260"/>
    <mergeCell ref="W259:X260"/>
    <mergeCell ref="Y259:Z260"/>
    <mergeCell ref="AA259:AB260"/>
    <mergeCell ref="DH257:DI258"/>
    <mergeCell ref="AE258:AG258"/>
    <mergeCell ref="BM258:BN258"/>
    <mergeCell ref="BU258:BV258"/>
    <mergeCell ref="A259:B260"/>
    <mergeCell ref="C259:G260"/>
    <mergeCell ref="H259:J260"/>
    <mergeCell ref="K259:L260"/>
    <mergeCell ref="M259:N260"/>
    <mergeCell ref="O259:P260"/>
    <mergeCell ref="CV257:CW258"/>
    <mergeCell ref="CX257:CY258"/>
    <mergeCell ref="CZ257:DA258"/>
    <mergeCell ref="DB257:DC258"/>
    <mergeCell ref="DD257:DE258"/>
    <mergeCell ref="DF257:DG258"/>
    <mergeCell ref="CO257:CO258"/>
    <mergeCell ref="CP257:CP258"/>
    <mergeCell ref="CQ257:CQ258"/>
    <mergeCell ref="CR257:CR258"/>
    <mergeCell ref="CS257:CS258"/>
    <mergeCell ref="CT257:CU258"/>
    <mergeCell ref="CI257:CI258"/>
    <mergeCell ref="CJ257:CJ258"/>
    <mergeCell ref="CK257:CK258"/>
    <mergeCell ref="CL257:CL258"/>
    <mergeCell ref="CM257:CM258"/>
    <mergeCell ref="CN257:CN258"/>
    <mergeCell ref="CC257:CC258"/>
    <mergeCell ref="CD257:CD258"/>
    <mergeCell ref="CE257:CE258"/>
    <mergeCell ref="CF257:CF258"/>
    <mergeCell ref="CG257:CG258"/>
    <mergeCell ref="CH257:CH258"/>
    <mergeCell ref="BU257:BV257"/>
    <mergeCell ref="BW257:BX258"/>
    <mergeCell ref="BY257:BY258"/>
    <mergeCell ref="BZ257:BZ258"/>
    <mergeCell ref="CA257:CA258"/>
    <mergeCell ref="CB257:CB258"/>
    <mergeCell ref="AC257:AD258"/>
    <mergeCell ref="AE257:AG257"/>
    <mergeCell ref="BM257:BN257"/>
    <mergeCell ref="BO257:BP258"/>
    <mergeCell ref="BQ257:BR258"/>
    <mergeCell ref="BS257:BT258"/>
    <mergeCell ref="Q257:R258"/>
    <mergeCell ref="S257:T258"/>
    <mergeCell ref="U257:V258"/>
    <mergeCell ref="W257:X258"/>
    <mergeCell ref="Y257:Z258"/>
    <mergeCell ref="AA257:AB258"/>
    <mergeCell ref="DH259:DI260"/>
    <mergeCell ref="AE260:AG260"/>
    <mergeCell ref="BM260:BN260"/>
    <mergeCell ref="BU260:BV260"/>
    <mergeCell ref="A257:B258"/>
    <mergeCell ref="C257:G258"/>
    <mergeCell ref="CV259:CW260"/>
    <mergeCell ref="CX259:CY260"/>
    <mergeCell ref="CZ259:DA260"/>
    <mergeCell ref="DB259:DC260"/>
    <mergeCell ref="DD259:DE260"/>
    <mergeCell ref="DF259:DG260"/>
    <mergeCell ref="CO259:CO260"/>
    <mergeCell ref="CP259:CP260"/>
    <mergeCell ref="CQ259:CQ260"/>
    <mergeCell ref="CR259:CR260"/>
    <mergeCell ref="CS259:CS260"/>
    <mergeCell ref="CT259:CU260"/>
    <mergeCell ref="CI259:CI260"/>
    <mergeCell ref="CJ259:CJ260"/>
    <mergeCell ref="CK259:CK260"/>
    <mergeCell ref="CL259:CL260"/>
    <mergeCell ref="CM259:CM260"/>
    <mergeCell ref="CN259:CN260"/>
    <mergeCell ref="CC259:CC260"/>
    <mergeCell ref="CD259:CD260"/>
    <mergeCell ref="CE259:CE260"/>
    <mergeCell ref="CF259:CF260"/>
    <mergeCell ref="CG259:CG260"/>
    <mergeCell ref="CH259:CH260"/>
    <mergeCell ref="BU259:BV259"/>
    <mergeCell ref="BW259:BX260"/>
    <mergeCell ref="BY259:BY260"/>
    <mergeCell ref="BZ259:BZ260"/>
    <mergeCell ref="CA259:CA260"/>
    <mergeCell ref="CB259:CB260"/>
    <mergeCell ref="AC259:AD260"/>
    <mergeCell ref="AE259:AG259"/>
    <mergeCell ref="BM259:BN259"/>
    <mergeCell ref="BO259:BP260"/>
    <mergeCell ref="BQ259:BR260"/>
    <mergeCell ref="BS259:BT260"/>
    <mergeCell ref="DH261:DI262"/>
    <mergeCell ref="AE262:AG262"/>
    <mergeCell ref="BM262:BN262"/>
    <mergeCell ref="BU262:BV262"/>
    <mergeCell ref="A263:B264"/>
    <mergeCell ref="C263:G264"/>
    <mergeCell ref="H263:J264"/>
    <mergeCell ref="K263:L264"/>
    <mergeCell ref="M263:N264"/>
    <mergeCell ref="O263:P264"/>
    <mergeCell ref="CV261:CW262"/>
    <mergeCell ref="CX261:CY262"/>
    <mergeCell ref="CZ261:DA262"/>
    <mergeCell ref="DB261:DC262"/>
    <mergeCell ref="DD261:DE262"/>
    <mergeCell ref="DF261:DG262"/>
    <mergeCell ref="CO261:CO262"/>
    <mergeCell ref="CP261:CP262"/>
    <mergeCell ref="CQ261:CQ262"/>
    <mergeCell ref="CR261:CR262"/>
    <mergeCell ref="CS261:CS262"/>
    <mergeCell ref="CT261:CU262"/>
    <mergeCell ref="CI261:CI262"/>
    <mergeCell ref="CJ261:CJ262"/>
    <mergeCell ref="CK261:CK262"/>
    <mergeCell ref="CL261:CL262"/>
    <mergeCell ref="CM261:CM262"/>
    <mergeCell ref="CN261:CN262"/>
    <mergeCell ref="CC261:CC262"/>
    <mergeCell ref="CD261:CD262"/>
    <mergeCell ref="CE261:CE262"/>
    <mergeCell ref="CF261:CF262"/>
    <mergeCell ref="CG261:CG262"/>
    <mergeCell ref="CH261:CH262"/>
    <mergeCell ref="BU261:BV261"/>
    <mergeCell ref="BW261:BX262"/>
    <mergeCell ref="BY261:BY262"/>
    <mergeCell ref="BZ261:BZ262"/>
    <mergeCell ref="CA261:CA262"/>
    <mergeCell ref="CB261:CB262"/>
    <mergeCell ref="AC261:AD262"/>
    <mergeCell ref="AE261:AG261"/>
    <mergeCell ref="BM261:BN261"/>
    <mergeCell ref="BO261:BP262"/>
    <mergeCell ref="BQ261:BR262"/>
    <mergeCell ref="BS261:BT262"/>
    <mergeCell ref="Q261:R262"/>
    <mergeCell ref="S261:T262"/>
    <mergeCell ref="U261:V262"/>
    <mergeCell ref="W261:X262"/>
    <mergeCell ref="Y261:Z262"/>
    <mergeCell ref="AA261:AB262"/>
    <mergeCell ref="DH263:DI264"/>
    <mergeCell ref="AE264:AG264"/>
    <mergeCell ref="BM264:BN264"/>
    <mergeCell ref="BU264:BV264"/>
    <mergeCell ref="A261:B262"/>
    <mergeCell ref="C261:G262"/>
    <mergeCell ref="H261:J262"/>
    <mergeCell ref="K261:L262"/>
    <mergeCell ref="M261:N262"/>
    <mergeCell ref="O261:P262"/>
    <mergeCell ref="H265:J266"/>
    <mergeCell ref="K265:L266"/>
    <mergeCell ref="M265:N266"/>
    <mergeCell ref="O265:P266"/>
    <mergeCell ref="CV263:CW264"/>
    <mergeCell ref="CX263:CY264"/>
    <mergeCell ref="CZ263:DA264"/>
    <mergeCell ref="DB263:DC264"/>
    <mergeCell ref="DD263:DE264"/>
    <mergeCell ref="DF263:DG264"/>
    <mergeCell ref="CO263:CO264"/>
    <mergeCell ref="CP263:CP264"/>
    <mergeCell ref="CQ263:CQ264"/>
    <mergeCell ref="CR263:CR264"/>
    <mergeCell ref="CS263:CS264"/>
    <mergeCell ref="CT263:CU264"/>
    <mergeCell ref="CI263:CI264"/>
    <mergeCell ref="CJ263:CJ264"/>
    <mergeCell ref="CK263:CK264"/>
    <mergeCell ref="CL263:CL264"/>
    <mergeCell ref="CM263:CM264"/>
    <mergeCell ref="CN263:CN264"/>
    <mergeCell ref="CC263:CC264"/>
    <mergeCell ref="CD263:CD264"/>
    <mergeCell ref="CE263:CE264"/>
    <mergeCell ref="CF263:CF264"/>
    <mergeCell ref="CG263:CG264"/>
    <mergeCell ref="CH263:CH264"/>
    <mergeCell ref="BU263:BV263"/>
    <mergeCell ref="BW263:BX264"/>
    <mergeCell ref="BY263:BY264"/>
    <mergeCell ref="BZ263:BZ264"/>
    <mergeCell ref="CA263:CA264"/>
    <mergeCell ref="CB263:CB264"/>
    <mergeCell ref="AC263:AD264"/>
    <mergeCell ref="AE263:AG263"/>
    <mergeCell ref="BM263:BN263"/>
    <mergeCell ref="BO263:BP264"/>
    <mergeCell ref="BQ263:BR264"/>
    <mergeCell ref="BS263:BT264"/>
    <mergeCell ref="Q263:R264"/>
    <mergeCell ref="S263:T264"/>
    <mergeCell ref="U263:V264"/>
    <mergeCell ref="W263:X264"/>
    <mergeCell ref="Y263:Z264"/>
    <mergeCell ref="AA263:AB264"/>
    <mergeCell ref="Q267:R268"/>
    <mergeCell ref="S267:T268"/>
    <mergeCell ref="U267:V268"/>
    <mergeCell ref="W267:X268"/>
    <mergeCell ref="Y267:Z268"/>
    <mergeCell ref="AA267:AB268"/>
    <mergeCell ref="DH265:DI266"/>
    <mergeCell ref="AE266:AG266"/>
    <mergeCell ref="BM266:BN266"/>
    <mergeCell ref="BU266:BV266"/>
    <mergeCell ref="A267:B268"/>
    <mergeCell ref="C267:G268"/>
    <mergeCell ref="H267:J268"/>
    <mergeCell ref="K267:L268"/>
    <mergeCell ref="M267:N268"/>
    <mergeCell ref="O267:P268"/>
    <mergeCell ref="CV265:CW266"/>
    <mergeCell ref="CX265:CY266"/>
    <mergeCell ref="CZ265:DA266"/>
    <mergeCell ref="DB265:DC266"/>
    <mergeCell ref="DD265:DE266"/>
    <mergeCell ref="DF265:DG266"/>
    <mergeCell ref="CO265:CO266"/>
    <mergeCell ref="CP265:CP266"/>
    <mergeCell ref="CQ265:CQ266"/>
    <mergeCell ref="CR265:CR266"/>
    <mergeCell ref="CS265:CS266"/>
    <mergeCell ref="CT265:CU266"/>
    <mergeCell ref="CI265:CI266"/>
    <mergeCell ref="CJ265:CJ266"/>
    <mergeCell ref="CK265:CK266"/>
    <mergeCell ref="CL265:CL266"/>
    <mergeCell ref="CM265:CM266"/>
    <mergeCell ref="CN265:CN266"/>
    <mergeCell ref="CC265:CC266"/>
    <mergeCell ref="CD265:CD266"/>
    <mergeCell ref="CE265:CE266"/>
    <mergeCell ref="CF265:CF266"/>
    <mergeCell ref="CG265:CG266"/>
    <mergeCell ref="CH265:CH266"/>
    <mergeCell ref="BU265:BV265"/>
    <mergeCell ref="BW265:BX266"/>
    <mergeCell ref="BY265:BY266"/>
    <mergeCell ref="BZ265:BZ266"/>
    <mergeCell ref="CA265:CA266"/>
    <mergeCell ref="CB265:CB266"/>
    <mergeCell ref="AC265:AD266"/>
    <mergeCell ref="AE265:AG265"/>
    <mergeCell ref="BM265:BN265"/>
    <mergeCell ref="BO265:BP266"/>
    <mergeCell ref="BQ265:BR266"/>
    <mergeCell ref="BS265:BT266"/>
    <mergeCell ref="Q265:R266"/>
    <mergeCell ref="S265:T266"/>
    <mergeCell ref="U265:V266"/>
    <mergeCell ref="W265:X266"/>
    <mergeCell ref="Y265:Z266"/>
    <mergeCell ref="AA265:AB266"/>
    <mergeCell ref="DH267:DI268"/>
    <mergeCell ref="AE268:AG268"/>
    <mergeCell ref="BM268:BN268"/>
    <mergeCell ref="BU268:BV268"/>
    <mergeCell ref="A265:B266"/>
    <mergeCell ref="C265:G266"/>
    <mergeCell ref="CV267:CW268"/>
    <mergeCell ref="CX267:CY268"/>
    <mergeCell ref="CZ267:DA268"/>
    <mergeCell ref="DB267:DC268"/>
    <mergeCell ref="DD267:DE268"/>
    <mergeCell ref="DF267:DG268"/>
    <mergeCell ref="CO267:CO268"/>
    <mergeCell ref="CP267:CP268"/>
    <mergeCell ref="CQ267:CQ268"/>
    <mergeCell ref="CR267:CR268"/>
    <mergeCell ref="CS267:CS268"/>
    <mergeCell ref="CT267:CU268"/>
    <mergeCell ref="CI267:CI268"/>
    <mergeCell ref="CJ267:CJ268"/>
    <mergeCell ref="CK267:CK268"/>
    <mergeCell ref="CL267:CL268"/>
    <mergeCell ref="CM267:CM268"/>
    <mergeCell ref="CN267:CN268"/>
    <mergeCell ref="CC267:CC268"/>
    <mergeCell ref="CD267:CD268"/>
    <mergeCell ref="CE267:CE268"/>
    <mergeCell ref="CF267:CF268"/>
    <mergeCell ref="CG267:CG268"/>
    <mergeCell ref="CH267:CH268"/>
    <mergeCell ref="BU267:BV267"/>
    <mergeCell ref="BW267:BX268"/>
    <mergeCell ref="BY267:BY268"/>
    <mergeCell ref="BZ267:BZ268"/>
    <mergeCell ref="CA267:CA268"/>
    <mergeCell ref="CB267:CB268"/>
    <mergeCell ref="AC267:AD268"/>
    <mergeCell ref="AE267:AG267"/>
    <mergeCell ref="BM267:BN267"/>
    <mergeCell ref="BO267:BP268"/>
    <mergeCell ref="BQ267:BR268"/>
    <mergeCell ref="BS267:BT268"/>
    <mergeCell ref="DH269:DI270"/>
    <mergeCell ref="AE270:AG270"/>
    <mergeCell ref="BM270:BN270"/>
    <mergeCell ref="BU270:BV270"/>
    <mergeCell ref="A271:B272"/>
    <mergeCell ref="C271:G272"/>
    <mergeCell ref="H271:J272"/>
    <mergeCell ref="K271:L272"/>
    <mergeCell ref="M271:N272"/>
    <mergeCell ref="O271:P272"/>
    <mergeCell ref="CV269:CW270"/>
    <mergeCell ref="CX269:CY270"/>
    <mergeCell ref="CZ269:DA270"/>
    <mergeCell ref="DB269:DC270"/>
    <mergeCell ref="DD269:DE270"/>
    <mergeCell ref="DF269:DG270"/>
    <mergeCell ref="CO269:CO270"/>
    <mergeCell ref="CP269:CP270"/>
    <mergeCell ref="CQ269:CQ270"/>
    <mergeCell ref="CR269:CR270"/>
    <mergeCell ref="CS269:CS270"/>
    <mergeCell ref="CT269:CU270"/>
    <mergeCell ref="CI269:CI270"/>
    <mergeCell ref="CJ269:CJ270"/>
    <mergeCell ref="CK269:CK270"/>
    <mergeCell ref="CL269:CL270"/>
    <mergeCell ref="CM269:CM270"/>
    <mergeCell ref="CN269:CN270"/>
    <mergeCell ref="CC269:CC270"/>
    <mergeCell ref="CD269:CD270"/>
    <mergeCell ref="CE269:CE270"/>
    <mergeCell ref="CF269:CF270"/>
    <mergeCell ref="CG269:CG270"/>
    <mergeCell ref="CH269:CH270"/>
    <mergeCell ref="BU269:BV269"/>
    <mergeCell ref="BW269:BX270"/>
    <mergeCell ref="BY269:BY270"/>
    <mergeCell ref="BZ269:BZ270"/>
    <mergeCell ref="CA269:CA270"/>
    <mergeCell ref="CB269:CB270"/>
    <mergeCell ref="AC269:AD270"/>
    <mergeCell ref="AE269:AG269"/>
    <mergeCell ref="BM269:BN269"/>
    <mergeCell ref="BO269:BP270"/>
    <mergeCell ref="BQ269:BR270"/>
    <mergeCell ref="BS269:BT270"/>
    <mergeCell ref="Q269:R270"/>
    <mergeCell ref="S269:T270"/>
    <mergeCell ref="U269:V270"/>
    <mergeCell ref="W269:X270"/>
    <mergeCell ref="Y269:Z270"/>
    <mergeCell ref="AA269:AB270"/>
    <mergeCell ref="DH271:DI272"/>
    <mergeCell ref="AE272:AG272"/>
    <mergeCell ref="BM272:BN272"/>
    <mergeCell ref="BU272:BV272"/>
    <mergeCell ref="A269:B270"/>
    <mergeCell ref="C269:G270"/>
    <mergeCell ref="H269:J270"/>
    <mergeCell ref="K269:L270"/>
    <mergeCell ref="M269:N270"/>
    <mergeCell ref="O269:P270"/>
    <mergeCell ref="H273:J274"/>
    <mergeCell ref="K273:L274"/>
    <mergeCell ref="M273:N274"/>
    <mergeCell ref="O273:P274"/>
    <mergeCell ref="CV271:CW272"/>
    <mergeCell ref="CX271:CY272"/>
    <mergeCell ref="CZ271:DA272"/>
    <mergeCell ref="DB271:DC272"/>
    <mergeCell ref="DD271:DE272"/>
    <mergeCell ref="DF271:DG272"/>
    <mergeCell ref="CO271:CO272"/>
    <mergeCell ref="CP271:CP272"/>
    <mergeCell ref="CQ271:CQ272"/>
    <mergeCell ref="CR271:CR272"/>
    <mergeCell ref="CS271:CS272"/>
    <mergeCell ref="CT271:CU272"/>
    <mergeCell ref="CI271:CI272"/>
    <mergeCell ref="CJ271:CJ272"/>
    <mergeCell ref="CK271:CK272"/>
    <mergeCell ref="CL271:CL272"/>
    <mergeCell ref="CM271:CM272"/>
    <mergeCell ref="CN271:CN272"/>
    <mergeCell ref="CC271:CC272"/>
    <mergeCell ref="CD271:CD272"/>
    <mergeCell ref="CE271:CE272"/>
    <mergeCell ref="CF271:CF272"/>
    <mergeCell ref="CG271:CG272"/>
    <mergeCell ref="CH271:CH272"/>
    <mergeCell ref="BU271:BV271"/>
    <mergeCell ref="BW271:BX272"/>
    <mergeCell ref="BY271:BY272"/>
    <mergeCell ref="BZ271:BZ272"/>
    <mergeCell ref="CA271:CA272"/>
    <mergeCell ref="CB271:CB272"/>
    <mergeCell ref="AC271:AD272"/>
    <mergeCell ref="AE271:AG271"/>
    <mergeCell ref="BM271:BN271"/>
    <mergeCell ref="BO271:BP272"/>
    <mergeCell ref="BQ271:BR272"/>
    <mergeCell ref="BS271:BT272"/>
    <mergeCell ref="Q271:R272"/>
    <mergeCell ref="S271:T272"/>
    <mergeCell ref="U271:V272"/>
    <mergeCell ref="W271:X272"/>
    <mergeCell ref="Y271:Z272"/>
    <mergeCell ref="AA271:AB272"/>
    <mergeCell ref="Q275:R276"/>
    <mergeCell ref="S275:T276"/>
    <mergeCell ref="U275:V276"/>
    <mergeCell ref="W275:X276"/>
    <mergeCell ref="Y275:Z276"/>
    <mergeCell ref="AA275:AB276"/>
    <mergeCell ref="DH273:DI274"/>
    <mergeCell ref="AE274:AG274"/>
    <mergeCell ref="BM274:BN274"/>
    <mergeCell ref="BU274:BV274"/>
    <mergeCell ref="A275:B276"/>
    <mergeCell ref="C275:G276"/>
    <mergeCell ref="H275:J276"/>
    <mergeCell ref="K275:L276"/>
    <mergeCell ref="M275:N276"/>
    <mergeCell ref="O275:P276"/>
    <mergeCell ref="CV273:CW274"/>
    <mergeCell ref="CX273:CY274"/>
    <mergeCell ref="CZ273:DA274"/>
    <mergeCell ref="DB273:DC274"/>
    <mergeCell ref="DD273:DE274"/>
    <mergeCell ref="DF273:DG274"/>
    <mergeCell ref="CO273:CO274"/>
    <mergeCell ref="CP273:CP274"/>
    <mergeCell ref="CQ273:CQ274"/>
    <mergeCell ref="CR273:CR274"/>
    <mergeCell ref="CS273:CS274"/>
    <mergeCell ref="CT273:CU274"/>
    <mergeCell ref="CI273:CI274"/>
    <mergeCell ref="CJ273:CJ274"/>
    <mergeCell ref="CK273:CK274"/>
    <mergeCell ref="CL273:CL274"/>
    <mergeCell ref="CM273:CM274"/>
    <mergeCell ref="CN273:CN274"/>
    <mergeCell ref="CC273:CC274"/>
    <mergeCell ref="CD273:CD274"/>
    <mergeCell ref="CE273:CE274"/>
    <mergeCell ref="CF273:CF274"/>
    <mergeCell ref="CG273:CG274"/>
    <mergeCell ref="CH273:CH274"/>
    <mergeCell ref="BU273:BV273"/>
    <mergeCell ref="BW273:BX274"/>
    <mergeCell ref="BY273:BY274"/>
    <mergeCell ref="BZ273:BZ274"/>
    <mergeCell ref="CA273:CA274"/>
    <mergeCell ref="CB273:CB274"/>
    <mergeCell ref="AC273:AD274"/>
    <mergeCell ref="AE273:AG273"/>
    <mergeCell ref="BM273:BN273"/>
    <mergeCell ref="BO273:BP274"/>
    <mergeCell ref="BQ273:BR274"/>
    <mergeCell ref="BS273:BT274"/>
    <mergeCell ref="Q273:R274"/>
    <mergeCell ref="S273:T274"/>
    <mergeCell ref="U273:V274"/>
    <mergeCell ref="W273:X274"/>
    <mergeCell ref="Y273:Z274"/>
    <mergeCell ref="AA273:AB274"/>
    <mergeCell ref="DH275:DI276"/>
    <mergeCell ref="AE276:AG276"/>
    <mergeCell ref="BM276:BN276"/>
    <mergeCell ref="BU276:BV276"/>
    <mergeCell ref="A273:B274"/>
    <mergeCell ref="C273:G274"/>
    <mergeCell ref="CV275:CW276"/>
    <mergeCell ref="CX275:CY276"/>
    <mergeCell ref="CZ275:DA276"/>
    <mergeCell ref="DB275:DC276"/>
    <mergeCell ref="DD275:DE276"/>
    <mergeCell ref="DF275:DG276"/>
    <mergeCell ref="CO275:CO276"/>
    <mergeCell ref="CP275:CP276"/>
    <mergeCell ref="CQ275:CQ276"/>
    <mergeCell ref="CR275:CR276"/>
    <mergeCell ref="CS275:CS276"/>
    <mergeCell ref="CT275:CU276"/>
    <mergeCell ref="CI275:CI276"/>
    <mergeCell ref="CJ275:CJ276"/>
    <mergeCell ref="CK275:CK276"/>
    <mergeCell ref="CL275:CL276"/>
    <mergeCell ref="CM275:CM276"/>
    <mergeCell ref="CN275:CN276"/>
    <mergeCell ref="CC275:CC276"/>
    <mergeCell ref="CD275:CD276"/>
    <mergeCell ref="CE275:CE276"/>
    <mergeCell ref="CF275:CF276"/>
    <mergeCell ref="CG275:CG276"/>
    <mergeCell ref="CH275:CH276"/>
    <mergeCell ref="BU275:BV275"/>
    <mergeCell ref="BW275:BX276"/>
    <mergeCell ref="BY275:BY276"/>
    <mergeCell ref="BZ275:BZ276"/>
    <mergeCell ref="CA275:CA276"/>
    <mergeCell ref="CB275:CB276"/>
    <mergeCell ref="AC275:AD276"/>
    <mergeCell ref="AE275:AG275"/>
    <mergeCell ref="BM275:BN275"/>
    <mergeCell ref="BO275:BP276"/>
    <mergeCell ref="BQ275:BR276"/>
    <mergeCell ref="BS275:BT276"/>
    <mergeCell ref="DH277:DI278"/>
    <mergeCell ref="AE278:AG278"/>
    <mergeCell ref="BM278:BN278"/>
    <mergeCell ref="BU278:BV278"/>
    <mergeCell ref="A279:B280"/>
    <mergeCell ref="C279:G280"/>
    <mergeCell ref="H279:J280"/>
    <mergeCell ref="K279:L280"/>
    <mergeCell ref="M279:N280"/>
    <mergeCell ref="O279:P280"/>
    <mergeCell ref="CV277:CW278"/>
    <mergeCell ref="CX277:CY278"/>
    <mergeCell ref="CZ277:DA278"/>
    <mergeCell ref="DB277:DC278"/>
    <mergeCell ref="DD277:DE278"/>
    <mergeCell ref="DF277:DG278"/>
    <mergeCell ref="CO277:CO278"/>
    <mergeCell ref="CP277:CP278"/>
    <mergeCell ref="CQ277:CQ278"/>
    <mergeCell ref="CR277:CR278"/>
    <mergeCell ref="CS277:CS278"/>
    <mergeCell ref="CT277:CU278"/>
    <mergeCell ref="CI277:CI278"/>
    <mergeCell ref="CJ277:CJ278"/>
    <mergeCell ref="CK277:CK278"/>
    <mergeCell ref="CL277:CL278"/>
    <mergeCell ref="CM277:CM278"/>
    <mergeCell ref="CN277:CN278"/>
    <mergeCell ref="CC277:CC278"/>
    <mergeCell ref="CD277:CD278"/>
    <mergeCell ref="CE277:CE278"/>
    <mergeCell ref="CF277:CF278"/>
    <mergeCell ref="CG277:CG278"/>
    <mergeCell ref="CH277:CH278"/>
    <mergeCell ref="BU277:BV277"/>
    <mergeCell ref="BW277:BX278"/>
    <mergeCell ref="BY277:BY278"/>
    <mergeCell ref="BZ277:BZ278"/>
    <mergeCell ref="CA277:CA278"/>
    <mergeCell ref="CB277:CB278"/>
    <mergeCell ref="AC277:AD278"/>
    <mergeCell ref="AE277:AG277"/>
    <mergeCell ref="BM277:BN277"/>
    <mergeCell ref="BO277:BP278"/>
    <mergeCell ref="BQ277:BR278"/>
    <mergeCell ref="BS277:BT278"/>
    <mergeCell ref="Q277:R278"/>
    <mergeCell ref="S277:T278"/>
    <mergeCell ref="U277:V278"/>
    <mergeCell ref="W277:X278"/>
    <mergeCell ref="Y277:Z278"/>
    <mergeCell ref="AA277:AB278"/>
    <mergeCell ref="DH279:DI280"/>
    <mergeCell ref="AE280:AG280"/>
    <mergeCell ref="BM280:BN280"/>
    <mergeCell ref="BU280:BV280"/>
    <mergeCell ref="A277:B278"/>
    <mergeCell ref="C277:G278"/>
    <mergeCell ref="H277:J278"/>
    <mergeCell ref="K277:L278"/>
    <mergeCell ref="M277:N278"/>
    <mergeCell ref="O277:P278"/>
    <mergeCell ref="H281:J282"/>
    <mergeCell ref="K281:L282"/>
    <mergeCell ref="M281:N282"/>
    <mergeCell ref="O281:P282"/>
    <mergeCell ref="CV279:CW280"/>
    <mergeCell ref="CX279:CY280"/>
    <mergeCell ref="CZ279:DA280"/>
    <mergeCell ref="DB279:DC280"/>
    <mergeCell ref="DD279:DE280"/>
    <mergeCell ref="DF279:DG280"/>
    <mergeCell ref="CO279:CO280"/>
    <mergeCell ref="CP279:CP280"/>
    <mergeCell ref="CQ279:CQ280"/>
    <mergeCell ref="CR279:CR280"/>
    <mergeCell ref="CS279:CS280"/>
    <mergeCell ref="CT279:CU280"/>
    <mergeCell ref="CI279:CI280"/>
    <mergeCell ref="CJ279:CJ280"/>
    <mergeCell ref="CK279:CK280"/>
    <mergeCell ref="CL279:CL280"/>
    <mergeCell ref="CM279:CM280"/>
    <mergeCell ref="CN279:CN280"/>
    <mergeCell ref="CC279:CC280"/>
    <mergeCell ref="CD279:CD280"/>
    <mergeCell ref="CE279:CE280"/>
    <mergeCell ref="CF279:CF280"/>
    <mergeCell ref="CG279:CG280"/>
    <mergeCell ref="CH279:CH280"/>
    <mergeCell ref="BU279:BV279"/>
    <mergeCell ref="BW279:BX280"/>
    <mergeCell ref="BY279:BY280"/>
    <mergeCell ref="BZ279:BZ280"/>
    <mergeCell ref="CA279:CA280"/>
    <mergeCell ref="CB279:CB280"/>
    <mergeCell ref="AC279:AD280"/>
    <mergeCell ref="AE279:AG279"/>
    <mergeCell ref="BM279:BN279"/>
    <mergeCell ref="BO279:BP280"/>
    <mergeCell ref="BQ279:BR280"/>
    <mergeCell ref="BS279:BT280"/>
    <mergeCell ref="Q279:R280"/>
    <mergeCell ref="S279:T280"/>
    <mergeCell ref="U279:V280"/>
    <mergeCell ref="W279:X280"/>
    <mergeCell ref="Y279:Z280"/>
    <mergeCell ref="AA279:AB280"/>
    <mergeCell ref="Q283:R284"/>
    <mergeCell ref="S283:T284"/>
    <mergeCell ref="U283:V284"/>
    <mergeCell ref="W283:X284"/>
    <mergeCell ref="Y283:Z284"/>
    <mergeCell ref="AA283:AB284"/>
    <mergeCell ref="DH281:DI282"/>
    <mergeCell ref="AE282:AG282"/>
    <mergeCell ref="BM282:BN282"/>
    <mergeCell ref="BU282:BV282"/>
    <mergeCell ref="A283:B284"/>
    <mergeCell ref="C283:G284"/>
    <mergeCell ref="H283:J284"/>
    <mergeCell ref="K283:L284"/>
    <mergeCell ref="M283:N284"/>
    <mergeCell ref="O283:P284"/>
    <mergeCell ref="CV281:CW282"/>
    <mergeCell ref="CX281:CY282"/>
    <mergeCell ref="CZ281:DA282"/>
    <mergeCell ref="DB281:DC282"/>
    <mergeCell ref="DD281:DE282"/>
    <mergeCell ref="DF281:DG282"/>
    <mergeCell ref="CO281:CO282"/>
    <mergeCell ref="CP281:CP282"/>
    <mergeCell ref="CQ281:CQ282"/>
    <mergeCell ref="CR281:CR282"/>
    <mergeCell ref="CS281:CS282"/>
    <mergeCell ref="CT281:CU282"/>
    <mergeCell ref="CI281:CI282"/>
    <mergeCell ref="CJ281:CJ282"/>
    <mergeCell ref="CK281:CK282"/>
    <mergeCell ref="CL281:CL282"/>
    <mergeCell ref="CM281:CM282"/>
    <mergeCell ref="CN281:CN282"/>
    <mergeCell ref="CC281:CC282"/>
    <mergeCell ref="CD281:CD282"/>
    <mergeCell ref="CE281:CE282"/>
    <mergeCell ref="CF281:CF282"/>
    <mergeCell ref="CG281:CG282"/>
    <mergeCell ref="CH281:CH282"/>
    <mergeCell ref="BU281:BV281"/>
    <mergeCell ref="BW281:BX282"/>
    <mergeCell ref="BY281:BY282"/>
    <mergeCell ref="BZ281:BZ282"/>
    <mergeCell ref="CA281:CA282"/>
    <mergeCell ref="CB281:CB282"/>
    <mergeCell ref="AC281:AD282"/>
    <mergeCell ref="AE281:AG281"/>
    <mergeCell ref="BM281:BN281"/>
    <mergeCell ref="BO281:BP282"/>
    <mergeCell ref="BQ281:BR282"/>
    <mergeCell ref="BS281:BT282"/>
    <mergeCell ref="Q281:R282"/>
    <mergeCell ref="S281:T282"/>
    <mergeCell ref="U281:V282"/>
    <mergeCell ref="W281:X282"/>
    <mergeCell ref="Y281:Z282"/>
    <mergeCell ref="AA281:AB282"/>
    <mergeCell ref="DH283:DI284"/>
    <mergeCell ref="AE284:AG284"/>
    <mergeCell ref="BM284:BN284"/>
    <mergeCell ref="BU284:BV284"/>
    <mergeCell ref="A281:B282"/>
    <mergeCell ref="C281:G282"/>
    <mergeCell ref="CV283:CW284"/>
    <mergeCell ref="CX283:CY284"/>
    <mergeCell ref="CZ283:DA284"/>
    <mergeCell ref="DB283:DC284"/>
    <mergeCell ref="DD283:DE284"/>
    <mergeCell ref="DF283:DG284"/>
    <mergeCell ref="CO283:CO284"/>
    <mergeCell ref="CP283:CP284"/>
    <mergeCell ref="CQ283:CQ284"/>
    <mergeCell ref="CR283:CR284"/>
    <mergeCell ref="CS283:CS284"/>
    <mergeCell ref="CT283:CU284"/>
    <mergeCell ref="CI283:CI284"/>
    <mergeCell ref="CJ283:CJ284"/>
    <mergeCell ref="CK283:CK284"/>
    <mergeCell ref="CL283:CL284"/>
    <mergeCell ref="CM283:CM284"/>
    <mergeCell ref="CN283:CN284"/>
    <mergeCell ref="CC283:CC284"/>
    <mergeCell ref="CD283:CD284"/>
    <mergeCell ref="CE283:CE284"/>
    <mergeCell ref="CF283:CF284"/>
    <mergeCell ref="CG283:CG284"/>
    <mergeCell ref="CH283:CH284"/>
    <mergeCell ref="BU283:BV283"/>
    <mergeCell ref="BW283:BX284"/>
    <mergeCell ref="BY283:BY284"/>
    <mergeCell ref="BZ283:BZ284"/>
    <mergeCell ref="CA283:CA284"/>
    <mergeCell ref="CB283:CB284"/>
    <mergeCell ref="AC283:AD284"/>
    <mergeCell ref="AE283:AG283"/>
    <mergeCell ref="BM283:BN283"/>
    <mergeCell ref="BO283:BP284"/>
    <mergeCell ref="BQ283:BR284"/>
    <mergeCell ref="BS283:BT284"/>
    <mergeCell ref="DH285:DI286"/>
    <mergeCell ref="AE286:AG286"/>
    <mergeCell ref="BM286:BN286"/>
    <mergeCell ref="BU286:BV286"/>
    <mergeCell ref="A287:B288"/>
    <mergeCell ref="C287:G288"/>
    <mergeCell ref="H287:J288"/>
    <mergeCell ref="K287:L288"/>
    <mergeCell ref="M287:N288"/>
    <mergeCell ref="O287:P288"/>
    <mergeCell ref="CV285:CW286"/>
    <mergeCell ref="CX285:CY286"/>
    <mergeCell ref="CZ285:DA286"/>
    <mergeCell ref="DB285:DC286"/>
    <mergeCell ref="DD285:DE286"/>
    <mergeCell ref="DF285:DG286"/>
    <mergeCell ref="CO285:CO286"/>
    <mergeCell ref="CP285:CP286"/>
    <mergeCell ref="CQ285:CQ286"/>
    <mergeCell ref="CR285:CR286"/>
    <mergeCell ref="CS285:CS286"/>
    <mergeCell ref="CT285:CU286"/>
    <mergeCell ref="CI285:CI286"/>
    <mergeCell ref="CJ285:CJ286"/>
    <mergeCell ref="CK285:CK286"/>
    <mergeCell ref="CL285:CL286"/>
    <mergeCell ref="CM285:CM286"/>
    <mergeCell ref="CN285:CN286"/>
    <mergeCell ref="CC285:CC286"/>
    <mergeCell ref="CD285:CD286"/>
    <mergeCell ref="CE285:CE286"/>
    <mergeCell ref="CF285:CF286"/>
    <mergeCell ref="CG285:CG286"/>
    <mergeCell ref="CH285:CH286"/>
    <mergeCell ref="BU285:BV285"/>
    <mergeCell ref="BW285:BX286"/>
    <mergeCell ref="BY285:BY286"/>
    <mergeCell ref="BZ285:BZ286"/>
    <mergeCell ref="CA285:CA286"/>
    <mergeCell ref="CB285:CB286"/>
    <mergeCell ref="AC285:AD286"/>
    <mergeCell ref="AE285:AG285"/>
    <mergeCell ref="BM285:BN285"/>
    <mergeCell ref="BO285:BP286"/>
    <mergeCell ref="BQ285:BR286"/>
    <mergeCell ref="BS285:BT286"/>
    <mergeCell ref="Q285:R286"/>
    <mergeCell ref="S285:T286"/>
    <mergeCell ref="U285:V286"/>
    <mergeCell ref="W285:X286"/>
    <mergeCell ref="Y285:Z286"/>
    <mergeCell ref="AA285:AB286"/>
    <mergeCell ref="DH287:DI288"/>
    <mergeCell ref="AE288:AG288"/>
    <mergeCell ref="BM288:BN288"/>
    <mergeCell ref="BU288:BV288"/>
    <mergeCell ref="A285:B286"/>
    <mergeCell ref="C285:G286"/>
    <mergeCell ref="H285:J286"/>
    <mergeCell ref="K285:L286"/>
    <mergeCell ref="M285:N286"/>
    <mergeCell ref="O285:P286"/>
    <mergeCell ref="H289:J290"/>
    <mergeCell ref="K289:L290"/>
    <mergeCell ref="M289:N290"/>
    <mergeCell ref="O289:P290"/>
    <mergeCell ref="CV287:CW288"/>
    <mergeCell ref="CX287:CY288"/>
    <mergeCell ref="CZ287:DA288"/>
    <mergeCell ref="DB287:DC288"/>
    <mergeCell ref="DD287:DE288"/>
    <mergeCell ref="DF287:DG288"/>
    <mergeCell ref="CO287:CO288"/>
    <mergeCell ref="CP287:CP288"/>
    <mergeCell ref="CQ287:CQ288"/>
    <mergeCell ref="CR287:CR288"/>
    <mergeCell ref="CS287:CS288"/>
    <mergeCell ref="CT287:CU288"/>
    <mergeCell ref="CI287:CI288"/>
    <mergeCell ref="CJ287:CJ288"/>
    <mergeCell ref="CK287:CK288"/>
    <mergeCell ref="CL287:CL288"/>
    <mergeCell ref="CM287:CM288"/>
    <mergeCell ref="CN287:CN288"/>
    <mergeCell ref="CC287:CC288"/>
    <mergeCell ref="CD287:CD288"/>
    <mergeCell ref="CE287:CE288"/>
    <mergeCell ref="CF287:CF288"/>
    <mergeCell ref="CG287:CG288"/>
    <mergeCell ref="CH287:CH288"/>
    <mergeCell ref="BU287:BV287"/>
    <mergeCell ref="BW287:BX288"/>
    <mergeCell ref="BY287:BY288"/>
    <mergeCell ref="BZ287:BZ288"/>
    <mergeCell ref="CA287:CA288"/>
    <mergeCell ref="CB287:CB288"/>
    <mergeCell ref="AC287:AD288"/>
    <mergeCell ref="AE287:AG287"/>
    <mergeCell ref="BM287:BN287"/>
    <mergeCell ref="BO287:BP288"/>
    <mergeCell ref="BQ287:BR288"/>
    <mergeCell ref="BS287:BT288"/>
    <mergeCell ref="Q287:R288"/>
    <mergeCell ref="S287:T288"/>
    <mergeCell ref="U287:V288"/>
    <mergeCell ref="W287:X288"/>
    <mergeCell ref="Y287:Z288"/>
    <mergeCell ref="AA287:AB288"/>
    <mergeCell ref="Q291:R292"/>
    <mergeCell ref="S291:T292"/>
    <mergeCell ref="U291:V292"/>
    <mergeCell ref="W291:X292"/>
    <mergeCell ref="Y291:Z292"/>
    <mergeCell ref="AA291:AB292"/>
    <mergeCell ref="DH289:DI290"/>
    <mergeCell ref="AE290:AG290"/>
    <mergeCell ref="BM290:BN290"/>
    <mergeCell ref="BU290:BV290"/>
    <mergeCell ref="A291:B292"/>
    <mergeCell ref="C291:G292"/>
    <mergeCell ref="H291:J292"/>
    <mergeCell ref="K291:L292"/>
    <mergeCell ref="M291:N292"/>
    <mergeCell ref="O291:P292"/>
    <mergeCell ref="CV289:CW290"/>
    <mergeCell ref="CX289:CY290"/>
    <mergeCell ref="CZ289:DA290"/>
    <mergeCell ref="DB289:DC290"/>
    <mergeCell ref="DD289:DE290"/>
    <mergeCell ref="DF289:DG290"/>
    <mergeCell ref="CO289:CO290"/>
    <mergeCell ref="CP289:CP290"/>
    <mergeCell ref="CQ289:CQ290"/>
    <mergeCell ref="CR289:CR290"/>
    <mergeCell ref="CS289:CS290"/>
    <mergeCell ref="CT289:CU290"/>
    <mergeCell ref="CI289:CI290"/>
    <mergeCell ref="CJ289:CJ290"/>
    <mergeCell ref="CK289:CK290"/>
    <mergeCell ref="CL289:CL290"/>
    <mergeCell ref="CM289:CM290"/>
    <mergeCell ref="CN289:CN290"/>
    <mergeCell ref="CC289:CC290"/>
    <mergeCell ref="CD289:CD290"/>
    <mergeCell ref="CE289:CE290"/>
    <mergeCell ref="CF289:CF290"/>
    <mergeCell ref="CG289:CG290"/>
    <mergeCell ref="CH289:CH290"/>
    <mergeCell ref="BU289:BV289"/>
    <mergeCell ref="BW289:BX290"/>
    <mergeCell ref="BY289:BY290"/>
    <mergeCell ref="BZ289:BZ290"/>
    <mergeCell ref="CA289:CA290"/>
    <mergeCell ref="CB289:CB290"/>
    <mergeCell ref="AC289:AD290"/>
    <mergeCell ref="AE289:AG289"/>
    <mergeCell ref="BM289:BN289"/>
    <mergeCell ref="BO289:BP290"/>
    <mergeCell ref="BQ289:BR290"/>
    <mergeCell ref="BS289:BT290"/>
    <mergeCell ref="Q289:R290"/>
    <mergeCell ref="S289:T290"/>
    <mergeCell ref="U289:V290"/>
    <mergeCell ref="W289:X290"/>
    <mergeCell ref="Y289:Z290"/>
    <mergeCell ref="AA289:AB290"/>
    <mergeCell ref="DH291:DI292"/>
    <mergeCell ref="AE292:AG292"/>
    <mergeCell ref="BM292:BN292"/>
    <mergeCell ref="BU292:BV292"/>
    <mergeCell ref="A289:B290"/>
    <mergeCell ref="C289:G290"/>
    <mergeCell ref="CV291:CW292"/>
    <mergeCell ref="CX291:CY292"/>
    <mergeCell ref="CZ291:DA292"/>
    <mergeCell ref="DB291:DC292"/>
    <mergeCell ref="DD291:DE292"/>
    <mergeCell ref="DF291:DG292"/>
    <mergeCell ref="CO291:CO292"/>
    <mergeCell ref="CP291:CP292"/>
    <mergeCell ref="CQ291:CQ292"/>
    <mergeCell ref="CR291:CR292"/>
    <mergeCell ref="CS291:CS292"/>
    <mergeCell ref="CT291:CU292"/>
    <mergeCell ref="CI291:CI292"/>
    <mergeCell ref="CJ291:CJ292"/>
    <mergeCell ref="CK291:CK292"/>
    <mergeCell ref="CL291:CL292"/>
    <mergeCell ref="CM291:CM292"/>
    <mergeCell ref="CN291:CN292"/>
    <mergeCell ref="CC291:CC292"/>
    <mergeCell ref="CD291:CD292"/>
    <mergeCell ref="CE291:CE292"/>
    <mergeCell ref="CF291:CF292"/>
    <mergeCell ref="CG291:CG292"/>
    <mergeCell ref="CH291:CH292"/>
    <mergeCell ref="BU291:BV291"/>
    <mergeCell ref="BW291:BX292"/>
    <mergeCell ref="BY291:BY292"/>
    <mergeCell ref="BZ291:BZ292"/>
    <mergeCell ref="CA291:CA292"/>
    <mergeCell ref="CB291:CB292"/>
    <mergeCell ref="AC291:AD292"/>
    <mergeCell ref="AE291:AG291"/>
    <mergeCell ref="BM291:BN291"/>
    <mergeCell ref="BO291:BP292"/>
    <mergeCell ref="BQ291:BR292"/>
    <mergeCell ref="BS291:BT292"/>
    <mergeCell ref="DH293:DI294"/>
    <mergeCell ref="AE294:AG294"/>
    <mergeCell ref="BM294:BN294"/>
    <mergeCell ref="BU294:BV294"/>
    <mergeCell ref="A295:B296"/>
    <mergeCell ref="C295:G296"/>
    <mergeCell ref="H295:J296"/>
    <mergeCell ref="K295:L296"/>
    <mergeCell ref="M295:N296"/>
    <mergeCell ref="O295:P296"/>
    <mergeCell ref="CV293:CW294"/>
    <mergeCell ref="CX293:CY294"/>
    <mergeCell ref="CZ293:DA294"/>
    <mergeCell ref="DB293:DC294"/>
    <mergeCell ref="DD293:DE294"/>
    <mergeCell ref="DF293:DG294"/>
    <mergeCell ref="CO293:CO294"/>
    <mergeCell ref="CP293:CP294"/>
    <mergeCell ref="CQ293:CQ294"/>
    <mergeCell ref="CR293:CR294"/>
    <mergeCell ref="CS293:CS294"/>
    <mergeCell ref="CT293:CU294"/>
    <mergeCell ref="CI293:CI294"/>
    <mergeCell ref="CJ293:CJ294"/>
    <mergeCell ref="CK293:CK294"/>
    <mergeCell ref="CL293:CL294"/>
    <mergeCell ref="CM293:CM294"/>
    <mergeCell ref="CN293:CN294"/>
    <mergeCell ref="CC293:CC294"/>
    <mergeCell ref="CD293:CD294"/>
    <mergeCell ref="CE293:CE294"/>
    <mergeCell ref="CF293:CF294"/>
    <mergeCell ref="CG293:CG294"/>
    <mergeCell ref="CH293:CH294"/>
    <mergeCell ref="BU293:BV293"/>
    <mergeCell ref="BW293:BX294"/>
    <mergeCell ref="BY293:BY294"/>
    <mergeCell ref="BZ293:BZ294"/>
    <mergeCell ref="CA293:CA294"/>
    <mergeCell ref="CB293:CB294"/>
    <mergeCell ref="AC293:AD294"/>
    <mergeCell ref="AE293:AG293"/>
    <mergeCell ref="BM293:BN293"/>
    <mergeCell ref="BO293:BP294"/>
    <mergeCell ref="BQ293:BR294"/>
    <mergeCell ref="BS293:BT294"/>
    <mergeCell ref="Q293:R294"/>
    <mergeCell ref="S293:T294"/>
    <mergeCell ref="U293:V294"/>
    <mergeCell ref="W293:X294"/>
    <mergeCell ref="Y293:Z294"/>
    <mergeCell ref="AA293:AB294"/>
    <mergeCell ref="DH295:DI296"/>
    <mergeCell ref="AE296:AG296"/>
    <mergeCell ref="BM296:BN296"/>
    <mergeCell ref="BU296:BV296"/>
    <mergeCell ref="A293:B294"/>
    <mergeCell ref="C293:G294"/>
    <mergeCell ref="H293:J294"/>
    <mergeCell ref="K293:L294"/>
    <mergeCell ref="M293:N294"/>
    <mergeCell ref="O293:P294"/>
    <mergeCell ref="H297:J298"/>
    <mergeCell ref="K297:L298"/>
    <mergeCell ref="M297:N298"/>
    <mergeCell ref="O297:P298"/>
    <mergeCell ref="CV295:CW296"/>
    <mergeCell ref="CX295:CY296"/>
    <mergeCell ref="CZ295:DA296"/>
    <mergeCell ref="DB295:DC296"/>
    <mergeCell ref="DD295:DE296"/>
    <mergeCell ref="DF295:DG296"/>
    <mergeCell ref="CO295:CO296"/>
    <mergeCell ref="CP295:CP296"/>
    <mergeCell ref="CQ295:CQ296"/>
    <mergeCell ref="CR295:CR296"/>
    <mergeCell ref="CS295:CS296"/>
    <mergeCell ref="CT295:CU296"/>
    <mergeCell ref="CI295:CI296"/>
    <mergeCell ref="CJ295:CJ296"/>
    <mergeCell ref="CK295:CK296"/>
    <mergeCell ref="CL295:CL296"/>
    <mergeCell ref="CM295:CM296"/>
    <mergeCell ref="CN295:CN296"/>
    <mergeCell ref="CC295:CC296"/>
    <mergeCell ref="CD295:CD296"/>
    <mergeCell ref="CE295:CE296"/>
    <mergeCell ref="CF295:CF296"/>
    <mergeCell ref="CG295:CG296"/>
    <mergeCell ref="CH295:CH296"/>
    <mergeCell ref="BU295:BV295"/>
    <mergeCell ref="BW295:BX296"/>
    <mergeCell ref="BY295:BY296"/>
    <mergeCell ref="BZ295:BZ296"/>
    <mergeCell ref="CA295:CA296"/>
    <mergeCell ref="CB295:CB296"/>
    <mergeCell ref="AC295:AD296"/>
    <mergeCell ref="AE295:AG295"/>
    <mergeCell ref="BM295:BN295"/>
    <mergeCell ref="BO295:BP296"/>
    <mergeCell ref="BQ295:BR296"/>
    <mergeCell ref="BS295:BT296"/>
    <mergeCell ref="Q295:R296"/>
    <mergeCell ref="S295:T296"/>
    <mergeCell ref="U295:V296"/>
    <mergeCell ref="W295:X296"/>
    <mergeCell ref="Y295:Z296"/>
    <mergeCell ref="AA295:AB296"/>
    <mergeCell ref="Q299:R300"/>
    <mergeCell ref="S299:T300"/>
    <mergeCell ref="U299:V300"/>
    <mergeCell ref="W299:X300"/>
    <mergeCell ref="Y299:Z300"/>
    <mergeCell ref="AA299:AB300"/>
    <mergeCell ref="DH297:DI298"/>
    <mergeCell ref="AE298:AG298"/>
    <mergeCell ref="BM298:BN298"/>
    <mergeCell ref="BU298:BV298"/>
    <mergeCell ref="A299:B300"/>
    <mergeCell ref="C299:G300"/>
    <mergeCell ref="H299:J300"/>
    <mergeCell ref="K299:L300"/>
    <mergeCell ref="M299:N300"/>
    <mergeCell ref="O299:P300"/>
    <mergeCell ref="CV297:CW298"/>
    <mergeCell ref="CX297:CY298"/>
    <mergeCell ref="CZ297:DA298"/>
    <mergeCell ref="DB297:DC298"/>
    <mergeCell ref="DD297:DE298"/>
    <mergeCell ref="DF297:DG298"/>
    <mergeCell ref="CO297:CO298"/>
    <mergeCell ref="CP297:CP298"/>
    <mergeCell ref="CQ297:CQ298"/>
    <mergeCell ref="CR297:CR298"/>
    <mergeCell ref="CS297:CS298"/>
    <mergeCell ref="CT297:CU298"/>
    <mergeCell ref="CI297:CI298"/>
    <mergeCell ref="CJ297:CJ298"/>
    <mergeCell ref="CK297:CK298"/>
    <mergeCell ref="CL297:CL298"/>
    <mergeCell ref="CM297:CM298"/>
    <mergeCell ref="CN297:CN298"/>
    <mergeCell ref="CC297:CC298"/>
    <mergeCell ref="CD297:CD298"/>
    <mergeCell ref="CE297:CE298"/>
    <mergeCell ref="CF297:CF298"/>
    <mergeCell ref="CG297:CG298"/>
    <mergeCell ref="CH297:CH298"/>
    <mergeCell ref="BU297:BV297"/>
    <mergeCell ref="BW297:BX298"/>
    <mergeCell ref="BY297:BY298"/>
    <mergeCell ref="BZ297:BZ298"/>
    <mergeCell ref="CA297:CA298"/>
    <mergeCell ref="CB297:CB298"/>
    <mergeCell ref="AC297:AD298"/>
    <mergeCell ref="AE297:AG297"/>
    <mergeCell ref="BM297:BN297"/>
    <mergeCell ref="BO297:BP298"/>
    <mergeCell ref="BQ297:BR298"/>
    <mergeCell ref="BS297:BT298"/>
    <mergeCell ref="Q297:R298"/>
    <mergeCell ref="S297:T298"/>
    <mergeCell ref="U297:V298"/>
    <mergeCell ref="W297:X298"/>
    <mergeCell ref="Y297:Z298"/>
    <mergeCell ref="AA297:AB298"/>
    <mergeCell ref="DH299:DI300"/>
    <mergeCell ref="AE300:AG300"/>
    <mergeCell ref="BM300:BN300"/>
    <mergeCell ref="BU300:BV300"/>
    <mergeCell ref="A297:B298"/>
    <mergeCell ref="C297:G298"/>
    <mergeCell ref="CV299:CW300"/>
    <mergeCell ref="CX299:CY300"/>
    <mergeCell ref="CZ299:DA300"/>
    <mergeCell ref="DB299:DC300"/>
    <mergeCell ref="DD299:DE300"/>
    <mergeCell ref="DF299:DG300"/>
    <mergeCell ref="CO299:CO300"/>
    <mergeCell ref="CP299:CP300"/>
    <mergeCell ref="CQ299:CQ300"/>
    <mergeCell ref="CR299:CR300"/>
    <mergeCell ref="CS299:CS300"/>
    <mergeCell ref="CT299:CU300"/>
    <mergeCell ref="CI299:CI300"/>
    <mergeCell ref="CJ299:CJ300"/>
    <mergeCell ref="CK299:CK300"/>
    <mergeCell ref="CL299:CL300"/>
    <mergeCell ref="CM299:CM300"/>
    <mergeCell ref="CN299:CN300"/>
    <mergeCell ref="CC299:CC300"/>
    <mergeCell ref="CD299:CD300"/>
    <mergeCell ref="CE299:CE300"/>
    <mergeCell ref="CF299:CF300"/>
    <mergeCell ref="CG299:CG300"/>
    <mergeCell ref="CH299:CH300"/>
    <mergeCell ref="BU299:BV299"/>
    <mergeCell ref="BW299:BX300"/>
    <mergeCell ref="BY299:BY300"/>
    <mergeCell ref="BZ299:BZ300"/>
    <mergeCell ref="CA299:CA300"/>
    <mergeCell ref="CB299:CB300"/>
    <mergeCell ref="AC299:AD300"/>
    <mergeCell ref="AE299:AG299"/>
    <mergeCell ref="BM299:BN299"/>
    <mergeCell ref="BO299:BP300"/>
    <mergeCell ref="BQ299:BR300"/>
    <mergeCell ref="BS299:BT300"/>
    <mergeCell ref="DH301:DI302"/>
    <mergeCell ref="AE302:AG302"/>
    <mergeCell ref="BM302:BN302"/>
    <mergeCell ref="BU302:BV302"/>
    <mergeCell ref="A303:B304"/>
    <mergeCell ref="C303:G304"/>
    <mergeCell ref="H303:J304"/>
    <mergeCell ref="K303:L304"/>
    <mergeCell ref="M303:N304"/>
    <mergeCell ref="O303:P304"/>
    <mergeCell ref="CV301:CW302"/>
    <mergeCell ref="CX301:CY302"/>
    <mergeCell ref="CZ301:DA302"/>
    <mergeCell ref="DB301:DC302"/>
    <mergeCell ref="DD301:DE302"/>
    <mergeCell ref="DF301:DG302"/>
    <mergeCell ref="CO301:CO302"/>
    <mergeCell ref="CP301:CP302"/>
    <mergeCell ref="CQ301:CQ302"/>
    <mergeCell ref="CR301:CR302"/>
    <mergeCell ref="CS301:CS302"/>
    <mergeCell ref="CT301:CU302"/>
    <mergeCell ref="CI301:CI302"/>
    <mergeCell ref="CJ301:CJ302"/>
    <mergeCell ref="CK301:CK302"/>
    <mergeCell ref="CL301:CL302"/>
    <mergeCell ref="CM301:CM302"/>
    <mergeCell ref="CN301:CN302"/>
    <mergeCell ref="CC301:CC302"/>
    <mergeCell ref="CD301:CD302"/>
    <mergeCell ref="CE301:CE302"/>
    <mergeCell ref="CF301:CF302"/>
    <mergeCell ref="CG301:CG302"/>
    <mergeCell ref="CH301:CH302"/>
    <mergeCell ref="BU301:BV301"/>
    <mergeCell ref="BW301:BX302"/>
    <mergeCell ref="BY301:BY302"/>
    <mergeCell ref="BZ301:BZ302"/>
    <mergeCell ref="CA301:CA302"/>
    <mergeCell ref="CB301:CB302"/>
    <mergeCell ref="AC301:AD302"/>
    <mergeCell ref="AE301:AG301"/>
    <mergeCell ref="BM301:BN301"/>
    <mergeCell ref="BO301:BP302"/>
    <mergeCell ref="BQ301:BR302"/>
    <mergeCell ref="BS301:BT302"/>
    <mergeCell ref="Q301:R302"/>
    <mergeCell ref="S301:T302"/>
    <mergeCell ref="U301:V302"/>
    <mergeCell ref="W301:X302"/>
    <mergeCell ref="Y301:Z302"/>
    <mergeCell ref="AA301:AB302"/>
    <mergeCell ref="DH303:DI304"/>
    <mergeCell ref="AE304:AG304"/>
    <mergeCell ref="BM304:BN304"/>
    <mergeCell ref="BU304:BV304"/>
    <mergeCell ref="A301:B302"/>
    <mergeCell ref="C301:G302"/>
    <mergeCell ref="H301:J302"/>
    <mergeCell ref="K301:L302"/>
    <mergeCell ref="M301:N302"/>
    <mergeCell ref="O301:P302"/>
    <mergeCell ref="H305:J306"/>
    <mergeCell ref="K305:L306"/>
    <mergeCell ref="M305:N306"/>
    <mergeCell ref="O305:P306"/>
    <mergeCell ref="CV303:CW304"/>
    <mergeCell ref="CX303:CY304"/>
    <mergeCell ref="CZ303:DA304"/>
    <mergeCell ref="DB303:DC304"/>
    <mergeCell ref="DD303:DE304"/>
    <mergeCell ref="DF303:DG304"/>
    <mergeCell ref="CO303:CO304"/>
    <mergeCell ref="CP303:CP304"/>
    <mergeCell ref="CQ303:CQ304"/>
    <mergeCell ref="CR303:CR304"/>
    <mergeCell ref="CS303:CS304"/>
    <mergeCell ref="CT303:CU304"/>
    <mergeCell ref="CI303:CI304"/>
    <mergeCell ref="CJ303:CJ304"/>
    <mergeCell ref="CK303:CK304"/>
    <mergeCell ref="CL303:CL304"/>
    <mergeCell ref="CM303:CM304"/>
    <mergeCell ref="CN303:CN304"/>
    <mergeCell ref="CC303:CC304"/>
    <mergeCell ref="CD303:CD304"/>
    <mergeCell ref="CE303:CE304"/>
    <mergeCell ref="CF303:CF304"/>
    <mergeCell ref="CG303:CG304"/>
    <mergeCell ref="CH303:CH304"/>
    <mergeCell ref="BU303:BV303"/>
    <mergeCell ref="BW303:BX304"/>
    <mergeCell ref="BY303:BY304"/>
    <mergeCell ref="BZ303:BZ304"/>
    <mergeCell ref="CA303:CA304"/>
    <mergeCell ref="CB303:CB304"/>
    <mergeCell ref="AC303:AD304"/>
    <mergeCell ref="AE303:AG303"/>
    <mergeCell ref="BM303:BN303"/>
    <mergeCell ref="BO303:BP304"/>
    <mergeCell ref="BQ303:BR304"/>
    <mergeCell ref="BS303:BT304"/>
    <mergeCell ref="Q303:R304"/>
    <mergeCell ref="S303:T304"/>
    <mergeCell ref="U303:V304"/>
    <mergeCell ref="W303:X304"/>
    <mergeCell ref="Y303:Z304"/>
    <mergeCell ref="AA303:AB304"/>
    <mergeCell ref="Q307:R308"/>
    <mergeCell ref="S307:T308"/>
    <mergeCell ref="U307:V308"/>
    <mergeCell ref="W307:X308"/>
    <mergeCell ref="Y307:Z308"/>
    <mergeCell ref="AA307:AB308"/>
    <mergeCell ref="DH305:DI306"/>
    <mergeCell ref="AE306:AG306"/>
    <mergeCell ref="BM306:BN306"/>
    <mergeCell ref="BU306:BV306"/>
    <mergeCell ref="A307:B308"/>
    <mergeCell ref="C307:G308"/>
    <mergeCell ref="H307:J308"/>
    <mergeCell ref="K307:L308"/>
    <mergeCell ref="M307:N308"/>
    <mergeCell ref="O307:P308"/>
    <mergeCell ref="CV305:CW306"/>
    <mergeCell ref="CX305:CY306"/>
    <mergeCell ref="CZ305:DA306"/>
    <mergeCell ref="DB305:DC306"/>
    <mergeCell ref="DD305:DE306"/>
    <mergeCell ref="DF305:DG306"/>
    <mergeCell ref="CO305:CO306"/>
    <mergeCell ref="CP305:CP306"/>
    <mergeCell ref="CQ305:CQ306"/>
    <mergeCell ref="CR305:CR306"/>
    <mergeCell ref="CS305:CS306"/>
    <mergeCell ref="CT305:CU306"/>
    <mergeCell ref="CI305:CI306"/>
    <mergeCell ref="CJ305:CJ306"/>
    <mergeCell ref="CK305:CK306"/>
    <mergeCell ref="CL305:CL306"/>
    <mergeCell ref="CM305:CM306"/>
    <mergeCell ref="CN305:CN306"/>
    <mergeCell ref="CC305:CC306"/>
    <mergeCell ref="CD305:CD306"/>
    <mergeCell ref="CE305:CE306"/>
    <mergeCell ref="CF305:CF306"/>
    <mergeCell ref="CG305:CG306"/>
    <mergeCell ref="CH305:CH306"/>
    <mergeCell ref="BU305:BV305"/>
    <mergeCell ref="BW305:BX306"/>
    <mergeCell ref="BY305:BY306"/>
    <mergeCell ref="BZ305:BZ306"/>
    <mergeCell ref="CA305:CA306"/>
    <mergeCell ref="CB305:CB306"/>
    <mergeCell ref="AC305:AD306"/>
    <mergeCell ref="AE305:AG305"/>
    <mergeCell ref="BM305:BN305"/>
    <mergeCell ref="BO305:BP306"/>
    <mergeCell ref="BQ305:BR306"/>
    <mergeCell ref="BS305:BT306"/>
    <mergeCell ref="Q305:R306"/>
    <mergeCell ref="S305:T306"/>
    <mergeCell ref="U305:V306"/>
    <mergeCell ref="W305:X306"/>
    <mergeCell ref="Y305:Z306"/>
    <mergeCell ref="AA305:AB306"/>
    <mergeCell ref="DH307:DI308"/>
    <mergeCell ref="AE308:AG308"/>
    <mergeCell ref="BM308:BN308"/>
    <mergeCell ref="BU308:BV308"/>
    <mergeCell ref="A305:B306"/>
    <mergeCell ref="C305:G306"/>
    <mergeCell ref="CV307:CW308"/>
    <mergeCell ref="CX307:CY308"/>
    <mergeCell ref="CZ307:DA308"/>
    <mergeCell ref="DB307:DC308"/>
    <mergeCell ref="DD307:DE308"/>
    <mergeCell ref="DF307:DG308"/>
    <mergeCell ref="CO307:CO308"/>
    <mergeCell ref="CP307:CP308"/>
    <mergeCell ref="CQ307:CQ308"/>
    <mergeCell ref="CR307:CR308"/>
    <mergeCell ref="CS307:CS308"/>
    <mergeCell ref="CT307:CU308"/>
    <mergeCell ref="CI307:CI308"/>
    <mergeCell ref="CJ307:CJ308"/>
    <mergeCell ref="CK307:CK308"/>
    <mergeCell ref="CL307:CL308"/>
    <mergeCell ref="CM307:CM308"/>
    <mergeCell ref="CN307:CN308"/>
    <mergeCell ref="CC307:CC308"/>
    <mergeCell ref="CD307:CD308"/>
    <mergeCell ref="CE307:CE308"/>
    <mergeCell ref="CF307:CF308"/>
    <mergeCell ref="CG307:CG308"/>
    <mergeCell ref="CH307:CH308"/>
    <mergeCell ref="BU307:BV307"/>
    <mergeCell ref="BW307:BX308"/>
    <mergeCell ref="BY307:BY308"/>
    <mergeCell ref="BZ307:BZ308"/>
    <mergeCell ref="CA307:CA308"/>
    <mergeCell ref="CB307:CB308"/>
    <mergeCell ref="AC307:AD308"/>
    <mergeCell ref="AE307:AG307"/>
    <mergeCell ref="BM307:BN307"/>
    <mergeCell ref="BO307:BP308"/>
    <mergeCell ref="BQ307:BR308"/>
    <mergeCell ref="BS307:BT308"/>
    <mergeCell ref="DH309:DI310"/>
    <mergeCell ref="AE310:AG310"/>
    <mergeCell ref="BM310:BN310"/>
    <mergeCell ref="BU310:BV310"/>
    <mergeCell ref="A311:B312"/>
    <mergeCell ref="C311:G312"/>
    <mergeCell ref="H311:J312"/>
    <mergeCell ref="K311:L312"/>
    <mergeCell ref="M311:N312"/>
    <mergeCell ref="O311:P312"/>
    <mergeCell ref="CV309:CW310"/>
    <mergeCell ref="CX309:CY310"/>
    <mergeCell ref="CZ309:DA310"/>
    <mergeCell ref="DB309:DC310"/>
    <mergeCell ref="DD309:DE310"/>
    <mergeCell ref="DF309:DG310"/>
    <mergeCell ref="CO309:CO310"/>
    <mergeCell ref="CP309:CP310"/>
    <mergeCell ref="CQ309:CQ310"/>
    <mergeCell ref="CR309:CR310"/>
    <mergeCell ref="CS309:CS310"/>
    <mergeCell ref="CT309:CU310"/>
    <mergeCell ref="CI309:CI310"/>
    <mergeCell ref="CJ309:CJ310"/>
    <mergeCell ref="CK309:CK310"/>
    <mergeCell ref="CL309:CL310"/>
    <mergeCell ref="CM309:CM310"/>
    <mergeCell ref="CN309:CN310"/>
    <mergeCell ref="CC309:CC310"/>
    <mergeCell ref="CD309:CD310"/>
    <mergeCell ref="CE309:CE310"/>
    <mergeCell ref="CF309:CF310"/>
    <mergeCell ref="CG309:CG310"/>
    <mergeCell ref="CH309:CH310"/>
    <mergeCell ref="BU309:BV309"/>
    <mergeCell ref="BW309:BX310"/>
    <mergeCell ref="BY309:BY310"/>
    <mergeCell ref="BZ309:BZ310"/>
    <mergeCell ref="CA309:CA310"/>
    <mergeCell ref="CB309:CB310"/>
    <mergeCell ref="AC309:AD310"/>
    <mergeCell ref="AE309:AG309"/>
    <mergeCell ref="BM309:BN309"/>
    <mergeCell ref="BO309:BP310"/>
    <mergeCell ref="BQ309:BR310"/>
    <mergeCell ref="BS309:BT310"/>
    <mergeCell ref="Q309:R310"/>
    <mergeCell ref="S309:T310"/>
    <mergeCell ref="U309:V310"/>
    <mergeCell ref="W309:X310"/>
    <mergeCell ref="Y309:Z310"/>
    <mergeCell ref="AA309:AB310"/>
    <mergeCell ref="DH311:DI312"/>
    <mergeCell ref="AE312:AG312"/>
    <mergeCell ref="BM312:BN312"/>
    <mergeCell ref="BU312:BV312"/>
    <mergeCell ref="A309:B310"/>
    <mergeCell ref="C309:G310"/>
    <mergeCell ref="H309:J310"/>
    <mergeCell ref="K309:L310"/>
    <mergeCell ref="M309:N310"/>
    <mergeCell ref="O309:P310"/>
    <mergeCell ref="H313:J314"/>
    <mergeCell ref="K313:L314"/>
    <mergeCell ref="M313:N314"/>
    <mergeCell ref="O313:P314"/>
    <mergeCell ref="CV311:CW312"/>
    <mergeCell ref="CX311:CY312"/>
    <mergeCell ref="CZ311:DA312"/>
    <mergeCell ref="DB311:DC312"/>
    <mergeCell ref="DD311:DE312"/>
    <mergeCell ref="DF311:DG312"/>
    <mergeCell ref="CO311:CO312"/>
    <mergeCell ref="CP311:CP312"/>
    <mergeCell ref="CQ311:CQ312"/>
    <mergeCell ref="CR311:CR312"/>
    <mergeCell ref="CS311:CS312"/>
    <mergeCell ref="CT311:CU312"/>
    <mergeCell ref="CI311:CI312"/>
    <mergeCell ref="CJ311:CJ312"/>
    <mergeCell ref="CK311:CK312"/>
    <mergeCell ref="CL311:CL312"/>
    <mergeCell ref="CM311:CM312"/>
    <mergeCell ref="CN311:CN312"/>
    <mergeCell ref="CC311:CC312"/>
    <mergeCell ref="CD311:CD312"/>
    <mergeCell ref="CE311:CE312"/>
    <mergeCell ref="CF311:CF312"/>
    <mergeCell ref="CG311:CG312"/>
    <mergeCell ref="CH311:CH312"/>
    <mergeCell ref="BU311:BV311"/>
    <mergeCell ref="BW311:BX312"/>
    <mergeCell ref="BY311:BY312"/>
    <mergeCell ref="BZ311:BZ312"/>
    <mergeCell ref="CA311:CA312"/>
    <mergeCell ref="CB311:CB312"/>
    <mergeCell ref="AC311:AD312"/>
    <mergeCell ref="AE311:AG311"/>
    <mergeCell ref="BM311:BN311"/>
    <mergeCell ref="BO311:BP312"/>
    <mergeCell ref="BQ311:BR312"/>
    <mergeCell ref="BS311:BT312"/>
    <mergeCell ref="Q311:R312"/>
    <mergeCell ref="S311:T312"/>
    <mergeCell ref="U311:V312"/>
    <mergeCell ref="W311:X312"/>
    <mergeCell ref="Y311:Z312"/>
    <mergeCell ref="AA311:AB312"/>
    <mergeCell ref="Q315:R316"/>
    <mergeCell ref="S315:T316"/>
    <mergeCell ref="U315:V316"/>
    <mergeCell ref="W315:X316"/>
    <mergeCell ref="Y315:Z316"/>
    <mergeCell ref="AA315:AB316"/>
    <mergeCell ref="DH313:DI314"/>
    <mergeCell ref="AE314:AG314"/>
    <mergeCell ref="BM314:BN314"/>
    <mergeCell ref="BU314:BV314"/>
    <mergeCell ref="A315:B316"/>
    <mergeCell ref="C315:G316"/>
    <mergeCell ref="H315:J316"/>
    <mergeCell ref="K315:L316"/>
    <mergeCell ref="M315:N316"/>
    <mergeCell ref="O315:P316"/>
    <mergeCell ref="CV313:CW314"/>
    <mergeCell ref="CX313:CY314"/>
    <mergeCell ref="CZ313:DA314"/>
    <mergeCell ref="DB313:DC314"/>
    <mergeCell ref="DD313:DE314"/>
    <mergeCell ref="DF313:DG314"/>
    <mergeCell ref="CO313:CO314"/>
    <mergeCell ref="CP313:CP314"/>
    <mergeCell ref="CQ313:CQ314"/>
    <mergeCell ref="CR313:CR314"/>
    <mergeCell ref="CS313:CS314"/>
    <mergeCell ref="CT313:CU314"/>
    <mergeCell ref="CI313:CI314"/>
    <mergeCell ref="CJ313:CJ314"/>
    <mergeCell ref="CK313:CK314"/>
    <mergeCell ref="CL313:CL314"/>
    <mergeCell ref="CM313:CM314"/>
    <mergeCell ref="CN313:CN314"/>
    <mergeCell ref="CC313:CC314"/>
    <mergeCell ref="CD313:CD314"/>
    <mergeCell ref="CE313:CE314"/>
    <mergeCell ref="CF313:CF314"/>
    <mergeCell ref="CG313:CG314"/>
    <mergeCell ref="CH313:CH314"/>
    <mergeCell ref="BU313:BV313"/>
    <mergeCell ref="BW313:BX314"/>
    <mergeCell ref="BY313:BY314"/>
    <mergeCell ref="BZ313:BZ314"/>
    <mergeCell ref="CA313:CA314"/>
    <mergeCell ref="CB313:CB314"/>
    <mergeCell ref="AC313:AD314"/>
    <mergeCell ref="AE313:AG313"/>
    <mergeCell ref="BM313:BN313"/>
    <mergeCell ref="BO313:BP314"/>
    <mergeCell ref="BQ313:BR314"/>
    <mergeCell ref="BS313:BT314"/>
    <mergeCell ref="Q313:R314"/>
    <mergeCell ref="S313:T314"/>
    <mergeCell ref="U313:V314"/>
    <mergeCell ref="W313:X314"/>
    <mergeCell ref="Y313:Z314"/>
    <mergeCell ref="AA313:AB314"/>
    <mergeCell ref="DH315:DI316"/>
    <mergeCell ref="AE316:AG316"/>
    <mergeCell ref="BM316:BN316"/>
    <mergeCell ref="BU316:BV316"/>
    <mergeCell ref="A313:B314"/>
    <mergeCell ref="C313:G314"/>
    <mergeCell ref="CV315:CW316"/>
    <mergeCell ref="CX315:CY316"/>
    <mergeCell ref="CZ315:DA316"/>
    <mergeCell ref="DB315:DC316"/>
    <mergeCell ref="DD315:DE316"/>
    <mergeCell ref="DF315:DG316"/>
    <mergeCell ref="CO315:CO316"/>
    <mergeCell ref="CP315:CP316"/>
    <mergeCell ref="CQ315:CQ316"/>
    <mergeCell ref="CR315:CR316"/>
    <mergeCell ref="CS315:CS316"/>
    <mergeCell ref="CT315:CU316"/>
    <mergeCell ref="CI315:CI316"/>
    <mergeCell ref="CJ315:CJ316"/>
    <mergeCell ref="CK315:CK316"/>
    <mergeCell ref="CL315:CL316"/>
    <mergeCell ref="CM315:CM316"/>
    <mergeCell ref="CN315:CN316"/>
    <mergeCell ref="CC315:CC316"/>
    <mergeCell ref="CD315:CD316"/>
    <mergeCell ref="CE315:CE316"/>
    <mergeCell ref="CF315:CF316"/>
    <mergeCell ref="CG315:CG316"/>
    <mergeCell ref="CH315:CH316"/>
    <mergeCell ref="BU315:BV315"/>
    <mergeCell ref="BW315:BX316"/>
    <mergeCell ref="BY315:BY316"/>
    <mergeCell ref="BZ315:BZ316"/>
    <mergeCell ref="CA315:CA316"/>
    <mergeCell ref="CB315:CB316"/>
    <mergeCell ref="AC315:AD316"/>
    <mergeCell ref="AE315:AG315"/>
    <mergeCell ref="BM315:BN315"/>
    <mergeCell ref="BO315:BP316"/>
    <mergeCell ref="BQ315:BR316"/>
    <mergeCell ref="BS315:BT316"/>
    <mergeCell ref="DH317:DI318"/>
    <mergeCell ref="AE318:AG318"/>
    <mergeCell ref="BM318:BN318"/>
    <mergeCell ref="BU318:BV318"/>
    <mergeCell ref="A319:B320"/>
    <mergeCell ref="C319:G320"/>
    <mergeCell ref="H319:J320"/>
    <mergeCell ref="K319:L320"/>
    <mergeCell ref="M319:N320"/>
    <mergeCell ref="O319:P320"/>
    <mergeCell ref="CV317:CW318"/>
    <mergeCell ref="CX317:CY318"/>
    <mergeCell ref="CZ317:DA318"/>
    <mergeCell ref="DB317:DC318"/>
    <mergeCell ref="DD317:DE318"/>
    <mergeCell ref="DF317:DG318"/>
    <mergeCell ref="CO317:CO318"/>
    <mergeCell ref="CP317:CP318"/>
    <mergeCell ref="CQ317:CQ318"/>
    <mergeCell ref="CR317:CR318"/>
    <mergeCell ref="CS317:CS318"/>
    <mergeCell ref="CT317:CU318"/>
    <mergeCell ref="CI317:CI318"/>
    <mergeCell ref="CJ317:CJ318"/>
    <mergeCell ref="CK317:CK318"/>
    <mergeCell ref="CL317:CL318"/>
    <mergeCell ref="CM317:CM318"/>
    <mergeCell ref="CN317:CN318"/>
    <mergeCell ref="CC317:CC318"/>
    <mergeCell ref="CD317:CD318"/>
    <mergeCell ref="CE317:CE318"/>
    <mergeCell ref="CF317:CF318"/>
    <mergeCell ref="CG317:CG318"/>
    <mergeCell ref="CH317:CH318"/>
    <mergeCell ref="BU317:BV317"/>
    <mergeCell ref="BW317:BX318"/>
    <mergeCell ref="BY317:BY318"/>
    <mergeCell ref="BZ317:BZ318"/>
    <mergeCell ref="CA317:CA318"/>
    <mergeCell ref="CB317:CB318"/>
    <mergeCell ref="AC317:AD318"/>
    <mergeCell ref="AE317:AG317"/>
    <mergeCell ref="BM317:BN317"/>
    <mergeCell ref="BO317:BP318"/>
    <mergeCell ref="BQ317:BR318"/>
    <mergeCell ref="BS317:BT318"/>
    <mergeCell ref="Q317:R318"/>
    <mergeCell ref="S317:T318"/>
    <mergeCell ref="U317:V318"/>
    <mergeCell ref="W317:X318"/>
    <mergeCell ref="Y317:Z318"/>
    <mergeCell ref="AA317:AB318"/>
    <mergeCell ref="DH319:DI320"/>
    <mergeCell ref="AE320:AG320"/>
    <mergeCell ref="BM320:BN320"/>
    <mergeCell ref="BU320:BV320"/>
    <mergeCell ref="A317:B318"/>
    <mergeCell ref="C317:G318"/>
    <mergeCell ref="H317:J318"/>
    <mergeCell ref="K317:L318"/>
    <mergeCell ref="M317:N318"/>
    <mergeCell ref="O317:P318"/>
    <mergeCell ref="H321:J322"/>
    <mergeCell ref="K321:L322"/>
    <mergeCell ref="M321:N322"/>
    <mergeCell ref="O321:P322"/>
    <mergeCell ref="CV319:CW320"/>
    <mergeCell ref="CX319:CY320"/>
    <mergeCell ref="CZ319:DA320"/>
    <mergeCell ref="DB319:DC320"/>
    <mergeCell ref="DD319:DE320"/>
    <mergeCell ref="DF319:DG320"/>
    <mergeCell ref="CO319:CO320"/>
    <mergeCell ref="CP319:CP320"/>
    <mergeCell ref="CQ319:CQ320"/>
    <mergeCell ref="CR319:CR320"/>
    <mergeCell ref="CS319:CS320"/>
    <mergeCell ref="CT319:CU320"/>
    <mergeCell ref="CI319:CI320"/>
    <mergeCell ref="CJ319:CJ320"/>
    <mergeCell ref="CK319:CK320"/>
    <mergeCell ref="CL319:CL320"/>
    <mergeCell ref="CM319:CM320"/>
    <mergeCell ref="CN319:CN320"/>
    <mergeCell ref="CC319:CC320"/>
    <mergeCell ref="CD319:CD320"/>
    <mergeCell ref="CE319:CE320"/>
    <mergeCell ref="CF319:CF320"/>
    <mergeCell ref="CG319:CG320"/>
    <mergeCell ref="CH319:CH320"/>
    <mergeCell ref="BU319:BV319"/>
    <mergeCell ref="BW319:BX320"/>
    <mergeCell ref="BY319:BY320"/>
    <mergeCell ref="BZ319:BZ320"/>
    <mergeCell ref="CA319:CA320"/>
    <mergeCell ref="CB319:CB320"/>
    <mergeCell ref="AC319:AD320"/>
    <mergeCell ref="AE319:AG319"/>
    <mergeCell ref="BM319:BN319"/>
    <mergeCell ref="BO319:BP320"/>
    <mergeCell ref="BQ319:BR320"/>
    <mergeCell ref="BS319:BT320"/>
    <mergeCell ref="Q319:R320"/>
    <mergeCell ref="S319:T320"/>
    <mergeCell ref="U319:V320"/>
    <mergeCell ref="W319:X320"/>
    <mergeCell ref="Y319:Z320"/>
    <mergeCell ref="AA319:AB320"/>
    <mergeCell ref="Q323:R324"/>
    <mergeCell ref="S323:T324"/>
    <mergeCell ref="U323:V324"/>
    <mergeCell ref="W323:X324"/>
    <mergeCell ref="Y323:Z324"/>
    <mergeCell ref="AA323:AB324"/>
    <mergeCell ref="DH321:DI322"/>
    <mergeCell ref="AE322:AG322"/>
    <mergeCell ref="BM322:BN322"/>
    <mergeCell ref="BU322:BV322"/>
    <mergeCell ref="A323:B324"/>
    <mergeCell ref="C323:G324"/>
    <mergeCell ref="H323:J324"/>
    <mergeCell ref="K323:L324"/>
    <mergeCell ref="M323:N324"/>
    <mergeCell ref="O323:P324"/>
    <mergeCell ref="CV321:CW322"/>
    <mergeCell ref="CX321:CY322"/>
    <mergeCell ref="CZ321:DA322"/>
    <mergeCell ref="DB321:DC322"/>
    <mergeCell ref="DD321:DE322"/>
    <mergeCell ref="DF321:DG322"/>
    <mergeCell ref="CO321:CO322"/>
    <mergeCell ref="CP321:CP322"/>
    <mergeCell ref="CQ321:CQ322"/>
    <mergeCell ref="CR321:CR322"/>
    <mergeCell ref="CS321:CS322"/>
    <mergeCell ref="CT321:CU322"/>
    <mergeCell ref="CI321:CI322"/>
    <mergeCell ref="CJ321:CJ322"/>
    <mergeCell ref="CK321:CK322"/>
    <mergeCell ref="CL321:CL322"/>
    <mergeCell ref="CM321:CM322"/>
    <mergeCell ref="CN321:CN322"/>
    <mergeCell ref="CC321:CC322"/>
    <mergeCell ref="CD321:CD322"/>
    <mergeCell ref="CE321:CE322"/>
    <mergeCell ref="CF321:CF322"/>
    <mergeCell ref="CG321:CG322"/>
    <mergeCell ref="CH321:CH322"/>
    <mergeCell ref="BU321:BV321"/>
    <mergeCell ref="BW321:BX322"/>
    <mergeCell ref="BY321:BY322"/>
    <mergeCell ref="BZ321:BZ322"/>
    <mergeCell ref="CA321:CA322"/>
    <mergeCell ref="CB321:CB322"/>
    <mergeCell ref="AC321:AD322"/>
    <mergeCell ref="AE321:AG321"/>
    <mergeCell ref="BM321:BN321"/>
    <mergeCell ref="BO321:BP322"/>
    <mergeCell ref="BQ321:BR322"/>
    <mergeCell ref="BS321:BT322"/>
    <mergeCell ref="Q321:R322"/>
    <mergeCell ref="S321:T322"/>
    <mergeCell ref="U321:V322"/>
    <mergeCell ref="W321:X322"/>
    <mergeCell ref="Y321:Z322"/>
    <mergeCell ref="AA321:AB322"/>
    <mergeCell ref="DH323:DI324"/>
    <mergeCell ref="AE324:AG324"/>
    <mergeCell ref="BM324:BN324"/>
    <mergeCell ref="BU324:BV324"/>
    <mergeCell ref="A321:B322"/>
    <mergeCell ref="C321:G322"/>
    <mergeCell ref="CV323:CW324"/>
    <mergeCell ref="CX323:CY324"/>
    <mergeCell ref="CZ323:DA324"/>
    <mergeCell ref="DB323:DC324"/>
    <mergeCell ref="DD323:DE324"/>
    <mergeCell ref="DF323:DG324"/>
    <mergeCell ref="CO323:CO324"/>
    <mergeCell ref="CP323:CP324"/>
    <mergeCell ref="CQ323:CQ324"/>
    <mergeCell ref="CR323:CR324"/>
    <mergeCell ref="CS323:CS324"/>
    <mergeCell ref="CT323:CU324"/>
    <mergeCell ref="CI323:CI324"/>
    <mergeCell ref="CJ323:CJ324"/>
    <mergeCell ref="CK323:CK324"/>
    <mergeCell ref="CL323:CL324"/>
    <mergeCell ref="CM323:CM324"/>
    <mergeCell ref="CN323:CN324"/>
    <mergeCell ref="CC323:CC324"/>
    <mergeCell ref="CD323:CD324"/>
    <mergeCell ref="CE323:CE324"/>
    <mergeCell ref="CF323:CF324"/>
    <mergeCell ref="CG323:CG324"/>
    <mergeCell ref="CH323:CH324"/>
    <mergeCell ref="BU323:BV323"/>
    <mergeCell ref="BW323:BX324"/>
    <mergeCell ref="BY323:BY324"/>
    <mergeCell ref="BZ323:BZ324"/>
    <mergeCell ref="CA323:CA324"/>
    <mergeCell ref="CB323:CB324"/>
    <mergeCell ref="AC323:AD324"/>
    <mergeCell ref="AE323:AG323"/>
    <mergeCell ref="BM323:BN323"/>
    <mergeCell ref="BO323:BP324"/>
    <mergeCell ref="BQ323:BR324"/>
    <mergeCell ref="BS323:BT324"/>
    <mergeCell ref="DH325:DI326"/>
    <mergeCell ref="AE326:AG326"/>
    <mergeCell ref="BM326:BN326"/>
    <mergeCell ref="BU326:BV326"/>
    <mergeCell ref="A327:B328"/>
    <mergeCell ref="C327:G328"/>
    <mergeCell ref="H327:J328"/>
    <mergeCell ref="K327:L328"/>
    <mergeCell ref="M327:N328"/>
    <mergeCell ref="O327:P328"/>
    <mergeCell ref="CV325:CW326"/>
    <mergeCell ref="CX325:CY326"/>
    <mergeCell ref="CZ325:DA326"/>
    <mergeCell ref="DB325:DC326"/>
    <mergeCell ref="DD325:DE326"/>
    <mergeCell ref="DF325:DG326"/>
    <mergeCell ref="CO325:CO326"/>
    <mergeCell ref="CP325:CP326"/>
    <mergeCell ref="CQ325:CQ326"/>
    <mergeCell ref="CR325:CR326"/>
    <mergeCell ref="CS325:CS326"/>
    <mergeCell ref="CT325:CU326"/>
    <mergeCell ref="CI325:CI326"/>
    <mergeCell ref="CJ325:CJ326"/>
    <mergeCell ref="CK325:CK326"/>
    <mergeCell ref="CL325:CL326"/>
    <mergeCell ref="CM325:CM326"/>
    <mergeCell ref="CN325:CN326"/>
    <mergeCell ref="CC325:CC326"/>
    <mergeCell ref="CD325:CD326"/>
    <mergeCell ref="CE325:CE326"/>
    <mergeCell ref="CF325:CF326"/>
    <mergeCell ref="CG325:CG326"/>
    <mergeCell ref="CH325:CH326"/>
    <mergeCell ref="BU325:BV325"/>
    <mergeCell ref="BW325:BX326"/>
    <mergeCell ref="BY325:BY326"/>
    <mergeCell ref="BZ325:BZ326"/>
    <mergeCell ref="CA325:CA326"/>
    <mergeCell ref="CB325:CB326"/>
    <mergeCell ref="AC325:AD326"/>
    <mergeCell ref="AE325:AG325"/>
    <mergeCell ref="BM325:BN325"/>
    <mergeCell ref="BO325:BP326"/>
    <mergeCell ref="BQ325:BR326"/>
    <mergeCell ref="BS325:BT326"/>
    <mergeCell ref="Q325:R326"/>
    <mergeCell ref="S325:T326"/>
    <mergeCell ref="U325:V326"/>
    <mergeCell ref="W325:X326"/>
    <mergeCell ref="Y325:Z326"/>
    <mergeCell ref="AA325:AB326"/>
    <mergeCell ref="DH327:DI328"/>
    <mergeCell ref="AE328:AG328"/>
    <mergeCell ref="BM328:BN328"/>
    <mergeCell ref="BU328:BV328"/>
    <mergeCell ref="A325:B326"/>
    <mergeCell ref="C325:G326"/>
    <mergeCell ref="H325:J326"/>
    <mergeCell ref="K325:L326"/>
    <mergeCell ref="M325:N326"/>
    <mergeCell ref="O325:P326"/>
    <mergeCell ref="H329:J330"/>
    <mergeCell ref="K329:L330"/>
    <mergeCell ref="M329:N330"/>
    <mergeCell ref="O329:P330"/>
    <mergeCell ref="CV327:CW328"/>
    <mergeCell ref="CX327:CY328"/>
    <mergeCell ref="CZ327:DA328"/>
    <mergeCell ref="DB327:DC328"/>
    <mergeCell ref="DD327:DE328"/>
    <mergeCell ref="DF327:DG328"/>
    <mergeCell ref="CO327:CO328"/>
    <mergeCell ref="CP327:CP328"/>
    <mergeCell ref="CQ327:CQ328"/>
    <mergeCell ref="CR327:CR328"/>
    <mergeCell ref="CS327:CS328"/>
    <mergeCell ref="CT327:CU328"/>
    <mergeCell ref="CI327:CI328"/>
    <mergeCell ref="CJ327:CJ328"/>
    <mergeCell ref="CK327:CK328"/>
    <mergeCell ref="CL327:CL328"/>
    <mergeCell ref="CM327:CM328"/>
    <mergeCell ref="CN327:CN328"/>
    <mergeCell ref="CC327:CC328"/>
    <mergeCell ref="CD327:CD328"/>
    <mergeCell ref="CE327:CE328"/>
    <mergeCell ref="CF327:CF328"/>
    <mergeCell ref="CG327:CG328"/>
    <mergeCell ref="CH327:CH328"/>
    <mergeCell ref="BU327:BV327"/>
    <mergeCell ref="BW327:BX328"/>
    <mergeCell ref="BY327:BY328"/>
    <mergeCell ref="BZ327:BZ328"/>
    <mergeCell ref="CA327:CA328"/>
    <mergeCell ref="CB327:CB328"/>
    <mergeCell ref="AC327:AD328"/>
    <mergeCell ref="AE327:AG327"/>
    <mergeCell ref="BM327:BN327"/>
    <mergeCell ref="BO327:BP328"/>
    <mergeCell ref="BQ327:BR328"/>
    <mergeCell ref="BS327:BT328"/>
    <mergeCell ref="Q327:R328"/>
    <mergeCell ref="S327:T328"/>
    <mergeCell ref="U327:V328"/>
    <mergeCell ref="W327:X328"/>
    <mergeCell ref="Y327:Z328"/>
    <mergeCell ref="AA327:AB328"/>
    <mergeCell ref="Q331:R332"/>
    <mergeCell ref="S331:T332"/>
    <mergeCell ref="U331:V332"/>
    <mergeCell ref="W331:X332"/>
    <mergeCell ref="Y331:Z332"/>
    <mergeCell ref="AA331:AB332"/>
    <mergeCell ref="DH329:DI330"/>
    <mergeCell ref="AE330:AG330"/>
    <mergeCell ref="BM330:BN330"/>
    <mergeCell ref="BU330:BV330"/>
    <mergeCell ref="A331:B332"/>
    <mergeCell ref="C331:G332"/>
    <mergeCell ref="H331:J332"/>
    <mergeCell ref="K331:L332"/>
    <mergeCell ref="M331:N332"/>
    <mergeCell ref="O331:P332"/>
    <mergeCell ref="CV329:CW330"/>
    <mergeCell ref="CX329:CY330"/>
    <mergeCell ref="CZ329:DA330"/>
    <mergeCell ref="DB329:DC330"/>
    <mergeCell ref="DD329:DE330"/>
    <mergeCell ref="DF329:DG330"/>
    <mergeCell ref="CO329:CO330"/>
    <mergeCell ref="CP329:CP330"/>
    <mergeCell ref="CQ329:CQ330"/>
    <mergeCell ref="CR329:CR330"/>
    <mergeCell ref="CS329:CS330"/>
    <mergeCell ref="CT329:CU330"/>
    <mergeCell ref="CI329:CI330"/>
    <mergeCell ref="CJ329:CJ330"/>
    <mergeCell ref="CK329:CK330"/>
    <mergeCell ref="CL329:CL330"/>
    <mergeCell ref="CM329:CM330"/>
    <mergeCell ref="CN329:CN330"/>
    <mergeCell ref="CC329:CC330"/>
    <mergeCell ref="CD329:CD330"/>
    <mergeCell ref="CE329:CE330"/>
    <mergeCell ref="CF329:CF330"/>
    <mergeCell ref="CG329:CG330"/>
    <mergeCell ref="CH329:CH330"/>
    <mergeCell ref="BU329:BV329"/>
    <mergeCell ref="BW329:BX330"/>
    <mergeCell ref="BY329:BY330"/>
    <mergeCell ref="BZ329:BZ330"/>
    <mergeCell ref="CA329:CA330"/>
    <mergeCell ref="CB329:CB330"/>
    <mergeCell ref="AC329:AD330"/>
    <mergeCell ref="AE329:AG329"/>
    <mergeCell ref="BM329:BN329"/>
    <mergeCell ref="BO329:BP330"/>
    <mergeCell ref="BQ329:BR330"/>
    <mergeCell ref="BS329:BT330"/>
    <mergeCell ref="Q329:R330"/>
    <mergeCell ref="S329:T330"/>
    <mergeCell ref="U329:V330"/>
    <mergeCell ref="W329:X330"/>
    <mergeCell ref="Y329:Z330"/>
    <mergeCell ref="AA329:AB330"/>
    <mergeCell ref="DH331:DI332"/>
    <mergeCell ref="AE332:AG332"/>
    <mergeCell ref="BM332:BN332"/>
    <mergeCell ref="BU332:BV332"/>
    <mergeCell ref="A329:B330"/>
    <mergeCell ref="C329:G330"/>
    <mergeCell ref="CV331:CW332"/>
    <mergeCell ref="CX331:CY332"/>
    <mergeCell ref="CZ331:DA332"/>
    <mergeCell ref="DB331:DC332"/>
    <mergeCell ref="DD331:DE332"/>
    <mergeCell ref="DF331:DG332"/>
    <mergeCell ref="CO331:CO332"/>
    <mergeCell ref="CP331:CP332"/>
    <mergeCell ref="CQ331:CQ332"/>
    <mergeCell ref="CR331:CR332"/>
    <mergeCell ref="CS331:CS332"/>
    <mergeCell ref="CT331:CU332"/>
    <mergeCell ref="CI331:CI332"/>
    <mergeCell ref="CJ331:CJ332"/>
    <mergeCell ref="CK331:CK332"/>
    <mergeCell ref="CL331:CL332"/>
    <mergeCell ref="CM331:CM332"/>
    <mergeCell ref="CN331:CN332"/>
    <mergeCell ref="CC331:CC332"/>
    <mergeCell ref="CD331:CD332"/>
    <mergeCell ref="CE331:CE332"/>
    <mergeCell ref="CF331:CF332"/>
    <mergeCell ref="CG331:CG332"/>
    <mergeCell ref="CH331:CH332"/>
    <mergeCell ref="BU331:BV331"/>
    <mergeCell ref="BW331:BX332"/>
    <mergeCell ref="BY331:BY332"/>
    <mergeCell ref="BZ331:BZ332"/>
    <mergeCell ref="CA331:CA332"/>
    <mergeCell ref="CB331:CB332"/>
    <mergeCell ref="AC331:AD332"/>
    <mergeCell ref="AE331:AG331"/>
    <mergeCell ref="BM331:BN331"/>
    <mergeCell ref="BO331:BP332"/>
    <mergeCell ref="BQ331:BR332"/>
    <mergeCell ref="BS331:BT332"/>
    <mergeCell ref="DH333:DI334"/>
    <mergeCell ref="AE334:AG334"/>
    <mergeCell ref="BM334:BN334"/>
    <mergeCell ref="BU334:BV334"/>
    <mergeCell ref="A335:B336"/>
    <mergeCell ref="C335:G336"/>
    <mergeCell ref="H335:J336"/>
    <mergeCell ref="K335:L336"/>
    <mergeCell ref="M335:N336"/>
    <mergeCell ref="O335:P336"/>
    <mergeCell ref="CV333:CW334"/>
    <mergeCell ref="CX333:CY334"/>
    <mergeCell ref="CZ333:DA334"/>
    <mergeCell ref="DB333:DC334"/>
    <mergeCell ref="DD333:DE334"/>
    <mergeCell ref="DF333:DG334"/>
    <mergeCell ref="CO333:CO334"/>
    <mergeCell ref="CP333:CP334"/>
    <mergeCell ref="CQ333:CQ334"/>
    <mergeCell ref="CR333:CR334"/>
    <mergeCell ref="CS333:CS334"/>
    <mergeCell ref="CT333:CU334"/>
    <mergeCell ref="CI333:CI334"/>
    <mergeCell ref="CJ333:CJ334"/>
    <mergeCell ref="CK333:CK334"/>
    <mergeCell ref="CL333:CL334"/>
    <mergeCell ref="CM333:CM334"/>
    <mergeCell ref="CN333:CN334"/>
    <mergeCell ref="CC333:CC334"/>
    <mergeCell ref="CD333:CD334"/>
    <mergeCell ref="CE333:CE334"/>
    <mergeCell ref="CF333:CF334"/>
    <mergeCell ref="CG333:CG334"/>
    <mergeCell ref="CH333:CH334"/>
    <mergeCell ref="BU333:BV333"/>
    <mergeCell ref="BW333:BX334"/>
    <mergeCell ref="BY333:BY334"/>
    <mergeCell ref="BZ333:BZ334"/>
    <mergeCell ref="CA333:CA334"/>
    <mergeCell ref="CB333:CB334"/>
    <mergeCell ref="AC333:AD334"/>
    <mergeCell ref="AE333:AG333"/>
    <mergeCell ref="BM333:BN333"/>
    <mergeCell ref="BO333:BP334"/>
    <mergeCell ref="BQ333:BR334"/>
    <mergeCell ref="BS333:BT334"/>
    <mergeCell ref="Q333:R334"/>
    <mergeCell ref="S333:T334"/>
    <mergeCell ref="U333:V334"/>
    <mergeCell ref="W333:X334"/>
    <mergeCell ref="Y333:Z334"/>
    <mergeCell ref="AA333:AB334"/>
    <mergeCell ref="DH335:DI336"/>
    <mergeCell ref="AE336:AG336"/>
    <mergeCell ref="BM336:BN336"/>
    <mergeCell ref="BU336:BV336"/>
    <mergeCell ref="A333:B334"/>
    <mergeCell ref="C333:G334"/>
    <mergeCell ref="H333:J334"/>
    <mergeCell ref="K333:L334"/>
    <mergeCell ref="M333:N334"/>
    <mergeCell ref="O333:P334"/>
    <mergeCell ref="H337:J338"/>
    <mergeCell ref="K337:L338"/>
    <mergeCell ref="M337:N338"/>
    <mergeCell ref="O337:P338"/>
    <mergeCell ref="CV335:CW336"/>
    <mergeCell ref="CX335:CY336"/>
    <mergeCell ref="CZ335:DA336"/>
    <mergeCell ref="DB335:DC336"/>
    <mergeCell ref="DD335:DE336"/>
    <mergeCell ref="DF335:DG336"/>
    <mergeCell ref="CO335:CO336"/>
    <mergeCell ref="CP335:CP336"/>
    <mergeCell ref="CQ335:CQ336"/>
    <mergeCell ref="CR335:CR336"/>
    <mergeCell ref="CS335:CS336"/>
    <mergeCell ref="CT335:CU336"/>
    <mergeCell ref="CI335:CI336"/>
    <mergeCell ref="CJ335:CJ336"/>
    <mergeCell ref="CK335:CK336"/>
    <mergeCell ref="CL335:CL336"/>
    <mergeCell ref="CM335:CM336"/>
    <mergeCell ref="CN335:CN336"/>
    <mergeCell ref="CC335:CC336"/>
    <mergeCell ref="CD335:CD336"/>
    <mergeCell ref="CE335:CE336"/>
    <mergeCell ref="CF335:CF336"/>
    <mergeCell ref="CG335:CG336"/>
    <mergeCell ref="CH335:CH336"/>
    <mergeCell ref="BU335:BV335"/>
    <mergeCell ref="BW335:BX336"/>
    <mergeCell ref="BY335:BY336"/>
    <mergeCell ref="BZ335:BZ336"/>
    <mergeCell ref="CA335:CA336"/>
    <mergeCell ref="CB335:CB336"/>
    <mergeCell ref="AC335:AD336"/>
    <mergeCell ref="AE335:AG335"/>
    <mergeCell ref="BM335:BN335"/>
    <mergeCell ref="BO335:BP336"/>
    <mergeCell ref="BQ335:BR336"/>
    <mergeCell ref="BS335:BT336"/>
    <mergeCell ref="Q335:R336"/>
    <mergeCell ref="S335:T336"/>
    <mergeCell ref="U335:V336"/>
    <mergeCell ref="W335:X336"/>
    <mergeCell ref="Y335:Z336"/>
    <mergeCell ref="AA335:AB336"/>
    <mergeCell ref="Q339:R340"/>
    <mergeCell ref="S339:T340"/>
    <mergeCell ref="U339:V340"/>
    <mergeCell ref="W339:X340"/>
    <mergeCell ref="Y339:Z340"/>
    <mergeCell ref="AA339:AB340"/>
    <mergeCell ref="DH337:DI338"/>
    <mergeCell ref="AE338:AG338"/>
    <mergeCell ref="BM338:BN338"/>
    <mergeCell ref="BU338:BV338"/>
    <mergeCell ref="A339:B340"/>
    <mergeCell ref="C339:G340"/>
    <mergeCell ref="H339:J340"/>
    <mergeCell ref="K339:L340"/>
    <mergeCell ref="M339:N340"/>
    <mergeCell ref="O339:P340"/>
    <mergeCell ref="CV337:CW338"/>
    <mergeCell ref="CX337:CY338"/>
    <mergeCell ref="CZ337:DA338"/>
    <mergeCell ref="DB337:DC338"/>
    <mergeCell ref="DD337:DE338"/>
    <mergeCell ref="DF337:DG338"/>
    <mergeCell ref="CO337:CO338"/>
    <mergeCell ref="CP337:CP338"/>
    <mergeCell ref="CQ337:CQ338"/>
    <mergeCell ref="CR337:CR338"/>
    <mergeCell ref="CS337:CS338"/>
    <mergeCell ref="CT337:CU338"/>
    <mergeCell ref="CI337:CI338"/>
    <mergeCell ref="CJ337:CJ338"/>
    <mergeCell ref="CK337:CK338"/>
    <mergeCell ref="CL337:CL338"/>
    <mergeCell ref="CM337:CM338"/>
    <mergeCell ref="CN337:CN338"/>
    <mergeCell ref="CC337:CC338"/>
    <mergeCell ref="CD337:CD338"/>
    <mergeCell ref="CE337:CE338"/>
    <mergeCell ref="CF337:CF338"/>
    <mergeCell ref="CG337:CG338"/>
    <mergeCell ref="CH337:CH338"/>
    <mergeCell ref="BU337:BV337"/>
    <mergeCell ref="BW337:BX338"/>
    <mergeCell ref="BY337:BY338"/>
    <mergeCell ref="BZ337:BZ338"/>
    <mergeCell ref="CA337:CA338"/>
    <mergeCell ref="CB337:CB338"/>
    <mergeCell ref="AC337:AD338"/>
    <mergeCell ref="AE337:AG337"/>
    <mergeCell ref="BM337:BN337"/>
    <mergeCell ref="BO337:BP338"/>
    <mergeCell ref="BQ337:BR338"/>
    <mergeCell ref="BS337:BT338"/>
    <mergeCell ref="Q337:R338"/>
    <mergeCell ref="S337:T338"/>
    <mergeCell ref="U337:V338"/>
    <mergeCell ref="W337:X338"/>
    <mergeCell ref="Y337:Z338"/>
    <mergeCell ref="AA337:AB338"/>
    <mergeCell ref="DH339:DI340"/>
    <mergeCell ref="AE340:AG340"/>
    <mergeCell ref="BM340:BN340"/>
    <mergeCell ref="BU340:BV340"/>
    <mergeCell ref="A337:B338"/>
    <mergeCell ref="C337:G338"/>
    <mergeCell ref="CV339:CW340"/>
    <mergeCell ref="CX339:CY340"/>
    <mergeCell ref="CZ339:DA340"/>
    <mergeCell ref="DB339:DC340"/>
    <mergeCell ref="DD339:DE340"/>
    <mergeCell ref="DF339:DG340"/>
    <mergeCell ref="CO339:CO340"/>
    <mergeCell ref="CP339:CP340"/>
    <mergeCell ref="CQ339:CQ340"/>
    <mergeCell ref="CR339:CR340"/>
    <mergeCell ref="CS339:CS340"/>
    <mergeCell ref="CT339:CU340"/>
    <mergeCell ref="CI339:CI340"/>
    <mergeCell ref="CJ339:CJ340"/>
    <mergeCell ref="CK339:CK340"/>
    <mergeCell ref="CL339:CL340"/>
    <mergeCell ref="CM339:CM340"/>
    <mergeCell ref="CN339:CN340"/>
    <mergeCell ref="CC339:CC340"/>
    <mergeCell ref="CD339:CD340"/>
    <mergeCell ref="CE339:CE340"/>
    <mergeCell ref="CF339:CF340"/>
    <mergeCell ref="CG339:CG340"/>
    <mergeCell ref="CH339:CH340"/>
    <mergeCell ref="BU339:BV339"/>
    <mergeCell ref="BW339:BX340"/>
    <mergeCell ref="BY339:BY340"/>
    <mergeCell ref="BZ339:BZ340"/>
    <mergeCell ref="CA339:CA340"/>
    <mergeCell ref="CB339:CB340"/>
    <mergeCell ref="AC339:AD340"/>
    <mergeCell ref="AE339:AG339"/>
    <mergeCell ref="BM339:BN339"/>
    <mergeCell ref="BO339:BP340"/>
    <mergeCell ref="BQ339:BR340"/>
    <mergeCell ref="BS339:BT340"/>
    <mergeCell ref="DH341:DI342"/>
    <mergeCell ref="AE342:AG342"/>
    <mergeCell ref="BM342:BN342"/>
    <mergeCell ref="BU342:BV342"/>
    <mergeCell ref="A343:B344"/>
    <mergeCell ref="C343:G344"/>
    <mergeCell ref="H343:J344"/>
    <mergeCell ref="K343:L344"/>
    <mergeCell ref="M343:N344"/>
    <mergeCell ref="O343:P344"/>
    <mergeCell ref="CV341:CW342"/>
    <mergeCell ref="CX341:CY342"/>
    <mergeCell ref="CZ341:DA342"/>
    <mergeCell ref="DB341:DC342"/>
    <mergeCell ref="DD341:DE342"/>
    <mergeCell ref="DF341:DG342"/>
    <mergeCell ref="CO341:CO342"/>
    <mergeCell ref="CP341:CP342"/>
    <mergeCell ref="CQ341:CQ342"/>
    <mergeCell ref="CR341:CR342"/>
    <mergeCell ref="CS341:CS342"/>
    <mergeCell ref="CT341:CU342"/>
    <mergeCell ref="CI341:CI342"/>
    <mergeCell ref="CJ341:CJ342"/>
    <mergeCell ref="CK341:CK342"/>
    <mergeCell ref="CL341:CL342"/>
    <mergeCell ref="CM341:CM342"/>
    <mergeCell ref="CN341:CN342"/>
    <mergeCell ref="CC341:CC342"/>
    <mergeCell ref="CD341:CD342"/>
    <mergeCell ref="CE341:CE342"/>
    <mergeCell ref="CF341:CF342"/>
    <mergeCell ref="CG341:CG342"/>
    <mergeCell ref="CH341:CH342"/>
    <mergeCell ref="BU341:BV341"/>
    <mergeCell ref="BW341:BX342"/>
    <mergeCell ref="BY341:BY342"/>
    <mergeCell ref="BZ341:BZ342"/>
    <mergeCell ref="CA341:CA342"/>
    <mergeCell ref="CB341:CB342"/>
    <mergeCell ref="AC341:AD342"/>
    <mergeCell ref="AE341:AG341"/>
    <mergeCell ref="BM341:BN341"/>
    <mergeCell ref="BO341:BP342"/>
    <mergeCell ref="BQ341:BR342"/>
    <mergeCell ref="BS341:BT342"/>
    <mergeCell ref="Q341:R342"/>
    <mergeCell ref="S341:T342"/>
    <mergeCell ref="U341:V342"/>
    <mergeCell ref="W341:X342"/>
    <mergeCell ref="Y341:Z342"/>
    <mergeCell ref="AA341:AB342"/>
    <mergeCell ref="DH343:DI344"/>
    <mergeCell ref="AE344:AG344"/>
    <mergeCell ref="BM344:BN344"/>
    <mergeCell ref="BU344:BV344"/>
    <mergeCell ref="A341:B342"/>
    <mergeCell ref="C341:G342"/>
    <mergeCell ref="H341:J342"/>
    <mergeCell ref="K341:L342"/>
    <mergeCell ref="M341:N342"/>
    <mergeCell ref="O341:P342"/>
    <mergeCell ref="H345:J346"/>
    <mergeCell ref="K345:L346"/>
    <mergeCell ref="M345:N346"/>
    <mergeCell ref="O345:P346"/>
    <mergeCell ref="CV343:CW344"/>
    <mergeCell ref="CX343:CY344"/>
    <mergeCell ref="CZ343:DA344"/>
    <mergeCell ref="DB343:DC344"/>
    <mergeCell ref="DD343:DE344"/>
    <mergeCell ref="DF343:DG344"/>
    <mergeCell ref="CO343:CO344"/>
    <mergeCell ref="CP343:CP344"/>
    <mergeCell ref="CQ343:CQ344"/>
    <mergeCell ref="CR343:CR344"/>
    <mergeCell ref="CS343:CS344"/>
    <mergeCell ref="CT343:CU344"/>
    <mergeCell ref="CI343:CI344"/>
    <mergeCell ref="CJ343:CJ344"/>
    <mergeCell ref="CK343:CK344"/>
    <mergeCell ref="CL343:CL344"/>
    <mergeCell ref="CM343:CM344"/>
    <mergeCell ref="CN343:CN344"/>
    <mergeCell ref="CC343:CC344"/>
    <mergeCell ref="CD343:CD344"/>
    <mergeCell ref="CE343:CE344"/>
    <mergeCell ref="CF343:CF344"/>
    <mergeCell ref="CG343:CG344"/>
    <mergeCell ref="CH343:CH344"/>
    <mergeCell ref="BU343:BV343"/>
    <mergeCell ref="BW343:BX344"/>
    <mergeCell ref="BY343:BY344"/>
    <mergeCell ref="BZ343:BZ344"/>
    <mergeCell ref="CA343:CA344"/>
    <mergeCell ref="CB343:CB344"/>
    <mergeCell ref="AC343:AD344"/>
    <mergeCell ref="AE343:AG343"/>
    <mergeCell ref="BM343:BN343"/>
    <mergeCell ref="BO343:BP344"/>
    <mergeCell ref="BQ343:BR344"/>
    <mergeCell ref="BS343:BT344"/>
    <mergeCell ref="Q343:R344"/>
    <mergeCell ref="S343:T344"/>
    <mergeCell ref="U343:V344"/>
    <mergeCell ref="W343:X344"/>
    <mergeCell ref="Y343:Z344"/>
    <mergeCell ref="AA343:AB344"/>
    <mergeCell ref="Q347:R348"/>
    <mergeCell ref="S347:T348"/>
    <mergeCell ref="U347:V348"/>
    <mergeCell ref="W347:X348"/>
    <mergeCell ref="Y347:Z348"/>
    <mergeCell ref="AA347:AB348"/>
    <mergeCell ref="DH345:DI346"/>
    <mergeCell ref="AE346:AG346"/>
    <mergeCell ref="BM346:BN346"/>
    <mergeCell ref="BU346:BV346"/>
    <mergeCell ref="A347:B348"/>
    <mergeCell ref="C347:G348"/>
    <mergeCell ref="H347:J348"/>
    <mergeCell ref="K347:L348"/>
    <mergeCell ref="M347:N348"/>
    <mergeCell ref="O347:P348"/>
    <mergeCell ref="CV345:CW346"/>
    <mergeCell ref="CX345:CY346"/>
    <mergeCell ref="CZ345:DA346"/>
    <mergeCell ref="DB345:DC346"/>
    <mergeCell ref="DD345:DE346"/>
    <mergeCell ref="DF345:DG346"/>
    <mergeCell ref="CO345:CO346"/>
    <mergeCell ref="CP345:CP346"/>
    <mergeCell ref="CQ345:CQ346"/>
    <mergeCell ref="CR345:CR346"/>
    <mergeCell ref="CS345:CS346"/>
    <mergeCell ref="CT345:CU346"/>
    <mergeCell ref="CI345:CI346"/>
    <mergeCell ref="CJ345:CJ346"/>
    <mergeCell ref="CK345:CK346"/>
    <mergeCell ref="CL345:CL346"/>
    <mergeCell ref="CM345:CM346"/>
    <mergeCell ref="CN345:CN346"/>
    <mergeCell ref="CC345:CC346"/>
    <mergeCell ref="CD345:CD346"/>
    <mergeCell ref="CE345:CE346"/>
    <mergeCell ref="CF345:CF346"/>
    <mergeCell ref="CG345:CG346"/>
    <mergeCell ref="CH345:CH346"/>
    <mergeCell ref="BU345:BV345"/>
    <mergeCell ref="BW345:BX346"/>
    <mergeCell ref="BY345:BY346"/>
    <mergeCell ref="BZ345:BZ346"/>
    <mergeCell ref="CA345:CA346"/>
    <mergeCell ref="CB345:CB346"/>
    <mergeCell ref="AC345:AD346"/>
    <mergeCell ref="AE345:AG345"/>
    <mergeCell ref="BM345:BN345"/>
    <mergeCell ref="BO345:BP346"/>
    <mergeCell ref="BQ345:BR346"/>
    <mergeCell ref="BS345:BT346"/>
    <mergeCell ref="Q345:R346"/>
    <mergeCell ref="S345:T346"/>
    <mergeCell ref="U345:V346"/>
    <mergeCell ref="W345:X346"/>
    <mergeCell ref="Y345:Z346"/>
    <mergeCell ref="AA345:AB346"/>
    <mergeCell ref="DH347:DI348"/>
    <mergeCell ref="AE348:AG348"/>
    <mergeCell ref="BM348:BN348"/>
    <mergeCell ref="BU348:BV348"/>
    <mergeCell ref="A345:B346"/>
    <mergeCell ref="C345:G346"/>
    <mergeCell ref="CV347:CW348"/>
    <mergeCell ref="CX347:CY348"/>
    <mergeCell ref="CZ347:DA348"/>
    <mergeCell ref="DB347:DC348"/>
    <mergeCell ref="DD347:DE348"/>
    <mergeCell ref="DF347:DG348"/>
    <mergeCell ref="CO347:CO348"/>
    <mergeCell ref="CP347:CP348"/>
    <mergeCell ref="CQ347:CQ348"/>
    <mergeCell ref="CR347:CR348"/>
    <mergeCell ref="CS347:CS348"/>
    <mergeCell ref="CT347:CU348"/>
    <mergeCell ref="CI347:CI348"/>
    <mergeCell ref="CJ347:CJ348"/>
    <mergeCell ref="CK347:CK348"/>
    <mergeCell ref="CL347:CL348"/>
    <mergeCell ref="CM347:CM348"/>
    <mergeCell ref="CN347:CN348"/>
    <mergeCell ref="CC347:CC348"/>
    <mergeCell ref="CD347:CD348"/>
    <mergeCell ref="CE347:CE348"/>
    <mergeCell ref="CF347:CF348"/>
    <mergeCell ref="CG347:CG348"/>
    <mergeCell ref="CH347:CH348"/>
    <mergeCell ref="BU347:BV347"/>
    <mergeCell ref="BW347:BX348"/>
    <mergeCell ref="BY347:BY348"/>
    <mergeCell ref="BZ347:BZ348"/>
    <mergeCell ref="CA347:CA348"/>
    <mergeCell ref="CB347:CB348"/>
    <mergeCell ref="AC347:AD348"/>
    <mergeCell ref="AE347:AG347"/>
    <mergeCell ref="BM347:BN347"/>
    <mergeCell ref="BO347:BP348"/>
    <mergeCell ref="BQ347:BR348"/>
    <mergeCell ref="BS347:BT348"/>
    <mergeCell ref="DH349:DI350"/>
    <mergeCell ref="AE350:AG350"/>
    <mergeCell ref="BM350:BN350"/>
    <mergeCell ref="BU350:BV350"/>
    <mergeCell ref="A351:B352"/>
    <mergeCell ref="C351:G352"/>
    <mergeCell ref="H351:J352"/>
    <mergeCell ref="K351:L352"/>
    <mergeCell ref="M351:N352"/>
    <mergeCell ref="O351:P352"/>
    <mergeCell ref="CV349:CW350"/>
    <mergeCell ref="CX349:CY350"/>
    <mergeCell ref="CZ349:DA350"/>
    <mergeCell ref="DB349:DC350"/>
    <mergeCell ref="DD349:DE350"/>
    <mergeCell ref="DF349:DG350"/>
    <mergeCell ref="CO349:CO350"/>
    <mergeCell ref="CP349:CP350"/>
    <mergeCell ref="CQ349:CQ350"/>
    <mergeCell ref="CR349:CR350"/>
    <mergeCell ref="CS349:CS350"/>
    <mergeCell ref="CT349:CU350"/>
    <mergeCell ref="CI349:CI350"/>
    <mergeCell ref="CJ349:CJ350"/>
    <mergeCell ref="CK349:CK350"/>
    <mergeCell ref="CL349:CL350"/>
    <mergeCell ref="CM349:CM350"/>
    <mergeCell ref="CN349:CN350"/>
    <mergeCell ref="CC349:CC350"/>
    <mergeCell ref="CD349:CD350"/>
    <mergeCell ref="CE349:CE350"/>
    <mergeCell ref="CF349:CF350"/>
    <mergeCell ref="CG349:CG350"/>
    <mergeCell ref="CH349:CH350"/>
    <mergeCell ref="BU349:BV349"/>
    <mergeCell ref="BW349:BX350"/>
    <mergeCell ref="BY349:BY350"/>
    <mergeCell ref="BZ349:BZ350"/>
    <mergeCell ref="CA349:CA350"/>
    <mergeCell ref="CB349:CB350"/>
    <mergeCell ref="AC349:AD350"/>
    <mergeCell ref="AE349:AG349"/>
    <mergeCell ref="BM349:BN349"/>
    <mergeCell ref="BO349:BP350"/>
    <mergeCell ref="BQ349:BR350"/>
    <mergeCell ref="BS349:BT350"/>
    <mergeCell ref="Q349:R350"/>
    <mergeCell ref="S349:T350"/>
    <mergeCell ref="U349:V350"/>
    <mergeCell ref="W349:X350"/>
    <mergeCell ref="Y349:Z350"/>
    <mergeCell ref="AA349:AB350"/>
    <mergeCell ref="DH351:DI352"/>
    <mergeCell ref="AE352:AG352"/>
    <mergeCell ref="BM352:BN352"/>
    <mergeCell ref="BU352:BV352"/>
    <mergeCell ref="A349:B350"/>
    <mergeCell ref="C349:G350"/>
    <mergeCell ref="H349:J350"/>
    <mergeCell ref="K349:L350"/>
    <mergeCell ref="M349:N350"/>
    <mergeCell ref="O349:P350"/>
    <mergeCell ref="H353:J354"/>
    <mergeCell ref="K353:L354"/>
    <mergeCell ref="M353:N354"/>
    <mergeCell ref="O353:P354"/>
    <mergeCell ref="CV351:CW352"/>
    <mergeCell ref="CX351:CY352"/>
    <mergeCell ref="CZ351:DA352"/>
    <mergeCell ref="DB351:DC352"/>
    <mergeCell ref="DD351:DE352"/>
    <mergeCell ref="DF351:DG352"/>
    <mergeCell ref="CO351:CO352"/>
    <mergeCell ref="CP351:CP352"/>
    <mergeCell ref="CQ351:CQ352"/>
    <mergeCell ref="CR351:CR352"/>
    <mergeCell ref="CS351:CS352"/>
    <mergeCell ref="CT351:CU352"/>
    <mergeCell ref="CI351:CI352"/>
    <mergeCell ref="CJ351:CJ352"/>
    <mergeCell ref="CK351:CK352"/>
    <mergeCell ref="CL351:CL352"/>
    <mergeCell ref="CM351:CM352"/>
    <mergeCell ref="CN351:CN352"/>
    <mergeCell ref="CC351:CC352"/>
    <mergeCell ref="CD351:CD352"/>
    <mergeCell ref="CE351:CE352"/>
    <mergeCell ref="CF351:CF352"/>
    <mergeCell ref="CG351:CG352"/>
    <mergeCell ref="CH351:CH352"/>
    <mergeCell ref="BU351:BV351"/>
    <mergeCell ref="BW351:BX352"/>
    <mergeCell ref="BY351:BY352"/>
    <mergeCell ref="BZ351:BZ352"/>
    <mergeCell ref="CA351:CA352"/>
    <mergeCell ref="CB351:CB352"/>
    <mergeCell ref="AC351:AD352"/>
    <mergeCell ref="AE351:AG351"/>
    <mergeCell ref="BM351:BN351"/>
    <mergeCell ref="BO351:BP352"/>
    <mergeCell ref="BQ351:BR352"/>
    <mergeCell ref="BS351:BT352"/>
    <mergeCell ref="Q351:R352"/>
    <mergeCell ref="S351:T352"/>
    <mergeCell ref="U351:V352"/>
    <mergeCell ref="W351:X352"/>
    <mergeCell ref="Y351:Z352"/>
    <mergeCell ref="AA351:AB352"/>
    <mergeCell ref="Q355:R356"/>
    <mergeCell ref="S355:T356"/>
    <mergeCell ref="U355:V356"/>
    <mergeCell ref="W355:X356"/>
    <mergeCell ref="Y355:Z356"/>
    <mergeCell ref="AA355:AB356"/>
    <mergeCell ref="DH353:DI354"/>
    <mergeCell ref="AE354:AG354"/>
    <mergeCell ref="BM354:BN354"/>
    <mergeCell ref="BU354:BV354"/>
    <mergeCell ref="A355:B356"/>
    <mergeCell ref="C355:G356"/>
    <mergeCell ref="H355:J356"/>
    <mergeCell ref="K355:L356"/>
    <mergeCell ref="M355:N356"/>
    <mergeCell ref="O355:P356"/>
    <mergeCell ref="CV353:CW354"/>
    <mergeCell ref="CX353:CY354"/>
    <mergeCell ref="CZ353:DA354"/>
    <mergeCell ref="DB353:DC354"/>
    <mergeCell ref="DD353:DE354"/>
    <mergeCell ref="DF353:DG354"/>
    <mergeCell ref="CO353:CO354"/>
    <mergeCell ref="CP353:CP354"/>
    <mergeCell ref="CQ353:CQ354"/>
    <mergeCell ref="CR353:CR354"/>
    <mergeCell ref="CS353:CS354"/>
    <mergeCell ref="CT353:CU354"/>
    <mergeCell ref="CI353:CI354"/>
    <mergeCell ref="CJ353:CJ354"/>
    <mergeCell ref="CK353:CK354"/>
    <mergeCell ref="CL353:CL354"/>
    <mergeCell ref="CM353:CM354"/>
    <mergeCell ref="CN353:CN354"/>
    <mergeCell ref="CC353:CC354"/>
    <mergeCell ref="CD353:CD354"/>
    <mergeCell ref="CE353:CE354"/>
    <mergeCell ref="CF353:CF354"/>
    <mergeCell ref="CG353:CG354"/>
    <mergeCell ref="CH353:CH354"/>
    <mergeCell ref="BU353:BV353"/>
    <mergeCell ref="BW353:BX354"/>
    <mergeCell ref="BY353:BY354"/>
    <mergeCell ref="BZ353:BZ354"/>
    <mergeCell ref="CA353:CA354"/>
    <mergeCell ref="CB353:CB354"/>
    <mergeCell ref="AC353:AD354"/>
    <mergeCell ref="AE353:AG353"/>
    <mergeCell ref="BM353:BN353"/>
    <mergeCell ref="BO353:BP354"/>
    <mergeCell ref="BQ353:BR354"/>
    <mergeCell ref="BS353:BT354"/>
    <mergeCell ref="Q353:R354"/>
    <mergeCell ref="S353:T354"/>
    <mergeCell ref="U353:V354"/>
    <mergeCell ref="W353:X354"/>
    <mergeCell ref="Y353:Z354"/>
    <mergeCell ref="AA353:AB354"/>
    <mergeCell ref="DH355:DI356"/>
    <mergeCell ref="AE356:AG356"/>
    <mergeCell ref="BM356:BN356"/>
    <mergeCell ref="BU356:BV356"/>
    <mergeCell ref="A353:B354"/>
    <mergeCell ref="C353:G354"/>
    <mergeCell ref="CV355:CW356"/>
    <mergeCell ref="CX355:CY356"/>
    <mergeCell ref="CZ355:DA356"/>
    <mergeCell ref="DB355:DC356"/>
    <mergeCell ref="DD355:DE356"/>
    <mergeCell ref="DF355:DG356"/>
    <mergeCell ref="CO355:CO356"/>
    <mergeCell ref="CP355:CP356"/>
    <mergeCell ref="CQ355:CQ356"/>
    <mergeCell ref="CR355:CR356"/>
    <mergeCell ref="CS355:CS356"/>
    <mergeCell ref="CT355:CU356"/>
    <mergeCell ref="CI355:CI356"/>
    <mergeCell ref="CJ355:CJ356"/>
    <mergeCell ref="CK355:CK356"/>
    <mergeCell ref="CL355:CL356"/>
    <mergeCell ref="CM355:CM356"/>
    <mergeCell ref="CN355:CN356"/>
    <mergeCell ref="CC355:CC356"/>
    <mergeCell ref="CD355:CD356"/>
    <mergeCell ref="CE355:CE356"/>
    <mergeCell ref="CF355:CF356"/>
    <mergeCell ref="CG355:CG356"/>
    <mergeCell ref="CH355:CH356"/>
    <mergeCell ref="BU355:BV355"/>
    <mergeCell ref="BW355:BX356"/>
    <mergeCell ref="BY355:BY356"/>
    <mergeCell ref="BZ355:BZ356"/>
    <mergeCell ref="CA355:CA356"/>
    <mergeCell ref="CB355:CB356"/>
    <mergeCell ref="AC355:AD356"/>
    <mergeCell ref="AE355:AG355"/>
    <mergeCell ref="BM355:BN355"/>
    <mergeCell ref="BO355:BP356"/>
    <mergeCell ref="BQ355:BR356"/>
    <mergeCell ref="BS355:BT356"/>
    <mergeCell ref="DH357:DI358"/>
    <mergeCell ref="AE358:AG358"/>
    <mergeCell ref="BM358:BN358"/>
    <mergeCell ref="BU358:BV358"/>
    <mergeCell ref="A359:B360"/>
    <mergeCell ref="C359:G360"/>
    <mergeCell ref="H359:J360"/>
    <mergeCell ref="K359:L360"/>
    <mergeCell ref="M359:N360"/>
    <mergeCell ref="O359:P360"/>
    <mergeCell ref="CV357:CW358"/>
    <mergeCell ref="CX357:CY358"/>
    <mergeCell ref="CZ357:DA358"/>
    <mergeCell ref="DB357:DC358"/>
    <mergeCell ref="DD357:DE358"/>
    <mergeCell ref="DF357:DG358"/>
    <mergeCell ref="CO357:CO358"/>
    <mergeCell ref="CP357:CP358"/>
    <mergeCell ref="CQ357:CQ358"/>
    <mergeCell ref="CR357:CR358"/>
    <mergeCell ref="CS357:CS358"/>
    <mergeCell ref="CT357:CU358"/>
    <mergeCell ref="CI357:CI358"/>
    <mergeCell ref="CJ357:CJ358"/>
    <mergeCell ref="CK357:CK358"/>
    <mergeCell ref="CL357:CL358"/>
    <mergeCell ref="CM357:CM358"/>
    <mergeCell ref="CN357:CN358"/>
    <mergeCell ref="CC357:CC358"/>
    <mergeCell ref="CD357:CD358"/>
    <mergeCell ref="CE357:CE358"/>
    <mergeCell ref="CF357:CF358"/>
    <mergeCell ref="CG357:CG358"/>
    <mergeCell ref="CH357:CH358"/>
    <mergeCell ref="BU357:BV357"/>
    <mergeCell ref="BW357:BX358"/>
    <mergeCell ref="BY357:BY358"/>
    <mergeCell ref="BZ357:BZ358"/>
    <mergeCell ref="CA357:CA358"/>
    <mergeCell ref="CB357:CB358"/>
    <mergeCell ref="AC357:AD358"/>
    <mergeCell ref="AE357:AG357"/>
    <mergeCell ref="BM357:BN357"/>
    <mergeCell ref="BO357:BP358"/>
    <mergeCell ref="BQ357:BR358"/>
    <mergeCell ref="BS357:BT358"/>
    <mergeCell ref="Q357:R358"/>
    <mergeCell ref="S357:T358"/>
    <mergeCell ref="U357:V358"/>
    <mergeCell ref="W357:X358"/>
    <mergeCell ref="Y357:Z358"/>
    <mergeCell ref="AA357:AB358"/>
    <mergeCell ref="DH359:DI360"/>
    <mergeCell ref="AE360:AG360"/>
    <mergeCell ref="BM360:BN360"/>
    <mergeCell ref="BU360:BV360"/>
    <mergeCell ref="A357:B358"/>
    <mergeCell ref="C357:G358"/>
    <mergeCell ref="H357:J358"/>
    <mergeCell ref="K357:L358"/>
    <mergeCell ref="M357:N358"/>
    <mergeCell ref="O357:P358"/>
    <mergeCell ref="H361:J362"/>
    <mergeCell ref="K361:L362"/>
    <mergeCell ref="M361:N362"/>
    <mergeCell ref="O361:P362"/>
    <mergeCell ref="CV359:CW360"/>
    <mergeCell ref="CX359:CY360"/>
    <mergeCell ref="CZ359:DA360"/>
    <mergeCell ref="DB359:DC360"/>
    <mergeCell ref="DD359:DE360"/>
    <mergeCell ref="DF359:DG360"/>
    <mergeCell ref="CO359:CO360"/>
    <mergeCell ref="CP359:CP360"/>
    <mergeCell ref="CQ359:CQ360"/>
    <mergeCell ref="CR359:CR360"/>
    <mergeCell ref="CS359:CS360"/>
    <mergeCell ref="CT359:CU360"/>
    <mergeCell ref="CI359:CI360"/>
    <mergeCell ref="CJ359:CJ360"/>
    <mergeCell ref="CK359:CK360"/>
    <mergeCell ref="CL359:CL360"/>
    <mergeCell ref="CM359:CM360"/>
    <mergeCell ref="CN359:CN360"/>
    <mergeCell ref="CC359:CC360"/>
    <mergeCell ref="CD359:CD360"/>
    <mergeCell ref="CE359:CE360"/>
    <mergeCell ref="CF359:CF360"/>
    <mergeCell ref="CG359:CG360"/>
    <mergeCell ref="CH359:CH360"/>
    <mergeCell ref="BU359:BV359"/>
    <mergeCell ref="BW359:BX360"/>
    <mergeCell ref="BY359:BY360"/>
    <mergeCell ref="BZ359:BZ360"/>
    <mergeCell ref="CA359:CA360"/>
    <mergeCell ref="CB359:CB360"/>
    <mergeCell ref="AC359:AD360"/>
    <mergeCell ref="AE359:AG359"/>
    <mergeCell ref="BM359:BN359"/>
    <mergeCell ref="BO359:BP360"/>
    <mergeCell ref="BQ359:BR360"/>
    <mergeCell ref="BS359:BT360"/>
    <mergeCell ref="Q359:R360"/>
    <mergeCell ref="S359:T360"/>
    <mergeCell ref="U359:V360"/>
    <mergeCell ref="W359:X360"/>
    <mergeCell ref="Y359:Z360"/>
    <mergeCell ref="AA359:AB360"/>
    <mergeCell ref="Q363:R364"/>
    <mergeCell ref="S363:T364"/>
    <mergeCell ref="U363:V364"/>
    <mergeCell ref="W363:X364"/>
    <mergeCell ref="Y363:Z364"/>
    <mergeCell ref="AA363:AB364"/>
    <mergeCell ref="DH361:DI362"/>
    <mergeCell ref="AE362:AG362"/>
    <mergeCell ref="BM362:BN362"/>
    <mergeCell ref="BU362:BV362"/>
    <mergeCell ref="A363:B364"/>
    <mergeCell ref="C363:G364"/>
    <mergeCell ref="H363:J364"/>
    <mergeCell ref="K363:L364"/>
    <mergeCell ref="M363:N364"/>
    <mergeCell ref="O363:P364"/>
    <mergeCell ref="CV361:CW362"/>
    <mergeCell ref="CX361:CY362"/>
    <mergeCell ref="CZ361:DA362"/>
    <mergeCell ref="DB361:DC362"/>
    <mergeCell ref="DD361:DE362"/>
    <mergeCell ref="DF361:DG362"/>
    <mergeCell ref="CO361:CO362"/>
    <mergeCell ref="CP361:CP362"/>
    <mergeCell ref="CQ361:CQ362"/>
    <mergeCell ref="CR361:CR362"/>
    <mergeCell ref="CS361:CS362"/>
    <mergeCell ref="CT361:CU362"/>
    <mergeCell ref="CI361:CI362"/>
    <mergeCell ref="CJ361:CJ362"/>
    <mergeCell ref="CK361:CK362"/>
    <mergeCell ref="CL361:CL362"/>
    <mergeCell ref="CM361:CM362"/>
    <mergeCell ref="CN361:CN362"/>
    <mergeCell ref="CC361:CC362"/>
    <mergeCell ref="CD361:CD362"/>
    <mergeCell ref="CE361:CE362"/>
    <mergeCell ref="CF361:CF362"/>
    <mergeCell ref="CG361:CG362"/>
    <mergeCell ref="CH361:CH362"/>
    <mergeCell ref="BU361:BV361"/>
    <mergeCell ref="BW361:BX362"/>
    <mergeCell ref="BY361:BY362"/>
    <mergeCell ref="BZ361:BZ362"/>
    <mergeCell ref="CA361:CA362"/>
    <mergeCell ref="CB361:CB362"/>
    <mergeCell ref="AC361:AD362"/>
    <mergeCell ref="AE361:AG361"/>
    <mergeCell ref="BM361:BN361"/>
    <mergeCell ref="BO361:BP362"/>
    <mergeCell ref="BQ361:BR362"/>
    <mergeCell ref="BS361:BT362"/>
    <mergeCell ref="Q361:R362"/>
    <mergeCell ref="S361:T362"/>
    <mergeCell ref="U361:V362"/>
    <mergeCell ref="W361:X362"/>
    <mergeCell ref="Y361:Z362"/>
    <mergeCell ref="AA361:AB362"/>
    <mergeCell ref="DH363:DI364"/>
    <mergeCell ref="AE364:AG364"/>
    <mergeCell ref="BM364:BN364"/>
    <mergeCell ref="BU364:BV364"/>
    <mergeCell ref="A361:B362"/>
    <mergeCell ref="C361:G362"/>
    <mergeCell ref="CV363:CW364"/>
    <mergeCell ref="CX363:CY364"/>
    <mergeCell ref="CZ363:DA364"/>
    <mergeCell ref="DB363:DC364"/>
    <mergeCell ref="DD363:DE364"/>
    <mergeCell ref="DF363:DG364"/>
    <mergeCell ref="CO363:CO364"/>
    <mergeCell ref="CP363:CP364"/>
    <mergeCell ref="CQ363:CQ364"/>
    <mergeCell ref="CR363:CR364"/>
    <mergeCell ref="CS363:CS364"/>
    <mergeCell ref="CT363:CU364"/>
    <mergeCell ref="CI363:CI364"/>
    <mergeCell ref="CJ363:CJ364"/>
    <mergeCell ref="CK363:CK364"/>
    <mergeCell ref="CL363:CL364"/>
    <mergeCell ref="CM363:CM364"/>
    <mergeCell ref="CN363:CN364"/>
    <mergeCell ref="CC363:CC364"/>
    <mergeCell ref="CD363:CD364"/>
    <mergeCell ref="CE363:CE364"/>
    <mergeCell ref="CF363:CF364"/>
    <mergeCell ref="CG363:CG364"/>
    <mergeCell ref="CH363:CH364"/>
    <mergeCell ref="BU363:BV363"/>
    <mergeCell ref="BW363:BX364"/>
    <mergeCell ref="BY363:BY364"/>
    <mergeCell ref="BZ363:BZ364"/>
    <mergeCell ref="CA363:CA364"/>
    <mergeCell ref="CB363:CB364"/>
    <mergeCell ref="AC363:AD364"/>
    <mergeCell ref="AE363:AG363"/>
    <mergeCell ref="BM363:BN363"/>
    <mergeCell ref="BO363:BP364"/>
    <mergeCell ref="BQ363:BR364"/>
    <mergeCell ref="BS363:BT364"/>
    <mergeCell ref="DH365:DI366"/>
    <mergeCell ref="AE366:AG366"/>
    <mergeCell ref="BM366:BN366"/>
    <mergeCell ref="BU366:BV366"/>
    <mergeCell ref="A367:B368"/>
    <mergeCell ref="C367:G368"/>
    <mergeCell ref="H367:J368"/>
    <mergeCell ref="K367:L368"/>
    <mergeCell ref="M367:N368"/>
    <mergeCell ref="O367:P368"/>
    <mergeCell ref="CV365:CW366"/>
    <mergeCell ref="CX365:CY366"/>
    <mergeCell ref="CZ365:DA366"/>
    <mergeCell ref="DB365:DC366"/>
    <mergeCell ref="DD365:DE366"/>
    <mergeCell ref="DF365:DG366"/>
    <mergeCell ref="CO365:CO366"/>
    <mergeCell ref="CP365:CP366"/>
    <mergeCell ref="CQ365:CQ366"/>
    <mergeCell ref="CR365:CR366"/>
    <mergeCell ref="CS365:CS366"/>
    <mergeCell ref="CT365:CU366"/>
    <mergeCell ref="CI365:CI366"/>
    <mergeCell ref="CJ365:CJ366"/>
    <mergeCell ref="CK365:CK366"/>
    <mergeCell ref="CL365:CL366"/>
    <mergeCell ref="CM365:CM366"/>
    <mergeCell ref="CN365:CN366"/>
    <mergeCell ref="CC365:CC366"/>
    <mergeCell ref="CD365:CD366"/>
    <mergeCell ref="CE365:CE366"/>
    <mergeCell ref="CF365:CF366"/>
    <mergeCell ref="CG365:CG366"/>
    <mergeCell ref="CH365:CH366"/>
    <mergeCell ref="BU365:BV365"/>
    <mergeCell ref="BW365:BX366"/>
    <mergeCell ref="BY365:BY366"/>
    <mergeCell ref="BZ365:BZ366"/>
    <mergeCell ref="CA365:CA366"/>
    <mergeCell ref="CB365:CB366"/>
    <mergeCell ref="AC365:AD366"/>
    <mergeCell ref="AE365:AG365"/>
    <mergeCell ref="BM365:BN365"/>
    <mergeCell ref="BO365:BP366"/>
    <mergeCell ref="BQ365:BR366"/>
    <mergeCell ref="BS365:BT366"/>
    <mergeCell ref="Q365:R366"/>
    <mergeCell ref="S365:T366"/>
    <mergeCell ref="U365:V366"/>
    <mergeCell ref="W365:X366"/>
    <mergeCell ref="Y365:Z366"/>
    <mergeCell ref="AA365:AB366"/>
    <mergeCell ref="DH367:DI368"/>
    <mergeCell ref="AE368:AG368"/>
    <mergeCell ref="BM368:BN368"/>
    <mergeCell ref="BU368:BV368"/>
    <mergeCell ref="A365:B366"/>
    <mergeCell ref="C365:G366"/>
    <mergeCell ref="H365:J366"/>
    <mergeCell ref="K365:L366"/>
    <mergeCell ref="M365:N366"/>
    <mergeCell ref="O365:P366"/>
    <mergeCell ref="H369:J370"/>
    <mergeCell ref="K369:L370"/>
    <mergeCell ref="M369:N370"/>
    <mergeCell ref="O369:P370"/>
    <mergeCell ref="CV367:CW368"/>
    <mergeCell ref="CX367:CY368"/>
    <mergeCell ref="CZ367:DA368"/>
    <mergeCell ref="DB367:DC368"/>
    <mergeCell ref="DD367:DE368"/>
    <mergeCell ref="DF367:DG368"/>
    <mergeCell ref="CO367:CO368"/>
    <mergeCell ref="CP367:CP368"/>
    <mergeCell ref="CQ367:CQ368"/>
    <mergeCell ref="CR367:CR368"/>
    <mergeCell ref="CS367:CS368"/>
    <mergeCell ref="CT367:CU368"/>
    <mergeCell ref="CI367:CI368"/>
    <mergeCell ref="CJ367:CJ368"/>
    <mergeCell ref="CK367:CK368"/>
    <mergeCell ref="CL367:CL368"/>
    <mergeCell ref="CM367:CM368"/>
    <mergeCell ref="CN367:CN368"/>
    <mergeCell ref="CC367:CC368"/>
    <mergeCell ref="CD367:CD368"/>
    <mergeCell ref="CE367:CE368"/>
    <mergeCell ref="CF367:CF368"/>
    <mergeCell ref="CG367:CG368"/>
    <mergeCell ref="CH367:CH368"/>
    <mergeCell ref="BU367:BV367"/>
    <mergeCell ref="BW367:BX368"/>
    <mergeCell ref="BY367:BY368"/>
    <mergeCell ref="BZ367:BZ368"/>
    <mergeCell ref="CA367:CA368"/>
    <mergeCell ref="CB367:CB368"/>
    <mergeCell ref="AC367:AD368"/>
    <mergeCell ref="AE367:AG367"/>
    <mergeCell ref="BM367:BN367"/>
    <mergeCell ref="BO367:BP368"/>
    <mergeCell ref="BQ367:BR368"/>
    <mergeCell ref="BS367:BT368"/>
    <mergeCell ref="Q367:R368"/>
    <mergeCell ref="S367:T368"/>
    <mergeCell ref="U367:V368"/>
    <mergeCell ref="W367:X368"/>
    <mergeCell ref="Y367:Z368"/>
    <mergeCell ref="AA367:AB368"/>
    <mergeCell ref="Q371:R372"/>
    <mergeCell ref="S371:T372"/>
    <mergeCell ref="U371:V372"/>
    <mergeCell ref="W371:X372"/>
    <mergeCell ref="Y371:Z372"/>
    <mergeCell ref="AA371:AB372"/>
    <mergeCell ref="DH369:DI370"/>
    <mergeCell ref="AE370:AG370"/>
    <mergeCell ref="BM370:BN370"/>
    <mergeCell ref="BU370:BV370"/>
    <mergeCell ref="A371:B372"/>
    <mergeCell ref="C371:G372"/>
    <mergeCell ref="H371:J372"/>
    <mergeCell ref="K371:L372"/>
    <mergeCell ref="M371:N372"/>
    <mergeCell ref="O371:P372"/>
    <mergeCell ref="CV369:CW370"/>
    <mergeCell ref="CX369:CY370"/>
    <mergeCell ref="CZ369:DA370"/>
    <mergeCell ref="DB369:DC370"/>
    <mergeCell ref="DD369:DE370"/>
    <mergeCell ref="DF369:DG370"/>
    <mergeCell ref="CO369:CO370"/>
    <mergeCell ref="CP369:CP370"/>
    <mergeCell ref="CQ369:CQ370"/>
    <mergeCell ref="CR369:CR370"/>
    <mergeCell ref="CS369:CS370"/>
    <mergeCell ref="CT369:CU370"/>
    <mergeCell ref="CI369:CI370"/>
    <mergeCell ref="CJ369:CJ370"/>
    <mergeCell ref="CK369:CK370"/>
    <mergeCell ref="CL369:CL370"/>
    <mergeCell ref="CM369:CM370"/>
    <mergeCell ref="CN369:CN370"/>
    <mergeCell ref="CC369:CC370"/>
    <mergeCell ref="CD369:CD370"/>
    <mergeCell ref="CE369:CE370"/>
    <mergeCell ref="CF369:CF370"/>
    <mergeCell ref="CG369:CG370"/>
    <mergeCell ref="CH369:CH370"/>
    <mergeCell ref="BU369:BV369"/>
    <mergeCell ref="BW369:BX370"/>
    <mergeCell ref="BY369:BY370"/>
    <mergeCell ref="BZ369:BZ370"/>
    <mergeCell ref="CA369:CA370"/>
    <mergeCell ref="CB369:CB370"/>
    <mergeCell ref="AC369:AD370"/>
    <mergeCell ref="AE369:AG369"/>
    <mergeCell ref="BM369:BN369"/>
    <mergeCell ref="BO369:BP370"/>
    <mergeCell ref="BQ369:BR370"/>
    <mergeCell ref="BS369:BT370"/>
    <mergeCell ref="Q369:R370"/>
    <mergeCell ref="S369:T370"/>
    <mergeCell ref="U369:V370"/>
    <mergeCell ref="W369:X370"/>
    <mergeCell ref="Y369:Z370"/>
    <mergeCell ref="AA369:AB370"/>
    <mergeCell ref="DH371:DI372"/>
    <mergeCell ref="AE372:AG372"/>
    <mergeCell ref="BM372:BN372"/>
    <mergeCell ref="BU372:BV372"/>
    <mergeCell ref="A369:B370"/>
    <mergeCell ref="C369:G370"/>
    <mergeCell ref="CV371:CW372"/>
    <mergeCell ref="CX371:CY372"/>
    <mergeCell ref="CZ371:DA372"/>
    <mergeCell ref="DB371:DC372"/>
    <mergeCell ref="DD371:DE372"/>
    <mergeCell ref="DF371:DG372"/>
    <mergeCell ref="CO371:CO372"/>
    <mergeCell ref="CP371:CP372"/>
    <mergeCell ref="CQ371:CQ372"/>
    <mergeCell ref="CR371:CR372"/>
    <mergeCell ref="CS371:CS372"/>
    <mergeCell ref="CT371:CU372"/>
    <mergeCell ref="CI371:CI372"/>
    <mergeCell ref="CJ371:CJ372"/>
    <mergeCell ref="CK371:CK372"/>
    <mergeCell ref="CL371:CL372"/>
    <mergeCell ref="CM371:CM372"/>
    <mergeCell ref="CN371:CN372"/>
    <mergeCell ref="CC371:CC372"/>
    <mergeCell ref="CD371:CD372"/>
    <mergeCell ref="CE371:CE372"/>
    <mergeCell ref="CF371:CF372"/>
    <mergeCell ref="CG371:CG372"/>
    <mergeCell ref="CH371:CH372"/>
    <mergeCell ref="BU371:BV371"/>
    <mergeCell ref="BW371:BX372"/>
    <mergeCell ref="BY371:BY372"/>
    <mergeCell ref="BZ371:BZ372"/>
    <mergeCell ref="CA371:CA372"/>
    <mergeCell ref="CB371:CB372"/>
    <mergeCell ref="AC371:AD372"/>
    <mergeCell ref="AE371:AG371"/>
    <mergeCell ref="BM371:BN371"/>
    <mergeCell ref="BO371:BP372"/>
    <mergeCell ref="BQ371:BR372"/>
    <mergeCell ref="BS371:BT372"/>
    <mergeCell ref="DH373:DI374"/>
    <mergeCell ref="AE374:AG374"/>
    <mergeCell ref="BM374:BN374"/>
    <mergeCell ref="BU374:BV374"/>
    <mergeCell ref="A375:B376"/>
    <mergeCell ref="C375:G376"/>
    <mergeCell ref="H375:J376"/>
    <mergeCell ref="K375:L376"/>
    <mergeCell ref="M375:N376"/>
    <mergeCell ref="O375:P376"/>
    <mergeCell ref="CV373:CW374"/>
    <mergeCell ref="CX373:CY374"/>
    <mergeCell ref="CZ373:DA374"/>
    <mergeCell ref="DB373:DC374"/>
    <mergeCell ref="DD373:DE374"/>
    <mergeCell ref="DF373:DG374"/>
    <mergeCell ref="CO373:CO374"/>
    <mergeCell ref="CP373:CP374"/>
    <mergeCell ref="CQ373:CQ374"/>
    <mergeCell ref="CR373:CR374"/>
    <mergeCell ref="CS373:CS374"/>
    <mergeCell ref="CT373:CU374"/>
    <mergeCell ref="CI373:CI374"/>
    <mergeCell ref="CJ373:CJ374"/>
    <mergeCell ref="CK373:CK374"/>
    <mergeCell ref="CL373:CL374"/>
    <mergeCell ref="CM373:CM374"/>
    <mergeCell ref="CN373:CN374"/>
    <mergeCell ref="CC373:CC374"/>
    <mergeCell ref="CD373:CD374"/>
    <mergeCell ref="CE373:CE374"/>
    <mergeCell ref="CF373:CF374"/>
    <mergeCell ref="CG373:CG374"/>
    <mergeCell ref="CH373:CH374"/>
    <mergeCell ref="BU373:BV373"/>
    <mergeCell ref="BW373:BX374"/>
    <mergeCell ref="BY373:BY374"/>
    <mergeCell ref="BZ373:BZ374"/>
    <mergeCell ref="CA373:CA374"/>
    <mergeCell ref="CB373:CB374"/>
    <mergeCell ref="AC373:AD374"/>
    <mergeCell ref="AE373:AG373"/>
    <mergeCell ref="BM373:BN373"/>
    <mergeCell ref="BO373:BP374"/>
    <mergeCell ref="BQ373:BR374"/>
    <mergeCell ref="BS373:BT374"/>
    <mergeCell ref="Q373:R374"/>
    <mergeCell ref="S373:T374"/>
    <mergeCell ref="U373:V374"/>
    <mergeCell ref="W373:X374"/>
    <mergeCell ref="Y373:Z374"/>
    <mergeCell ref="AA373:AB374"/>
    <mergeCell ref="DH375:DI376"/>
    <mergeCell ref="AE376:AG376"/>
    <mergeCell ref="BM376:BN376"/>
    <mergeCell ref="BU376:BV376"/>
    <mergeCell ref="A373:B374"/>
    <mergeCell ref="C373:G374"/>
    <mergeCell ref="H373:J374"/>
    <mergeCell ref="K373:L374"/>
    <mergeCell ref="M373:N374"/>
    <mergeCell ref="O373:P374"/>
    <mergeCell ref="H377:J378"/>
    <mergeCell ref="K377:L378"/>
    <mergeCell ref="M377:N378"/>
    <mergeCell ref="O377:P378"/>
    <mergeCell ref="CV375:CW376"/>
    <mergeCell ref="CX375:CY376"/>
    <mergeCell ref="CZ375:DA376"/>
    <mergeCell ref="DB375:DC376"/>
    <mergeCell ref="DD375:DE376"/>
    <mergeCell ref="DF375:DG376"/>
    <mergeCell ref="CO375:CO376"/>
    <mergeCell ref="CP375:CP376"/>
    <mergeCell ref="CQ375:CQ376"/>
    <mergeCell ref="CR375:CR376"/>
    <mergeCell ref="CS375:CS376"/>
    <mergeCell ref="CT375:CU376"/>
    <mergeCell ref="CI375:CI376"/>
    <mergeCell ref="CJ375:CJ376"/>
    <mergeCell ref="CK375:CK376"/>
    <mergeCell ref="CL375:CL376"/>
    <mergeCell ref="CM375:CM376"/>
    <mergeCell ref="CN375:CN376"/>
    <mergeCell ref="CC375:CC376"/>
    <mergeCell ref="CD375:CD376"/>
    <mergeCell ref="CE375:CE376"/>
    <mergeCell ref="CF375:CF376"/>
    <mergeCell ref="CG375:CG376"/>
    <mergeCell ref="CH375:CH376"/>
    <mergeCell ref="BU375:BV375"/>
    <mergeCell ref="BW375:BX376"/>
    <mergeCell ref="BY375:BY376"/>
    <mergeCell ref="BZ375:BZ376"/>
    <mergeCell ref="CA375:CA376"/>
    <mergeCell ref="CB375:CB376"/>
    <mergeCell ref="AC375:AD376"/>
    <mergeCell ref="AE375:AG375"/>
    <mergeCell ref="BM375:BN375"/>
    <mergeCell ref="BO375:BP376"/>
    <mergeCell ref="BQ375:BR376"/>
    <mergeCell ref="BS375:BT376"/>
    <mergeCell ref="Q375:R376"/>
    <mergeCell ref="S375:T376"/>
    <mergeCell ref="U375:V376"/>
    <mergeCell ref="W375:X376"/>
    <mergeCell ref="Y375:Z376"/>
    <mergeCell ref="AA375:AB376"/>
    <mergeCell ref="Q379:R380"/>
    <mergeCell ref="S379:T380"/>
    <mergeCell ref="U379:V380"/>
    <mergeCell ref="W379:X380"/>
    <mergeCell ref="Y379:Z380"/>
    <mergeCell ref="AA379:AB380"/>
    <mergeCell ref="DH377:DI378"/>
    <mergeCell ref="AE378:AG378"/>
    <mergeCell ref="BM378:BN378"/>
    <mergeCell ref="BU378:BV378"/>
    <mergeCell ref="A379:B380"/>
    <mergeCell ref="C379:G380"/>
    <mergeCell ref="H379:J380"/>
    <mergeCell ref="K379:L380"/>
    <mergeCell ref="M379:N380"/>
    <mergeCell ref="O379:P380"/>
    <mergeCell ref="CV377:CW378"/>
    <mergeCell ref="CX377:CY378"/>
    <mergeCell ref="CZ377:DA378"/>
    <mergeCell ref="DB377:DC378"/>
    <mergeCell ref="DD377:DE378"/>
    <mergeCell ref="DF377:DG378"/>
    <mergeCell ref="CO377:CO378"/>
    <mergeCell ref="CP377:CP378"/>
    <mergeCell ref="CQ377:CQ378"/>
    <mergeCell ref="CR377:CR378"/>
    <mergeCell ref="CS377:CS378"/>
    <mergeCell ref="CT377:CU378"/>
    <mergeCell ref="CI377:CI378"/>
    <mergeCell ref="CJ377:CJ378"/>
    <mergeCell ref="CK377:CK378"/>
    <mergeCell ref="CL377:CL378"/>
    <mergeCell ref="CM377:CM378"/>
    <mergeCell ref="CN377:CN378"/>
    <mergeCell ref="CC377:CC378"/>
    <mergeCell ref="CD377:CD378"/>
    <mergeCell ref="CE377:CE378"/>
    <mergeCell ref="CF377:CF378"/>
    <mergeCell ref="CG377:CG378"/>
    <mergeCell ref="CH377:CH378"/>
    <mergeCell ref="BU377:BV377"/>
    <mergeCell ref="BW377:BX378"/>
    <mergeCell ref="BY377:BY378"/>
    <mergeCell ref="BZ377:BZ378"/>
    <mergeCell ref="CA377:CA378"/>
    <mergeCell ref="CB377:CB378"/>
    <mergeCell ref="AC377:AD378"/>
    <mergeCell ref="AE377:AG377"/>
    <mergeCell ref="BM377:BN377"/>
    <mergeCell ref="BO377:BP378"/>
    <mergeCell ref="BQ377:BR378"/>
    <mergeCell ref="BS377:BT378"/>
    <mergeCell ref="Q377:R378"/>
    <mergeCell ref="S377:T378"/>
    <mergeCell ref="U377:V378"/>
    <mergeCell ref="W377:X378"/>
    <mergeCell ref="Y377:Z378"/>
    <mergeCell ref="AA377:AB378"/>
    <mergeCell ref="DH379:DI380"/>
    <mergeCell ref="AE380:AG380"/>
    <mergeCell ref="BM380:BN380"/>
    <mergeCell ref="BU380:BV380"/>
    <mergeCell ref="A377:B378"/>
    <mergeCell ref="C377:G378"/>
    <mergeCell ref="CV379:CW380"/>
    <mergeCell ref="CX379:CY380"/>
    <mergeCell ref="CZ379:DA380"/>
    <mergeCell ref="DB379:DC380"/>
    <mergeCell ref="DD379:DE380"/>
    <mergeCell ref="DF379:DG380"/>
    <mergeCell ref="CO379:CO380"/>
    <mergeCell ref="CP379:CP380"/>
    <mergeCell ref="CQ379:CQ380"/>
    <mergeCell ref="CR379:CR380"/>
    <mergeCell ref="CS379:CS380"/>
    <mergeCell ref="CT379:CU380"/>
    <mergeCell ref="CI379:CI380"/>
    <mergeCell ref="CJ379:CJ380"/>
    <mergeCell ref="CK379:CK380"/>
    <mergeCell ref="CL379:CL380"/>
    <mergeCell ref="CM379:CM380"/>
    <mergeCell ref="CN379:CN380"/>
    <mergeCell ref="CC379:CC380"/>
    <mergeCell ref="CD379:CD380"/>
    <mergeCell ref="CE379:CE380"/>
    <mergeCell ref="CF379:CF380"/>
    <mergeCell ref="CG379:CG380"/>
    <mergeCell ref="CH379:CH380"/>
    <mergeCell ref="BU379:BV379"/>
    <mergeCell ref="BW379:BX380"/>
    <mergeCell ref="BY379:BY380"/>
    <mergeCell ref="BZ379:BZ380"/>
    <mergeCell ref="CA379:CA380"/>
    <mergeCell ref="CB379:CB380"/>
    <mergeCell ref="AC379:AD380"/>
    <mergeCell ref="AE379:AG379"/>
    <mergeCell ref="BM379:BN379"/>
    <mergeCell ref="BO379:BP380"/>
    <mergeCell ref="BQ379:BR380"/>
    <mergeCell ref="BS379:BT380"/>
    <mergeCell ref="DH381:DI382"/>
    <mergeCell ref="AE382:AG382"/>
    <mergeCell ref="BM382:BN382"/>
    <mergeCell ref="BU382:BV382"/>
    <mergeCell ref="A383:B384"/>
    <mergeCell ref="C383:G384"/>
    <mergeCell ref="H383:J384"/>
    <mergeCell ref="K383:L384"/>
    <mergeCell ref="M383:N384"/>
    <mergeCell ref="O383:P384"/>
    <mergeCell ref="CV381:CW382"/>
    <mergeCell ref="CX381:CY382"/>
    <mergeCell ref="CZ381:DA382"/>
    <mergeCell ref="DB381:DC382"/>
    <mergeCell ref="DD381:DE382"/>
    <mergeCell ref="DF381:DG382"/>
    <mergeCell ref="CO381:CO382"/>
    <mergeCell ref="CP381:CP382"/>
    <mergeCell ref="CQ381:CQ382"/>
    <mergeCell ref="CR381:CR382"/>
    <mergeCell ref="CS381:CS382"/>
    <mergeCell ref="CT381:CU382"/>
    <mergeCell ref="CI381:CI382"/>
    <mergeCell ref="CJ381:CJ382"/>
    <mergeCell ref="CK381:CK382"/>
    <mergeCell ref="CL381:CL382"/>
    <mergeCell ref="CM381:CM382"/>
    <mergeCell ref="CN381:CN382"/>
    <mergeCell ref="CC381:CC382"/>
    <mergeCell ref="CD381:CD382"/>
    <mergeCell ref="CE381:CE382"/>
    <mergeCell ref="CF381:CF382"/>
    <mergeCell ref="CG381:CG382"/>
    <mergeCell ref="CH381:CH382"/>
    <mergeCell ref="BU381:BV381"/>
    <mergeCell ref="BW381:BX382"/>
    <mergeCell ref="BY381:BY382"/>
    <mergeCell ref="BZ381:BZ382"/>
    <mergeCell ref="CA381:CA382"/>
    <mergeCell ref="CB381:CB382"/>
    <mergeCell ref="AC381:AD382"/>
    <mergeCell ref="AE381:AG381"/>
    <mergeCell ref="BM381:BN381"/>
    <mergeCell ref="BO381:BP382"/>
    <mergeCell ref="BQ381:BR382"/>
    <mergeCell ref="BS381:BT382"/>
    <mergeCell ref="Q381:R382"/>
    <mergeCell ref="S381:T382"/>
    <mergeCell ref="U381:V382"/>
    <mergeCell ref="W381:X382"/>
    <mergeCell ref="Y381:Z382"/>
    <mergeCell ref="AA381:AB382"/>
    <mergeCell ref="DH383:DI384"/>
    <mergeCell ref="AE384:AG384"/>
    <mergeCell ref="BM384:BN384"/>
    <mergeCell ref="BU384:BV384"/>
    <mergeCell ref="A381:B382"/>
    <mergeCell ref="C381:G382"/>
    <mergeCell ref="H381:J382"/>
    <mergeCell ref="K381:L382"/>
    <mergeCell ref="M381:N382"/>
    <mergeCell ref="O381:P382"/>
    <mergeCell ref="H385:J386"/>
    <mergeCell ref="K385:L386"/>
    <mergeCell ref="M385:N386"/>
    <mergeCell ref="O385:P386"/>
    <mergeCell ref="CV383:CW384"/>
    <mergeCell ref="CX383:CY384"/>
    <mergeCell ref="CZ383:DA384"/>
    <mergeCell ref="DB383:DC384"/>
    <mergeCell ref="DD383:DE384"/>
    <mergeCell ref="DF383:DG384"/>
    <mergeCell ref="CO383:CO384"/>
    <mergeCell ref="CP383:CP384"/>
    <mergeCell ref="CQ383:CQ384"/>
    <mergeCell ref="CR383:CR384"/>
    <mergeCell ref="CS383:CS384"/>
    <mergeCell ref="CT383:CU384"/>
    <mergeCell ref="CI383:CI384"/>
    <mergeCell ref="CJ383:CJ384"/>
    <mergeCell ref="CK383:CK384"/>
    <mergeCell ref="CL383:CL384"/>
    <mergeCell ref="CM383:CM384"/>
    <mergeCell ref="CN383:CN384"/>
    <mergeCell ref="CC383:CC384"/>
    <mergeCell ref="CD383:CD384"/>
    <mergeCell ref="CE383:CE384"/>
    <mergeCell ref="CF383:CF384"/>
    <mergeCell ref="CG383:CG384"/>
    <mergeCell ref="CH383:CH384"/>
    <mergeCell ref="BU383:BV383"/>
    <mergeCell ref="BW383:BX384"/>
    <mergeCell ref="BY383:BY384"/>
    <mergeCell ref="BZ383:BZ384"/>
    <mergeCell ref="CA383:CA384"/>
    <mergeCell ref="CB383:CB384"/>
    <mergeCell ref="AC383:AD384"/>
    <mergeCell ref="AE383:AG383"/>
    <mergeCell ref="BM383:BN383"/>
    <mergeCell ref="BO383:BP384"/>
    <mergeCell ref="BQ383:BR384"/>
    <mergeCell ref="BS383:BT384"/>
    <mergeCell ref="Q383:R384"/>
    <mergeCell ref="S383:T384"/>
    <mergeCell ref="U383:V384"/>
    <mergeCell ref="W383:X384"/>
    <mergeCell ref="Y383:Z384"/>
    <mergeCell ref="AA383:AB384"/>
    <mergeCell ref="Q387:R388"/>
    <mergeCell ref="S387:T388"/>
    <mergeCell ref="U387:V388"/>
    <mergeCell ref="W387:X388"/>
    <mergeCell ref="Y387:Z388"/>
    <mergeCell ref="AA387:AB388"/>
    <mergeCell ref="DH385:DI386"/>
    <mergeCell ref="AE386:AG386"/>
    <mergeCell ref="BM386:BN386"/>
    <mergeCell ref="BU386:BV386"/>
    <mergeCell ref="A387:B388"/>
    <mergeCell ref="C387:G388"/>
    <mergeCell ref="H387:J388"/>
    <mergeCell ref="K387:L388"/>
    <mergeCell ref="M387:N388"/>
    <mergeCell ref="O387:P388"/>
    <mergeCell ref="CV385:CW386"/>
    <mergeCell ref="CX385:CY386"/>
    <mergeCell ref="CZ385:DA386"/>
    <mergeCell ref="DB385:DC386"/>
    <mergeCell ref="DD385:DE386"/>
    <mergeCell ref="DF385:DG386"/>
    <mergeCell ref="CO385:CO386"/>
    <mergeCell ref="CP385:CP386"/>
    <mergeCell ref="CQ385:CQ386"/>
    <mergeCell ref="CR385:CR386"/>
    <mergeCell ref="CS385:CS386"/>
    <mergeCell ref="CT385:CU386"/>
    <mergeCell ref="CI385:CI386"/>
    <mergeCell ref="CJ385:CJ386"/>
    <mergeCell ref="CK385:CK386"/>
    <mergeCell ref="CL385:CL386"/>
    <mergeCell ref="CM385:CM386"/>
    <mergeCell ref="CN385:CN386"/>
    <mergeCell ref="CC385:CC386"/>
    <mergeCell ref="CD385:CD386"/>
    <mergeCell ref="CE385:CE386"/>
    <mergeCell ref="CF385:CF386"/>
    <mergeCell ref="CG385:CG386"/>
    <mergeCell ref="CH385:CH386"/>
    <mergeCell ref="BU385:BV385"/>
    <mergeCell ref="BW385:BX386"/>
    <mergeCell ref="BY385:BY386"/>
    <mergeCell ref="BZ385:BZ386"/>
    <mergeCell ref="CA385:CA386"/>
    <mergeCell ref="CB385:CB386"/>
    <mergeCell ref="AC385:AD386"/>
    <mergeCell ref="AE385:AG385"/>
    <mergeCell ref="BM385:BN385"/>
    <mergeCell ref="BO385:BP386"/>
    <mergeCell ref="BQ385:BR386"/>
    <mergeCell ref="BS385:BT386"/>
    <mergeCell ref="Q385:R386"/>
    <mergeCell ref="S385:T386"/>
    <mergeCell ref="U385:V386"/>
    <mergeCell ref="W385:X386"/>
    <mergeCell ref="Y385:Z386"/>
    <mergeCell ref="AA385:AB386"/>
    <mergeCell ref="DH387:DI388"/>
    <mergeCell ref="AE388:AG388"/>
    <mergeCell ref="BM388:BN388"/>
    <mergeCell ref="BU388:BV388"/>
    <mergeCell ref="A385:B386"/>
    <mergeCell ref="C385:G386"/>
    <mergeCell ref="CV387:CW388"/>
    <mergeCell ref="CX387:CY388"/>
    <mergeCell ref="CZ387:DA388"/>
    <mergeCell ref="DB387:DC388"/>
    <mergeCell ref="DD387:DE388"/>
    <mergeCell ref="DF387:DG388"/>
    <mergeCell ref="CO387:CO388"/>
    <mergeCell ref="CP387:CP388"/>
    <mergeCell ref="CQ387:CQ388"/>
    <mergeCell ref="CR387:CR388"/>
    <mergeCell ref="CS387:CS388"/>
    <mergeCell ref="CT387:CU388"/>
    <mergeCell ref="CI387:CI388"/>
    <mergeCell ref="CJ387:CJ388"/>
    <mergeCell ref="CK387:CK388"/>
    <mergeCell ref="CL387:CL388"/>
    <mergeCell ref="CM387:CM388"/>
    <mergeCell ref="CN387:CN388"/>
    <mergeCell ref="CC387:CC388"/>
    <mergeCell ref="CD387:CD388"/>
    <mergeCell ref="CE387:CE388"/>
    <mergeCell ref="CF387:CF388"/>
    <mergeCell ref="CG387:CG388"/>
    <mergeCell ref="CH387:CH388"/>
    <mergeCell ref="BU387:BV387"/>
    <mergeCell ref="BW387:BX388"/>
    <mergeCell ref="BY387:BY388"/>
    <mergeCell ref="BZ387:BZ388"/>
    <mergeCell ref="CA387:CA388"/>
    <mergeCell ref="CB387:CB388"/>
    <mergeCell ref="AC387:AD388"/>
    <mergeCell ref="AE387:AG387"/>
    <mergeCell ref="BM387:BN387"/>
    <mergeCell ref="BO387:BP388"/>
    <mergeCell ref="BQ387:BR388"/>
    <mergeCell ref="BS387:BT388"/>
    <mergeCell ref="DH389:DI390"/>
    <mergeCell ref="AE390:AG390"/>
    <mergeCell ref="BM390:BN390"/>
    <mergeCell ref="BU390:BV390"/>
    <mergeCell ref="A391:B392"/>
    <mergeCell ref="C391:G392"/>
    <mergeCell ref="H391:J392"/>
    <mergeCell ref="K391:L392"/>
    <mergeCell ref="M391:N392"/>
    <mergeCell ref="O391:P392"/>
    <mergeCell ref="CV389:CW390"/>
    <mergeCell ref="CX389:CY390"/>
    <mergeCell ref="CZ389:DA390"/>
    <mergeCell ref="DB389:DC390"/>
    <mergeCell ref="DD389:DE390"/>
    <mergeCell ref="DF389:DG390"/>
    <mergeCell ref="CO389:CO390"/>
    <mergeCell ref="CP389:CP390"/>
    <mergeCell ref="CQ389:CQ390"/>
    <mergeCell ref="CR389:CR390"/>
    <mergeCell ref="CS389:CS390"/>
    <mergeCell ref="CT389:CU390"/>
    <mergeCell ref="CI389:CI390"/>
    <mergeCell ref="CJ389:CJ390"/>
    <mergeCell ref="CK389:CK390"/>
    <mergeCell ref="CL389:CL390"/>
    <mergeCell ref="CM389:CM390"/>
    <mergeCell ref="CN389:CN390"/>
    <mergeCell ref="CC389:CC390"/>
    <mergeCell ref="CD389:CD390"/>
    <mergeCell ref="CE389:CE390"/>
    <mergeCell ref="CF389:CF390"/>
    <mergeCell ref="CG389:CG390"/>
    <mergeCell ref="CH389:CH390"/>
    <mergeCell ref="BU389:BV389"/>
    <mergeCell ref="BW389:BX390"/>
    <mergeCell ref="BY389:BY390"/>
    <mergeCell ref="BZ389:BZ390"/>
    <mergeCell ref="CA389:CA390"/>
    <mergeCell ref="CB389:CB390"/>
    <mergeCell ref="AC389:AD390"/>
    <mergeCell ref="AE389:AG389"/>
    <mergeCell ref="BM389:BN389"/>
    <mergeCell ref="BO389:BP390"/>
    <mergeCell ref="BQ389:BR390"/>
    <mergeCell ref="BS389:BT390"/>
    <mergeCell ref="Q389:R390"/>
    <mergeCell ref="S389:T390"/>
    <mergeCell ref="U389:V390"/>
    <mergeCell ref="W389:X390"/>
    <mergeCell ref="Y389:Z390"/>
    <mergeCell ref="AA389:AB390"/>
    <mergeCell ref="DH391:DI392"/>
    <mergeCell ref="AE392:AG392"/>
    <mergeCell ref="BM392:BN392"/>
    <mergeCell ref="BU392:BV392"/>
    <mergeCell ref="A389:B390"/>
    <mergeCell ref="C389:G390"/>
    <mergeCell ref="H389:J390"/>
    <mergeCell ref="K389:L390"/>
    <mergeCell ref="M389:N390"/>
    <mergeCell ref="O389:P390"/>
    <mergeCell ref="H393:J394"/>
    <mergeCell ref="K393:L394"/>
    <mergeCell ref="M393:N394"/>
    <mergeCell ref="O393:P394"/>
    <mergeCell ref="CV391:CW392"/>
    <mergeCell ref="CX391:CY392"/>
    <mergeCell ref="CZ391:DA392"/>
    <mergeCell ref="DB391:DC392"/>
    <mergeCell ref="DD391:DE392"/>
    <mergeCell ref="DF391:DG392"/>
    <mergeCell ref="CO391:CO392"/>
    <mergeCell ref="CP391:CP392"/>
    <mergeCell ref="CQ391:CQ392"/>
    <mergeCell ref="CR391:CR392"/>
    <mergeCell ref="CS391:CS392"/>
    <mergeCell ref="CT391:CU392"/>
    <mergeCell ref="CI391:CI392"/>
    <mergeCell ref="CJ391:CJ392"/>
    <mergeCell ref="CK391:CK392"/>
    <mergeCell ref="CL391:CL392"/>
    <mergeCell ref="CM391:CM392"/>
    <mergeCell ref="CN391:CN392"/>
    <mergeCell ref="CC391:CC392"/>
    <mergeCell ref="CD391:CD392"/>
    <mergeCell ref="CE391:CE392"/>
    <mergeCell ref="CF391:CF392"/>
    <mergeCell ref="CG391:CG392"/>
    <mergeCell ref="CH391:CH392"/>
    <mergeCell ref="BU391:BV391"/>
    <mergeCell ref="BW391:BX392"/>
    <mergeCell ref="BY391:BY392"/>
    <mergeCell ref="BZ391:BZ392"/>
    <mergeCell ref="CA391:CA392"/>
    <mergeCell ref="CB391:CB392"/>
    <mergeCell ref="AC391:AD392"/>
    <mergeCell ref="AE391:AG391"/>
    <mergeCell ref="BM391:BN391"/>
    <mergeCell ref="BO391:BP392"/>
    <mergeCell ref="BQ391:BR392"/>
    <mergeCell ref="BS391:BT392"/>
    <mergeCell ref="Q391:R392"/>
    <mergeCell ref="S391:T392"/>
    <mergeCell ref="U391:V392"/>
    <mergeCell ref="W391:X392"/>
    <mergeCell ref="Y391:Z392"/>
    <mergeCell ref="AA391:AB392"/>
    <mergeCell ref="Q395:R396"/>
    <mergeCell ref="S395:T396"/>
    <mergeCell ref="U395:V396"/>
    <mergeCell ref="W395:X396"/>
    <mergeCell ref="Y395:Z396"/>
    <mergeCell ref="AA395:AB396"/>
    <mergeCell ref="DH393:DI394"/>
    <mergeCell ref="AE394:AG394"/>
    <mergeCell ref="BM394:BN394"/>
    <mergeCell ref="BU394:BV394"/>
    <mergeCell ref="A395:B396"/>
    <mergeCell ref="C395:G396"/>
    <mergeCell ref="H395:J396"/>
    <mergeCell ref="K395:L396"/>
    <mergeCell ref="M395:N396"/>
    <mergeCell ref="O395:P396"/>
    <mergeCell ref="CV393:CW394"/>
    <mergeCell ref="CX393:CY394"/>
    <mergeCell ref="CZ393:DA394"/>
    <mergeCell ref="DB393:DC394"/>
    <mergeCell ref="DD393:DE394"/>
    <mergeCell ref="DF393:DG394"/>
    <mergeCell ref="CO393:CO394"/>
    <mergeCell ref="CP393:CP394"/>
    <mergeCell ref="CQ393:CQ394"/>
    <mergeCell ref="CR393:CR394"/>
    <mergeCell ref="CS393:CS394"/>
    <mergeCell ref="CT393:CU394"/>
    <mergeCell ref="CI393:CI394"/>
    <mergeCell ref="CJ393:CJ394"/>
    <mergeCell ref="CK393:CK394"/>
    <mergeCell ref="CL393:CL394"/>
    <mergeCell ref="CM393:CM394"/>
    <mergeCell ref="CN393:CN394"/>
    <mergeCell ref="CC393:CC394"/>
    <mergeCell ref="CD393:CD394"/>
    <mergeCell ref="CE393:CE394"/>
    <mergeCell ref="CF393:CF394"/>
    <mergeCell ref="CG393:CG394"/>
    <mergeCell ref="CH393:CH394"/>
    <mergeCell ref="BU393:BV393"/>
    <mergeCell ref="BW393:BX394"/>
    <mergeCell ref="BY393:BY394"/>
    <mergeCell ref="BZ393:BZ394"/>
    <mergeCell ref="CA393:CA394"/>
    <mergeCell ref="CB393:CB394"/>
    <mergeCell ref="AC393:AD394"/>
    <mergeCell ref="AE393:AG393"/>
    <mergeCell ref="BM393:BN393"/>
    <mergeCell ref="BO393:BP394"/>
    <mergeCell ref="BQ393:BR394"/>
    <mergeCell ref="BS393:BT394"/>
    <mergeCell ref="Q393:R394"/>
    <mergeCell ref="S393:T394"/>
    <mergeCell ref="U393:V394"/>
    <mergeCell ref="W393:X394"/>
    <mergeCell ref="Y393:Z394"/>
    <mergeCell ref="AA393:AB394"/>
    <mergeCell ref="DH395:DI396"/>
    <mergeCell ref="AE396:AG396"/>
    <mergeCell ref="BM396:BN396"/>
    <mergeCell ref="BU396:BV396"/>
    <mergeCell ref="A393:B394"/>
    <mergeCell ref="C393:G394"/>
    <mergeCell ref="CV395:CW396"/>
    <mergeCell ref="CX395:CY396"/>
    <mergeCell ref="CZ395:DA396"/>
    <mergeCell ref="DB395:DC396"/>
    <mergeCell ref="DD395:DE396"/>
    <mergeCell ref="DF395:DG396"/>
    <mergeCell ref="CO395:CO396"/>
    <mergeCell ref="CP395:CP396"/>
    <mergeCell ref="CQ395:CQ396"/>
    <mergeCell ref="CR395:CR396"/>
    <mergeCell ref="CS395:CS396"/>
    <mergeCell ref="CT395:CU396"/>
    <mergeCell ref="CI395:CI396"/>
    <mergeCell ref="CJ395:CJ396"/>
    <mergeCell ref="CK395:CK396"/>
    <mergeCell ref="CL395:CL396"/>
    <mergeCell ref="CM395:CM396"/>
    <mergeCell ref="CN395:CN396"/>
    <mergeCell ref="CC395:CC396"/>
    <mergeCell ref="CD395:CD396"/>
    <mergeCell ref="CE395:CE396"/>
    <mergeCell ref="CF395:CF396"/>
    <mergeCell ref="CG395:CG396"/>
    <mergeCell ref="CH395:CH396"/>
    <mergeCell ref="BU395:BV395"/>
    <mergeCell ref="BW395:BX396"/>
    <mergeCell ref="BY395:BY396"/>
    <mergeCell ref="BZ395:BZ396"/>
    <mergeCell ref="CA395:CA396"/>
    <mergeCell ref="CB395:CB396"/>
    <mergeCell ref="AC395:AD396"/>
    <mergeCell ref="AE395:AG395"/>
    <mergeCell ref="BM395:BN395"/>
    <mergeCell ref="BO395:BP396"/>
    <mergeCell ref="BQ395:BR396"/>
    <mergeCell ref="BS395:BT396"/>
    <mergeCell ref="DH397:DI398"/>
    <mergeCell ref="AE398:AG398"/>
    <mergeCell ref="BM398:BN398"/>
    <mergeCell ref="BU398:BV398"/>
    <mergeCell ref="A399:B400"/>
    <mergeCell ref="C399:G400"/>
    <mergeCell ref="H399:J400"/>
    <mergeCell ref="K399:L400"/>
    <mergeCell ref="M399:N400"/>
    <mergeCell ref="O399:P400"/>
    <mergeCell ref="CV397:CW398"/>
    <mergeCell ref="CX397:CY398"/>
    <mergeCell ref="CZ397:DA398"/>
    <mergeCell ref="DB397:DC398"/>
    <mergeCell ref="DD397:DE398"/>
    <mergeCell ref="DF397:DG398"/>
    <mergeCell ref="CO397:CO398"/>
    <mergeCell ref="CP397:CP398"/>
    <mergeCell ref="CQ397:CQ398"/>
    <mergeCell ref="CR397:CR398"/>
    <mergeCell ref="CS397:CS398"/>
    <mergeCell ref="CT397:CU398"/>
    <mergeCell ref="CI397:CI398"/>
    <mergeCell ref="CJ397:CJ398"/>
    <mergeCell ref="CK397:CK398"/>
    <mergeCell ref="CL397:CL398"/>
    <mergeCell ref="CM397:CM398"/>
    <mergeCell ref="CN397:CN398"/>
    <mergeCell ref="CC397:CC398"/>
    <mergeCell ref="CD397:CD398"/>
    <mergeCell ref="CE397:CE398"/>
    <mergeCell ref="CF397:CF398"/>
    <mergeCell ref="CG397:CG398"/>
    <mergeCell ref="CH397:CH398"/>
    <mergeCell ref="BU397:BV397"/>
    <mergeCell ref="BW397:BX398"/>
    <mergeCell ref="BY397:BY398"/>
    <mergeCell ref="BZ397:BZ398"/>
    <mergeCell ref="CA397:CA398"/>
    <mergeCell ref="CB397:CB398"/>
    <mergeCell ref="AC397:AD398"/>
    <mergeCell ref="AE397:AG397"/>
    <mergeCell ref="BM397:BN397"/>
    <mergeCell ref="BO397:BP398"/>
    <mergeCell ref="BQ397:BR398"/>
    <mergeCell ref="BS397:BT398"/>
    <mergeCell ref="Q397:R398"/>
    <mergeCell ref="S397:T398"/>
    <mergeCell ref="U397:V398"/>
    <mergeCell ref="W397:X398"/>
    <mergeCell ref="Y397:Z398"/>
    <mergeCell ref="AA397:AB398"/>
    <mergeCell ref="DH399:DI400"/>
    <mergeCell ref="AE400:AG400"/>
    <mergeCell ref="BM400:BN400"/>
    <mergeCell ref="BU400:BV400"/>
    <mergeCell ref="A397:B398"/>
    <mergeCell ref="C397:G398"/>
    <mergeCell ref="H397:J398"/>
    <mergeCell ref="K397:L398"/>
    <mergeCell ref="M397:N398"/>
    <mergeCell ref="O397:P398"/>
    <mergeCell ref="H401:J402"/>
    <mergeCell ref="K401:L402"/>
    <mergeCell ref="M401:N402"/>
    <mergeCell ref="O401:P402"/>
    <mergeCell ref="CV399:CW400"/>
    <mergeCell ref="CX399:CY400"/>
    <mergeCell ref="CZ399:DA400"/>
    <mergeCell ref="DB399:DC400"/>
    <mergeCell ref="DD399:DE400"/>
    <mergeCell ref="DF399:DG400"/>
    <mergeCell ref="CO399:CO400"/>
    <mergeCell ref="CP399:CP400"/>
    <mergeCell ref="CQ399:CQ400"/>
    <mergeCell ref="CR399:CR400"/>
    <mergeCell ref="CS399:CS400"/>
    <mergeCell ref="CT399:CU400"/>
    <mergeCell ref="CI399:CI400"/>
    <mergeCell ref="CJ399:CJ400"/>
    <mergeCell ref="CK399:CK400"/>
    <mergeCell ref="CL399:CL400"/>
    <mergeCell ref="CM399:CM400"/>
    <mergeCell ref="CN399:CN400"/>
    <mergeCell ref="CC399:CC400"/>
    <mergeCell ref="CD399:CD400"/>
    <mergeCell ref="CE399:CE400"/>
    <mergeCell ref="CF399:CF400"/>
    <mergeCell ref="CG399:CG400"/>
    <mergeCell ref="CH399:CH400"/>
    <mergeCell ref="BU399:BV399"/>
    <mergeCell ref="BW399:BX400"/>
    <mergeCell ref="BY399:BY400"/>
    <mergeCell ref="BZ399:BZ400"/>
    <mergeCell ref="CA399:CA400"/>
    <mergeCell ref="CB399:CB400"/>
    <mergeCell ref="AC399:AD400"/>
    <mergeCell ref="AE399:AG399"/>
    <mergeCell ref="BM399:BN399"/>
    <mergeCell ref="BO399:BP400"/>
    <mergeCell ref="BQ399:BR400"/>
    <mergeCell ref="BS399:BT400"/>
    <mergeCell ref="Q399:R400"/>
    <mergeCell ref="S399:T400"/>
    <mergeCell ref="U399:V400"/>
    <mergeCell ref="W399:X400"/>
    <mergeCell ref="Y399:Z400"/>
    <mergeCell ref="AA399:AB400"/>
    <mergeCell ref="Q403:R404"/>
    <mergeCell ref="S403:T404"/>
    <mergeCell ref="U403:V404"/>
    <mergeCell ref="W403:X404"/>
    <mergeCell ref="Y403:Z404"/>
    <mergeCell ref="AA403:AB404"/>
    <mergeCell ref="DH401:DI402"/>
    <mergeCell ref="AE402:AG402"/>
    <mergeCell ref="BM402:BN402"/>
    <mergeCell ref="BU402:BV402"/>
    <mergeCell ref="A403:B404"/>
    <mergeCell ref="C403:G404"/>
    <mergeCell ref="H403:J404"/>
    <mergeCell ref="K403:L404"/>
    <mergeCell ref="M403:N404"/>
    <mergeCell ref="O403:P404"/>
    <mergeCell ref="CV401:CW402"/>
    <mergeCell ref="CX401:CY402"/>
    <mergeCell ref="CZ401:DA402"/>
    <mergeCell ref="DB401:DC402"/>
    <mergeCell ref="DD401:DE402"/>
    <mergeCell ref="DF401:DG402"/>
    <mergeCell ref="CO401:CO402"/>
    <mergeCell ref="CP401:CP402"/>
    <mergeCell ref="CQ401:CQ402"/>
    <mergeCell ref="CR401:CR402"/>
    <mergeCell ref="CS401:CS402"/>
    <mergeCell ref="CT401:CU402"/>
    <mergeCell ref="CI401:CI402"/>
    <mergeCell ref="CJ401:CJ402"/>
    <mergeCell ref="CK401:CK402"/>
    <mergeCell ref="CL401:CL402"/>
    <mergeCell ref="CM401:CM402"/>
    <mergeCell ref="CN401:CN402"/>
    <mergeCell ref="CC401:CC402"/>
    <mergeCell ref="CD401:CD402"/>
    <mergeCell ref="CE401:CE402"/>
    <mergeCell ref="CF401:CF402"/>
    <mergeCell ref="CG401:CG402"/>
    <mergeCell ref="CH401:CH402"/>
    <mergeCell ref="BU401:BV401"/>
    <mergeCell ref="BW401:BX402"/>
    <mergeCell ref="BY401:BY402"/>
    <mergeCell ref="BZ401:BZ402"/>
    <mergeCell ref="CA401:CA402"/>
    <mergeCell ref="CB401:CB402"/>
    <mergeCell ref="AC401:AD402"/>
    <mergeCell ref="AE401:AG401"/>
    <mergeCell ref="BM401:BN401"/>
    <mergeCell ref="BO401:BP402"/>
    <mergeCell ref="BQ401:BR402"/>
    <mergeCell ref="BS401:BT402"/>
    <mergeCell ref="Q401:R402"/>
    <mergeCell ref="S401:T402"/>
    <mergeCell ref="U401:V402"/>
    <mergeCell ref="W401:X402"/>
    <mergeCell ref="Y401:Z402"/>
    <mergeCell ref="AA401:AB402"/>
    <mergeCell ref="DH403:DI404"/>
    <mergeCell ref="AE404:AG404"/>
    <mergeCell ref="BM404:BN404"/>
    <mergeCell ref="BU404:BV404"/>
    <mergeCell ref="A401:B402"/>
    <mergeCell ref="C401:G402"/>
    <mergeCell ref="CV403:CW404"/>
    <mergeCell ref="CX403:CY404"/>
    <mergeCell ref="CZ403:DA404"/>
    <mergeCell ref="DB403:DC404"/>
    <mergeCell ref="DD403:DE404"/>
    <mergeCell ref="DF403:DG404"/>
    <mergeCell ref="CO403:CO404"/>
    <mergeCell ref="CP403:CP404"/>
    <mergeCell ref="CQ403:CQ404"/>
    <mergeCell ref="CR403:CR404"/>
    <mergeCell ref="CS403:CS404"/>
    <mergeCell ref="CT403:CU404"/>
    <mergeCell ref="CI403:CI404"/>
    <mergeCell ref="CJ403:CJ404"/>
    <mergeCell ref="CK403:CK404"/>
    <mergeCell ref="CL403:CL404"/>
    <mergeCell ref="CM403:CM404"/>
    <mergeCell ref="CN403:CN404"/>
    <mergeCell ref="CC403:CC404"/>
    <mergeCell ref="CD403:CD404"/>
    <mergeCell ref="CE403:CE404"/>
    <mergeCell ref="CF403:CF404"/>
    <mergeCell ref="CG403:CG404"/>
    <mergeCell ref="CH403:CH404"/>
    <mergeCell ref="BU403:BV403"/>
    <mergeCell ref="BW403:BX404"/>
    <mergeCell ref="BY403:BY404"/>
    <mergeCell ref="BZ403:BZ404"/>
    <mergeCell ref="CA403:CA404"/>
    <mergeCell ref="CB403:CB404"/>
    <mergeCell ref="AC403:AD404"/>
    <mergeCell ref="AE403:AG403"/>
    <mergeCell ref="BM403:BN403"/>
    <mergeCell ref="BO403:BP404"/>
    <mergeCell ref="BQ403:BR404"/>
    <mergeCell ref="BS403:BT404"/>
    <mergeCell ref="DH405:DI406"/>
    <mergeCell ref="AE406:AG406"/>
    <mergeCell ref="BM406:BN406"/>
    <mergeCell ref="BU406:BV406"/>
    <mergeCell ref="A407:B408"/>
    <mergeCell ref="C407:G408"/>
    <mergeCell ref="H407:J408"/>
    <mergeCell ref="K407:L408"/>
    <mergeCell ref="M407:N408"/>
    <mergeCell ref="O407:P408"/>
    <mergeCell ref="CV405:CW406"/>
    <mergeCell ref="CX405:CY406"/>
    <mergeCell ref="CZ405:DA406"/>
    <mergeCell ref="DB405:DC406"/>
    <mergeCell ref="DD405:DE406"/>
    <mergeCell ref="DF405:DG406"/>
    <mergeCell ref="CO405:CO406"/>
    <mergeCell ref="CP405:CP406"/>
    <mergeCell ref="CQ405:CQ406"/>
    <mergeCell ref="CR405:CR406"/>
    <mergeCell ref="CS405:CS406"/>
    <mergeCell ref="CT405:CU406"/>
    <mergeCell ref="CI405:CI406"/>
    <mergeCell ref="CJ405:CJ406"/>
    <mergeCell ref="CK405:CK406"/>
    <mergeCell ref="CL405:CL406"/>
    <mergeCell ref="CM405:CM406"/>
    <mergeCell ref="CN405:CN406"/>
    <mergeCell ref="CC405:CC406"/>
    <mergeCell ref="CD405:CD406"/>
    <mergeCell ref="CE405:CE406"/>
    <mergeCell ref="CF405:CF406"/>
    <mergeCell ref="CG405:CG406"/>
    <mergeCell ref="CH405:CH406"/>
    <mergeCell ref="BU405:BV405"/>
    <mergeCell ref="BW405:BX406"/>
    <mergeCell ref="BY405:BY406"/>
    <mergeCell ref="BZ405:BZ406"/>
    <mergeCell ref="CA405:CA406"/>
    <mergeCell ref="CB405:CB406"/>
    <mergeCell ref="AC405:AD406"/>
    <mergeCell ref="AE405:AG405"/>
    <mergeCell ref="BM405:BN405"/>
    <mergeCell ref="BO405:BP406"/>
    <mergeCell ref="BQ405:BR406"/>
    <mergeCell ref="BS405:BT406"/>
    <mergeCell ref="Q405:R406"/>
    <mergeCell ref="S405:T406"/>
    <mergeCell ref="U405:V406"/>
    <mergeCell ref="W405:X406"/>
    <mergeCell ref="Y405:Z406"/>
    <mergeCell ref="AA405:AB406"/>
    <mergeCell ref="DH407:DI408"/>
    <mergeCell ref="AE408:AG408"/>
    <mergeCell ref="BM408:BN408"/>
    <mergeCell ref="BU408:BV408"/>
    <mergeCell ref="A405:B406"/>
    <mergeCell ref="C405:G406"/>
    <mergeCell ref="H405:J406"/>
    <mergeCell ref="K405:L406"/>
    <mergeCell ref="M405:N406"/>
    <mergeCell ref="O405:P406"/>
    <mergeCell ref="A409:B410"/>
    <mergeCell ref="C409:G410"/>
    <mergeCell ref="H409:J410"/>
    <mergeCell ref="K409:L410"/>
    <mergeCell ref="M409:N410"/>
    <mergeCell ref="O409:P410"/>
    <mergeCell ref="CV407:CW408"/>
    <mergeCell ref="CX407:CY408"/>
    <mergeCell ref="CZ407:DA408"/>
    <mergeCell ref="DB407:DC408"/>
    <mergeCell ref="DD407:DE408"/>
    <mergeCell ref="DF407:DG408"/>
    <mergeCell ref="CO407:CO408"/>
    <mergeCell ref="CP407:CP408"/>
    <mergeCell ref="CQ407:CQ408"/>
    <mergeCell ref="CR407:CR408"/>
    <mergeCell ref="CS407:CS408"/>
    <mergeCell ref="CT407:CU408"/>
    <mergeCell ref="CI407:CI408"/>
    <mergeCell ref="CJ407:CJ408"/>
    <mergeCell ref="CK407:CK408"/>
    <mergeCell ref="CL407:CL408"/>
    <mergeCell ref="CM407:CM408"/>
    <mergeCell ref="CN407:CN408"/>
    <mergeCell ref="CC407:CC408"/>
    <mergeCell ref="CD407:CD408"/>
    <mergeCell ref="CE407:CE408"/>
    <mergeCell ref="CF407:CF408"/>
    <mergeCell ref="CG407:CG408"/>
    <mergeCell ref="CH407:CH408"/>
    <mergeCell ref="BU407:BV407"/>
    <mergeCell ref="BW407:BX408"/>
    <mergeCell ref="BY407:BY408"/>
    <mergeCell ref="BZ407:BZ408"/>
    <mergeCell ref="CA407:CA408"/>
    <mergeCell ref="CB407:CB408"/>
    <mergeCell ref="AC407:AD408"/>
    <mergeCell ref="AE407:AG407"/>
    <mergeCell ref="BM407:BN407"/>
    <mergeCell ref="BO407:BP408"/>
    <mergeCell ref="BQ407:BR408"/>
    <mergeCell ref="BS407:BT408"/>
    <mergeCell ref="Q407:R408"/>
    <mergeCell ref="S407:T408"/>
    <mergeCell ref="U407:V408"/>
    <mergeCell ref="W407:X408"/>
    <mergeCell ref="Y407:Z408"/>
    <mergeCell ref="AA407:AB408"/>
    <mergeCell ref="DH409:DI410"/>
    <mergeCell ref="AE410:AG410"/>
    <mergeCell ref="BM410:BN410"/>
    <mergeCell ref="BU410:BV410"/>
    <mergeCell ref="C411:BU417"/>
    <mergeCell ref="CV409:CW410"/>
    <mergeCell ref="CX409:CY410"/>
    <mergeCell ref="CZ409:DA410"/>
    <mergeCell ref="DB409:DC410"/>
    <mergeCell ref="DD409:DE410"/>
    <mergeCell ref="DF409:DG410"/>
    <mergeCell ref="CO409:CO410"/>
    <mergeCell ref="CP409:CP410"/>
    <mergeCell ref="CQ409:CQ410"/>
    <mergeCell ref="CR409:CR410"/>
    <mergeCell ref="CS409:CS410"/>
    <mergeCell ref="CT409:CU410"/>
    <mergeCell ref="CI409:CI410"/>
    <mergeCell ref="CJ409:CJ410"/>
    <mergeCell ref="CK409:CK410"/>
    <mergeCell ref="CL409:CL410"/>
    <mergeCell ref="CM409:CM410"/>
    <mergeCell ref="CN409:CN410"/>
    <mergeCell ref="CC409:CC410"/>
    <mergeCell ref="CD409:CD410"/>
    <mergeCell ref="CE409:CE410"/>
    <mergeCell ref="CF409:CF410"/>
    <mergeCell ref="CG409:CG410"/>
    <mergeCell ref="CH409:CH410"/>
    <mergeCell ref="BU409:BV409"/>
    <mergeCell ref="BW409:BX410"/>
    <mergeCell ref="BY409:BY410"/>
    <mergeCell ref="BZ409:BZ410"/>
    <mergeCell ref="CA409:CA410"/>
    <mergeCell ref="CB409:CB410"/>
    <mergeCell ref="AC409:AD410"/>
    <mergeCell ref="AE409:AG409"/>
    <mergeCell ref="BM409:BN409"/>
    <mergeCell ref="BO409:BP410"/>
    <mergeCell ref="BQ409:BR410"/>
    <mergeCell ref="BS409:BT410"/>
    <mergeCell ref="Q409:R410"/>
    <mergeCell ref="S409:T410"/>
    <mergeCell ref="U409:V410"/>
    <mergeCell ref="W409:X410"/>
    <mergeCell ref="Y409:Z410"/>
    <mergeCell ref="AA409:AB410"/>
  </mergeCells>
  <phoneticPr fontId="3"/>
  <conditionalFormatting sqref="AH10:BL410">
    <cfRule type="expression" dxfId="4" priority="1">
      <formula>OR(TEXT(AH$10,"aaa")="土",TEXT(AH$10,"aaa")="日")</formula>
    </cfRule>
  </conditionalFormatting>
  <dataValidations count="10">
    <dataValidation type="list" allowBlank="1" showInputMessage="1" showErrorMessage="1" sqref="BM409:BN409 BM13:BN13 BM15:BN15 BM17:BN17 BM19:BN19 BM21:BN21 BM11:BN11 BM407:BN407 BM23:BN23 BM25:BN25 BM27:BN27 BM29:BN29 BM35:BN35 BM37:BN37 BM39:BN39 BM41:BN41 BM43:BN43 BM45:BN45 BM47:BN47 BM49:BN49 BM51:BN51 BM53:BN53 BM55:BN55 BM57:BN57 BM59:BN59 BM61:BN61 BM63:BN63 BM65:BN65 BM67:BN67 BM69:BN69 BM71:BN71 BM73:BN73 BM75:BN75 BM77:BN77 BM79:BN79 BM81:BN81 BM83:BN83 BM85:BN85 BM87:BN87 BM89:BN89 BM91:BN91 BM93:BN93 BM95:BN95 BM97:BN97 BM99:BN99 BM101:BN101 BM103:BN103 BM105:BN105 BM107:BN107 BM109:BN109 BM111:BN111 BM113:BN113 BM115:BN115 BM117:BN117 BM119:BN119 BM121:BN121 BM123:BN123 BM125:BN125 BM127:BN127 BM129:BN129 BM131:BN131 BM133:BN133 BM135:BN135 BM137:BN137 BM139:BN139 BM141:BN141 BM143:BN143 BM145:BN145 BM147:BN147 BM149:BN149 BM151:BN151 BM153:BN153 BM155:BN155 BM157:BN157 BM159:BN159 BM161:BN161 BM163:BN163 BM165:BN165 BM167:BN167 BM169:BN169 BM171:BN171 BM173:BN173 BM175:BN175 BM177:BN177 BM179:BN179 BM181:BN181 BM183:BN183 BM185:BN185 BM187:BN187 BM189:BN189 BM191:BN191 BM193:BN193 BM195:BN195 BM197:BN197 BM199:BN199 BM201:BN201 BM203:BN203 BM205:BN205 BM207:BN207 BM209:BN209 BM211:BN211 BM213:BN213 BM215:BN215 BM217:BN217 BM219:BN219 BM221:BN221 BM223:BN223 BM225:BN225 BM227:BN227 BM229:BN229 BM231:BN231 BM233:BN233 BM235:BN235 BM237:BN237 BM239:BN239 BM241:BN241 BM243:BN243 BM245:BN245 BM247:BN247 BM249:BN249 BM251:BN251 BM253:BN253 BM255:BN255 BM257:BN257 BM259:BN259 BM261:BN261 BM263:BN263 BM265:BN265 BM267:BN267 BM269:BN269 BM271:BN271 BM273:BN273 BM275:BN275 BM277:BN277 BM279:BN279 BM281:BN281 BM283:BN283 BM285:BN285 BM287:BN287 BM289:BN289 BM291:BN291 BM293:BN293 BM295:BN295 BM297:BN297 BM299:BN299 BM301:BN301 BM303:BN303 BM305:BN305 BM307:BN307 BM309:BN309 BM311:BN311 BM313:BN313 BM315:BN315 BM317:BN317 BM319:BN319 BM321:BN321 BM323:BN323 BM325:BN325 BM327:BN327 BM329:BN329 BM331:BN331 BM333:BN333 BM335:BN335 BM337:BN337 BM339:BN339 BM341:BN341 BM343:BN343 BM345:BN345 BM347:BN347 BM349:BN349 BM351:BN351 BM353:BN353 BM355:BN355 BM357:BN357 BM359:BN359 BM361:BN361 BM363:BN363 BM365:BN365 BM367:BN367 BM369:BN369 BM371:BN371 BM373:BN373 BM375:BN375 BM377:BN377 BM379:BN379 BM381:BN381 BM383:BN383 BM385:BN385 BM387:BN387 BM389:BN389 BM391:BN391 BM393:BN393 BM395:BN395 BM397:BN397 BM399:BN399 BM401:BN401 BM403:BN403 BM405:BN405 BM31:BN31 BM33:BN33" xr:uid="{DB5345F6-FB80-41AB-9A99-BE29628797B7}">
      <formula1>"1,2,3,4,5,6,7,8"</formula1>
    </dataValidation>
    <dataValidation type="list" allowBlank="1" showInputMessage="1" showErrorMessage="1" sqref="F7:G7" xr:uid="{4CD3E973-0279-474A-A12F-930E5FF41EAE}">
      <formula1>"4,5,6,7,8,9,10,11,12,1,2,3"</formula1>
    </dataValidation>
    <dataValidation type="list" allowBlank="1" showInputMessage="1" showErrorMessage="1" sqref="CS11:CS410" xr:uid="{0EA47190-5E34-4C0B-84A8-17D2176C5E87}">
      <formula1>"対象"</formula1>
    </dataValidation>
    <dataValidation type="list" imeMode="on" allowBlank="1" showErrorMessage="1" errorTitle="1-11" error="1～11のみ選択可能です" sqref="AH393:BL393 AH11:BL11 AH13:BL13 AH15:BL15 AH35:BL35 AH29:BL29 AH23:BL23 AH21:BL21 AH405:BL405 AH403:BL403 AH407:BL407 AH399:BL399 AH401:BL401 AH391:BL391 AH389:BL389 AH409:BL409 AH387:BL387 AH395:BL395 AH385:BL385 AH383:BL383 AH381:BL381 AH379:BL379 AH375:BL375 AH371:BL371 AH377:BL377 AH373:BL373 AH369:BL369 AH367:BL367 AH365:BL365 AH363:BL363 AH361:BL361 AH359:BL359 AH357:BL357 AH355:BL355 AH353:BL353 AH351:BL351 AH349:BL349 AH347:BL347 AH345:BL345 AH343:BL343 AH341:BL341 AH339:BL339 AH337:BL337 AH335:BL335 AH333:BL333 AH331:BL331 AH329:BL329 AH327:BL327 AH325:BL325 AH323:BL323 AH321:BL321 AH319:BL319 AH317:BL317 AH315:BL315 AH313:BL313 AH311:BL311 AH309:BL309 AH307:BL307 AH305:BL305 AH303:BL303 AH301:BL301 AH299:BL299 AH297:BL297 AH295:BL295 AH293:BL293 AH291:BL291 AH289:BL289 AH287:BL287 AH285:BL285 AH283:BL283 AH281:BL281 AH279:BL279 AH277:BL277 AH275:BL275 AH273:BL273 AH271:BL271 AH269:BL269 AH267:BL267 AH265:BL265 AH263:BL263 AH261:BL261 AH259:BL259 AH257:BL257 AH255:BL255 AH253:BL253 AH251:BL251 AH249:BL249 AH247:BL247 AH245:BL245 AH243:BL243 AH241:BL241 AH239:BL239 AH237:BL237 AH235:BL235 AH233:BL233 AH231:BL231 AH229:BL229 AH227:BL227 AH225:BL225 AH223:BL223 AH221:BL221 AH219:BL219 AH217:BL217 AH215:BL215 AH213:BL213 AH211:BL211 AH209:BL209 AH207:BL207 AH205:BL205 AH203:BL203 AH201:BL201 AH199:BL199 AH197:BL197 AH195:BL195 AH193:BL193 AH191:BL191 AH189:BL189 AH187:BL187 AH185:BL185 AH183:BL183 AH181:BL181 AH179:BL179 AH177:BL177 AH175:BL175 AH173:BL173 AH171:BL171 AH169:BL169 AH167:BL167 AH165:BL165 AH163:BL163 AH161:BL161 AH159:BL159 AH157:BL157 AH155:BL155 AH153:BL153 AH151:BL151 AH149:BL149 AH147:BL147 AH145:BL145 AH143:BL143 AH141:BL141 AH139:BL139 AH137:BL137 AH135:BL135 AH133:BL133 AH131:BL131 AH129:BL129 AH127:BL127 AH125:BL125 AH123:BL123 AH121:BL121 AH119:BL119 AH117:BL117 AH115:BL115 AH113:BL113 AH111:BL111 AH109:BL109 AH107:BL107 AH105:BL105 AH103:BL103 AH101:BL101 AH99:BL99 AH97:BL97 AH95:BL95 AH93:BL93 AH91:BL91 AH89:BL89 AH87:BL87 AH85:BL85 AH83:BL83 AH81:BL81 AH79:BL79 AH77:BL77 AH75:BL75 AH73:BL73 AH71:BL71 AH69:BL69 AH67:BL67 AH65:BL65 AH63:BL63 AH61:BL61 AH59:BL59 AH57:BL57 AH55:BL55 AH53:BL53 AH51:BL51 AH49:BL49 AH47:BL47 AH45:BL45 AH43:BL43 AH41:BL41 AH39:BL39 AH37:BL37 AH397:BL397 AH17:BL17 AH19:BL19 AH25:BL25 AH27:BL27 AH31:BL31 AH33:BL33" xr:uid="{D5159944-93DF-4FE2-A893-D229A81EB572}">
      <formula1>",0.5,1,1.5,2,2.5,3,3.5,4,4.5,5,5.5,6,6.5,7,7.5,8,8.5,9,9.5,10,10.5,11"</formula1>
    </dataValidation>
    <dataValidation type="list" imeMode="on" allowBlank="1" sqref="BW11 BW13 BW15 BW17 BW19 BW21 BW23 BW25 BW27 BW29 BW31 BW33 BW35 BW37 BW39 BW41 BW43 BW45 BW47 BW49 BW51 BW53 BW55 BW57 BW59 BW61 BW63 BW65 BW67 BW69 BW71 BW73 BW75 BW77 BW79 BW81 BW83 BW85 BW87 BW89 BW91 BW93 BW95 BW97 BW99 BW101 BW103 BW105 BW107 BW109 BW111 BW113 BW115 BW117 BW119 BW121 BW123 BW125 BW127 BW129 BW131 BW133 BW135 BW137 BW139 BW141 BW143 BW145 BW147 BW149 BW151 BW153 BW155 BW157 BW159 BW161 BW163 BW165 BW167 BW169 BW171 BW173 BW175 BW177 BW179 BW181 BW183 BW185 BW187 BW189 BW191 BW193 BW195 BW197 BW199 BW201 BW203 BW205 BW207 BW209 BW211 BW213 BW215 BW217 BW219 BW221 BW223 BW225 BW227 BW229 BW231 BW233 BW235 BW237 BW239 BW241 BW243 BW245 BW247 BW249 BW251 BW253 BW255 BW257 BW259 BW261 BW263 BW265 BW267 BW269 BW271 BW273 BW275 BW277 BW279 BW281 BW283 BW285 BW287 BW289 BW291 BW293 BW295 BW297 BW299 BW301 BW303 BW305 BW307 BW309 BW311 BW313 BW315 BW317 BW319 BW321 BW323 BW325 BW327 BW329 BW331 BW333 BW335 BW337 BW339 BW341 BW343 BW345 BW347 BW349 BW351 BW353 BW355 BW357 BW359 BW361 BW363 BW365 BW367 BW369 BW371 BW373 BW375 BW377 BW379 BW381 BW383 BW385 BW387 BW389 BW391 BW393 BW395 BW397 BW399 BW401 BW403 BW405 BW407 BW409" xr:uid="{8CFB0A75-4086-4D02-8213-398016D4339A}">
      <formula1>"○"</formula1>
    </dataValidation>
    <dataValidation type="list" imeMode="on" allowBlank="1" sqref="AH398:BL398 AH12:BL12 AH14:BL14 AH16:BL16 AH36:BL36 AH30:BL30 AH24:BL24 AH22:BL22 AH396:BL396 AH394:BL394 AH404:BL404 AH408:BL408 AH400:BL400 AH402:BL402 AH392:BL392 AH390:BL390 AH410:BL410 AH388:BL388 AH406:BL406 AH386:BL386 AH384:BL384 AH382:BL382 AH380:BL380 AH376:BL376 AH372:BL372 AH378:BL378 AH374:BL374 AH370:BL370 AH368:BL368 AH366:BL366 AH364:BL364 AH362:BL362 AH360:BL360 AH358:BL358 AH356:BL356 AH354:BL354 AH352:BL352 AH350:BL350 AH348:BL348 AH346:BL346 AH344:BL344 AH342:BL342 AH340:BL340 AH338:BL338 AH336:BL336 AH334:BL334 AH332:BL332 AH330:BL330 AH328:BL328 AH326:BL326 AH324:BL324 AH322:BL322 AH320:BL320 AH318:BL318 AH316:BL316 AH314:BL314 AH312:BL312 AH310:BL310 AH308:BL308 AH306:BL306 AH304:BL304 AH302:BL302 AH300:BL300 AH298:BL298 AH296:BL296 AH294:BL294 AH292:BL292 AH290:BL290 AH288:BL288 AH286:BL286 AH284:BL284 AH282:BL282 AH280:BL280 AH278:BL278 AH276:BL276 AH274:BL274 AH272:BL272 AH270:BL270 AH268:BL268 AH266:BL266 AH264:BL264 AH262:BL262 AH260:BL260 AH258:BL258 AH256:BL256 AH254:BL254 AH252:BL252 AH250:BL250 AH248:BL248 AH246:BL246 AH244:BL244 AH242:BL242 AH240:BL240 AH238:BL238 AH236:BL236 AH234:BL234 AH232:BL232 AH230:BL230 AH228:BL228 AH226:BL226 AH224:BL224 AH222:BL222 AH220:BL220 AH218:BL218 AH216:BL216 AH214:BL214 AH212:BL212 AH210:BL210 AH208:BL208 AH206:BL206 AH204:BL204 AH202:BL202 AH200:BL200 AH198:BL198 AH196:BL196 AH194:BL194 AH192:BL192 AH190:BL190 AH188:BL188 AH186:BL186 AH184:BL184 AH182:BL182 AH180:BL180 AH178:BL178 AH176:BL176 AH174:BL174 AH172:BL172 AH170:BL170 AH168:BL168 AH166:BL166 AH164:BL164 AH162:BL162 AH160:BL160 AH158:BL158 AH156:BL156 AH154:BL154 AH152:BL152 AH150:BL150 AH148:BL148 AH146:BL146 AH144:BL144 AH142:BL142 AH140:BL140 AH138:BL138 AH136:BL136 AH134:BL134 AH132:BL132 AH130:BL130 AH128:BL128 AH126:BL126 AH124:BL124 AH122:BL122 AH120:BL120 AH118:BL118 AH116:BL116 AH114:BL114 AH112:BL112 AH110:BL110 AH108:BL108 AH106:BL106 AH104:BL104 AH102:BL102 AH100:BL100 AH98:BL98 AH96:BL96 AH94:BL94 AH92:BL92 AH90:BL90 AH88:BL88 AH86:BL86 AH84:BL84 AH82:BL82 AH80:BL80 AH78:BL78 AH76:BL76 AH74:BL74 AH72:BL72 AH70:BL70 AH68:BL68 AH66:BL66 AH64:BL64 AH62:BL62 AH60:BL60 AH58:BL58 AH56:BL56 AH54:BL54 AH52:BL52 AH50:BL50 AH48:BL48 AH46:BL46 AH44:BL44 AH42:BL42 AH40:BL40 AH38:BL38 AH18:BL18 AH20:BL20 AH26:BL26 AH28:BL28 AH32:BL32 AH34:BL34" xr:uid="{ED0EED97-6EDC-4661-9652-C41C1530D48D}">
      <formula1>"非,緊,リ"</formula1>
    </dataValidation>
    <dataValidation type="whole" imeMode="off" operator="greaterThanOrEqual" allowBlank="1" sqref="A11 A13 A25 A27 A15 A17 A19 A21 A23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xr:uid="{B6579D42-9890-4236-A778-06AC8AEB7EB9}">
      <formula1>1</formula1>
    </dataValidation>
    <dataValidation imeMode="on" allowBlank="1" sqref="C11 C25 C27 C15 C17 C19 C13 C21 C23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xr:uid="{0783B751-EA29-4565-8FCA-F8FCB740E5CF}"/>
    <dataValidation type="whole" imeMode="off" operator="greaterThanOrEqual" allowBlank="1" sqref="AE11:AF11 H11:I11 M11 W11 H341:I341 CT409 H343:I343 H345:I345 CT405 CT407 H347:I347 CT365 CT367 CT369 CT371 CT373 CT375 CT377 CT379 CT381 CT383 CT385 CT387 U11 CT389 CT391 CT393 CT395 O11 CT397 CT399 CT401 CT403 H349:I349 H351:I351 H353:I353 CT73 CT75 CT77 CT79 CT81 CT83 CT85 CT87 CT89 CT91 CT93 CT95 CT97 CT99 CT101 DH409 Q11 CT103 CT105 DH407 S11 H13:I13 H15:I15 CT107 CT109 CT111 CT113 CT115 CT117 CT119 CT121 CT123 CT125 CT127 CT129 CT131 CT133 CT135 CT137 CT139 CT141 CT143 CT145 CT147 CT149 CT151 CT153 CT155 CT157 CT159 CT161 Y11 AA11 AC11 CT163 CT165 CT167 CT169 CT171 CT173 CT175 CT177 CT179 CT181 CT183 CT185 CT187 CT189 CT191 CT193 CT195 CT197 CT199 CT201 CT203 CT205 CT207 CT209 CT211 CT213 CT215 CT217 CT219 CT221 CT223 CT225 CT227 CT229 CT231 CT233 CT235 CT237 CT239 CT241 CT243 CT245 CT247 CT249 CT251 CT253 CT255 CT257 CT259 CT261 CT263 CT265 CT267 CT269 CT271 CT273 CT275 CT277 CT279 CT281 CT283 CT285 CT287 CT289 CT291 CT293 CT295 CT297 CT299 CT301 CT303 CT305 AC407 CT307 CT309 CT311 CT313 CT315 CT317 AC409 CT319 CT321 CT323 CT325 CT327 CT329 CT331 CT333 CT335 CT337 CT339 CT341 CT343 CT345 CT347 CT349 CT351 CT353 CT355 CT357 CT359 CT361 H355:I355 H357:I357 H359:I359 H35:I35 H37:I37 H39:I39 H41:I41 H43:I43 H45:I45 H47:I47 H49:I49 H51:I51 H53:I53 H55:I55 H57:I57 H59:I59 H61:I61 H63:I63 AE13:AF13 AE15:AF15 AE17:AF17 AE19:AF19 AE21:AF21 AE23:AF23 AE25:AF25 AE27:AF27 AE29:AF29 AE31:AF31 AE33:AF33 AE35:AF35 AE37:AF37 AE39:AF39 AE41:AF41 AE43:AF43 AE45:AF45 AE47:AF47 AE49:AF49 AE51:AF51 AE53:AF53 AE55:AF55 AE57:AF57 AE59:AF59 AE61:AF61 AE63:AF63 AE65:AF65 AE67:AF67 AE69:AF69 AE71:AF71 AE73:AF73 AE75:AF75 AE77:AF77 AE79:AF79 AE81:AF81 AE83:AF83 AE85:AF85 AE87:AF87 AE89:AF89 AE91:AF91 AE93:AF93 AE95:AF95 AE97:AF97 AE99:AF99 AE101:AF101 AE103:AF103 AE105:AF105 AE107:AF107 AE109:AF109 AE111:AF111 AE113:AF113 AE115:AF115 AE117:AF117 AE119:AF119 AE121:AF121 AE123:AF123 AE125:AF125 AE127:AF127 AE129:AF129 AE131:AF131 AE133:AF133 AE135:AF135 AE137:AF137 AE139:AF139 AE141:AF141 AE143:AF143 AE145:AF145 AE147:AF147 AE149:AF149 AE151:AF151 AE153:AF153 AE155:AF155 AE157:AF157 AE159:AF159 AE161:AF161 AE163:AF163 AE165:AF165 AE167:AF167 AE169:AF169 AE171:AF171 AE173:AF173 AE175:AF175 AE177:AF177 AE179:AF179 AE181:AF181 AE183:AF183 AE185:AF185 AE187:AF187 AE189:AF189 AE191:AF191 AE193:AF193 AE195:AF195 AE197:AF197 AE199:AF199 AE201:AF201 AE203:AF203 AE205:AF205 AE207:AF207 AE209:AF209 AE211:AF211 AE213:AF213 AE215:AF215 AE217:AF217 AE219:AF219 AE221:AF221 AE223:AF223 AE225:AF225 AE227:AF227 AE229:AF229 AE231:AF231 AE233:AF233 AE235:AF235 AE237:AF237 AE239:AF239 AE241:AF241 AE243:AF243 AE245:AF245 AE247:AF247 AE249:AF249 AE251:AF251 AE253:AF253 AE255:AF255 AE257:AF257 AE259:AF259 AE261:AF261 AE263:AF263 AE265:AF265 AE267:AF267 AE269:AF269 AE271:AF271 AE273:AF273 AE275:AF275 AE277:AF277 AE279:AF279 AE281:AF281 AE283:AF283 AE285:AF285 AE287:AF287 AE289:AF289 AE291:AF291 AE293:AF293 AE295:AF295 AE297:AF297 AE299:AF299 AE301:AF301 AE303:AF303 AE305:AF305 AE307:AF307 AE309:AF309 AE311:AF311 AE313:AF313 AE315:AF315 AE317:AF317 AE319:AF319 AE321:AF321 AE323:AF323 AE325:AF325 AE327:AF327 AE329:AF329 AE331:AF331 AE333:AF333 AE335:AF335 AE337:AF337 AE339:AF339 AE341:AF341 AE343:AF343 AE345:AF345 AE347:AF347 AE349:AF349 AE351:AF351 AE353:AF353 AE355:AF355 AE357:AF357 AE359:AF359 AE361:AF361 AE363:AF363 AE365:AF365 AE367:AF367 AE369:AF369 AE371:AF371 AE373:AF373 AE375:AF375 AE377:AF377 AE379:AF379 AE381:AF381 AE383:AF383 AE385:AF385 AE387:AF387 AE389:AF389 AE391:AF391 AE393:AF393 AE395:AF395 AE397:AF397 AE399:AF399 AE401:AF401 AE403:AF403 AE405:AF405 AE407:AF407 AE409:AF409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W13 W15 W17 W19 W21 W23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7 W169 W171 W173 W175 W177 W179 W181 W183 W185 W187 W189 W191 W193 W195 W197 W199 W201 W203 W205 W207 W209 W211 W213 W215 W217 W219 W221 W223 W225 W227 W229 W231 W233 W235 W237 W239 W241 W243 W245 W247 W249 W251 W253 W255 W257 W259 W261 W263 W265 W267 W269 W271 W273 W275 W277 W279 W281 W283 W285 W287 W289 W291 W293 W295 W297 W299 W301 W303 W305 W307 W309 W311 W313 W315 W317 W319 W321 W323 W325 W327 W329 W331 W333 W335 W337 W339 W341 W343 W345 W347 W349 W351 W353 W355 W357 W359 W361 W363 W365 W367 W369 W371 W373 W375 W377 W379 W381 W383 W385 W387 W389 W391 W393 W395 W397 W399 W401 W403 W405 W407 W409 U13 U15 U17 U19 U21 U23 U25 U27 U29 U31 U33 U35 U37 U39 U41 U43 U45 U47 U49 U51 U53 U55 U57 U59 U61 U63 U65 U67 U69 U71 U73 U75 U77 U79 U81 U83 U85 U87 U89 U91 U93 U95 U97 U99 U101 U103 U105 U107 U109 U111 U113 U115 U117 U119 U121 U123 U125 U127 U129 U131 U133 U135 U137 U139 U141 U143 U145 U147 U149 U151 U153 U155 U157 U159 U161 U163 U165 U167 U169 U171 U173 U175 U177 U179 U181 U183 U185 U187 U189 U191 U193 U195 U197 U199 U201 U203 U205 U207 U209 U211 U213 U215 U217 U219 U221 U223 U225 U227 U229 U231 U233 U235 U237 U239 U241 U243 U245 U247 U249 U251 U253 U255 U257 U259 U261 U263 U265 U267 U269 U271 U273 U275 U277 U279 U281 U283 U285 U287 U289 U291 U293 U295 U297 U299 U301 U303 U305 U307 U309 U311 U313 U315 U317 U319 U321 U323 U325 U327 U329 U331 U333 U335 U337 U339 U341 U343 U345 U347 U349 U351 U353 U355 U357 U359 U361 U363 U365 U367 U369 U371 U373 U375 U377 U379 U381 U383 U385 U387 U389 U391 U393 U395 U397 U399 U401 U403 U405 U407 U409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O377 O379 O381 O383 O385 O387 O389 O391 O393 O395 O397 O399 O401 O403 O405 O407 O409 Q13 Q15 Q17 Q19 Q21 Q23 Q25 Q27 Q29 Q31 Q33 Q35 Q37 Q39 Q41 Q43 Q45 Q47 Q49 Q51 Q53 Q55 Q57 Q59 Q61 Q63 Q65 Q67 Q69 Q71 Q73 Q75 Q77 Q79 Q81 Q83 Q85 Q87 Q89 Q91 Q93 Q95 Q97 Q99 Q101 Q103 Q105 Q107 Q109 Q111 Q113 Q115 Q117 Q119 Q121 Q123 Q125 Q127 Q129 Q131 Q133 Q135 Q137 Q139 Q141 Q143 Q145 Q147 Q149 Q151 Q153 Q155 Q157 Q159 Q161 Q163 Q165 Q167 Q169 Q171 Q173 Q175 Q177 Q179 Q181 Q183 Q185 Q187 Q189 Q191 Q193 Q195 Q197 Q199 Q201 Q203 Q205 Q207 Q209 Q211 Q213 Q215 Q217 Q219 Q221 Q223 Q225 Q227 Q229 Q231 Q233 Q235 Q237 Q239 Q241 Q243 Q245 Q247 Q249 Q251 Q253 Q255 Q257 Q259 Q261 Q263 Q265 Q267 Q269 Q271 Q273 Q275 Q277 Q279 Q281 Q283 Q285 Q287 Q289 Q291 Q293 Q295 Q297 Q299 Q301 Q303 Q305 Q307 Q309 Q311 Q313 Q315 Q317 Q319 Q321 Q323 Q325 Q327 Q329 Q331 Q333 Q335 Q337 Q339 Q341 Q343 Q345 Q347 Q349 Q351 Q353 Q355 Q357 Q359 Q361 Q363 Q365 Q367 Q369 Q371 Q373 Q375 Q377 Q379 Q381 Q383 Q385 Q387 Q389 Q391 Q393 Q395 Q397 Q399 Q401 Q403 Q405 Q407 Q409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 S223 S225 S227 S229 S231 S233 S235 S237 S239 S241 S243 S245 S247 S249 S251 S253 S255 S257 S259 S261 S263 S265 S267 S269 S271 S273 S275 S277 S279 S281 S283 S285 S287 S289 S291 S293 S295 S297 S299 S301 S303 S305 S307 S309 S311 S313 S315 S317 S319 S321 S323 S325 S327 S329 S331 S333 S335 S337 S339 S341 S343 S345 S347 S349 S351 S353 S355 S357 S359 S361 S363 S365 S367 S369 S371 S373 S375 S377 S379 S381 S383 S385 S387 S389 S391 S393 S395 S397 S399 S401 S403 S405 S407 S409 Y13 Y15 Y17 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Y271 Y273 Y275 Y277 Y279 Y281 Y283 Y285 Y287 Y289 Y291 Y293 Y295 Y297 Y299 Y301 Y303 Y305 Y307 Y309 Y311 Y313 Y315 Y317 Y319 Y321 Y323 Y325 Y327 Y329 Y331 Y333 Y335 Y337 Y339 Y341 Y343 Y345 Y347 Y349 Y351 Y353 Y355 Y357 Y359 Y361 Y363 Y365 Y367 Y369 Y371 Y373 Y375 Y377 Y379 Y381 Y383 Y385 Y387 Y389 Y391 Y393 Y395 Y397 Y399 Y401 Y403 Y405 Y407 Y409 AA13 AA15 AA17 AA19 AA21 AA23 AA25 AA27 AA29 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AA271 AA273 AA275 AA277 AA279 AA281 AA283 AA285 AA287 AA289 AA291 AA293 AA295 AA297 AA299 AA301 AA303 AA305 AA307 AA309 AA311 AA313 AA315 AA317 AA319 AA321 AA323 AA325 AA327 AA329 AA331 AA333 AA335 AA337 AA339 AA341 AA343 AA345 AA347 AA349 AA351 AA353 AA355 AA357 AA359 AA361 AA363 AA365 AA367 AA369 AA371 AA373 AA375 AA377 AA379 AA381 AA383 AA385 AA387 AA389 AA391 AA393 AA395 AA397 AA399 AA401 AA403 AA405 AA407 AA409 AC13 AC15 AC17 AC19 AC21 AC23 AC25 AC27 AC29 AC31 AC33 AC35 AC37 AC39 AC41 AC43 AC45 AC47 AC49 AC51 AC53 AC55 AC57 AC59 AC61 AC63 AC65 AC67 AC69 AC71 AC73 AC75 AC77 AC79 AC81 AC83 AC85 AC87 AC89 AC91 AC93 AC95 AC97 AC99 AC101 AC103 AC105 AC107 AC109 AC111 AC113 AC115 AC117 AC119 AC121 AC123 AC125 AC127 AC129 AC131 AC133 AC135 AC137 AC139 AC141 AC143 AC145 AC147 AC149 AC151 AC153 AC155 AC157 AC159 AC161 AC163 AC165 AC167 AC169 AC171 AC173 AC175 AC177 AC179 AC181 AC183 AC185 AC187 AC189 AC191 AC193 AC195 AC197 AC199 AC201 AC203 AC205 AC207 AC209 AC211 AC213 AC215 AC217 AC219 AC221 AC223 AC225 AC227 AC229 AC231 AC233 AC235 AC237 AC239 AC241 AC243 AC245 AC247 AC249 AC251 AC253 AC255 AC257 AC259 AC261 AC263 AC265 AC267 AC269 AC271 AC273 AC275 AC277 AC279 AC281 AC283 AC285 AC287 AC289 AC291 AC293 AC295 AC297 AC299 AC301 AC303 AC305 AC307 AC309 AC311 AC313 AC315 AC317 AC319 AC321 AC323 AC325 AC327 AC329 AC331 AC333 AC335 AC337 AC339 AC341 AC343 AC345 AC347 AC349 AC351 AC353 AC355 AC357 AC359 AC361 AC363 AC365 AC367 AC369 AC371 AC373 AC375 AC377 AC379 AC381 AC383 AC385 AC387 AC389 AC391 AC393 AC395 AC397 AC399 AC401 AC403 AC405 H65:I65 H67:I67 CT11 CV11 CX11 CZ11 H69:I69 CT13 CT15 CT17 CT19 CT21 CT23 CT25 CT27 CT29 CT31 CT33 CT35 CT37 CT39 H71:I71 H73:I73 H75:I75 H77:I77 H79:I79 H81:I81 H83:I83 H85:I85 H87:I87 H89:I89 H91:I91 H17:I17 H19:I19 CT45 CT47 CT49 CT51 CT53 CT55 CT57 CT59 CT61 CT63 CT65 CT67 CT69 CT71 H21:I21 H23:I23 H29:I29 H27:I27 H25:I25 H361:I361 H363:I363 H365:I365 H367:I367 H369:I369 H371:I371 H373:I373 H375:I375 H377:I377 H379:I379 H381:I381 H383:I383 H385:I385 H387:I387 H389:I389 H391:I391 H393:I393 H395:I395 H397:I397 H399:I399 H401:I401 H403:I403 H405:I405 H407:I407 H409:I409 H93:I93 H95:I95 H97:I97 H99:I99 H101:I101 H103:I103 H105:I105 H107:I107 H109:I109 H111:I111 H113:I113 H115:I115 H117:I117 H119:I119 H121:I121 H123:I123 H125:I125 H127:I127 H129:I129 H131:I131 H133:I133 H135:I135 H137:I137 H139:I139 H141:I141 H143:I143 H145:I145 H147:I147 H149:I149 H151:I151 H153:I153 H155:I155 H157:I157 H159:I159 H161:I161 H163:I163 H165:I165 H167:I167 H169:I169 H171:I171 H173:I173 H175:I175 H177:I177 H179:I179 H181:I181 H183:I183 H185:I185 H187:I187 H189:I189 H191:I191 H193:I193 H195:I195 H197:I197 H199:I199 H201:I201 H203:I203 H205:I205 H207:I207 H209:I209 H211:I211 H213:I213 H215:I215 H217:I217 H219:I219 H221:I221 H223:I223 H225:I225 H227:I227 H229:I229 H231:I231 H233:I233 H235:I235 H237:I237 H239:I239 H241:I241 H243:I243 H245:I245 H247:I247 H249:I249 H251:I251 H253:I253 H255:I255 H257:I257 H259:I259 H261:I261 H263:I263 H265:I265 H267:I267 H269:I269 H271:I271 H273:I273 H275:I275 H277:I277 H279:I279 H281:I281 H283:I283 H285:I285 H287:I287 H289:I289 H291:I291 H293:I293 H295:I295 H297:I297 H299:I299 H301:I301 H303:I303 H305:I305 H307:I307 H309:I309 H311:I311 H313:I313 H315:I315 H317:I317 H319:I319 H321:I321 H323:I323 H325:I325 H327:I327 H329:I329 H331:I331 H333:I333 H335:I335 H337:I337 CT41 CT363 H339:I339 CT43 CV13 CV15 CV17 CV19 CV21 CV23 CV25 CV27 CV29 CV31 CV33 CV35 CV37 CV39 CV41 CV43 CV45 CV47 CV49 CV51 CV53 CV55 CV57 CV59 CV61 CV63 CV65 CV67 CV69 CV71 CV73 CV75 CV77 CV79 CV81 CV83 CV85 CV87 CV89 CV91 CV93 CV95 CV97 CV99 CV101 CV103 CV105 CV107 CV109 CV111 CV113 CV115 CV117 CV119 CV121 CV123 CV125 CV127 CV129 CV131 CV133 CV135 CV137 CV139 CV141 CV143 CV145 CV147 CV149 CV151 CV153 CV155 CV157 CV159 CV161 CV163 CV165 CV167 CV169 CV171 CV173 CV175 CV177 CV179 CV181 CV183 CV185 CV187 CV189 CV191 CV193 CV195 CV197 CV199 CV201 CV203 CV205 CV207 CV209 CV211 CV213 CV215 CV217 CV219 CV221 CV223 CV225 CV227 CV229 CV231 CV233 CV235 CV237 CV239 CV241 CV243 CV245 CV247 CV249 CV251 CV253 CV255 CV257 CV259 CV261 CV263 CV265 CV267 CV269 CV271 CV273 CV275 CV277 CV279 CV281 CV283 CV285 CV287 CV289 CV291 CV293 CV295 CV297 CV299 CV301 CV303 CV305 CV307 CV309 CV311 CV313 CV315 CV317 CV319 CV321 CV323 CV325 CV327 CV329 CV331 CV333 CV335 CV337 CV339 CV341 CV343 CV345 CV347 CV349 CV351 CV353 CV355 CV357 CV359 CV361 CV363 CV365 CV367 CV369 CV371 CV373 CV375 CV377 CV379 CV381 CV383 CV385 CV387 CV389 CV391 CV393 CV395 CV397 CV399 CV401 CV403 CV405 CV407 CV409 CX13 CX15 CX17 CX19 CX21 CX23 CX25 CX27 CX29 CX31 CX33 CX35 CX37 CX39 CX41 CX43 CX45 CX47 CX49 CX51 CX53 CX55 CX57 CX59 CX61 CX63 CX65 CX67 CX69 CX71 CX73 CX75 CX77 CX79 CX81 CX83 CX85 CX87 CX89 CX91 CX93 CX95 CX97 CX99 CX101 CX103 CX105 CX107 CX109 CX111 CX113 CX115 CX117 CX119 CX121 CX123 CX125 CX127 CX129 CX131 CX133 CX135 CX137 CX139 CX141 CX143 CX145 CX147 CX149 CX151 CX153 CX155 CX157 CX159 CX161 CX163 CX165 CX167 CX169 CX171 CX173 CX175 CX177 CX179 CX181 CX183 CX185 CX187 CX189 CX191 CX193 CX195 CX197 CX199 CX201 CX203 CX205 CX207 CX209 CX211 CX213 CX215 CX217 CX219 CX221 CX223 CX225 CX227 CX229 CX231 CX233 CX235 CX237 CX239 CX241 CX243 CX245 CX247 CX249 CX251 CX253 CX255 CX257 CX259 CX261 CX263 CX265 CX267 CX269 CX271 CX273 CX275 CX277 CX279 CX281 CX283 CX285 CX287 CX289 CX291 CX293 CX295 CX297 CX299 CX301 CX303 CX305 CX307 CX309 CX311 CX313 CX315 CX317 CX319 CX321 CX323 CX325 CX327 CX329 CX331 CX333 CX335 CX337 CX339 CX341 CX343 CX345 CX347 CX349 CX351 CX353 CX355 CX357 CX359 CX361 CX363 CX365 CX367 CX369 CX371 CX373 CX375 CX377 CX379 CX381 CX383 CX385 CX387 CX389 CX391 CX393 CX395 CX397 CX399 CX401 CX403 CX405 DB11 CX407 CX409 CZ13 CZ15 CZ17 CZ19 CZ21 CZ23 CZ25 CZ27 CZ29 CZ31 CZ33 CZ35 CZ37 CZ39 CZ41 CZ43 CZ45 CZ47 CZ49 CZ51 CZ53 CZ55 CZ57 CZ59 CZ61 CZ63 CZ65 CZ67 CZ69 CZ71 CZ73 CZ75 CZ77 CZ79 CZ81 CZ83 CZ85 CZ87 CZ89 CZ91 CZ93 CZ95 CZ97 CZ99 CZ101 CZ103 CZ105 CZ107 CZ109 CZ111 CZ113 CZ115 CZ117 CZ119 CZ121 CZ123 CZ125 CZ127 CZ129 CZ131 CZ133 CZ135 CZ137 CZ139 CZ141 CZ143 CZ145 CZ147 CZ149 CZ151 CZ153 CZ155 CZ157 CZ159 CZ161 CZ163 CZ165 CZ167 CZ169 CZ171 CZ173 CZ175 CZ177 CZ179 CZ181 CZ183 CZ185 CZ187 CZ189 CZ191 CZ193 CZ195 CZ197 CZ199 CZ201 CZ203 CZ205 CZ207 CZ209 CZ211 CZ213 CZ215 CZ217 CZ219 CZ221 CZ223 CZ225 CZ227 CZ229 CZ231 CZ233 CZ235 CZ237 CZ239 CZ241 CZ243 CZ245 CZ247 CZ249 CZ251 CZ253 CZ255 CZ257 CZ259 CZ261 CZ263 CZ265 CZ267 CZ269 CZ271 CZ273 CZ275 CZ277 CZ279 CZ281 CZ283 CZ285 CZ287 CZ289 CZ291 CZ293 CZ295 CZ297 CZ299 CZ301 CZ303 CZ305 CZ307 CZ309 CZ311 CZ313 CZ315 CZ317 CZ319 CZ321 CZ323 CZ325 CZ327 CZ329 CZ331 CZ333 CZ335 CZ337 CZ339 CZ341 CZ343 CZ345 CZ347 CZ349 CZ351 CZ353 CZ355 CZ357 CZ359 CZ361 CZ363 CZ365 CZ367 CZ369 CZ371 CZ373 CZ375 CZ377 CZ379 CZ381 CZ383 CZ385 CZ387 CZ389 CZ391 CZ393 CZ395 CZ397 CZ399 CZ401 CZ403 CZ405 CZ407 DB409 DB405 DB407 DB365 DB367 DB369 DB371 DB373 DB375 DB377 DB379 DB381 DB383 DB385 DB387 DB389 DB391 DB393 DB395 DB397 DB399 DB401 DB403 DB73 DB75 DB77 DB79 DB81 DB83 DB85 DB87 DB89 DB91 DB93 DB95 DB97 DB99 DB101 DB103 DB105 DB107 DB109 DB111 DB113 DB115 DB117 DB119 DB121 DB123 DB125 DB127 DB129 DB131 DB133 DB135 DB137 DB139 DB141 DB143 DB145 DB147 DB149 DB151 DB153 DB155 DB157 DB159 DB161 DB163 DB165 DB167 DB169 DB171 DB173 DB175 DB177 DB179 DB181 DB183 DB185 DB187 DB189 DB191 DB193 DB195 DB197 DB199 DB201 DB203 DB205 DB207 DB209 DB211 DB213 DB215 DB217 DB219 DB221 DB223 DB225 DB227 DB229 DB231 DB233 DB235 DB237 DB239 DB241 DB243 DB245 DB247 DB249 DB251 DB253 DB255 DB257 DB259 DB261 DB263 DB265 DB267 DB269 DB271 DB273 DB275 DB277 DB279 DB281 DB283 DB285 DB287 DB289 DB291 DB293 DB295 DB297 DB299 DB301 DB303 DB305 DB307 DB309 DB311 DB313 DB315 DB317 DB319 DB321 DB323 DB325 DB327 DB329 DB331 DB333 DB335 DB337 DB339 DB341 DB343 DB345 DB347 DB349 DB351 DB353 DB355 DB357 DB359 DB361 DF11 DD11 CZ409 DH11 DB13 DB15 DB17 DB19 DB21 DB23 DB25 DB27 DB29 DB31 DB33 DB35 DB37 DB39 DB45 DB47 DB49 DB51 DB53 DB55 DB57 DB59 DB61 DB63 DB65 DB67 DB69 DB71 DB41 DB363 DB43 DF13 DF15 DF17 DF19 DF21 DF23 DF25 DF27 DF29 DF31 DF33 DF35 DF37 DF39 DF41 DF43 DF45 DF47 DF49 DF51 DF53 DF55 DF57 DF59 DF61 DF63 DF65 DF67 DF69 DF71 DF73 DF75 DF77 DF79 DF81 DF83 DF85 DF87 DF89 DF91 DF93 DF95 DF97 DF99 DF101 DF103 DF105 DF107 DF109 DF111 DF113 DF115 DF117 DF119 DF121 DF123 DF125 DF127 DF129 DF131 DF133 DF135 DF137 DF139 DF141 DF143 DF145 DF147 DF149 DF151 DF153 DF155 DF157 DF159 DF161 DF163 DF165 DF167 DF169 DF171 DF173 DF175 DF177 DF179 DF181 DF183 DF185 DF187 DF189 DF191 DF193 DF195 DF197 DF199 DF201 DF203 DF205 DF207 DF209 DF211 DF213 DF215 DF217 DF219 DF221 DF223 DF225 DF227 DF229 DF231 DF233 DF235 DF237 DF239 DF241 DF243 DF245 DF247 DF249 DF251 DF253 DF255 DF257 DF259 DF261 DF263 DF265 DF267 DF269 DF271 DF273 DF275 DF277 DF279 DF281 DF283 DF285 DF287 DF289 DF291 DF293 DF295 DF297 DF299 DF301 DF303 DF305 DF307 DF309 DF311 DF313 DF315 DF317 DF319 DF321 DF323 DF325 DF327 DF329 DF331 DF333 DF335 DF337 DF339 DF341 DF343 DF345 DF347 DF349 DF351 DF353 DF355 DF357 DF359 DF361 DF363 DF365 DF367 DF369 DF371 DF373 DF375 DF377 DF379 DF381 DF383 DF385 DF387 DF389 DF391 DF393 DF395 DF397 DF399 DF401 DF403 DF405 DF407 DF409 DD13 DD15 DD17 DD19 DD21 DD23 DD25 DD27 DD29 DD31 DD33 DD35 DD37 DD39 DD41 DD43 DD45 DD47 DD49 DD51 DD53 DD55 DD57 DD59 DD61 DD63 DD65 DD67 DD69 DD71 DD73 DD75 DD77 DD79 DD81 DD83 DD85 DD87 DD89 DD91 DD93 DD95 DD97 DD99 DD101 DD103 DD105 DD107 DD109 DD111 DD113 DD115 DD117 DD119 DD121 DD123 DD125 DD127 DD129 DD131 DD133 DD135 DD137 DD139 DD141 DD143 DD145 DD147 DD149 DD151 DD153 DD155 DD157 DD159 DD161 DD163 DD165 DD167 DD169 DD171 DD173 DD175 DD177 DD179 DD181 DD183 DD185 DD187 DD189 DD191 DD193 DD195 DD197 DD199 DD201 DD203 DD205 DD207 DD209 DD211 DD213 DD215 DD217 DD219 DD221 DD223 DD225 DD227 DD229 DD231 DD233 DD235 DD237 DD239 DD241 DD243 DD245 DD247 DD249 DD251 DD253 DD255 DD257 DD259 DD261 DD263 DD265 DD267 DD269 DD271 DD273 DD275 DD277 DD279 DD281 DD283 DD285 DD287 DD289 DD291 DD293 DD295 DD297 DD299 DD301 DD303 DD305 DD307 DD309 DD311 DD313 DD315 DD317 DD319 DD321 DD323 DD325 DD327 DD329 DD331 DD333 DD335 DD337 DD339 DD341 DD343 DD345 DD347 DD349 DD351 DD353 DD355 DD357 DD359 DD361 DD363 DD365 DD367 DD369 DD371 DD373 DD375 DD377 DD379 DD381 DD383 DD385 DD387 DD389 DD391 DD393 DD395 DD397 DD399 DD401 DD403 DD405 DD407 DD409 DH13 DH15 DH17 DH19 DH21 DH23 DH25 DH27 DH29 DH31 DH33 DH35 DH37 DH39 DH41 DH43 DH45 DH47 DH49 DH51 DH53 DH55 DH57 DH59 DH61 DH63 DH65 DH67 DH69 DH71 DH73 DH75 DH77 DH79 DH81 DH83 DH85 DH87 DH89 DH91 DH93 DH95 DH97 DH99 DH101 DH103 DH105 DH107 DH109 DH111 DH113 DH115 DH117 DH119 DH121 DH123 DH125 DH127 DH129 DH131 DH133 DH135 DH137 DH139 DH141 DH143 DH145 DH147 DH149 DH151 DH153 DH155 DH157 DH159 DH161 DH163 DH165 DH167 DH169 DH171 DH173 DH175 DH177 DH179 DH181 DH183 DH185 DH187 DH189 DH191 DH193 DH195 DH197 DH199 DH201 DH203 DH205 DH207 DH209 DH211 DH213 DH215 DH217 DH219 DH221 DH223 DH225 DH227 DH229 DH231 DH233 DH235 DH237 DH239 DH241 DH243 DH245 DH247 DH249 DH251 DH253 DH255 DH257 DH259 DH261 DH263 DH265 DH267 DH269 DH271 DH273 DH275 DH277 DH279 DH281 DH283 DH285 DH287 DH289 DH291 DH293 DH295 DH297 DH299 DH301 DH303 DH305 DH307 DH309 DH311 DH313 DH315 DH317 DH319 DH321 DH323 DH325 DH327 DH329 DH331 DH333 DH335 DH337 DH339 DH341 DH343 DH345 DH347 DH349 DH351 DH353 DH355 DH357 DH359 DH361 DH363 DH365 DH367 DH369 DH371 DH373 DH375 DH377 DH379 DH381 DH383 DH385 DH387 DH389 DH391 DH393 DH395 DH397 DH399 DH401 DH403 DH405 H31:I31 H33:I33" xr:uid="{4697B908-69F4-48FD-941B-C84FB4DB825F}">
      <formula1>0</formula1>
    </dataValidation>
    <dataValidation type="whole" imeMode="off" allowBlank="1" sqref="K409 K11 K407 K13 K15 K17 K19 K21 K23 K25 K27 K29 K289 K395 K397 K399 K401 K403 K405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291 K293 K295 K297 K299 K301 K303 K305 K307 K309 K311 K313 K315 K317 K319 K321 K323 K325 K327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329 K331 K333 K335 K337 K339 K341 K343 K345 K347 K349 K351 K353 K355 K357 K359 K361 K363 K365 K367 K369 K371 K373 K375 K377 K379 K381 K383 K385 K387 K389 K391 K393 CD13:CM13 CD19:CM19 CD407:CM407 CD21:CM21 CD23:CM23 CD25:CM25 CD27:CM27 CD29:CM29 CD31:CM31 CD33:CM33 CD35:CM35 CD37:CM37 CD39:CM39 CD41:CM41 CD43:CM43 CD45:CM45 CD47:CM47 CD49:CM49 CD51:CM51 CD53:CM53 CD55:CM55 CD57:CM57 CD59:CM59 CD61:CM61 CD63:CM63 CD65:CM65 CD67:CM67 CD69:CM69 CD71:CM71 CD73:CM73 CD75:CM75 CD77:CM77 CD79:CM79 CD81:CM81 CD83:CM83 CD85:CM85 CD87:CM87 CD89:CM89 CD91:CM91 CD93:CM93 CD95:CM95 CD97:CM97 CD99:CM99 CD101:CM101 CD103:CM103 CD105:CM105 CD107:CM107 CD109:CM109 CD111:CM111 CD113:CM113 CD115:CM115 CD117:CM117 CD119:CM119 CD121:CM121 CD123:CM123 CD125:CM125 CD127:CM127 CD129:CM129 CD131:CM131 CD133:CM133 CD135:CM135 CD137:CM137 CD139:CM139 CD141:CM141 CD143:CM143 CD145:CM145 CD147:CM147 CD149:CM149 CD151:CM151 CD153:CM153 CD155:CM155 CD157:CM157 CD159:CM159 CD161:CM161 CD163:CM163 CD165:CM165 CD167:CM167 CD169:CM169 CD171:CM171 CD173:CM173 CD175:CM175 CD177:CM177 CD179:CM179 CD181:CM181 CD183:CM183 CD185:CM185 CD187:CM187 CD189:CM189 CD191:CM191 CD193:CM193 CD195:CM195 CD197:CM197 CD199:CM199 CD201:CM201 CD203:CM203 CD205:CM205 CD207:CM207 CD209:CM209 CD211:CM211 CD213:CM213 CD215:CM215 CD217:CM217 CD219:CM219 CD221:CM221 CD223:CM223 CD225:CM225 CD227:CM227 CD229:CM229 CD231:CM231 CD233:CM233 CD235:CM235 CD237:CM237 CD239:CM239 CD241:CM241 CD243:CM243 CD245:CM245 CD247:CM247 CD249:CM249 CD251:CM251 CD253:CM253 CD255:CM255 CD257:CM257 CD259:CM259 CD261:CM261 CD263:CM263 CD265:CM265 CD267:CM267 CD269:CM269 CD271:CM271 CD273:CM273 CD275:CM275 CD277:CM277 CD279:CM279 CD281:CM281 CD283:CM283 CD285:CM285 CD287:CM287 CD289:CM289 CD291:CM291 CD293:CM293 CD295:CM295 CD297:CM297 CD299:CM299 CD301:CM301 CD303:CM303 CD305:CM305 CD307:CM307 CD309:CM309 CD311:CM311 CD313:CM313 CD315:CM315 CD317:CM317 CD319:CM319 CD321:CM321 CD323:CM323 CD325:CM325 CD327:CM327 CD329:CM329 CD331:CM331 CD333:CM333 CD335:CM335 CD337:CM337 CD339:CM339 CD341:CM341 CD343:CM343 CD345:CM345 CD347:CM347 CD349:CM349 CD351:CM351 CD353:CM353 CD355:CM355 CD357:CM357 CD359:CM359 CD361:CM361 CD363:CM363 CD365:CM365 CD367:CM367 CD369:CM369 CD371:CM371 CD373:CM373 CD375:CM375 CD377:CM377 CD379:CM379 CD381:CM381 CD383:CM383 CD385:CM385 CD387:CM387 CD389:CM389 CD391:CM391 CD393:CM393 CD395:CM395 CD397:CM397 CD399:CM399 CD401:CM401 CD403:CM403 CD405:CM405 CD17:CM17 CD409:CM409 CD11:CM11 CD15:CM15" xr:uid="{D267C580-B765-4319-9039-F9BEC1974CF2}">
      <formula1>0</formula1>
      <formula2>7</formula2>
    </dataValidation>
  </dataValidations>
  <printOptions horizontalCentered="1"/>
  <pageMargins left="0.15748031496062992" right="0.15748031496062992" top="0.59055118110236227" bottom="0.9055118110236221" header="0.39370078740157483" footer="0.39370078740157483"/>
  <pageSetup paperSize="8" scale="68" fitToHeight="0" orientation="landscape" r:id="rId1"/>
  <headerFooter alignWithMargins="0">
    <oddFooter>&amp;L&amp;10※1:当該年度の４月1日時点における年齢が自動入力されます。　
※2:時間単位の場合は利用時間数を入力　（30分未満の利用は30分単位で切り上げとする）　
　　　　例： 1時間15分⇒ 1.5 /  1時間45分 ⇒ 2
※3:利用料減免対象となる児童の場合は｢該当数字｣を入力
※4:障害児等受入加算助成の認定を受けている児童はＡ区分･Ｂ区分･Ｃ区分・特別支援・医ケアの別を入力　
※5:利用限度（月120時間）の超過について区が了承済の場合「〇」を入力</oddFooter>
  </headerFooter>
  <rowBreaks count="8" manualBreakCount="8">
    <brk id="60" max="82" man="1"/>
    <brk id="110" max="82" man="1"/>
    <brk id="160" max="82" man="1"/>
    <brk id="210" max="81" man="1"/>
    <brk id="260" max="82" man="1"/>
    <brk id="310" max="82" man="1"/>
    <brk id="360" max="82" man="1"/>
    <brk id="410" max="8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3"/>
  <sheetViews>
    <sheetView showGridLines="0" view="pageBreakPreview" zoomScaleNormal="70" zoomScaleSheetLayoutView="100" workbookViewId="0">
      <selection activeCell="O16" sqref="O16"/>
    </sheetView>
  </sheetViews>
  <sheetFormatPr defaultColWidth="2.625" defaultRowHeight="18" customHeight="1" x14ac:dyDescent="0.15"/>
  <cols>
    <col min="1" max="16384" width="2.625" style="193"/>
  </cols>
  <sheetData>
    <row r="1" spans="1:30" ht="18" customHeight="1" x14ac:dyDescent="0.15">
      <c r="A1" s="192" t="s">
        <v>17</v>
      </c>
    </row>
    <row r="2" spans="1:30" ht="18" customHeight="1" x14ac:dyDescent="0.15">
      <c r="A2" s="709" t="s">
        <v>506</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row>
    <row r="3" spans="1:30" ht="18" customHeight="1" x14ac:dyDescent="0.15">
      <c r="AD3" s="194" t="s">
        <v>498</v>
      </c>
    </row>
    <row r="4" spans="1:30" ht="4.5" customHeight="1" x14ac:dyDescent="0.15"/>
    <row r="5" spans="1:30" ht="18" customHeight="1" x14ac:dyDescent="0.15">
      <c r="A5" s="191" t="s">
        <v>507</v>
      </c>
    </row>
    <row r="6" spans="1:30" ht="4.5" customHeight="1" x14ac:dyDescent="0.15"/>
    <row r="7" spans="1:30" ht="27" customHeight="1" x14ac:dyDescent="0.15">
      <c r="N7" s="1250" t="s">
        <v>0</v>
      </c>
      <c r="O7" s="1250"/>
      <c r="P7" s="1250"/>
      <c r="Q7" s="1250"/>
      <c r="R7" s="1250"/>
      <c r="S7" s="1250"/>
      <c r="T7" s="1250"/>
      <c r="U7" s="707"/>
      <c r="V7" s="707"/>
      <c r="W7" s="707"/>
      <c r="X7" s="707"/>
      <c r="Y7" s="707"/>
      <c r="Z7" s="707"/>
      <c r="AA7" s="707"/>
      <c r="AB7" s="707"/>
      <c r="AC7" s="707"/>
      <c r="AD7" s="707"/>
    </row>
    <row r="8" spans="1:30" ht="27" customHeight="1" x14ac:dyDescent="0.15">
      <c r="N8" s="1250" t="s">
        <v>1</v>
      </c>
      <c r="O8" s="707"/>
      <c r="P8" s="707"/>
      <c r="Q8" s="707"/>
      <c r="R8" s="707"/>
      <c r="S8" s="707"/>
      <c r="T8" s="707"/>
      <c r="U8" s="707"/>
      <c r="V8" s="707"/>
      <c r="W8" s="707"/>
      <c r="X8" s="707"/>
      <c r="Y8" s="707"/>
      <c r="Z8" s="707"/>
      <c r="AA8" s="707"/>
      <c r="AB8" s="707"/>
      <c r="AC8" s="707"/>
      <c r="AD8" s="707"/>
    </row>
    <row r="9" spans="1:30" ht="21.75" customHeight="1" x14ac:dyDescent="0.15">
      <c r="N9" s="1251" t="s">
        <v>562</v>
      </c>
      <c r="O9" s="1249"/>
      <c r="P9" s="1249"/>
      <c r="Q9" s="1249"/>
      <c r="R9" s="1249"/>
      <c r="S9" s="1249"/>
      <c r="T9" s="1249"/>
      <c r="U9" s="395"/>
      <c r="V9" s="395"/>
      <c r="W9" s="395"/>
      <c r="X9" s="395"/>
      <c r="Y9" s="395"/>
      <c r="Z9" s="395"/>
      <c r="AA9" s="395"/>
      <c r="AB9" s="395"/>
      <c r="AC9" s="395"/>
      <c r="AD9" s="395"/>
    </row>
    <row r="10" spans="1:30" ht="21.75" customHeight="1" x14ac:dyDescent="0.15">
      <c r="N10" s="1248" t="s">
        <v>565</v>
      </c>
      <c r="O10" s="1249"/>
      <c r="P10" s="1249"/>
      <c r="Q10" s="1249"/>
      <c r="R10" s="1249"/>
      <c r="S10" s="1249"/>
      <c r="T10" s="1249"/>
      <c r="U10" s="395"/>
      <c r="V10" s="395"/>
      <c r="W10" s="395"/>
      <c r="X10" s="395"/>
      <c r="Y10" s="395"/>
      <c r="Z10" s="395"/>
      <c r="AA10" s="395"/>
      <c r="AB10" s="395"/>
      <c r="AC10" s="395"/>
      <c r="AD10" s="395"/>
    </row>
    <row r="11" spans="1:30" ht="15" customHeight="1" x14ac:dyDescent="0.15"/>
    <row r="12" spans="1:30" s="232" customFormat="1" ht="18" customHeight="1" x14ac:dyDescent="0.15">
      <c r="A12" s="232" t="s">
        <v>508</v>
      </c>
    </row>
    <row r="13" spans="1:30" s="232" customFormat="1" ht="18" customHeight="1" x14ac:dyDescent="0.15">
      <c r="A13" s="232" t="s">
        <v>142</v>
      </c>
    </row>
    <row r="14" spans="1:30" ht="15" customHeight="1" x14ac:dyDescent="0.15"/>
    <row r="15" spans="1:30" ht="36" customHeight="1" x14ac:dyDescent="0.15">
      <c r="A15" s="1252" t="s">
        <v>445</v>
      </c>
      <c r="B15" s="1252"/>
      <c r="C15" s="1252"/>
      <c r="D15" s="1252"/>
      <c r="E15" s="1252"/>
      <c r="F15" s="1252"/>
      <c r="G15" s="1252"/>
      <c r="H15" s="1253"/>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5"/>
    </row>
    <row r="16" spans="1:30" ht="15" customHeight="1" x14ac:dyDescent="0.15"/>
    <row r="17" spans="1:30" ht="18" customHeight="1" x14ac:dyDescent="0.15">
      <c r="A17" s="1256" t="s">
        <v>127</v>
      </c>
      <c r="B17" s="1256"/>
      <c r="C17" s="1256"/>
      <c r="D17" s="1256"/>
      <c r="E17" s="1256"/>
      <c r="F17" s="1256"/>
      <c r="G17" s="1256"/>
      <c r="H17" s="1257" t="s">
        <v>143</v>
      </c>
      <c r="I17" s="1257"/>
      <c r="J17" s="1257"/>
      <c r="K17" s="1257"/>
      <c r="L17" s="1257"/>
      <c r="M17" s="1257"/>
      <c r="N17" s="1257"/>
      <c r="O17" s="1257"/>
      <c r="P17" s="1257"/>
      <c r="Q17" s="1257"/>
      <c r="R17" s="1257"/>
      <c r="S17" s="1257"/>
      <c r="T17" s="1258"/>
      <c r="U17" s="1257" t="s">
        <v>144</v>
      </c>
      <c r="V17" s="1257"/>
      <c r="W17" s="1257"/>
      <c r="X17" s="1257"/>
      <c r="Y17" s="1257"/>
      <c r="Z17" s="1257" t="s">
        <v>55</v>
      </c>
      <c r="AA17" s="1257"/>
      <c r="AB17" s="1257"/>
      <c r="AC17" s="1257"/>
      <c r="AD17" s="1257"/>
    </row>
    <row r="18" spans="1:30" ht="18" customHeight="1" x14ac:dyDescent="0.15">
      <c r="A18" s="1259" t="s">
        <v>128</v>
      </c>
      <c r="B18" s="1259"/>
      <c r="C18" s="1259"/>
      <c r="D18" s="1259"/>
      <c r="E18" s="1259"/>
      <c r="F18" s="1259"/>
      <c r="G18" s="1259"/>
      <c r="H18" s="1257"/>
      <c r="I18" s="1257"/>
      <c r="J18" s="1257"/>
      <c r="K18" s="1257"/>
      <c r="L18" s="1257"/>
      <c r="M18" s="1257"/>
      <c r="N18" s="1257"/>
      <c r="O18" s="1257"/>
      <c r="P18" s="1257"/>
      <c r="Q18" s="1257"/>
      <c r="R18" s="1257"/>
      <c r="S18" s="1257"/>
      <c r="T18" s="1258"/>
      <c r="U18" s="1257"/>
      <c r="V18" s="1257"/>
      <c r="W18" s="1257"/>
      <c r="X18" s="1257"/>
      <c r="Y18" s="1257"/>
      <c r="Z18" s="1257"/>
      <c r="AA18" s="1257"/>
      <c r="AB18" s="1257"/>
      <c r="AC18" s="1257"/>
      <c r="AD18" s="1257"/>
    </row>
    <row r="19" spans="1:30" ht="36" customHeight="1" x14ac:dyDescent="0.15">
      <c r="A19" s="1260"/>
      <c r="B19" s="1260"/>
      <c r="C19" s="1260"/>
      <c r="D19" s="1260"/>
      <c r="E19" s="1260"/>
      <c r="F19" s="1260"/>
      <c r="G19" s="1260"/>
      <c r="H19" s="713"/>
      <c r="I19" s="713"/>
      <c r="J19" s="713"/>
      <c r="K19" s="713"/>
      <c r="L19" s="713"/>
      <c r="M19" s="713"/>
      <c r="N19" s="713"/>
      <c r="O19" s="713"/>
      <c r="P19" s="713"/>
      <c r="Q19" s="713"/>
      <c r="R19" s="713"/>
      <c r="S19" s="713"/>
      <c r="T19" s="713"/>
      <c r="U19" s="1257"/>
      <c r="V19" s="1257"/>
      <c r="W19" s="1257"/>
      <c r="X19" s="1257"/>
      <c r="Y19" s="1257"/>
      <c r="Z19" s="713"/>
      <c r="AA19" s="713"/>
      <c r="AB19" s="713"/>
      <c r="AC19" s="713"/>
      <c r="AD19" s="713"/>
    </row>
    <row r="20" spans="1:30" ht="36" customHeight="1" x14ac:dyDescent="0.15">
      <c r="A20" s="1261" t="s">
        <v>509</v>
      </c>
      <c r="B20" s="1261"/>
      <c r="C20" s="1261"/>
      <c r="D20" s="1261"/>
      <c r="E20" s="1261"/>
      <c r="F20" s="1261"/>
      <c r="G20" s="1261"/>
      <c r="H20" s="713"/>
      <c r="I20" s="713"/>
      <c r="J20" s="713"/>
      <c r="K20" s="713"/>
      <c r="L20" s="713"/>
      <c r="M20" s="713"/>
      <c r="N20" s="713"/>
      <c r="O20" s="713"/>
      <c r="P20" s="713"/>
      <c r="Q20" s="713"/>
      <c r="R20" s="713"/>
      <c r="S20" s="713"/>
      <c r="T20" s="713"/>
      <c r="U20" s="1257"/>
      <c r="V20" s="1257"/>
      <c r="W20" s="1257"/>
      <c r="X20" s="1257"/>
      <c r="Y20" s="1257"/>
      <c r="Z20" s="713"/>
      <c r="AA20" s="713"/>
      <c r="AB20" s="713"/>
      <c r="AC20" s="713"/>
      <c r="AD20" s="713"/>
    </row>
    <row r="21" spans="1:30" ht="36" customHeight="1" x14ac:dyDescent="0.15">
      <c r="A21" s="1260"/>
      <c r="B21" s="1260"/>
      <c r="C21" s="1260"/>
      <c r="D21" s="1260"/>
      <c r="E21" s="1260"/>
      <c r="F21" s="1260"/>
      <c r="G21" s="1260"/>
      <c r="H21" s="713"/>
      <c r="I21" s="713"/>
      <c r="J21" s="713"/>
      <c r="K21" s="713"/>
      <c r="L21" s="713"/>
      <c r="M21" s="713"/>
      <c r="N21" s="713"/>
      <c r="O21" s="713"/>
      <c r="P21" s="713"/>
      <c r="Q21" s="713"/>
      <c r="R21" s="713"/>
      <c r="S21" s="713"/>
      <c r="T21" s="713"/>
      <c r="U21" s="1257"/>
      <c r="V21" s="1257"/>
      <c r="W21" s="1257"/>
      <c r="X21" s="1257"/>
      <c r="Y21" s="1257"/>
      <c r="Z21" s="713"/>
      <c r="AA21" s="713"/>
      <c r="AB21" s="713"/>
      <c r="AC21" s="713"/>
      <c r="AD21" s="713"/>
    </row>
    <row r="22" spans="1:30" ht="36" customHeight="1" x14ac:dyDescent="0.15">
      <c r="A22" s="1261" t="s">
        <v>509</v>
      </c>
      <c r="B22" s="1261"/>
      <c r="C22" s="1261"/>
      <c r="D22" s="1261"/>
      <c r="E22" s="1261"/>
      <c r="F22" s="1261"/>
      <c r="G22" s="1261"/>
      <c r="H22" s="713"/>
      <c r="I22" s="713"/>
      <c r="J22" s="713"/>
      <c r="K22" s="713"/>
      <c r="L22" s="713"/>
      <c r="M22" s="713"/>
      <c r="N22" s="713"/>
      <c r="O22" s="713"/>
      <c r="P22" s="713"/>
      <c r="Q22" s="713"/>
      <c r="R22" s="713"/>
      <c r="S22" s="713"/>
      <c r="T22" s="713"/>
      <c r="U22" s="1257"/>
      <c r="V22" s="1257"/>
      <c r="W22" s="1257"/>
      <c r="X22" s="1257"/>
      <c r="Y22" s="1257"/>
      <c r="Z22" s="713"/>
      <c r="AA22" s="713"/>
      <c r="AB22" s="713"/>
      <c r="AC22" s="713"/>
      <c r="AD22" s="713"/>
    </row>
    <row r="23" spans="1:30" ht="36" customHeight="1" x14ac:dyDescent="0.15">
      <c r="A23" s="1260"/>
      <c r="B23" s="1260"/>
      <c r="C23" s="1260"/>
      <c r="D23" s="1260"/>
      <c r="E23" s="1260"/>
      <c r="F23" s="1260"/>
      <c r="G23" s="1260"/>
      <c r="H23" s="713"/>
      <c r="I23" s="713"/>
      <c r="J23" s="713"/>
      <c r="K23" s="713"/>
      <c r="L23" s="713"/>
      <c r="M23" s="713"/>
      <c r="N23" s="713"/>
      <c r="O23" s="713"/>
      <c r="P23" s="713"/>
      <c r="Q23" s="713"/>
      <c r="R23" s="713"/>
      <c r="S23" s="713"/>
      <c r="T23" s="713"/>
      <c r="U23" s="1257"/>
      <c r="V23" s="1257"/>
      <c r="W23" s="1257"/>
      <c r="X23" s="1257"/>
      <c r="Y23" s="1257"/>
      <c r="Z23" s="713"/>
      <c r="AA23" s="713"/>
      <c r="AB23" s="713"/>
      <c r="AC23" s="713"/>
      <c r="AD23" s="713"/>
    </row>
    <row r="24" spans="1:30" ht="36" customHeight="1" x14ac:dyDescent="0.15">
      <c r="A24" s="1261" t="s">
        <v>510</v>
      </c>
      <c r="B24" s="1261"/>
      <c r="C24" s="1261"/>
      <c r="D24" s="1261"/>
      <c r="E24" s="1261"/>
      <c r="F24" s="1261"/>
      <c r="G24" s="1261"/>
      <c r="H24" s="713"/>
      <c r="I24" s="713"/>
      <c r="J24" s="713"/>
      <c r="K24" s="713"/>
      <c r="L24" s="713"/>
      <c r="M24" s="713"/>
      <c r="N24" s="713"/>
      <c r="O24" s="713"/>
      <c r="P24" s="713"/>
      <c r="Q24" s="713"/>
      <c r="R24" s="713"/>
      <c r="S24" s="713"/>
      <c r="T24" s="713"/>
      <c r="U24" s="1257"/>
      <c r="V24" s="1257"/>
      <c r="W24" s="1257"/>
      <c r="X24" s="1257"/>
      <c r="Y24" s="1257"/>
      <c r="Z24" s="713"/>
      <c r="AA24" s="713"/>
      <c r="AB24" s="713"/>
      <c r="AC24" s="713"/>
      <c r="AD24" s="713"/>
    </row>
    <row r="25" spans="1:30" ht="36" customHeight="1" x14ac:dyDescent="0.15">
      <c r="A25" s="1260"/>
      <c r="B25" s="1260"/>
      <c r="C25" s="1260"/>
      <c r="D25" s="1260"/>
      <c r="E25" s="1260"/>
      <c r="F25" s="1260"/>
      <c r="G25" s="1260"/>
      <c r="H25" s="713"/>
      <c r="I25" s="713"/>
      <c r="J25" s="713"/>
      <c r="K25" s="713"/>
      <c r="L25" s="713"/>
      <c r="M25" s="713"/>
      <c r="N25" s="713"/>
      <c r="O25" s="713"/>
      <c r="P25" s="713"/>
      <c r="Q25" s="713"/>
      <c r="R25" s="713"/>
      <c r="S25" s="713"/>
      <c r="T25" s="713"/>
      <c r="U25" s="1257"/>
      <c r="V25" s="1257"/>
      <c r="W25" s="1257"/>
      <c r="X25" s="1257"/>
      <c r="Y25" s="1257"/>
      <c r="Z25" s="713"/>
      <c r="AA25" s="713"/>
      <c r="AB25" s="713"/>
      <c r="AC25" s="713"/>
      <c r="AD25" s="713"/>
    </row>
    <row r="26" spans="1:30" ht="36" customHeight="1" x14ac:dyDescent="0.15">
      <c r="A26" s="1261" t="s">
        <v>511</v>
      </c>
      <c r="B26" s="1261"/>
      <c r="C26" s="1261"/>
      <c r="D26" s="1261"/>
      <c r="E26" s="1261"/>
      <c r="F26" s="1261"/>
      <c r="G26" s="1261"/>
      <c r="H26" s="713"/>
      <c r="I26" s="713"/>
      <c r="J26" s="713"/>
      <c r="K26" s="713"/>
      <c r="L26" s="713"/>
      <c r="M26" s="713"/>
      <c r="N26" s="713"/>
      <c r="O26" s="713"/>
      <c r="P26" s="713"/>
      <c r="Q26" s="713"/>
      <c r="R26" s="713"/>
      <c r="S26" s="713"/>
      <c r="T26" s="713"/>
      <c r="U26" s="1257"/>
      <c r="V26" s="1257"/>
      <c r="W26" s="1257"/>
      <c r="X26" s="1257"/>
      <c r="Y26" s="1257"/>
      <c r="Z26" s="713"/>
      <c r="AA26" s="713"/>
      <c r="AB26" s="713"/>
      <c r="AC26" s="713"/>
      <c r="AD26" s="713"/>
    </row>
    <row r="27" spans="1:30" ht="36" customHeight="1" x14ac:dyDescent="0.15">
      <c r="A27" s="1260"/>
      <c r="B27" s="1260"/>
      <c r="C27" s="1260"/>
      <c r="D27" s="1260"/>
      <c r="E27" s="1260"/>
      <c r="F27" s="1260"/>
      <c r="G27" s="1260"/>
      <c r="H27" s="713"/>
      <c r="I27" s="713"/>
      <c r="J27" s="713"/>
      <c r="K27" s="713"/>
      <c r="L27" s="713"/>
      <c r="M27" s="713"/>
      <c r="N27" s="713"/>
      <c r="O27" s="713"/>
      <c r="P27" s="713"/>
      <c r="Q27" s="713"/>
      <c r="R27" s="713"/>
      <c r="S27" s="713"/>
      <c r="T27" s="713"/>
      <c r="U27" s="1257"/>
      <c r="V27" s="1257"/>
      <c r="W27" s="1257"/>
      <c r="X27" s="1257"/>
      <c r="Y27" s="1257"/>
      <c r="Z27" s="713"/>
      <c r="AA27" s="713"/>
      <c r="AB27" s="713"/>
      <c r="AC27" s="713"/>
      <c r="AD27" s="713"/>
    </row>
    <row r="28" spans="1:30" ht="36" customHeight="1" x14ac:dyDescent="0.15">
      <c r="A28" s="1261" t="s">
        <v>509</v>
      </c>
      <c r="B28" s="1261"/>
      <c r="C28" s="1261"/>
      <c r="D28" s="1261"/>
      <c r="E28" s="1261"/>
      <c r="F28" s="1261"/>
      <c r="G28" s="1261"/>
      <c r="H28" s="713"/>
      <c r="I28" s="713"/>
      <c r="J28" s="713"/>
      <c r="K28" s="713"/>
      <c r="L28" s="713"/>
      <c r="M28" s="713"/>
      <c r="N28" s="713"/>
      <c r="O28" s="713"/>
      <c r="P28" s="713"/>
      <c r="Q28" s="713"/>
      <c r="R28" s="713"/>
      <c r="S28" s="713"/>
      <c r="T28" s="713"/>
      <c r="U28" s="1257"/>
      <c r="V28" s="1257"/>
      <c r="W28" s="1257"/>
      <c r="X28" s="1257"/>
      <c r="Y28" s="1257"/>
      <c r="Z28" s="713"/>
      <c r="AA28" s="713"/>
      <c r="AB28" s="713"/>
      <c r="AC28" s="713"/>
      <c r="AD28" s="713"/>
    </row>
    <row r="29" spans="1:30" ht="11.25" customHeight="1" x14ac:dyDescent="0.15"/>
    <row r="30" spans="1:30" ht="18" customHeight="1" x14ac:dyDescent="0.15">
      <c r="A30" s="1263" t="s">
        <v>512</v>
      </c>
      <c r="B30" s="1263"/>
      <c r="C30" s="1265" t="s">
        <v>513</v>
      </c>
      <c r="D30" s="1265"/>
      <c r="E30" s="1265"/>
      <c r="F30" s="1265"/>
      <c r="G30" s="1265"/>
      <c r="H30" s="1265"/>
      <c r="I30" s="1265"/>
      <c r="J30" s="1265"/>
      <c r="K30" s="1265"/>
      <c r="L30" s="1265"/>
      <c r="M30" s="1265"/>
      <c r="N30" s="1265"/>
      <c r="O30" s="1265"/>
      <c r="P30" s="1265"/>
      <c r="Q30" s="1265"/>
      <c r="R30" s="1265"/>
      <c r="S30" s="1265"/>
      <c r="T30" s="1265"/>
      <c r="U30" s="1265"/>
      <c r="V30" s="1265"/>
      <c r="W30" s="1265"/>
      <c r="X30" s="1265"/>
      <c r="Y30" s="1265"/>
      <c r="Z30" s="1265"/>
      <c r="AA30" s="1265"/>
      <c r="AB30" s="1265"/>
      <c r="AC30" s="1265"/>
      <c r="AD30" s="1265"/>
    </row>
    <row r="31" spans="1:30" ht="85.9" customHeight="1" x14ac:dyDescent="0.15">
      <c r="A31" s="1263" t="s">
        <v>514</v>
      </c>
      <c r="B31" s="1263"/>
      <c r="C31" s="1264" t="s">
        <v>688</v>
      </c>
      <c r="D31" s="1264"/>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1264"/>
      <c r="AC31" s="1264"/>
      <c r="AD31" s="1264"/>
    </row>
    <row r="32" spans="1:30" ht="32.25" customHeight="1" x14ac:dyDescent="0.15">
      <c r="A32" s="1263" t="s">
        <v>515</v>
      </c>
      <c r="B32" s="1263"/>
      <c r="C32" s="1264" t="s">
        <v>709</v>
      </c>
      <c r="D32" s="1264"/>
      <c r="E32" s="1264"/>
      <c r="F32" s="1264"/>
      <c r="G32" s="1264"/>
      <c r="H32" s="1264"/>
      <c r="I32" s="1264"/>
      <c r="J32" s="1264"/>
      <c r="K32" s="1264"/>
      <c r="L32" s="1264"/>
      <c r="M32" s="1264"/>
      <c r="N32" s="1264"/>
      <c r="O32" s="1264"/>
      <c r="P32" s="1264"/>
      <c r="Q32" s="1264"/>
      <c r="R32" s="1264"/>
      <c r="S32" s="1264"/>
      <c r="T32" s="1264"/>
      <c r="U32" s="1264"/>
      <c r="V32" s="1264"/>
      <c r="W32" s="1264"/>
      <c r="X32" s="1264"/>
      <c r="Y32" s="1264"/>
      <c r="Z32" s="1264"/>
      <c r="AA32" s="1264"/>
      <c r="AB32" s="1264"/>
      <c r="AC32" s="1264"/>
      <c r="AD32" s="1264"/>
    </row>
    <row r="33" spans="1:30" ht="18" customHeight="1" x14ac:dyDescent="0.15">
      <c r="A33" s="1262" t="s">
        <v>516</v>
      </c>
      <c r="B33" s="1262"/>
      <c r="C33" s="1262"/>
      <c r="D33" s="1262"/>
      <c r="E33" s="1262"/>
      <c r="F33" s="1262"/>
      <c r="G33" s="1262"/>
      <c r="H33" s="1262"/>
      <c r="I33" s="1262"/>
      <c r="J33" s="1262"/>
      <c r="K33" s="1262"/>
      <c r="L33" s="1262"/>
      <c r="M33" s="1262"/>
      <c r="N33" s="1262"/>
      <c r="O33" s="1262"/>
      <c r="P33" s="1262"/>
      <c r="Q33" s="1262"/>
      <c r="R33" s="1262"/>
      <c r="S33" s="1262"/>
      <c r="T33" s="1262"/>
      <c r="U33" s="1262"/>
      <c r="V33" s="1262"/>
      <c r="W33" s="1262"/>
      <c r="X33" s="1262"/>
      <c r="Y33" s="1262"/>
      <c r="Z33" s="1262"/>
      <c r="AA33" s="1262"/>
      <c r="AB33" s="1262"/>
      <c r="AC33" s="1262"/>
      <c r="AD33" s="1262"/>
    </row>
  </sheetData>
  <mergeCells count="46">
    <mergeCell ref="A33:AD33"/>
    <mergeCell ref="A28:G28"/>
    <mergeCell ref="A31:B31"/>
    <mergeCell ref="C31:AD31"/>
    <mergeCell ref="A32:B32"/>
    <mergeCell ref="C32:AD32"/>
    <mergeCell ref="A30:B30"/>
    <mergeCell ref="C30:AD30"/>
    <mergeCell ref="U25:Y26"/>
    <mergeCell ref="Z25:AD26"/>
    <mergeCell ref="A26:G26"/>
    <mergeCell ref="A23:G23"/>
    <mergeCell ref="H23:T24"/>
    <mergeCell ref="U23:Y24"/>
    <mergeCell ref="Z23:AD24"/>
    <mergeCell ref="A24:G24"/>
    <mergeCell ref="A27:G27"/>
    <mergeCell ref="H27:T28"/>
    <mergeCell ref="U27:Y28"/>
    <mergeCell ref="Z27:AD28"/>
    <mergeCell ref="A19:G19"/>
    <mergeCell ref="H19:T20"/>
    <mergeCell ref="U19:Y20"/>
    <mergeCell ref="Z19:AD20"/>
    <mergeCell ref="A20:G20"/>
    <mergeCell ref="A21:G21"/>
    <mergeCell ref="H21:T22"/>
    <mergeCell ref="U21:Y22"/>
    <mergeCell ref="Z21:AD22"/>
    <mergeCell ref="A22:G22"/>
    <mergeCell ref="A25:G25"/>
    <mergeCell ref="H25:T26"/>
    <mergeCell ref="A15:G15"/>
    <mergeCell ref="H15:AD15"/>
    <mergeCell ref="A17:G17"/>
    <mergeCell ref="H17:T18"/>
    <mergeCell ref="U17:Y18"/>
    <mergeCell ref="Z17:AD18"/>
    <mergeCell ref="A18:G18"/>
    <mergeCell ref="N10:T10"/>
    <mergeCell ref="A2:AD2"/>
    <mergeCell ref="N7:T7"/>
    <mergeCell ref="U7:AD7"/>
    <mergeCell ref="N8:T8"/>
    <mergeCell ref="U8:AD8"/>
    <mergeCell ref="N9:T9"/>
  </mergeCells>
  <phoneticPr fontId="3"/>
  <printOptions horizontalCentered="1"/>
  <pageMargins left="0.78740157480314965" right="0.78740157480314965" top="0.59055118110236227" bottom="0.39370078740157483" header="0.39370078740157483"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0"/>
  <sheetViews>
    <sheetView showGridLines="0" view="pageBreakPreview" zoomScaleNormal="70" zoomScaleSheetLayoutView="100" workbookViewId="0">
      <selection activeCell="A95" sqref="A95:G96"/>
    </sheetView>
  </sheetViews>
  <sheetFormatPr defaultColWidth="2.625" defaultRowHeight="18" customHeight="1" x14ac:dyDescent="0.15"/>
  <cols>
    <col min="1" max="16384" width="2.625" style="193"/>
  </cols>
  <sheetData>
    <row r="1" spans="1:30" ht="18" customHeight="1" x14ac:dyDescent="0.15">
      <c r="A1" s="192" t="s">
        <v>16</v>
      </c>
    </row>
    <row r="2" spans="1:30" ht="18" customHeight="1" x14ac:dyDescent="0.15">
      <c r="A2" s="709" t="s">
        <v>517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row>
    <row r="3" spans="1:30" ht="18" customHeight="1" x14ac:dyDescent="0.15">
      <c r="W3" s="1266" t="s">
        <v>498</v>
      </c>
      <c r="X3" s="1266"/>
      <c r="Y3" s="1266"/>
      <c r="Z3" s="1266"/>
      <c r="AA3" s="1266"/>
      <c r="AB3" s="1266"/>
      <c r="AC3" s="1266"/>
      <c r="AD3" s="1266"/>
    </row>
    <row r="4" spans="1:30" ht="18" customHeight="1" x14ac:dyDescent="0.15">
      <c r="W4" s="1262" t="s">
        <v>518</v>
      </c>
      <c r="X4" s="1262"/>
      <c r="Y4" s="1262"/>
      <c r="Z4" s="1262"/>
      <c r="AA4" s="1250"/>
      <c r="AB4" s="1250"/>
      <c r="AC4" s="1250"/>
      <c r="AD4" s="191" t="s">
        <v>118</v>
      </c>
    </row>
    <row r="5" spans="1:30" ht="4.5" customHeight="1" x14ac:dyDescent="0.15"/>
    <row r="6" spans="1:30" ht="27" customHeight="1" x14ac:dyDescent="0.15">
      <c r="A6" s="1250" t="s">
        <v>0</v>
      </c>
      <c r="B6" s="1250"/>
      <c r="C6" s="1250"/>
      <c r="D6" s="1250"/>
      <c r="E6" s="1250"/>
      <c r="F6" s="1250"/>
      <c r="G6" s="1250"/>
      <c r="H6" s="707"/>
      <c r="I6" s="707"/>
      <c r="J6" s="707"/>
      <c r="K6" s="707"/>
      <c r="L6" s="707"/>
      <c r="M6" s="707"/>
      <c r="N6" s="707"/>
      <c r="O6" s="707"/>
      <c r="P6" s="707"/>
      <c r="Q6" s="707"/>
    </row>
    <row r="7" spans="1:30" ht="27" customHeight="1" x14ac:dyDescent="0.15">
      <c r="A7" s="1250" t="s">
        <v>1</v>
      </c>
      <c r="B7" s="704"/>
      <c r="C7" s="704"/>
      <c r="D7" s="704"/>
      <c r="E7" s="704"/>
      <c r="F7" s="704"/>
      <c r="G7" s="704"/>
      <c r="H7" s="707"/>
      <c r="I7" s="707"/>
      <c r="J7" s="707"/>
      <c r="K7" s="707"/>
      <c r="L7" s="707"/>
      <c r="M7" s="707"/>
      <c r="N7" s="707"/>
      <c r="O7" s="707"/>
      <c r="P7" s="707"/>
      <c r="Q7" s="707"/>
    </row>
    <row r="8" spans="1:30" ht="27" customHeight="1" x14ac:dyDescent="0.15">
      <c r="A8" s="1250" t="s">
        <v>2</v>
      </c>
      <c r="B8" s="704"/>
      <c r="C8" s="704"/>
      <c r="D8" s="704"/>
      <c r="E8" s="704"/>
      <c r="F8" s="704"/>
      <c r="G8" s="704"/>
      <c r="H8" s="707"/>
      <c r="I8" s="707"/>
      <c r="J8" s="707"/>
      <c r="K8" s="707"/>
      <c r="L8" s="707"/>
      <c r="M8" s="707"/>
      <c r="N8" s="707"/>
      <c r="O8" s="707"/>
      <c r="P8" s="707"/>
      <c r="Q8" s="707"/>
      <c r="R8" s="191" t="s">
        <v>266</v>
      </c>
    </row>
    <row r="9" spans="1:30" ht="4.5" customHeight="1" x14ac:dyDescent="0.15"/>
    <row r="10" spans="1:30" ht="18" customHeight="1" x14ac:dyDescent="0.15">
      <c r="AD10" s="405" t="s">
        <v>519</v>
      </c>
    </row>
    <row r="11" spans="1:30" ht="15" customHeight="1" x14ac:dyDescent="0.15"/>
    <row r="12" spans="1:30" ht="15" customHeight="1" x14ac:dyDescent="0.15">
      <c r="A12" s="395" t="s">
        <v>508</v>
      </c>
      <c r="B12" s="395"/>
      <c r="C12" s="395"/>
      <c r="D12" s="395"/>
      <c r="E12" s="395"/>
      <c r="F12" s="395"/>
      <c r="G12" s="395"/>
      <c r="H12" s="395"/>
      <c r="I12" s="395"/>
      <c r="J12" s="395"/>
      <c r="K12" s="395"/>
      <c r="L12" s="395"/>
      <c r="M12" s="395"/>
      <c r="N12" s="395"/>
      <c r="O12" s="395"/>
      <c r="P12" s="395"/>
      <c r="Q12" s="395"/>
      <c r="R12" s="232"/>
      <c r="S12" s="232"/>
      <c r="T12" s="232"/>
      <c r="U12" s="232"/>
      <c r="V12" s="232"/>
      <c r="W12" s="232"/>
      <c r="X12" s="232"/>
      <c r="Y12" s="232"/>
      <c r="Z12" s="232"/>
      <c r="AA12" s="232"/>
      <c r="AB12" s="232"/>
      <c r="AC12" s="232"/>
      <c r="AD12" s="232"/>
    </row>
    <row r="13" spans="1:30" ht="18" customHeight="1" x14ac:dyDescent="0.15">
      <c r="A13" s="193" t="s">
        <v>145</v>
      </c>
      <c r="R13" s="232"/>
      <c r="S13" s="232"/>
      <c r="T13" s="232"/>
      <c r="U13" s="232"/>
      <c r="V13" s="232"/>
      <c r="W13" s="232"/>
      <c r="X13" s="232"/>
      <c r="Y13" s="232"/>
      <c r="Z13" s="232"/>
      <c r="AA13" s="232"/>
      <c r="AB13" s="232"/>
      <c r="AC13" s="232"/>
      <c r="AD13" s="232"/>
    </row>
    <row r="15" spans="1:30" ht="36" customHeight="1" x14ac:dyDescent="0.15">
      <c r="A15" s="1252" t="s">
        <v>445</v>
      </c>
      <c r="B15" s="1252"/>
      <c r="C15" s="1252"/>
      <c r="D15" s="1252"/>
      <c r="E15" s="1252"/>
      <c r="F15" s="1252"/>
      <c r="G15" s="1252"/>
      <c r="H15" s="1253"/>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5"/>
    </row>
    <row r="16" spans="1:30" ht="15" customHeight="1" x14ac:dyDescent="0.15"/>
    <row r="17" spans="1:30" ht="18" customHeight="1" x14ac:dyDescent="0.15">
      <c r="A17" s="1256" t="s">
        <v>127</v>
      </c>
      <c r="B17" s="1256"/>
      <c r="C17" s="1256"/>
      <c r="D17" s="1256"/>
      <c r="E17" s="1256"/>
      <c r="F17" s="1256"/>
      <c r="G17" s="1267"/>
      <c r="H17" s="1268" t="s">
        <v>146</v>
      </c>
      <c r="I17" s="1268"/>
      <c r="J17" s="1268"/>
      <c r="K17" s="1268"/>
      <c r="L17" s="1268"/>
      <c r="M17" s="1268" t="s">
        <v>147</v>
      </c>
      <c r="N17" s="1268"/>
      <c r="O17" s="1268"/>
      <c r="P17" s="1268"/>
      <c r="Q17" s="1268"/>
      <c r="R17" s="1257" t="s">
        <v>373</v>
      </c>
      <c r="S17" s="1257"/>
      <c r="T17" s="1257"/>
      <c r="U17" s="1257"/>
      <c r="V17" s="1257"/>
      <c r="W17" s="1269" t="s">
        <v>372</v>
      </c>
      <c r="X17" s="1270"/>
      <c r="Y17" s="1270"/>
      <c r="Z17" s="1270"/>
      <c r="AA17" s="1270"/>
      <c r="AB17" s="1270"/>
      <c r="AC17" s="1270"/>
      <c r="AD17" s="1271"/>
    </row>
    <row r="18" spans="1:30" ht="18" customHeight="1" x14ac:dyDescent="0.15">
      <c r="A18" s="1259" t="s">
        <v>128</v>
      </c>
      <c r="B18" s="1259"/>
      <c r="C18" s="1259"/>
      <c r="D18" s="1259"/>
      <c r="E18" s="1259"/>
      <c r="F18" s="1259"/>
      <c r="G18" s="1275"/>
      <c r="H18" s="1268"/>
      <c r="I18" s="1268"/>
      <c r="J18" s="1268"/>
      <c r="K18" s="1268"/>
      <c r="L18" s="1268"/>
      <c r="M18" s="1268"/>
      <c r="N18" s="1268"/>
      <c r="O18" s="1268"/>
      <c r="P18" s="1268"/>
      <c r="Q18" s="1268"/>
      <c r="R18" s="1257"/>
      <c r="S18" s="1257"/>
      <c r="T18" s="1257"/>
      <c r="U18" s="1257"/>
      <c r="V18" s="1257"/>
      <c r="W18" s="1272"/>
      <c r="X18" s="1273"/>
      <c r="Y18" s="1273"/>
      <c r="Z18" s="1273"/>
      <c r="AA18" s="1273"/>
      <c r="AB18" s="1273"/>
      <c r="AC18" s="1273"/>
      <c r="AD18" s="1274"/>
    </row>
    <row r="19" spans="1:30" ht="36" customHeight="1" x14ac:dyDescent="0.15">
      <c r="A19" s="1260"/>
      <c r="B19" s="1260"/>
      <c r="C19" s="1260"/>
      <c r="D19" s="1260"/>
      <c r="E19" s="1260"/>
      <c r="F19" s="1260"/>
      <c r="G19" s="1276"/>
      <c r="H19" s="1269"/>
      <c r="I19" s="1270"/>
      <c r="J19" s="1270"/>
      <c r="K19" s="1270"/>
      <c r="L19" s="1270"/>
      <c r="M19" s="1269"/>
      <c r="N19" s="1270"/>
      <c r="O19" s="1270"/>
      <c r="P19" s="1270"/>
      <c r="Q19" s="1270"/>
      <c r="R19" s="1257"/>
      <c r="S19" s="1257"/>
      <c r="T19" s="1257"/>
      <c r="U19" s="1257"/>
      <c r="V19" s="1257"/>
      <c r="W19" s="1269"/>
      <c r="X19" s="1270"/>
      <c r="Y19" s="1270"/>
      <c r="Z19" s="1270"/>
      <c r="AA19" s="1270"/>
      <c r="AB19" s="1270"/>
      <c r="AC19" s="1270"/>
      <c r="AD19" s="1271"/>
    </row>
    <row r="20" spans="1:30" ht="36" customHeight="1" x14ac:dyDescent="0.15">
      <c r="A20" s="1261" t="s">
        <v>520</v>
      </c>
      <c r="B20" s="1261"/>
      <c r="C20" s="1261"/>
      <c r="D20" s="1261"/>
      <c r="E20" s="1261"/>
      <c r="F20" s="1261"/>
      <c r="G20" s="1261"/>
      <c r="H20" s="1272"/>
      <c r="I20" s="1273"/>
      <c r="J20" s="1273"/>
      <c r="K20" s="1273"/>
      <c r="L20" s="1273"/>
      <c r="M20" s="1272"/>
      <c r="N20" s="1273"/>
      <c r="O20" s="1273"/>
      <c r="P20" s="1273"/>
      <c r="Q20" s="1273"/>
      <c r="R20" s="1257"/>
      <c r="S20" s="1257"/>
      <c r="T20" s="1257"/>
      <c r="U20" s="1257"/>
      <c r="V20" s="1257"/>
      <c r="W20" s="1272"/>
      <c r="X20" s="1273"/>
      <c r="Y20" s="1273"/>
      <c r="Z20" s="1273"/>
      <c r="AA20" s="1273"/>
      <c r="AB20" s="1273"/>
      <c r="AC20" s="1273"/>
      <c r="AD20" s="1274"/>
    </row>
    <row r="21" spans="1:30" ht="36" customHeight="1" x14ac:dyDescent="0.15">
      <c r="A21" s="1260"/>
      <c r="B21" s="1260"/>
      <c r="C21" s="1260"/>
      <c r="D21" s="1260"/>
      <c r="E21" s="1260"/>
      <c r="F21" s="1260"/>
      <c r="G21" s="1276"/>
      <c r="H21" s="1269"/>
      <c r="I21" s="1270"/>
      <c r="J21" s="1270"/>
      <c r="K21" s="1270"/>
      <c r="L21" s="1270"/>
      <c r="M21" s="1269"/>
      <c r="N21" s="1270"/>
      <c r="O21" s="1270"/>
      <c r="P21" s="1270"/>
      <c r="Q21" s="1270"/>
      <c r="R21" s="1257"/>
      <c r="S21" s="1257"/>
      <c r="T21" s="1257"/>
      <c r="U21" s="1257"/>
      <c r="V21" s="1257"/>
      <c r="W21" s="1269"/>
      <c r="X21" s="1270"/>
      <c r="Y21" s="1270"/>
      <c r="Z21" s="1270"/>
      <c r="AA21" s="1270"/>
      <c r="AB21" s="1270"/>
      <c r="AC21" s="1270"/>
      <c r="AD21" s="1271"/>
    </row>
    <row r="22" spans="1:30" ht="36" customHeight="1" x14ac:dyDescent="0.15">
      <c r="A22" s="1261" t="s">
        <v>520</v>
      </c>
      <c r="B22" s="1261"/>
      <c r="C22" s="1261"/>
      <c r="D22" s="1261"/>
      <c r="E22" s="1261"/>
      <c r="F22" s="1261"/>
      <c r="G22" s="1261"/>
      <c r="H22" s="1272"/>
      <c r="I22" s="1273"/>
      <c r="J22" s="1273"/>
      <c r="K22" s="1273"/>
      <c r="L22" s="1273"/>
      <c r="M22" s="1272"/>
      <c r="N22" s="1273"/>
      <c r="O22" s="1273"/>
      <c r="P22" s="1273"/>
      <c r="Q22" s="1273"/>
      <c r="R22" s="1257"/>
      <c r="S22" s="1257"/>
      <c r="T22" s="1257"/>
      <c r="U22" s="1257"/>
      <c r="V22" s="1257"/>
      <c r="W22" s="1272"/>
      <c r="X22" s="1273"/>
      <c r="Y22" s="1273"/>
      <c r="Z22" s="1273"/>
      <c r="AA22" s="1273"/>
      <c r="AB22" s="1273"/>
      <c r="AC22" s="1273"/>
      <c r="AD22" s="1274"/>
    </row>
    <row r="23" spans="1:30" ht="36" customHeight="1" x14ac:dyDescent="0.15">
      <c r="A23" s="1260"/>
      <c r="B23" s="1260"/>
      <c r="C23" s="1260"/>
      <c r="D23" s="1260"/>
      <c r="E23" s="1260"/>
      <c r="F23" s="1260"/>
      <c r="G23" s="1276"/>
      <c r="H23" s="1269"/>
      <c r="I23" s="1270"/>
      <c r="J23" s="1270"/>
      <c r="K23" s="1270"/>
      <c r="L23" s="1270"/>
      <c r="M23" s="1269"/>
      <c r="N23" s="1270"/>
      <c r="O23" s="1270"/>
      <c r="P23" s="1270"/>
      <c r="Q23" s="1270"/>
      <c r="R23" s="1257"/>
      <c r="S23" s="1257"/>
      <c r="T23" s="1257"/>
      <c r="U23" s="1257"/>
      <c r="V23" s="1257"/>
      <c r="W23" s="1269"/>
      <c r="X23" s="1270"/>
      <c r="Y23" s="1270"/>
      <c r="Z23" s="1270"/>
      <c r="AA23" s="1270"/>
      <c r="AB23" s="1270"/>
      <c r="AC23" s="1270"/>
      <c r="AD23" s="1271"/>
    </row>
    <row r="24" spans="1:30" ht="36" customHeight="1" x14ac:dyDescent="0.15">
      <c r="A24" s="1261" t="s">
        <v>520</v>
      </c>
      <c r="B24" s="1261"/>
      <c r="C24" s="1261"/>
      <c r="D24" s="1261"/>
      <c r="E24" s="1261"/>
      <c r="F24" s="1261"/>
      <c r="G24" s="1261"/>
      <c r="H24" s="1272"/>
      <c r="I24" s="1273"/>
      <c r="J24" s="1273"/>
      <c r="K24" s="1273"/>
      <c r="L24" s="1273"/>
      <c r="M24" s="1272"/>
      <c r="N24" s="1273"/>
      <c r="O24" s="1273"/>
      <c r="P24" s="1273"/>
      <c r="Q24" s="1273"/>
      <c r="R24" s="1257"/>
      <c r="S24" s="1257"/>
      <c r="T24" s="1257"/>
      <c r="U24" s="1257"/>
      <c r="V24" s="1257"/>
      <c r="W24" s="1272"/>
      <c r="X24" s="1273"/>
      <c r="Y24" s="1273"/>
      <c r="Z24" s="1273"/>
      <c r="AA24" s="1273"/>
      <c r="AB24" s="1273"/>
      <c r="AC24" s="1273"/>
      <c r="AD24" s="1274"/>
    </row>
    <row r="25" spans="1:30" ht="36" customHeight="1" x14ac:dyDescent="0.15">
      <c r="A25" s="1260"/>
      <c r="B25" s="1260"/>
      <c r="C25" s="1260"/>
      <c r="D25" s="1260"/>
      <c r="E25" s="1260"/>
      <c r="F25" s="1260"/>
      <c r="G25" s="1276"/>
      <c r="H25" s="1269"/>
      <c r="I25" s="1270"/>
      <c r="J25" s="1270"/>
      <c r="K25" s="1270"/>
      <c r="L25" s="1270"/>
      <c r="M25" s="1269"/>
      <c r="N25" s="1270"/>
      <c r="O25" s="1270"/>
      <c r="P25" s="1270"/>
      <c r="Q25" s="1270"/>
      <c r="R25" s="1257"/>
      <c r="S25" s="1257"/>
      <c r="T25" s="1257"/>
      <c r="U25" s="1257"/>
      <c r="V25" s="1257"/>
      <c r="W25" s="1269"/>
      <c r="X25" s="1270"/>
      <c r="Y25" s="1270"/>
      <c r="Z25" s="1270"/>
      <c r="AA25" s="1270"/>
      <c r="AB25" s="1270"/>
      <c r="AC25" s="1270"/>
      <c r="AD25" s="1271"/>
    </row>
    <row r="26" spans="1:30" ht="36" customHeight="1" x14ac:dyDescent="0.15">
      <c r="A26" s="1261" t="s">
        <v>520</v>
      </c>
      <c r="B26" s="1261"/>
      <c r="C26" s="1261"/>
      <c r="D26" s="1261"/>
      <c r="E26" s="1261"/>
      <c r="F26" s="1261"/>
      <c r="G26" s="1261"/>
      <c r="H26" s="1272"/>
      <c r="I26" s="1273"/>
      <c r="J26" s="1273"/>
      <c r="K26" s="1273"/>
      <c r="L26" s="1273"/>
      <c r="M26" s="1272"/>
      <c r="N26" s="1273"/>
      <c r="O26" s="1273"/>
      <c r="P26" s="1273"/>
      <c r="Q26" s="1273"/>
      <c r="R26" s="1257"/>
      <c r="S26" s="1257"/>
      <c r="T26" s="1257"/>
      <c r="U26" s="1257"/>
      <c r="V26" s="1257"/>
      <c r="W26" s="1272"/>
      <c r="X26" s="1273"/>
      <c r="Y26" s="1273"/>
      <c r="Z26" s="1273"/>
      <c r="AA26" s="1273"/>
      <c r="AB26" s="1273"/>
      <c r="AC26" s="1273"/>
      <c r="AD26" s="1274"/>
    </row>
    <row r="27" spans="1:30" ht="36" customHeight="1" x14ac:dyDescent="0.15">
      <c r="A27" s="1260"/>
      <c r="B27" s="1260"/>
      <c r="C27" s="1260"/>
      <c r="D27" s="1260"/>
      <c r="E27" s="1260"/>
      <c r="F27" s="1260"/>
      <c r="G27" s="1276"/>
      <c r="H27" s="1269"/>
      <c r="I27" s="1270"/>
      <c r="J27" s="1270"/>
      <c r="K27" s="1270"/>
      <c r="L27" s="1270"/>
      <c r="M27" s="1269"/>
      <c r="N27" s="1270"/>
      <c r="O27" s="1270"/>
      <c r="P27" s="1270"/>
      <c r="Q27" s="1270"/>
      <c r="R27" s="1257"/>
      <c r="S27" s="1257"/>
      <c r="T27" s="1257"/>
      <c r="U27" s="1257"/>
      <c r="V27" s="1257"/>
      <c r="W27" s="1269"/>
      <c r="X27" s="1270"/>
      <c r="Y27" s="1270"/>
      <c r="Z27" s="1270"/>
      <c r="AA27" s="1270"/>
      <c r="AB27" s="1270"/>
      <c r="AC27" s="1270"/>
      <c r="AD27" s="1271"/>
    </row>
    <row r="28" spans="1:30" ht="36" customHeight="1" x14ac:dyDescent="0.15">
      <c r="A28" s="1261" t="s">
        <v>521</v>
      </c>
      <c r="B28" s="1261"/>
      <c r="C28" s="1261"/>
      <c r="D28" s="1261"/>
      <c r="E28" s="1261"/>
      <c r="F28" s="1261"/>
      <c r="G28" s="1261"/>
      <c r="H28" s="1272"/>
      <c r="I28" s="1273"/>
      <c r="J28" s="1273"/>
      <c r="K28" s="1273"/>
      <c r="L28" s="1273"/>
      <c r="M28" s="1272"/>
      <c r="N28" s="1273"/>
      <c r="O28" s="1273"/>
      <c r="P28" s="1273"/>
      <c r="Q28" s="1273"/>
      <c r="R28" s="1257"/>
      <c r="S28" s="1257"/>
      <c r="T28" s="1257"/>
      <c r="U28" s="1257"/>
      <c r="V28" s="1257"/>
      <c r="W28" s="1272"/>
      <c r="X28" s="1273"/>
      <c r="Y28" s="1273"/>
      <c r="Z28" s="1273"/>
      <c r="AA28" s="1273"/>
      <c r="AB28" s="1273"/>
      <c r="AC28" s="1273"/>
      <c r="AD28" s="1274"/>
    </row>
    <row r="30" spans="1:30" s="406" customFormat="1" ht="36" customHeight="1" x14ac:dyDescent="0.15">
      <c r="B30" s="1277" t="s">
        <v>148</v>
      </c>
      <c r="C30" s="1277"/>
      <c r="D30" s="1277"/>
      <c r="E30" s="1277"/>
      <c r="F30" s="1277"/>
      <c r="G30" s="1277"/>
      <c r="H30" s="1277"/>
      <c r="I30" s="1277"/>
      <c r="J30" s="1277"/>
      <c r="K30" s="1277"/>
      <c r="L30" s="1277"/>
      <c r="M30" s="1277"/>
      <c r="N30" s="1277"/>
      <c r="O30" s="1277"/>
      <c r="P30" s="1277"/>
      <c r="Q30" s="1277"/>
      <c r="R30" s="1277"/>
      <c r="S30" s="1277"/>
      <c r="T30" s="1277"/>
      <c r="U30" s="1277"/>
      <c r="V30" s="1277"/>
      <c r="W30" s="1277"/>
      <c r="X30" s="1277"/>
      <c r="Y30" s="1277"/>
      <c r="Z30" s="1277"/>
      <c r="AA30" s="1277"/>
      <c r="AB30" s="1277"/>
      <c r="AC30" s="1277"/>
      <c r="AD30" s="1277"/>
    </row>
  </sheetData>
  <mergeCells count="49">
    <mergeCell ref="B30:AD30"/>
    <mergeCell ref="A27:G27"/>
    <mergeCell ref="H27:L28"/>
    <mergeCell ref="M27:Q28"/>
    <mergeCell ref="R27:V28"/>
    <mergeCell ref="W27:AD28"/>
    <mergeCell ref="A28:G28"/>
    <mergeCell ref="A25:G25"/>
    <mergeCell ref="H25:L26"/>
    <mergeCell ref="M25:Q26"/>
    <mergeCell ref="R25:V26"/>
    <mergeCell ref="W25:AD26"/>
    <mergeCell ref="A26:G26"/>
    <mergeCell ref="A23:G23"/>
    <mergeCell ref="H23:L24"/>
    <mergeCell ref="M23:Q24"/>
    <mergeCell ref="R23:V24"/>
    <mergeCell ref="W23:AD24"/>
    <mergeCell ref="A24:G24"/>
    <mergeCell ref="A21:G21"/>
    <mergeCell ref="H21:L22"/>
    <mergeCell ref="M21:Q22"/>
    <mergeCell ref="R21:V22"/>
    <mergeCell ref="W21:AD22"/>
    <mergeCell ref="A22:G22"/>
    <mergeCell ref="A19:G19"/>
    <mergeCell ref="H19:L20"/>
    <mergeCell ref="M19:Q20"/>
    <mergeCell ref="R19:V20"/>
    <mergeCell ref="W19:AD20"/>
    <mergeCell ref="A20:G20"/>
    <mergeCell ref="A17:G17"/>
    <mergeCell ref="H17:L18"/>
    <mergeCell ref="M17:Q18"/>
    <mergeCell ref="R17:V18"/>
    <mergeCell ref="W17:AD18"/>
    <mergeCell ref="A18:G18"/>
    <mergeCell ref="A7:G7"/>
    <mergeCell ref="H7:Q7"/>
    <mergeCell ref="A8:G8"/>
    <mergeCell ref="H8:Q8"/>
    <mergeCell ref="A15:G15"/>
    <mergeCell ref="H15:AD15"/>
    <mergeCell ref="A2:AD2"/>
    <mergeCell ref="W3:AD3"/>
    <mergeCell ref="W4:Z4"/>
    <mergeCell ref="AA4:AC4"/>
    <mergeCell ref="A6:G6"/>
    <mergeCell ref="H6:Q6"/>
  </mergeCells>
  <phoneticPr fontId="3"/>
  <printOptions horizontalCentered="1"/>
  <pageMargins left="0.78740157480314965" right="0.78740157480314965" top="0.59055118110236227" bottom="0.39370078740157483" header="0.39370078740157483" footer="0.3937007874015748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9"/>
  <sheetViews>
    <sheetView showGridLines="0" view="pageBreakPreview" zoomScale="90" zoomScaleNormal="70" zoomScaleSheetLayoutView="90" workbookViewId="0">
      <selection activeCell="A95" sqref="A95:G96"/>
    </sheetView>
  </sheetViews>
  <sheetFormatPr defaultColWidth="2.625" defaultRowHeight="18" customHeight="1" x14ac:dyDescent="0.15"/>
  <cols>
    <col min="1" max="16384" width="2.625" style="414"/>
  </cols>
  <sheetData>
    <row r="1" spans="1:30" ht="18" customHeight="1" x14ac:dyDescent="0.15">
      <c r="A1" s="418" t="s">
        <v>119</v>
      </c>
    </row>
    <row r="2" spans="1:30" ht="18" customHeight="1" x14ac:dyDescent="0.15">
      <c r="A2" s="1288" t="s">
        <v>378</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row>
    <row r="3" spans="1:30" ht="18" customHeight="1" x14ac:dyDescent="0.15">
      <c r="AD3" s="3" t="s">
        <v>498</v>
      </c>
    </row>
    <row r="4" spans="1:30" ht="4.5" customHeight="1" x14ac:dyDescent="0.15"/>
    <row r="5" spans="1:30" ht="18" customHeight="1" x14ac:dyDescent="0.15">
      <c r="A5" s="413" t="s">
        <v>499</v>
      </c>
    </row>
    <row r="6" spans="1:30" ht="4.5" customHeight="1" x14ac:dyDescent="0.15"/>
    <row r="7" spans="1:30" ht="18" customHeight="1" x14ac:dyDescent="0.15">
      <c r="N7" s="1278" t="s">
        <v>0</v>
      </c>
      <c r="O7" s="1278"/>
      <c r="P7" s="1278"/>
      <c r="Q7" s="1278"/>
      <c r="R7" s="1278"/>
      <c r="S7" s="1278"/>
      <c r="T7" s="1278"/>
      <c r="U7" s="707"/>
      <c r="V7" s="707"/>
      <c r="W7" s="707"/>
      <c r="X7" s="707"/>
      <c r="Y7" s="707"/>
      <c r="Z7" s="707"/>
      <c r="AA7" s="707"/>
      <c r="AB7" s="707"/>
      <c r="AC7" s="707"/>
      <c r="AD7" s="707"/>
    </row>
    <row r="8" spans="1:30" ht="18" customHeight="1" x14ac:dyDescent="0.15">
      <c r="N8" s="1278" t="s">
        <v>564</v>
      </c>
      <c r="O8" s="1279"/>
      <c r="P8" s="1279"/>
      <c r="Q8" s="1279"/>
      <c r="R8" s="1279"/>
      <c r="S8" s="1279"/>
      <c r="T8" s="1279"/>
      <c r="U8" s="707"/>
      <c r="V8" s="707"/>
      <c r="W8" s="707"/>
      <c r="X8" s="707"/>
      <c r="Y8" s="707"/>
      <c r="Z8" s="707"/>
      <c r="AA8" s="707"/>
      <c r="AB8" s="707"/>
      <c r="AC8" s="707"/>
      <c r="AD8" s="707"/>
    </row>
    <row r="9" spans="1:30" ht="18" customHeight="1" x14ac:dyDescent="0.15">
      <c r="N9" s="1278" t="s">
        <v>562</v>
      </c>
      <c r="O9" s="1279"/>
      <c r="P9" s="1279"/>
      <c r="Q9" s="1279"/>
      <c r="R9" s="1279"/>
      <c r="S9" s="1279"/>
      <c r="T9" s="1279"/>
      <c r="U9" s="395"/>
      <c r="V9" s="395"/>
      <c r="W9" s="395"/>
      <c r="X9" s="395"/>
      <c r="Y9" s="395"/>
      <c r="Z9" s="395"/>
      <c r="AA9" s="395"/>
      <c r="AB9" s="395"/>
      <c r="AC9" s="395"/>
      <c r="AD9" s="395"/>
    </row>
    <row r="10" spans="1:30" ht="18" customHeight="1" x14ac:dyDescent="0.15">
      <c r="N10" s="1285" t="s">
        <v>565</v>
      </c>
      <c r="O10" s="1279"/>
      <c r="P10" s="1279"/>
      <c r="Q10" s="1279"/>
      <c r="R10" s="1279"/>
      <c r="S10" s="1279"/>
      <c r="T10" s="1279"/>
      <c r="U10" s="707"/>
      <c r="V10" s="707"/>
      <c r="W10" s="707"/>
      <c r="X10" s="707"/>
      <c r="Y10" s="707"/>
      <c r="Z10" s="707"/>
      <c r="AA10" s="707"/>
      <c r="AB10" s="707"/>
      <c r="AC10" s="707"/>
      <c r="AD10" s="707"/>
    </row>
    <row r="11" spans="1:30" ht="15" customHeight="1" x14ac:dyDescent="0.15"/>
    <row r="12" spans="1:30" ht="18" customHeight="1" x14ac:dyDescent="0.15">
      <c r="A12" s="1286" t="s">
        <v>458</v>
      </c>
      <c r="B12" s="1286"/>
      <c r="C12" s="1286"/>
      <c r="D12" s="1286"/>
      <c r="E12" s="1286"/>
      <c r="F12" s="1286"/>
      <c r="G12" s="1286"/>
      <c r="H12" s="1286"/>
      <c r="I12" s="1286"/>
      <c r="J12" s="1286"/>
      <c r="K12" s="1286"/>
      <c r="L12" s="1286"/>
      <c r="M12" s="1286"/>
      <c r="N12" s="1286"/>
      <c r="O12" s="1286"/>
      <c r="P12" s="1286"/>
      <c r="Q12" s="1286"/>
      <c r="R12" s="1287"/>
      <c r="S12" s="1287"/>
      <c r="T12" s="1287" t="s">
        <v>8</v>
      </c>
      <c r="U12" s="1287"/>
      <c r="V12" s="1287"/>
      <c r="W12" s="1287"/>
      <c r="X12" s="1287"/>
      <c r="Y12" s="1286" t="s">
        <v>674</v>
      </c>
      <c r="Z12" s="1286"/>
      <c r="AA12" s="1286"/>
      <c r="AB12" s="1286"/>
      <c r="AC12" s="1286"/>
      <c r="AD12" s="1286"/>
    </row>
    <row r="13" spans="1:30" ht="18" customHeight="1" x14ac:dyDescent="0.15">
      <c r="A13" s="414" t="s">
        <v>412</v>
      </c>
    </row>
    <row r="14" spans="1:30" ht="15" customHeight="1" x14ac:dyDescent="0.15"/>
    <row r="15" spans="1:30" ht="54" customHeight="1" x14ac:dyDescent="0.15">
      <c r="A15" s="1280" t="s">
        <v>25</v>
      </c>
      <c r="B15" s="1281"/>
      <c r="C15" s="1281"/>
      <c r="D15" s="1281"/>
      <c r="E15" s="1281"/>
      <c r="F15" s="1281"/>
      <c r="G15" s="1281"/>
      <c r="H15" s="1281" t="s">
        <v>26</v>
      </c>
      <c r="I15" s="1281"/>
      <c r="J15" s="1281"/>
      <c r="K15" s="1282"/>
      <c r="L15" s="1282"/>
      <c r="M15" s="1282"/>
      <c r="N15" s="1282"/>
      <c r="O15" s="1282"/>
      <c r="P15" s="1282"/>
      <c r="Q15" s="1282"/>
      <c r="R15" s="1282"/>
      <c r="S15" s="1282"/>
      <c r="T15" s="1282"/>
      <c r="U15" s="1282"/>
      <c r="V15" s="1282"/>
      <c r="W15" s="1282"/>
      <c r="X15" s="1282"/>
      <c r="Y15" s="1282"/>
      <c r="Z15" s="1282"/>
      <c r="AA15" s="1283" t="s">
        <v>27</v>
      </c>
      <c r="AB15" s="1283"/>
      <c r="AC15" s="1283"/>
      <c r="AD15" s="1284"/>
    </row>
    <row r="16" spans="1:30" ht="15" customHeight="1" x14ac:dyDescent="0.15"/>
    <row r="18" spans="1:30" ht="18" customHeight="1" x14ac:dyDescent="0.15">
      <c r="A18" s="260" t="s">
        <v>447</v>
      </c>
      <c r="B18" s="260"/>
      <c r="C18" s="260"/>
      <c r="D18" s="260"/>
      <c r="E18" s="260"/>
      <c r="F18" s="260"/>
      <c r="G18" s="260"/>
      <c r="H18" s="260"/>
      <c r="I18" s="260"/>
    </row>
    <row r="19" spans="1:30" ht="4.5" customHeight="1" x14ac:dyDescent="0.15">
      <c r="A19" s="260"/>
      <c r="B19" s="260"/>
      <c r="C19" s="260"/>
      <c r="D19" s="260"/>
      <c r="E19" s="260"/>
      <c r="F19" s="260"/>
      <c r="G19" s="260"/>
      <c r="H19" s="260"/>
      <c r="I19" s="260"/>
    </row>
    <row r="20" spans="1:30" ht="24" customHeight="1" x14ac:dyDescent="0.15">
      <c r="A20" s="260"/>
      <c r="B20" s="1292" t="s">
        <v>445</v>
      </c>
      <c r="C20" s="1293"/>
      <c r="D20" s="1293"/>
      <c r="E20" s="1293"/>
      <c r="F20" s="1293"/>
      <c r="G20" s="1293"/>
      <c r="H20" s="1293"/>
      <c r="I20" s="1294"/>
      <c r="J20" s="1295"/>
      <c r="K20" s="1295"/>
      <c r="L20" s="1295"/>
      <c r="M20" s="1295"/>
      <c r="N20" s="1295"/>
      <c r="O20" s="1295"/>
      <c r="P20" s="1295"/>
      <c r="Q20" s="1295"/>
      <c r="R20" s="1295"/>
      <c r="S20" s="1295"/>
      <c r="T20" s="1295"/>
      <c r="U20" s="1295"/>
      <c r="V20" s="1295"/>
      <c r="W20" s="1295"/>
      <c r="X20" s="1295"/>
      <c r="Y20" s="1295"/>
      <c r="Z20" s="1295"/>
      <c r="AA20" s="1295"/>
      <c r="AB20" s="1295"/>
      <c r="AC20" s="1295"/>
      <c r="AD20" s="1295"/>
    </row>
    <row r="21" spans="1:30" ht="4.5" customHeight="1" x14ac:dyDescent="0.15"/>
    <row r="23" spans="1:30" ht="18" customHeight="1" x14ac:dyDescent="0.15">
      <c r="A23" s="414" t="s">
        <v>87</v>
      </c>
    </row>
    <row r="24" spans="1:30" ht="4.5" customHeight="1" x14ac:dyDescent="0.15"/>
    <row r="25" spans="1:30" ht="36" customHeight="1" x14ac:dyDescent="0.15">
      <c r="A25" s="242"/>
      <c r="B25" s="1289" t="s">
        <v>36</v>
      </c>
      <c r="C25" s="1290"/>
      <c r="D25" s="1290"/>
      <c r="E25" s="1290"/>
      <c r="F25" s="1290"/>
      <c r="G25" s="1290"/>
      <c r="H25" s="1290"/>
      <c r="I25" s="353"/>
      <c r="J25" s="354"/>
      <c r="K25" s="355"/>
      <c r="L25" s="355"/>
      <c r="M25" s="355"/>
      <c r="N25" s="408"/>
      <c r="O25" s="303"/>
      <c r="P25" s="1291"/>
      <c r="Q25" s="1291"/>
      <c r="R25" s="1291"/>
      <c r="S25" s="1291"/>
      <c r="T25" s="1291"/>
      <c r="U25" s="1291"/>
      <c r="V25" s="1291"/>
      <c r="W25" s="1291"/>
      <c r="X25" s="1291"/>
      <c r="Y25" s="303"/>
      <c r="Z25" s="303"/>
      <c r="AA25" s="303"/>
      <c r="AB25" s="303"/>
      <c r="AC25" s="303"/>
      <c r="AD25" s="303"/>
    </row>
    <row r="26" spans="1:30" ht="24" customHeight="1" x14ac:dyDescent="0.15">
      <c r="A26" s="243"/>
      <c r="B26" s="1309" t="s">
        <v>37</v>
      </c>
      <c r="C26" s="1310"/>
      <c r="D26" s="1315"/>
      <c r="E26" s="1316"/>
      <c r="F26" s="1316"/>
      <c r="G26" s="1316"/>
      <c r="H26" s="1321" t="s">
        <v>43</v>
      </c>
      <c r="I26" s="1321"/>
      <c r="J26" s="1321"/>
      <c r="K26" s="1337"/>
      <c r="L26" s="1337"/>
      <c r="M26" s="1337"/>
      <c r="N26" s="1337"/>
      <c r="O26" s="1337"/>
      <c r="P26" s="415"/>
      <c r="Q26" s="14"/>
      <c r="R26" s="1309" t="s">
        <v>44</v>
      </c>
      <c r="S26" s="1329"/>
      <c r="T26" s="1321" t="s">
        <v>38</v>
      </c>
      <c r="U26" s="1328"/>
      <c r="V26" s="1309" t="s">
        <v>40</v>
      </c>
      <c r="W26" s="1329"/>
      <c r="X26" s="1334"/>
      <c r="Y26" s="1303"/>
      <c r="Z26" s="1303"/>
      <c r="AA26" s="1303"/>
      <c r="AB26" s="1303"/>
      <c r="AC26" s="1303"/>
      <c r="AD26" s="1306"/>
    </row>
    <row r="27" spans="1:30" ht="24" customHeight="1" x14ac:dyDescent="0.15">
      <c r="A27" s="244"/>
      <c r="B27" s="1311"/>
      <c r="C27" s="1312"/>
      <c r="D27" s="1317"/>
      <c r="E27" s="1318"/>
      <c r="F27" s="1318"/>
      <c r="G27" s="1318"/>
      <c r="H27" s="1291" t="s">
        <v>215</v>
      </c>
      <c r="I27" s="1291"/>
      <c r="J27" s="1291"/>
      <c r="K27" s="1338"/>
      <c r="L27" s="1338"/>
      <c r="M27" s="1338"/>
      <c r="N27" s="1338"/>
      <c r="O27" s="1338"/>
      <c r="P27" s="1291" t="s">
        <v>41</v>
      </c>
      <c r="Q27" s="1297"/>
      <c r="R27" s="1330"/>
      <c r="S27" s="1331"/>
      <c r="T27" s="1291" t="s">
        <v>522</v>
      </c>
      <c r="U27" s="1297"/>
      <c r="V27" s="1330"/>
      <c r="W27" s="1331"/>
      <c r="X27" s="1335"/>
      <c r="Y27" s="1304"/>
      <c r="Z27" s="1304"/>
      <c r="AA27" s="1304"/>
      <c r="AB27" s="1304"/>
      <c r="AC27" s="1304"/>
      <c r="AD27" s="1307"/>
    </row>
    <row r="28" spans="1:30" ht="24" customHeight="1" x14ac:dyDescent="0.15">
      <c r="A28" s="244"/>
      <c r="B28" s="1313"/>
      <c r="C28" s="1314"/>
      <c r="D28" s="1319"/>
      <c r="E28" s="1320"/>
      <c r="F28" s="1320"/>
      <c r="G28" s="1320"/>
      <c r="H28" s="1298" t="s">
        <v>42</v>
      </c>
      <c r="I28" s="1298"/>
      <c r="J28" s="1298"/>
      <c r="K28" s="1339"/>
      <c r="L28" s="1339"/>
      <c r="M28" s="1339"/>
      <c r="N28" s="1339"/>
      <c r="O28" s="1339"/>
      <c r="P28" s="416"/>
      <c r="Q28" s="19"/>
      <c r="R28" s="1332"/>
      <c r="S28" s="1333"/>
      <c r="T28" s="1298" t="s">
        <v>39</v>
      </c>
      <c r="U28" s="1299"/>
      <c r="V28" s="1332"/>
      <c r="W28" s="1333"/>
      <c r="X28" s="1336"/>
      <c r="Y28" s="1305"/>
      <c r="Z28" s="1305"/>
      <c r="AA28" s="1305"/>
      <c r="AB28" s="1305"/>
      <c r="AC28" s="1305"/>
      <c r="AD28" s="1308"/>
    </row>
    <row r="29" spans="1:30" ht="36" customHeight="1" x14ac:dyDescent="0.15">
      <c r="B29" s="1322" t="s">
        <v>553</v>
      </c>
      <c r="C29" s="1323"/>
      <c r="D29" s="1323"/>
      <c r="E29" s="1323"/>
      <c r="F29" s="1323"/>
      <c r="G29" s="1323"/>
      <c r="H29" s="1324"/>
      <c r="I29" s="1325"/>
      <c r="J29" s="1326"/>
      <c r="K29" s="1326"/>
      <c r="L29" s="1326"/>
      <c r="M29" s="1326"/>
      <c r="N29" s="1326"/>
      <c r="O29" s="1326"/>
      <c r="P29" s="1326"/>
      <c r="Q29" s="1326"/>
      <c r="R29" s="1326"/>
      <c r="S29" s="1326"/>
      <c r="T29" s="1326"/>
      <c r="U29" s="1326"/>
      <c r="V29" s="1326"/>
      <c r="W29" s="1326"/>
      <c r="X29" s="1326"/>
      <c r="Y29" s="1326"/>
      <c r="Z29" s="1326"/>
      <c r="AA29" s="1326"/>
      <c r="AB29" s="1326"/>
      <c r="AC29" s="1326"/>
      <c r="AD29" s="1327"/>
    </row>
    <row r="31" spans="1:30" ht="18" customHeight="1" x14ac:dyDescent="0.15">
      <c r="A31" s="414" t="s">
        <v>88</v>
      </c>
    </row>
    <row r="32" spans="1:30" ht="72" customHeight="1" x14ac:dyDescent="0.15">
      <c r="B32" s="1300"/>
      <c r="C32" s="1301"/>
      <c r="D32" s="1301"/>
      <c r="E32" s="1301"/>
      <c r="F32" s="1301"/>
      <c r="G32" s="1301"/>
      <c r="H32" s="1301"/>
      <c r="I32" s="1301"/>
      <c r="J32" s="1301"/>
      <c r="K32" s="1301"/>
      <c r="L32" s="1301"/>
      <c r="M32" s="1301"/>
      <c r="N32" s="1301"/>
      <c r="O32" s="1301"/>
      <c r="P32" s="1301"/>
      <c r="Q32" s="1301"/>
      <c r="R32" s="1301"/>
      <c r="S32" s="1301"/>
      <c r="T32" s="1301"/>
      <c r="U32" s="1301"/>
      <c r="V32" s="1301"/>
      <c r="W32" s="1301"/>
      <c r="X32" s="1301"/>
      <c r="Y32" s="1301"/>
      <c r="Z32" s="1301"/>
      <c r="AA32" s="1301"/>
      <c r="AB32" s="1301"/>
      <c r="AC32" s="1301"/>
      <c r="AD32" s="1302"/>
    </row>
    <row r="33" spans="1:30" ht="18" customHeight="1" x14ac:dyDescent="0.1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row>
    <row r="34" spans="1:30" ht="18" customHeight="1" x14ac:dyDescent="0.15">
      <c r="A34" s="414" t="s">
        <v>379</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row>
    <row r="35" spans="1:30" ht="18" customHeight="1" x14ac:dyDescent="0.15">
      <c r="A35" s="414" t="s">
        <v>523</v>
      </c>
      <c r="B35" s="245" t="s">
        <v>547</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row>
    <row r="36" spans="1:30" ht="18" customHeight="1" x14ac:dyDescent="0.1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row>
    <row r="37" spans="1:30" ht="18" customHeight="1" x14ac:dyDescent="0.1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row>
    <row r="38" spans="1:30" ht="18" customHeight="1" x14ac:dyDescent="0.15">
      <c r="A38" s="1296" t="s">
        <v>557</v>
      </c>
      <c r="B38" s="1296"/>
      <c r="C38" s="1296"/>
      <c r="D38" s="1296"/>
      <c r="E38" s="1296"/>
      <c r="F38" s="1296"/>
      <c r="G38" s="1296"/>
      <c r="H38" s="1296"/>
      <c r="I38" s="1296"/>
      <c r="J38" s="1296"/>
      <c r="K38" s="1296"/>
      <c r="L38" s="1296"/>
      <c r="M38" s="1296"/>
      <c r="N38" s="1296"/>
      <c r="O38" s="1296"/>
      <c r="P38" s="1296"/>
      <c r="Q38" s="1296"/>
      <c r="R38" s="1296"/>
      <c r="S38" s="1296"/>
      <c r="T38" s="1296"/>
      <c r="U38" s="1296"/>
      <c r="V38" s="1296"/>
      <c r="W38" s="1296"/>
      <c r="X38" s="1296"/>
      <c r="Y38" s="1296"/>
      <c r="Z38" s="1296"/>
      <c r="AA38" s="1296"/>
      <c r="AB38" s="1296"/>
      <c r="AC38" s="1296"/>
      <c r="AD38" s="1296"/>
    </row>
    <row r="39" spans="1:30" ht="18" customHeight="1" x14ac:dyDescent="0.15">
      <c r="A39" s="418" t="s">
        <v>687</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row>
  </sheetData>
  <mergeCells count="44">
    <mergeCell ref="AD26:AD28"/>
    <mergeCell ref="B26:C28"/>
    <mergeCell ref="D26:G28"/>
    <mergeCell ref="H26:J26"/>
    <mergeCell ref="B29:H29"/>
    <mergeCell ref="I29:AD29"/>
    <mergeCell ref="T26:U26"/>
    <mergeCell ref="V26:W28"/>
    <mergeCell ref="X26:X28"/>
    <mergeCell ref="K26:O28"/>
    <mergeCell ref="R26:S28"/>
    <mergeCell ref="B25:H25"/>
    <mergeCell ref="P25:X25"/>
    <mergeCell ref="B20:I20"/>
    <mergeCell ref="J20:AD20"/>
    <mergeCell ref="A38:AD38"/>
    <mergeCell ref="H27:J27"/>
    <mergeCell ref="P27:Q27"/>
    <mergeCell ref="T27:U27"/>
    <mergeCell ref="H28:J28"/>
    <mergeCell ref="T28:U28"/>
    <mergeCell ref="B32:AD32"/>
    <mergeCell ref="Y26:Y28"/>
    <mergeCell ref="Z26:Z28"/>
    <mergeCell ref="AA26:AA28"/>
    <mergeCell ref="AB26:AB28"/>
    <mergeCell ref="AC26:AC28"/>
    <mergeCell ref="A2:AD2"/>
    <mergeCell ref="N7:T7"/>
    <mergeCell ref="U7:AD7"/>
    <mergeCell ref="N8:T8"/>
    <mergeCell ref="U8:AD8"/>
    <mergeCell ref="N9:T9"/>
    <mergeCell ref="A15:G15"/>
    <mergeCell ref="H15:J15"/>
    <mergeCell ref="K15:Z15"/>
    <mergeCell ref="AA15:AD15"/>
    <mergeCell ref="N10:T10"/>
    <mergeCell ref="U10:AD10"/>
    <mergeCell ref="A12:Q12"/>
    <mergeCell ref="R12:S12"/>
    <mergeCell ref="T12:V12"/>
    <mergeCell ref="W12:X12"/>
    <mergeCell ref="Y12:AD12"/>
  </mergeCells>
  <phoneticPr fontId="3"/>
  <printOptions horizontalCentered="1"/>
  <pageMargins left="0.78740157480314965" right="0.78740157480314965" top="0.59055118110236227" bottom="0.39370078740157483" header="0.39370078740157483" footer="0.39370078740157483"/>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7"/>
  <sheetViews>
    <sheetView showGridLines="0" view="pageBreakPreview" topLeftCell="A36" zoomScaleNormal="70" zoomScaleSheetLayoutView="100" workbookViewId="0">
      <selection activeCell="A95" sqref="A95:G96"/>
    </sheetView>
  </sheetViews>
  <sheetFormatPr defaultColWidth="8.75" defaultRowHeight="14.25" x14ac:dyDescent="0.15"/>
  <cols>
    <col min="1" max="6" width="8.75" style="414"/>
    <col min="7" max="7" width="8.375" style="414" customWidth="1"/>
    <col min="8" max="262" width="8.75" style="414"/>
    <col min="263" max="263" width="8.375" style="414" customWidth="1"/>
    <col min="264" max="518" width="8.75" style="414"/>
    <col min="519" max="519" width="8.375" style="414" customWidth="1"/>
    <col min="520" max="774" width="8.75" style="414"/>
    <col min="775" max="775" width="8.375" style="414" customWidth="1"/>
    <col min="776" max="1030" width="8.75" style="414"/>
    <col min="1031" max="1031" width="8.375" style="414" customWidth="1"/>
    <col min="1032" max="1286" width="8.75" style="414"/>
    <col min="1287" max="1287" width="8.375" style="414" customWidth="1"/>
    <col min="1288" max="1542" width="8.75" style="414"/>
    <col min="1543" max="1543" width="8.375" style="414" customWidth="1"/>
    <col min="1544" max="1798" width="8.75" style="414"/>
    <col min="1799" max="1799" width="8.375" style="414" customWidth="1"/>
    <col min="1800" max="2054" width="8.75" style="414"/>
    <col min="2055" max="2055" width="8.375" style="414" customWidth="1"/>
    <col min="2056" max="2310" width="8.75" style="414"/>
    <col min="2311" max="2311" width="8.375" style="414" customWidth="1"/>
    <col min="2312" max="2566" width="8.75" style="414"/>
    <col min="2567" max="2567" width="8.375" style="414" customWidth="1"/>
    <col min="2568" max="2822" width="8.75" style="414"/>
    <col min="2823" max="2823" width="8.375" style="414" customWidth="1"/>
    <col min="2824" max="3078" width="8.75" style="414"/>
    <col min="3079" max="3079" width="8.375" style="414" customWidth="1"/>
    <col min="3080" max="3334" width="8.75" style="414"/>
    <col min="3335" max="3335" width="8.375" style="414" customWidth="1"/>
    <col min="3336" max="3590" width="8.75" style="414"/>
    <col min="3591" max="3591" width="8.375" style="414" customWidth="1"/>
    <col min="3592" max="3846" width="8.75" style="414"/>
    <col min="3847" max="3847" width="8.375" style="414" customWidth="1"/>
    <col min="3848" max="4102" width="8.75" style="414"/>
    <col min="4103" max="4103" width="8.375" style="414" customWidth="1"/>
    <col min="4104" max="4358" width="8.75" style="414"/>
    <col min="4359" max="4359" width="8.375" style="414" customWidth="1"/>
    <col min="4360" max="4614" width="8.75" style="414"/>
    <col min="4615" max="4615" width="8.375" style="414" customWidth="1"/>
    <col min="4616" max="4870" width="8.75" style="414"/>
    <col min="4871" max="4871" width="8.375" style="414" customWidth="1"/>
    <col min="4872" max="5126" width="8.75" style="414"/>
    <col min="5127" max="5127" width="8.375" style="414" customWidth="1"/>
    <col min="5128" max="5382" width="8.75" style="414"/>
    <col min="5383" max="5383" width="8.375" style="414" customWidth="1"/>
    <col min="5384" max="5638" width="8.75" style="414"/>
    <col min="5639" max="5639" width="8.375" style="414" customWidth="1"/>
    <col min="5640" max="5894" width="8.75" style="414"/>
    <col min="5895" max="5895" width="8.375" style="414" customWidth="1"/>
    <col min="5896" max="6150" width="8.75" style="414"/>
    <col min="6151" max="6151" width="8.375" style="414" customWidth="1"/>
    <col min="6152" max="6406" width="8.75" style="414"/>
    <col min="6407" max="6407" width="8.375" style="414" customWidth="1"/>
    <col min="6408" max="6662" width="8.75" style="414"/>
    <col min="6663" max="6663" width="8.375" style="414" customWidth="1"/>
    <col min="6664" max="6918" width="8.75" style="414"/>
    <col min="6919" max="6919" width="8.375" style="414" customWidth="1"/>
    <col min="6920" max="7174" width="8.75" style="414"/>
    <col min="7175" max="7175" width="8.375" style="414" customWidth="1"/>
    <col min="7176" max="7430" width="8.75" style="414"/>
    <col min="7431" max="7431" width="8.375" style="414" customWidth="1"/>
    <col min="7432" max="7686" width="8.75" style="414"/>
    <col min="7687" max="7687" width="8.375" style="414" customWidth="1"/>
    <col min="7688" max="7942" width="8.75" style="414"/>
    <col min="7943" max="7943" width="8.375" style="414" customWidth="1"/>
    <col min="7944" max="8198" width="8.75" style="414"/>
    <col min="8199" max="8199" width="8.375" style="414" customWidth="1"/>
    <col min="8200" max="8454" width="8.75" style="414"/>
    <col min="8455" max="8455" width="8.375" style="414" customWidth="1"/>
    <col min="8456" max="8710" width="8.75" style="414"/>
    <col min="8711" max="8711" width="8.375" style="414" customWidth="1"/>
    <col min="8712" max="8966" width="8.75" style="414"/>
    <col min="8967" max="8967" width="8.375" style="414" customWidth="1"/>
    <col min="8968" max="9222" width="8.75" style="414"/>
    <col min="9223" max="9223" width="8.375" style="414" customWidth="1"/>
    <col min="9224" max="9478" width="8.75" style="414"/>
    <col min="9479" max="9479" width="8.375" style="414" customWidth="1"/>
    <col min="9480" max="9734" width="8.75" style="414"/>
    <col min="9735" max="9735" width="8.375" style="414" customWidth="1"/>
    <col min="9736" max="9990" width="8.75" style="414"/>
    <col min="9991" max="9991" width="8.375" style="414" customWidth="1"/>
    <col min="9992" max="10246" width="8.75" style="414"/>
    <col min="10247" max="10247" width="8.375" style="414" customWidth="1"/>
    <col min="10248" max="10502" width="8.75" style="414"/>
    <col min="10503" max="10503" width="8.375" style="414" customWidth="1"/>
    <col min="10504" max="10758" width="8.75" style="414"/>
    <col min="10759" max="10759" width="8.375" style="414" customWidth="1"/>
    <col min="10760" max="11014" width="8.75" style="414"/>
    <col min="11015" max="11015" width="8.375" style="414" customWidth="1"/>
    <col min="11016" max="11270" width="8.75" style="414"/>
    <col min="11271" max="11271" width="8.375" style="414" customWidth="1"/>
    <col min="11272" max="11526" width="8.75" style="414"/>
    <col min="11527" max="11527" width="8.375" style="414" customWidth="1"/>
    <col min="11528" max="11782" width="8.75" style="414"/>
    <col min="11783" max="11783" width="8.375" style="414" customWidth="1"/>
    <col min="11784" max="12038" width="8.75" style="414"/>
    <col min="12039" max="12039" width="8.375" style="414" customWidth="1"/>
    <col min="12040" max="12294" width="8.75" style="414"/>
    <col min="12295" max="12295" width="8.375" style="414" customWidth="1"/>
    <col min="12296" max="12550" width="8.75" style="414"/>
    <col min="12551" max="12551" width="8.375" style="414" customWidth="1"/>
    <col min="12552" max="12806" width="8.75" style="414"/>
    <col min="12807" max="12807" width="8.375" style="414" customWidth="1"/>
    <col min="12808" max="13062" width="8.75" style="414"/>
    <col min="13063" max="13063" width="8.375" style="414" customWidth="1"/>
    <col min="13064" max="13318" width="8.75" style="414"/>
    <col min="13319" max="13319" width="8.375" style="414" customWidth="1"/>
    <col min="13320" max="13574" width="8.75" style="414"/>
    <col min="13575" max="13575" width="8.375" style="414" customWidth="1"/>
    <col min="13576" max="13830" width="8.75" style="414"/>
    <col min="13831" max="13831" width="8.375" style="414" customWidth="1"/>
    <col min="13832" max="14086" width="8.75" style="414"/>
    <col min="14087" max="14087" width="8.375" style="414" customWidth="1"/>
    <col min="14088" max="14342" width="8.75" style="414"/>
    <col min="14343" max="14343" width="8.375" style="414" customWidth="1"/>
    <col min="14344" max="14598" width="8.75" style="414"/>
    <col min="14599" max="14599" width="8.375" style="414" customWidth="1"/>
    <col min="14600" max="14854" width="8.75" style="414"/>
    <col min="14855" max="14855" width="8.375" style="414" customWidth="1"/>
    <col min="14856" max="15110" width="8.75" style="414"/>
    <col min="15111" max="15111" width="8.375" style="414" customWidth="1"/>
    <col min="15112" max="15366" width="8.75" style="414"/>
    <col min="15367" max="15367" width="8.375" style="414" customWidth="1"/>
    <col min="15368" max="15622" width="8.75" style="414"/>
    <col min="15623" max="15623" width="8.375" style="414" customWidth="1"/>
    <col min="15624" max="15878" width="8.75" style="414"/>
    <col min="15879" max="15879" width="8.375" style="414" customWidth="1"/>
    <col min="15880" max="16134" width="8.75" style="414"/>
    <col min="16135" max="16135" width="8.375" style="414" customWidth="1"/>
    <col min="16136" max="16384" width="8.75" style="414"/>
  </cols>
  <sheetData>
    <row r="1" spans="1:9" x14ac:dyDescent="0.15">
      <c r="A1" s="418" t="s">
        <v>135</v>
      </c>
      <c r="B1" s="417"/>
      <c r="C1" s="417"/>
      <c r="D1" s="417"/>
      <c r="E1" s="417"/>
      <c r="F1" s="417"/>
      <c r="G1" s="417"/>
      <c r="H1" s="417"/>
    </row>
    <row r="2" spans="1:9" ht="13.5" customHeight="1" x14ac:dyDescent="0.15">
      <c r="A2" s="417"/>
      <c r="B2" s="417"/>
      <c r="C2" s="417"/>
      <c r="D2" s="417"/>
      <c r="E2" s="417"/>
      <c r="F2" s="417"/>
      <c r="G2" s="246"/>
      <c r="H2" s="247" t="s">
        <v>524</v>
      </c>
      <c r="I2" s="248"/>
    </row>
    <row r="3" spans="1:9" ht="13.5" customHeight="1" x14ac:dyDescent="0.15">
      <c r="A3" s="417"/>
      <c r="B3" s="417"/>
      <c r="C3" s="417"/>
      <c r="D3" s="417"/>
      <c r="E3" s="417"/>
      <c r="F3" s="417"/>
      <c r="G3" s="249"/>
      <c r="H3" s="249"/>
      <c r="I3" s="248"/>
    </row>
    <row r="4" spans="1:9" x14ac:dyDescent="0.15">
      <c r="A4" s="417"/>
      <c r="B4" s="417"/>
      <c r="C4" s="417"/>
      <c r="D4" s="417"/>
      <c r="E4" s="417"/>
      <c r="F4" s="417"/>
      <c r="G4" s="417"/>
      <c r="H4" s="417"/>
    </row>
    <row r="5" spans="1:9" x14ac:dyDescent="0.15">
      <c r="A5" s="413" t="s">
        <v>499</v>
      </c>
      <c r="B5" s="417"/>
      <c r="C5" s="417"/>
      <c r="D5" s="417"/>
      <c r="E5" s="417"/>
      <c r="F5" s="417"/>
      <c r="G5" s="417"/>
      <c r="H5" s="417"/>
    </row>
    <row r="6" spans="1:9" x14ac:dyDescent="0.15">
      <c r="A6" s="417"/>
      <c r="B6" s="417"/>
      <c r="C6" s="417"/>
      <c r="D6" s="417"/>
      <c r="E6" s="417"/>
      <c r="F6" s="417"/>
      <c r="G6" s="417"/>
      <c r="H6" s="417"/>
    </row>
    <row r="7" spans="1:9" x14ac:dyDescent="0.15">
      <c r="A7" s="417"/>
      <c r="B7" s="417"/>
      <c r="C7" s="417"/>
      <c r="D7" s="417"/>
      <c r="E7" s="417" t="s">
        <v>525</v>
      </c>
      <c r="F7" s="417"/>
      <c r="G7" s="417"/>
      <c r="H7" s="417"/>
    </row>
    <row r="8" spans="1:9" x14ac:dyDescent="0.15">
      <c r="A8" s="417"/>
      <c r="B8" s="417"/>
      <c r="C8" s="417"/>
      <c r="D8" s="417"/>
      <c r="E8" s="417" t="s">
        <v>526</v>
      </c>
      <c r="F8" s="417"/>
      <c r="G8" s="417"/>
      <c r="H8" s="417"/>
    </row>
    <row r="9" spans="1:9" x14ac:dyDescent="0.15">
      <c r="A9" s="417"/>
      <c r="B9" s="417"/>
      <c r="C9" s="417"/>
      <c r="D9" s="417"/>
      <c r="E9" s="417" t="s">
        <v>527</v>
      </c>
      <c r="F9" s="417"/>
      <c r="G9" s="417"/>
      <c r="H9" s="247"/>
    </row>
    <row r="10" spans="1:9" x14ac:dyDescent="0.15">
      <c r="A10" s="417"/>
      <c r="B10" s="417"/>
      <c r="C10" s="417"/>
      <c r="D10" s="417"/>
      <c r="E10" s="417"/>
      <c r="F10" s="417"/>
      <c r="G10" s="417"/>
      <c r="H10" s="417"/>
    </row>
    <row r="11" spans="1:9" x14ac:dyDescent="0.15">
      <c r="A11" s="417"/>
      <c r="B11" s="417"/>
      <c r="C11" s="417"/>
      <c r="D11" s="417"/>
      <c r="E11" s="417"/>
      <c r="F11" s="417"/>
      <c r="G11" s="417"/>
      <c r="H11" s="417"/>
    </row>
    <row r="12" spans="1:9" x14ac:dyDescent="0.15">
      <c r="A12" s="1341" t="s">
        <v>528</v>
      </c>
      <c r="B12" s="1341"/>
      <c r="C12" s="1341"/>
      <c r="D12" s="1341"/>
      <c r="E12" s="1341"/>
      <c r="F12" s="1341"/>
      <c r="G12" s="1341"/>
      <c r="H12" s="1341"/>
      <c r="I12" s="407"/>
    </row>
    <row r="13" spans="1:9" x14ac:dyDescent="0.15">
      <c r="A13" s="410"/>
      <c r="B13" s="410"/>
      <c r="C13" s="410"/>
      <c r="D13" s="410"/>
      <c r="E13" s="410"/>
      <c r="F13" s="410"/>
      <c r="G13" s="410"/>
      <c r="H13" s="410"/>
      <c r="I13" s="407"/>
    </row>
    <row r="14" spans="1:9" x14ac:dyDescent="0.15">
      <c r="A14" s="417"/>
      <c r="B14" s="417"/>
      <c r="C14" s="417"/>
      <c r="D14" s="417"/>
      <c r="E14" s="417"/>
      <c r="F14" s="417"/>
      <c r="G14" s="417"/>
      <c r="H14" s="417"/>
    </row>
    <row r="15" spans="1:9" ht="13.5" customHeight="1" x14ac:dyDescent="0.15">
      <c r="A15" s="1342" t="s">
        <v>529</v>
      </c>
      <c r="B15" s="1342"/>
      <c r="C15" s="1342"/>
      <c r="D15" s="1342"/>
      <c r="E15" s="1342"/>
      <c r="F15" s="1342"/>
      <c r="G15" s="1342"/>
      <c r="H15" s="1342"/>
      <c r="I15" s="420"/>
    </row>
    <row r="16" spans="1:9" x14ac:dyDescent="0.15">
      <c r="A16" s="1342"/>
      <c r="B16" s="1342"/>
      <c r="C16" s="1342"/>
      <c r="D16" s="1342"/>
      <c r="E16" s="1342"/>
      <c r="F16" s="1342"/>
      <c r="G16" s="1342"/>
      <c r="H16" s="1342"/>
      <c r="I16" s="420"/>
    </row>
    <row r="17" spans="1:9" x14ac:dyDescent="0.15">
      <c r="A17" s="1342"/>
      <c r="B17" s="1342"/>
      <c r="C17" s="1342"/>
      <c r="D17" s="1342"/>
      <c r="E17" s="1342"/>
      <c r="F17" s="1342"/>
      <c r="G17" s="1342"/>
      <c r="H17" s="1342"/>
      <c r="I17" s="250"/>
    </row>
    <row r="18" spans="1:9" x14ac:dyDescent="0.15">
      <c r="A18" s="411"/>
      <c r="B18" s="411"/>
      <c r="C18" s="411"/>
      <c r="D18" s="411"/>
      <c r="E18" s="411"/>
      <c r="F18" s="411"/>
      <c r="G18" s="411"/>
      <c r="H18" s="411"/>
      <c r="I18" s="250"/>
    </row>
    <row r="19" spans="1:9" x14ac:dyDescent="0.15">
      <c r="A19" s="419"/>
      <c r="B19" s="419"/>
      <c r="C19" s="419"/>
      <c r="D19" s="419"/>
      <c r="E19" s="419"/>
      <c r="F19" s="419"/>
      <c r="G19" s="419"/>
      <c r="H19" s="419"/>
      <c r="I19" s="420"/>
    </row>
    <row r="20" spans="1:9" x14ac:dyDescent="0.15">
      <c r="A20" s="419"/>
      <c r="B20" s="419"/>
      <c r="C20" s="419"/>
      <c r="D20" s="1343" t="s">
        <v>530</v>
      </c>
      <c r="E20" s="1343"/>
      <c r="F20" s="419"/>
      <c r="G20" s="419"/>
      <c r="H20" s="419"/>
      <c r="I20" s="420"/>
    </row>
    <row r="21" spans="1:9" x14ac:dyDescent="0.15">
      <c r="A21" s="419"/>
      <c r="B21" s="419"/>
      <c r="C21" s="419"/>
      <c r="D21" s="412"/>
      <c r="E21" s="412"/>
      <c r="F21" s="419"/>
      <c r="G21" s="419"/>
      <c r="H21" s="419"/>
      <c r="I21" s="420"/>
    </row>
    <row r="22" spans="1:9" x14ac:dyDescent="0.15">
      <c r="A22" s="419"/>
      <c r="B22" s="419"/>
      <c r="C22" s="419"/>
      <c r="D22" s="419"/>
      <c r="E22" s="419"/>
      <c r="F22" s="419"/>
      <c r="G22" s="419"/>
      <c r="H22" s="419"/>
      <c r="I22" s="420"/>
    </row>
    <row r="23" spans="1:9" x14ac:dyDescent="0.15">
      <c r="A23" s="251" t="s">
        <v>531</v>
      </c>
      <c r="B23" s="419"/>
      <c r="C23" s="419"/>
      <c r="D23" s="419"/>
      <c r="E23" s="419"/>
      <c r="F23" s="419"/>
      <c r="G23" s="419"/>
      <c r="H23" s="419"/>
      <c r="I23" s="420"/>
    </row>
    <row r="24" spans="1:9" x14ac:dyDescent="0.15">
      <c r="A24" s="251"/>
      <c r="B24" s="419"/>
      <c r="C24" s="419"/>
      <c r="D24" s="419"/>
      <c r="E24" s="419"/>
      <c r="F24" s="419"/>
      <c r="G24" s="419"/>
      <c r="H24" s="419"/>
      <c r="I24" s="420"/>
    </row>
    <row r="25" spans="1:9" x14ac:dyDescent="0.15">
      <c r="A25" s="417"/>
      <c r="B25" s="417"/>
      <c r="C25" s="417"/>
      <c r="D25" s="417"/>
      <c r="E25" s="417"/>
      <c r="F25" s="417"/>
      <c r="G25" s="417"/>
      <c r="H25" s="417"/>
    </row>
    <row r="26" spans="1:9" x14ac:dyDescent="0.15">
      <c r="A26" s="417"/>
      <c r="B26" s="417"/>
      <c r="C26" s="251" t="s">
        <v>532</v>
      </c>
      <c r="D26" s="417"/>
      <c r="E26" s="417"/>
      <c r="F26" s="417"/>
      <c r="G26" s="417"/>
      <c r="H26" s="417"/>
    </row>
    <row r="27" spans="1:9" x14ac:dyDescent="0.15">
      <c r="A27" s="417"/>
      <c r="B27" s="417"/>
      <c r="C27" s="251"/>
      <c r="D27" s="417"/>
      <c r="E27" s="417"/>
      <c r="F27" s="417"/>
      <c r="G27" s="417"/>
      <c r="H27" s="417"/>
    </row>
    <row r="28" spans="1:9" x14ac:dyDescent="0.15">
      <c r="A28" s="417"/>
      <c r="B28" s="417"/>
      <c r="C28" s="251"/>
      <c r="D28" s="417"/>
      <c r="E28" s="417"/>
      <c r="F28" s="417"/>
      <c r="G28" s="417"/>
      <c r="H28" s="417"/>
    </row>
    <row r="29" spans="1:9" x14ac:dyDescent="0.15">
      <c r="A29" s="417"/>
      <c r="B29" s="417"/>
      <c r="C29" s="251"/>
      <c r="D29" s="417"/>
      <c r="E29" s="417"/>
      <c r="F29" s="417"/>
      <c r="G29" s="417"/>
      <c r="H29" s="417"/>
    </row>
    <row r="30" spans="1:9" x14ac:dyDescent="0.15">
      <c r="A30" s="417"/>
      <c r="B30" s="417"/>
      <c r="C30" s="417"/>
      <c r="D30" s="417"/>
      <c r="E30" s="417"/>
      <c r="F30" s="417"/>
      <c r="G30" s="417"/>
      <c r="H30" s="417"/>
    </row>
    <row r="31" spans="1:9" x14ac:dyDescent="0.15">
      <c r="A31" s="252" t="s">
        <v>533</v>
      </c>
      <c r="B31" s="417"/>
      <c r="C31" s="417"/>
      <c r="D31" s="417"/>
      <c r="E31" s="417"/>
      <c r="F31" s="417"/>
      <c r="G31" s="417"/>
      <c r="H31" s="417"/>
    </row>
    <row r="32" spans="1:9" x14ac:dyDescent="0.15">
      <c r="A32" s="251"/>
      <c r="B32" s="417"/>
      <c r="C32" s="417"/>
      <c r="D32" s="417"/>
      <c r="E32" s="417"/>
      <c r="F32" s="417"/>
      <c r="G32" s="418"/>
      <c r="H32" s="417"/>
    </row>
    <row r="33" spans="1:8" x14ac:dyDescent="0.15">
      <c r="A33" s="251"/>
      <c r="B33" s="417"/>
      <c r="C33" s="417"/>
      <c r="D33" s="417"/>
      <c r="E33" s="417"/>
      <c r="F33" s="417"/>
      <c r="G33" s="417"/>
      <c r="H33" s="417"/>
    </row>
    <row r="34" spans="1:8" x14ac:dyDescent="0.15">
      <c r="A34" s="251"/>
      <c r="B34" s="417"/>
      <c r="C34" s="417"/>
      <c r="D34" s="417"/>
      <c r="E34" s="417"/>
      <c r="F34" s="417"/>
      <c r="G34" s="417"/>
      <c r="H34" s="417"/>
    </row>
    <row r="35" spans="1:8" x14ac:dyDescent="0.15">
      <c r="A35" s="417"/>
      <c r="B35" s="417"/>
      <c r="C35" s="251" t="s">
        <v>534</v>
      </c>
      <c r="D35" s="417"/>
      <c r="E35" s="417"/>
      <c r="F35" s="417"/>
      <c r="G35" s="417"/>
      <c r="H35" s="417"/>
    </row>
    <row r="36" spans="1:8" x14ac:dyDescent="0.15">
      <c r="A36" s="417"/>
      <c r="B36" s="417"/>
      <c r="C36" s="251"/>
      <c r="D36" s="417"/>
      <c r="E36" s="417"/>
      <c r="F36" s="417"/>
      <c r="G36" s="417"/>
      <c r="H36" s="417"/>
    </row>
    <row r="37" spans="1:8" x14ac:dyDescent="0.15">
      <c r="A37" s="417"/>
      <c r="B37" s="417"/>
      <c r="C37" s="251"/>
      <c r="D37" s="417"/>
      <c r="E37" s="417"/>
      <c r="F37" s="417"/>
      <c r="G37" s="417"/>
      <c r="H37" s="417"/>
    </row>
    <row r="38" spans="1:8" x14ac:dyDescent="0.15">
      <c r="A38" s="417"/>
      <c r="B38" s="417"/>
      <c r="C38" s="251"/>
      <c r="D38" s="417"/>
      <c r="E38" s="417"/>
      <c r="F38" s="417"/>
      <c r="G38" s="417"/>
      <c r="H38" s="417"/>
    </row>
    <row r="39" spans="1:8" x14ac:dyDescent="0.15">
      <c r="A39" s="417"/>
      <c r="B39" s="417"/>
      <c r="C39" s="417"/>
      <c r="D39" s="417"/>
      <c r="E39" s="417"/>
      <c r="F39" s="417"/>
      <c r="G39" s="417"/>
      <c r="H39" s="417"/>
    </row>
    <row r="40" spans="1:8" x14ac:dyDescent="0.15">
      <c r="A40" s="251" t="s">
        <v>535</v>
      </c>
      <c r="B40" s="417"/>
      <c r="C40" s="417"/>
      <c r="D40" s="417"/>
      <c r="E40" s="417"/>
      <c r="F40" s="417"/>
      <c r="G40" s="417"/>
      <c r="H40" s="417"/>
    </row>
    <row r="41" spans="1:8" x14ac:dyDescent="0.15">
      <c r="A41" s="251" t="s">
        <v>536</v>
      </c>
      <c r="B41" s="417"/>
      <c r="C41" s="417"/>
      <c r="D41" s="417"/>
      <c r="E41" s="417"/>
      <c r="F41" s="417"/>
      <c r="G41" s="417"/>
      <c r="H41" s="417"/>
    </row>
    <row r="42" spans="1:8" x14ac:dyDescent="0.15">
      <c r="A42" s="251" t="s">
        <v>537</v>
      </c>
      <c r="B42" s="417"/>
      <c r="C42" s="417"/>
      <c r="D42" s="417"/>
      <c r="E42" s="417"/>
      <c r="F42" s="417"/>
      <c r="G42" s="417"/>
      <c r="H42" s="417"/>
    </row>
    <row r="43" spans="1:8" x14ac:dyDescent="0.15">
      <c r="A43" s="251" t="s">
        <v>538</v>
      </c>
      <c r="B43" s="417"/>
      <c r="C43" s="417"/>
      <c r="D43" s="417"/>
      <c r="E43" s="417"/>
      <c r="F43" s="417"/>
      <c r="G43" s="417"/>
      <c r="H43" s="417"/>
    </row>
    <row r="44" spans="1:8" x14ac:dyDescent="0.15">
      <c r="A44" s="417"/>
      <c r="B44" s="417"/>
      <c r="C44" s="417"/>
      <c r="D44" s="417"/>
      <c r="E44" s="417"/>
      <c r="F44" s="417"/>
      <c r="G44" s="417"/>
      <c r="H44" s="417"/>
    </row>
    <row r="45" spans="1:8" x14ac:dyDescent="0.15">
      <c r="A45" s="417"/>
      <c r="B45" s="417"/>
      <c r="C45" s="1341" t="s">
        <v>539</v>
      </c>
      <c r="D45" s="1341"/>
      <c r="E45" s="1341"/>
      <c r="F45" s="1341"/>
      <c r="G45" s="417"/>
      <c r="H45" s="417"/>
    </row>
    <row r="46" spans="1:8" x14ac:dyDescent="0.15">
      <c r="A46" s="417"/>
      <c r="B46" s="417"/>
      <c r="C46" s="417"/>
      <c r="D46" s="417"/>
      <c r="E46" s="417"/>
      <c r="F46" s="417"/>
      <c r="G46" s="417"/>
      <c r="H46" s="417"/>
    </row>
    <row r="47" spans="1:8" x14ac:dyDescent="0.15">
      <c r="A47" s="251" t="s">
        <v>540</v>
      </c>
      <c r="B47" s="417"/>
      <c r="C47" s="417"/>
      <c r="D47" s="417"/>
      <c r="E47" s="417"/>
      <c r="F47" s="417"/>
      <c r="G47" s="417"/>
      <c r="H47" s="417"/>
    </row>
    <row r="48" spans="1:8" x14ac:dyDescent="0.15">
      <c r="A48" s="417"/>
      <c r="B48" s="417"/>
      <c r="C48" s="417"/>
      <c r="D48" s="417"/>
      <c r="E48" s="417"/>
      <c r="F48" s="417"/>
      <c r="G48" s="417"/>
      <c r="H48" s="417"/>
    </row>
    <row r="49" spans="1:8" x14ac:dyDescent="0.15">
      <c r="A49" s="417"/>
      <c r="B49" s="417"/>
      <c r="C49" s="417"/>
      <c r="D49" s="417"/>
      <c r="E49" s="417"/>
      <c r="F49" s="417"/>
      <c r="G49" s="417"/>
      <c r="H49" s="417"/>
    </row>
    <row r="50" spans="1:8" x14ac:dyDescent="0.15">
      <c r="A50" s="417"/>
      <c r="B50" s="417"/>
      <c r="C50" s="417"/>
      <c r="D50" s="417"/>
      <c r="E50" s="417"/>
      <c r="F50" s="417"/>
      <c r="G50" s="417"/>
      <c r="H50" s="417"/>
    </row>
    <row r="51" spans="1:8" x14ac:dyDescent="0.15">
      <c r="A51" s="251" t="s">
        <v>541</v>
      </c>
      <c r="B51" s="417"/>
      <c r="C51" s="417"/>
      <c r="D51" s="417"/>
      <c r="E51" s="417"/>
      <c r="F51" s="417"/>
      <c r="G51" s="417"/>
      <c r="H51" s="417"/>
    </row>
    <row r="52" spans="1:8" x14ac:dyDescent="0.15">
      <c r="A52" s="417"/>
      <c r="B52" s="417"/>
      <c r="C52" s="417"/>
      <c r="D52" s="417"/>
      <c r="E52" s="417"/>
      <c r="F52" s="417"/>
      <c r="G52" s="417"/>
      <c r="H52" s="417"/>
    </row>
    <row r="53" spans="1:8" x14ac:dyDescent="0.15">
      <c r="A53" s="417"/>
      <c r="B53" s="417"/>
      <c r="C53" s="417"/>
      <c r="D53" s="417"/>
      <c r="E53" s="417"/>
      <c r="F53" s="417"/>
      <c r="G53" s="417"/>
      <c r="H53" s="417"/>
    </row>
    <row r="54" spans="1:8" x14ac:dyDescent="0.15">
      <c r="A54" s="417"/>
      <c r="B54" s="417"/>
      <c r="C54" s="417"/>
      <c r="D54" s="417"/>
      <c r="E54" s="417"/>
      <c r="F54" s="417"/>
      <c r="G54" s="417"/>
      <c r="H54" s="417"/>
    </row>
    <row r="55" spans="1:8" x14ac:dyDescent="0.15">
      <c r="A55" s="251" t="s">
        <v>542</v>
      </c>
      <c r="B55" s="417"/>
      <c r="C55" s="417"/>
      <c r="D55" s="417"/>
      <c r="E55" s="417"/>
      <c r="F55" s="417"/>
      <c r="G55" s="417"/>
      <c r="H55" s="417"/>
    </row>
    <row r="56" spans="1:8" x14ac:dyDescent="0.15">
      <c r="A56" s="417"/>
      <c r="B56" s="417"/>
      <c r="C56" s="417"/>
      <c r="D56" s="417"/>
      <c r="E56" s="417"/>
      <c r="F56" s="417"/>
      <c r="G56" s="417"/>
      <c r="H56" s="417"/>
    </row>
    <row r="57" spans="1:8" x14ac:dyDescent="0.15">
      <c r="A57" s="417"/>
      <c r="B57" s="417"/>
      <c r="C57" s="417"/>
      <c r="D57" s="417"/>
      <c r="E57" s="417"/>
      <c r="F57" s="417"/>
      <c r="G57" s="417"/>
      <c r="H57" s="417"/>
    </row>
    <row r="58" spans="1:8" x14ac:dyDescent="0.15">
      <c r="A58" s="417"/>
      <c r="B58" s="417"/>
      <c r="C58" s="417"/>
      <c r="D58" s="417"/>
      <c r="E58" s="417"/>
      <c r="F58" s="417"/>
      <c r="G58" s="417"/>
      <c r="H58" s="417"/>
    </row>
    <row r="59" spans="1:8" x14ac:dyDescent="0.15">
      <c r="A59" s="251" t="s">
        <v>543</v>
      </c>
      <c r="B59" s="417"/>
      <c r="C59" s="417"/>
      <c r="D59" s="417"/>
      <c r="E59" s="417"/>
      <c r="F59" s="417"/>
      <c r="G59" s="417"/>
      <c r="H59" s="417"/>
    </row>
    <row r="60" spans="1:8" x14ac:dyDescent="0.15">
      <c r="A60" s="417" t="s">
        <v>544</v>
      </c>
      <c r="B60" s="417"/>
      <c r="C60" s="417"/>
      <c r="D60" s="417"/>
      <c r="E60" s="417"/>
      <c r="F60" s="417"/>
      <c r="G60" s="417"/>
      <c r="H60" s="417"/>
    </row>
    <row r="61" spans="1:8" x14ac:dyDescent="0.15">
      <c r="A61" s="417"/>
      <c r="B61" s="417"/>
      <c r="C61" s="417"/>
      <c r="D61" s="417"/>
      <c r="E61" s="417"/>
      <c r="F61" s="417"/>
      <c r="G61" s="417"/>
      <c r="H61" s="417"/>
    </row>
    <row r="62" spans="1:8" x14ac:dyDescent="0.15">
      <c r="A62" s="417"/>
      <c r="B62" s="417"/>
      <c r="C62" s="417"/>
      <c r="D62" s="417"/>
      <c r="E62" s="417"/>
      <c r="F62" s="417"/>
      <c r="G62" s="417"/>
      <c r="H62" s="417"/>
    </row>
    <row r="63" spans="1:8" x14ac:dyDescent="0.15">
      <c r="A63" s="251" t="s">
        <v>545</v>
      </c>
      <c r="B63" s="417"/>
      <c r="C63" s="417"/>
      <c r="D63" s="417"/>
      <c r="E63" s="417"/>
      <c r="F63" s="417"/>
      <c r="G63" s="417"/>
      <c r="H63" s="417"/>
    </row>
    <row r="64" spans="1:8" x14ac:dyDescent="0.15">
      <c r="A64" s="417"/>
      <c r="B64" s="417"/>
      <c r="C64" s="417"/>
      <c r="D64" s="417"/>
      <c r="E64" s="417"/>
      <c r="F64" s="417"/>
      <c r="G64" s="417"/>
      <c r="H64" s="417"/>
    </row>
    <row r="65" spans="1:8" x14ac:dyDescent="0.15">
      <c r="A65" s="417"/>
      <c r="B65" s="417"/>
      <c r="C65" s="417"/>
      <c r="D65" s="417"/>
      <c r="E65" s="417"/>
      <c r="F65" s="417"/>
      <c r="G65" s="417"/>
      <c r="H65" s="417"/>
    </row>
    <row r="66" spans="1:8" x14ac:dyDescent="0.15">
      <c r="A66" s="417"/>
      <c r="B66" s="417"/>
      <c r="C66" s="417"/>
      <c r="D66" s="417"/>
      <c r="E66" s="417"/>
      <c r="F66" s="417"/>
      <c r="G66" s="417"/>
      <c r="H66" s="417"/>
    </row>
    <row r="67" spans="1:8" x14ac:dyDescent="0.15">
      <c r="A67" s="251" t="s">
        <v>546</v>
      </c>
      <c r="B67" s="417"/>
      <c r="C67" s="417"/>
      <c r="D67" s="417"/>
      <c r="E67" s="417"/>
      <c r="F67" s="417"/>
      <c r="G67" s="417"/>
      <c r="H67" s="417"/>
    </row>
    <row r="68" spans="1:8" x14ac:dyDescent="0.15">
      <c r="A68" s="251"/>
      <c r="B68" s="417"/>
      <c r="C68" s="417"/>
      <c r="D68" s="417"/>
      <c r="E68" s="417"/>
      <c r="F68" s="417"/>
      <c r="G68" s="417"/>
      <c r="H68" s="417"/>
    </row>
    <row r="69" spans="1:8" ht="7.5" customHeight="1" x14ac:dyDescent="0.15">
      <c r="A69" s="253"/>
      <c r="B69" s="254"/>
      <c r="C69" s="254"/>
      <c r="D69" s="254"/>
      <c r="E69" s="254"/>
      <c r="F69" s="254"/>
      <c r="G69" s="254"/>
      <c r="H69" s="254"/>
    </row>
    <row r="70" spans="1:8" x14ac:dyDescent="0.15">
      <c r="A70" s="1340"/>
      <c r="B70" s="1340"/>
      <c r="C70" s="1340"/>
      <c r="D70" s="254"/>
      <c r="E70" s="254"/>
      <c r="F70" s="254"/>
      <c r="G70" s="254"/>
      <c r="H70" s="254"/>
    </row>
    <row r="71" spans="1:8" ht="9" customHeight="1" x14ac:dyDescent="0.15">
      <c r="A71" s="409"/>
      <c r="B71" s="409"/>
      <c r="C71" s="409"/>
      <c r="D71" s="254"/>
      <c r="E71" s="254"/>
      <c r="F71" s="254"/>
      <c r="G71" s="254"/>
      <c r="H71" s="254"/>
    </row>
    <row r="72" spans="1:8" x14ac:dyDescent="0.15">
      <c r="A72" s="1344"/>
      <c r="B72" s="1344"/>
      <c r="C72" s="1344"/>
      <c r="D72" s="1344"/>
      <c r="E72" s="1344"/>
      <c r="F72" s="1344"/>
      <c r="G72" s="1344"/>
      <c r="H72" s="1344"/>
    </row>
    <row r="73" spans="1:8" x14ac:dyDescent="0.15">
      <c r="A73" s="1344"/>
      <c r="B73" s="1344"/>
      <c r="C73" s="1344"/>
      <c r="D73" s="1345"/>
      <c r="E73" s="1345"/>
      <c r="F73" s="1345"/>
      <c r="G73" s="1344"/>
      <c r="H73" s="1344"/>
    </row>
    <row r="74" spans="1:8" ht="25.5" customHeight="1" x14ac:dyDescent="0.15">
      <c r="A74" s="1344"/>
      <c r="B74" s="1344"/>
      <c r="C74" s="1344"/>
      <c r="D74" s="1344"/>
      <c r="E74" s="1344"/>
      <c r="F74" s="1344"/>
      <c r="G74" s="1344"/>
      <c r="H74" s="1344"/>
    </row>
    <row r="75" spans="1:8" ht="18.75" customHeight="1" x14ac:dyDescent="0.15">
      <c r="A75" s="1346"/>
      <c r="B75" s="255"/>
      <c r="C75" s="255"/>
      <c r="D75" s="255"/>
      <c r="E75" s="255"/>
      <c r="F75" s="255"/>
      <c r="G75" s="255"/>
      <c r="H75" s="255"/>
    </row>
    <row r="76" spans="1:8" ht="18.75" customHeight="1" x14ac:dyDescent="0.15">
      <c r="A76" s="1346"/>
      <c r="B76" s="255"/>
      <c r="C76" s="255"/>
      <c r="D76" s="255"/>
      <c r="E76" s="255"/>
      <c r="F76" s="255"/>
      <c r="G76" s="255"/>
      <c r="H76" s="255"/>
    </row>
    <row r="77" spans="1:8" ht="18.75" customHeight="1" x14ac:dyDescent="0.15">
      <c r="A77" s="1346"/>
      <c r="B77" s="255"/>
      <c r="C77" s="255"/>
      <c r="D77" s="255"/>
      <c r="E77" s="255"/>
      <c r="F77" s="255"/>
      <c r="G77" s="255"/>
      <c r="H77" s="255"/>
    </row>
    <row r="78" spans="1:8" ht="18.75" customHeight="1" x14ac:dyDescent="0.15">
      <c r="A78" s="1346"/>
      <c r="B78" s="255"/>
      <c r="C78" s="255"/>
      <c r="D78" s="255"/>
      <c r="E78" s="255"/>
      <c r="F78" s="255"/>
      <c r="G78" s="255"/>
      <c r="H78" s="255"/>
    </row>
    <row r="79" spans="1:8" ht="18.75" customHeight="1" x14ac:dyDescent="0.15">
      <c r="A79" s="1346"/>
      <c r="B79" s="255"/>
      <c r="C79" s="255"/>
      <c r="D79" s="255"/>
      <c r="E79" s="255"/>
      <c r="F79" s="255"/>
      <c r="G79" s="255"/>
      <c r="H79" s="255"/>
    </row>
    <row r="80" spans="1:8" ht="18.75" customHeight="1" x14ac:dyDescent="0.15">
      <c r="A80" s="1346"/>
      <c r="B80" s="255"/>
      <c r="C80" s="255"/>
      <c r="D80" s="255"/>
      <c r="E80" s="255"/>
      <c r="F80" s="255"/>
      <c r="G80" s="255"/>
      <c r="H80" s="255"/>
    </row>
    <row r="81" spans="1:8" x14ac:dyDescent="0.15">
      <c r="A81" s="1346"/>
      <c r="B81" s="190"/>
      <c r="C81" s="255"/>
      <c r="D81" s="255"/>
      <c r="E81" s="255"/>
      <c r="F81" s="255"/>
      <c r="G81" s="255"/>
      <c r="H81" s="255"/>
    </row>
    <row r="82" spans="1:8" ht="9.75" customHeight="1" x14ac:dyDescent="0.15">
      <c r="A82" s="256"/>
      <c r="B82" s="257"/>
      <c r="C82" s="254"/>
      <c r="D82" s="254"/>
      <c r="E82" s="254"/>
      <c r="F82" s="254"/>
      <c r="G82" s="254"/>
      <c r="H82" s="254"/>
    </row>
    <row r="83" spans="1:8" x14ac:dyDescent="0.15">
      <c r="A83" s="1340"/>
      <c r="B83" s="1340"/>
      <c r="C83" s="1340"/>
      <c r="D83" s="254"/>
      <c r="E83" s="254"/>
      <c r="F83" s="254"/>
      <c r="G83" s="254"/>
      <c r="H83" s="254"/>
    </row>
    <row r="84" spans="1:8" x14ac:dyDescent="0.15">
      <c r="A84" s="254"/>
      <c r="B84" s="254"/>
      <c r="C84" s="254"/>
      <c r="D84" s="254"/>
      <c r="E84" s="254"/>
      <c r="F84" s="254"/>
      <c r="G84" s="254"/>
      <c r="H84" s="254"/>
    </row>
    <row r="85" spans="1:8" x14ac:dyDescent="0.15">
      <c r="A85" s="254"/>
      <c r="B85" s="254"/>
      <c r="C85" s="254"/>
      <c r="D85" s="254"/>
      <c r="E85" s="254"/>
      <c r="F85" s="254"/>
      <c r="G85" s="254"/>
      <c r="H85" s="254"/>
    </row>
    <row r="86" spans="1:8" x14ac:dyDescent="0.15">
      <c r="A86" s="1340"/>
      <c r="B86" s="1340"/>
      <c r="C86" s="1340"/>
      <c r="D86" s="1340"/>
      <c r="E86" s="1340"/>
      <c r="F86" s="1340"/>
      <c r="G86" s="1340"/>
      <c r="H86" s="1340"/>
    </row>
    <row r="87" spans="1:8" x14ac:dyDescent="0.15">
      <c r="A87" s="258"/>
      <c r="B87" s="258"/>
      <c r="C87" s="258"/>
      <c r="D87" s="258"/>
      <c r="E87" s="258"/>
      <c r="F87" s="258"/>
      <c r="G87" s="258"/>
      <c r="H87" s="258"/>
    </row>
  </sheetData>
  <mergeCells count="16">
    <mergeCell ref="A86:H86"/>
    <mergeCell ref="A12:H12"/>
    <mergeCell ref="A15:H17"/>
    <mergeCell ref="D20:E20"/>
    <mergeCell ref="C45:F45"/>
    <mergeCell ref="A70:C70"/>
    <mergeCell ref="A72:B74"/>
    <mergeCell ref="C72:C74"/>
    <mergeCell ref="D72:F72"/>
    <mergeCell ref="G72:G74"/>
    <mergeCell ref="H72:H74"/>
    <mergeCell ref="D73:D74"/>
    <mergeCell ref="E73:E74"/>
    <mergeCell ref="F73:F74"/>
    <mergeCell ref="A75:A81"/>
    <mergeCell ref="A83:C83"/>
  </mergeCells>
  <phoneticPr fontId="3"/>
  <pageMargins left="0.7" right="0.7" top="0.75" bottom="0.75" header="0.3" footer="0.3"/>
  <pageSetup paperSize="9"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13</vt:i4>
      </vt:variant>
    </vt:vector>
  </HeadingPairs>
  <TitlesOfParts>
    <vt:vector size="40" baseType="lpstr">
      <vt:lpstr>第１号</vt:lpstr>
      <vt:lpstr>第２号</vt:lpstr>
      <vt:lpstr>第２号別紙</vt:lpstr>
      <vt:lpstr>第３号</vt:lpstr>
      <vt:lpstr>第３号別表</vt:lpstr>
      <vt:lpstr>第４号</vt:lpstr>
      <vt:lpstr>第５号</vt:lpstr>
      <vt:lpstr>第６号</vt:lpstr>
      <vt:lpstr>第７号</vt:lpstr>
      <vt:lpstr>設定</vt:lpstr>
      <vt:lpstr>第１号 (記入例)</vt:lpstr>
      <vt:lpstr>第２号 (記入例)４月</vt:lpstr>
      <vt:lpstr>第２号 (記入例) ５月</vt:lpstr>
      <vt:lpstr>第２号 (記入例) ６月</vt:lpstr>
      <vt:lpstr>第３号 記入例)</vt:lpstr>
      <vt:lpstr>第３号別紙 (記入例)</vt:lpstr>
      <vt:lpstr>第４号 (記入例)</vt:lpstr>
      <vt:lpstr>第５号 (記入例)</vt:lpstr>
      <vt:lpstr>第６号 (記入例)</vt:lpstr>
      <vt:lpstr>第６号別表 (2)</vt:lpstr>
      <vt:lpstr>第７号 (記入例)</vt:lpstr>
      <vt:lpstr>第７号別紙１ (記入例)</vt:lpstr>
      <vt:lpstr>第７号別紙２ (記入例)</vt:lpstr>
      <vt:lpstr>第８号 (記入例)</vt:lpstr>
      <vt:lpstr>第９号 (記入例)</vt:lpstr>
      <vt:lpstr>第１０号 (記入例)</vt:lpstr>
      <vt:lpstr>第11号 (記入例)</vt:lpstr>
      <vt:lpstr>第１号!Print_Area</vt:lpstr>
      <vt:lpstr>第２号!Print_Area</vt:lpstr>
      <vt:lpstr>'第２号 (記入例)４月'!Print_Area</vt:lpstr>
      <vt:lpstr>第２号別紙!Print_Area</vt:lpstr>
      <vt:lpstr>第３号!Print_Area</vt:lpstr>
      <vt:lpstr>第３号別表!Print_Area</vt:lpstr>
      <vt:lpstr>第４号!Print_Area</vt:lpstr>
      <vt:lpstr>第５号!Print_Area</vt:lpstr>
      <vt:lpstr>第７号!Print_Area</vt:lpstr>
      <vt:lpstr>第３号別表!Print_Titles</vt:lpstr>
      <vt:lpstr>'第６号別表 (2)'!Print_Titles</vt:lpstr>
      <vt:lpstr>'第７号別紙１ (記入例)'!Print_Titles</vt:lpstr>
      <vt:lpstr>'第７号別紙２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2022-03-23T04:22:11Z</cp:lastPrinted>
  <dcterms:created xsi:type="dcterms:W3CDTF">2020-04-20T02:17:21Z</dcterms:created>
  <dcterms:modified xsi:type="dcterms:W3CDTF">2023-08-01T01:27:11Z</dcterms:modified>
</cp:coreProperties>
</file>