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C2A033F-EC9C-44E3-A4C5-66FFEFBD8E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9" l="1"/>
  <c r="D5" i="9"/>
  <c r="D7" i="9"/>
  <c r="D9" i="9"/>
  <c r="D11" i="9"/>
  <c r="D13" i="9"/>
  <c r="D15" i="9"/>
  <c r="D18" i="9"/>
  <c r="D20" i="9"/>
  <c r="D22" i="9"/>
  <c r="D24" i="9"/>
  <c r="D26" i="9"/>
  <c r="D28" i="9"/>
  <c r="D30" i="9"/>
  <c r="D35" i="9"/>
  <c r="D36" i="9"/>
  <c r="D37" i="9"/>
  <c r="D38" i="9"/>
  <c r="D40" i="9"/>
  <c r="D41" i="9"/>
  <c r="D46" i="9" s="1"/>
  <c r="D42" i="9"/>
  <c r="D43" i="9"/>
  <c r="D44" i="9"/>
  <c r="D45" i="9"/>
  <c r="C9" i="8"/>
  <c r="C16" i="8"/>
  <c r="C17" i="8"/>
  <c r="C19" i="8"/>
  <c r="C21" i="8"/>
  <c r="C23" i="8"/>
  <c r="C25" i="8"/>
  <c r="C27" i="8"/>
  <c r="C29" i="8"/>
  <c r="C31" i="8"/>
  <c r="C33" i="8"/>
  <c r="C35" i="8"/>
  <c r="W48" i="8"/>
  <c r="D26" i="7"/>
  <c r="D3" i="7"/>
  <c r="D17" i="7" s="1"/>
  <c r="D5" i="7"/>
  <c r="D7" i="7"/>
  <c r="D9" i="7"/>
  <c r="D11" i="7"/>
  <c r="D13" i="7"/>
  <c r="D15" i="7"/>
  <c r="D18" i="7"/>
  <c r="D20" i="7"/>
  <c r="D22" i="7"/>
  <c r="D24" i="7"/>
  <c r="D28" i="7"/>
  <c r="D30" i="7"/>
  <c r="D35" i="7"/>
  <c r="D36" i="7"/>
  <c r="D37" i="7"/>
  <c r="D39" i="7" s="1"/>
  <c r="D38" i="7"/>
  <c r="D40" i="7"/>
  <c r="D46" i="7" s="1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D17" i="9" l="1"/>
  <c r="D39" i="9"/>
  <c r="C37" i="8"/>
  <c r="D32" i="7"/>
  <c r="C37" i="3"/>
  <c r="D32" i="9"/>
  <c r="D33" i="7"/>
  <c r="D33" i="9" l="1"/>
  <c r="D48" i="7"/>
  <c r="K33" i="7"/>
  <c r="E47" i="3"/>
  <c r="W47" i="3" s="1"/>
  <c r="V50" i="3" s="1"/>
  <c r="K33" i="9" l="1"/>
  <c r="D48" i="9"/>
  <c r="E47" i="8"/>
  <c r="W47" i="8" s="1"/>
  <c r="V5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<sst xmlns="http://schemas.openxmlformats.org/spreadsheetml/2006/main" count="522" uniqueCount="129">
  <si>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</si>
  <si>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</si>
  <si>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</si>
  <si>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</si>
  <si>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</si>
  <si>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</si>
  <si>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</si>
  <si>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</si>
  <si>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</si>
  <si>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</si>
  <si>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</si>
  <si>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</si>
  <si>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</si>
  <si>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</si>
  <si>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</si>
  <si>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</si>
  <si>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</si>
  <si>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</si>
  <si>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</si>
  <si>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</si>
  <si>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</si>
  <si>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</si>
  <si>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</si>
  <si>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</si>
  <si>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</si>
  <si>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</si>
  <si>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</si>
  <si>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</si>
  <si>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</si>
  <si>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</si>
  <si>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</si>
  <si>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</si>
  <si>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</si>
  <si>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</si>
  <si>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</si>
  <si>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</si>
  <si>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</si>
  <si>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</si>
  <si>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</si>
  <si>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</si>
  <si>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</si>
  <si>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</si>
  <si>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</si>
  <si>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</si>
  <si>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</si>
  <si>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</si>
  <si>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</si>
  <si>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</si>
  <si>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</si>
  <si>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</si>
  <si>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</si>
  <si>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</si>
  <si>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</si>
  <si>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</si>
  <si>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</si>
  <si>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</si>
  <si>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</si>
  <si>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</si>
  <si>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</si>
  <si>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</si>
  <si>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</si>
  <si>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</si>
  <si>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</si>
  <si>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</si>
  <si>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</si>
  <si>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</si>
  <si>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</si>
  <si>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</si>
  <si>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</si>
  <si>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</si>
  <si>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</si>
  <si>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</si>
  <si>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</si>
  <si>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</si>
  <si>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</si>
  <si>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</si>
  <si>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</si>
  <si>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</si>
  <si>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</si>
  <si>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</si>
  <si>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</si>
  <si>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</si>
  <si>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</si>
  <si>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</si>
  <si>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</si>
  <si>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</si>
  <si>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</si>
  <si>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</si>
  <si>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</si>
  <si>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</si>
  <si>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</si>
  <si>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</si>
  <si>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</si>
  <si>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</si>
  <si>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</si>
  <si>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</si>
  <si>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</si>
  <si>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</si>
  <si>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</si>
  <si>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</si>
  <si>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</si>
  <si>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</si>
  <si>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</si>
  <si>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</si>
  <si>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</si>
  <si>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</si>
  <si>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</si>
  <si>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</si>
  <si>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</si>
  <si>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</si>
  <si>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</si>
  <si>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</si>
  <si>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</si>
  <si>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</si>
  <si>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</si>
  <si>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</si>
  <si>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</si>
  <si>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</si>
  <si>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</si>
  <si>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</si>
  <si>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</si>
  <si>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</si>
  <si>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</si>
  <si>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</si>
  <si>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</si>
  <si>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　　　　　年度 収支決算書</t>
    <rPh sb="8" eb="10">
      <t>シュウシ</t>
    </rPh>
    <rPh sb="10" eb="12">
      <t>ケッサン</t>
    </rPh>
    <rPh sb="12" eb="13">
      <t>ショ</t>
    </rPh>
    <phoneticPr fontId="2"/>
  </si>
  <si>
    <t>○会計年度　　自 　　　　年　　月　　日～至 　　　　年　　月　　日</t>
    <phoneticPr fontId="2"/>
  </si>
  <si>
    <t>令和６年度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</si>
  <si>
    <t>港北</t>
    <rPh sb="0" eb="2">
      <t>コウホク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</si>
</sst>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Font="1" applyFill="1" applyBorder="1" applyAlignment="1">
      <alignment vertical="center" shrinkToFit="1"/>
    </xf>
    <xf numFmtId="0" fontId="0" fillId="0" borderId="0" xfId="0" applyFont="1" applyAlignment="1">
      <alignment vertical="center" wrapText="1"/>
    </xf>
    <xf numFmtId="0" fontId="0" fillId="0" borderId="40" xfId="0" applyFont="1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177" fontId="0" fillId="0" borderId="41" xfId="0" applyNumberFormat="1" applyFont="1" applyBorder="1" applyAlignment="1">
      <alignment horizontal="right" vertical="center"/>
    </xf>
    <xf numFmtId="0" fontId="0" fillId="0" borderId="42" xfId="0" applyFont="1" applyBorder="1" applyAlignment="1">
      <alignment horizontal="center" vertical="center"/>
    </xf>
    <xf numFmtId="0" fontId="0" fillId="0" borderId="42" xfId="0" applyFont="1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vertical="center" wrapText="1"/>
    </xf>
    <xf numFmtId="0" fontId="0" fillId="0" borderId="40" xfId="0" applyFont="1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Font="1" applyFill="1" applyBorder="1" applyAlignment="1">
      <alignment horizontal="center" vertical="center" textRotation="255"/>
    </xf>
    <xf numFmtId="0" fontId="0" fillId="0" borderId="45" xfId="0" applyFont="1" applyFill="1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vertical="center" textRotation="255"/>
    </xf>
    <xf numFmtId="0" fontId="0" fillId="0" borderId="42" xfId="0" applyFont="1" applyBorder="1" applyAlignment="1">
      <alignment horizontal="center" vertical="center" textRotation="255"/>
    </xf>
    <xf numFmtId="0" fontId="0" fillId="0" borderId="42" xfId="0" applyFont="1" applyFill="1" applyBorder="1" applyAlignment="1">
      <alignment vertical="center"/>
    </xf>
    <xf numFmtId="0" fontId="0" fillId="0" borderId="43" xfId="0" applyFont="1" applyBorder="1" applyAlignment="1">
      <alignment horizontal="center" vertical="center" textRotation="255"/>
    </xf>
    <xf numFmtId="0" fontId="0" fillId="0" borderId="43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0" fontId="8" fillId="2" borderId="61" xfId="0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8" fillId="0" borderId="61" xfId="0" applyNumberFormat="1" applyFont="1" applyFill="1" applyBorder="1" applyAlignment="1">
      <alignment vertical="center"/>
    </xf>
    <xf numFmtId="38" fontId="8" fillId="0" borderId="13" xfId="0" applyNumberFormat="1" applyFont="1" applyFill="1" applyBorder="1" applyAlignment="1">
      <alignment vertical="center"/>
    </xf>
    <xf numFmtId="38" fontId="8" fillId="0" borderId="15" xfId="0" applyNumberFormat="1" applyFont="1" applyFill="1" applyBorder="1" applyAlignment="1">
      <alignment vertical="center"/>
    </xf>
    <xf numFmtId="38" fontId="8" fillId="0" borderId="59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38" fontId="8" fillId="0" borderId="60" xfId="0" applyNumberFormat="1" applyFont="1" applyFill="1" applyBorder="1" applyAlignment="1">
      <alignment vertical="center"/>
    </xf>
    <xf numFmtId="38" fontId="8" fillId="0" borderId="16" xfId="0" applyNumberFormat="1" applyFont="1" applyFill="1" applyBorder="1" applyAlignment="1">
      <alignment vertical="center"/>
    </xf>
    <xf numFmtId="38" fontId="8" fillId="0" borderId="17" xfId="0" applyNumberFormat="1" applyFont="1" applyFill="1" applyBorder="1" applyAlignment="1">
      <alignment vertical="center"/>
    </xf>
    <xf numFmtId="38" fontId="9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Font="1" applyBorder="1" applyAlignment="1">
      <alignment horizontal="left" vertical="center" wrapText="1"/>
    </xf>
    <xf numFmtId="0" fontId="0" fillId="0" borderId="76" xfId="0" applyFont="1" applyBorder="1" applyAlignment="1"/>
    <xf numFmtId="0" fontId="4" fillId="0" borderId="0" xfId="0" applyFont="1" applyAlignment="1">
      <alignment horizontal="right" vertical="center" wrapText="1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176" fontId="0" fillId="0" borderId="57" xfId="1" applyNumberFormat="1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65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8" fillId="0" borderId="7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textRotation="255" wrapText="1"/>
    </xf>
    <xf numFmtId="0" fontId="0" fillId="0" borderId="62" xfId="0" applyFont="1" applyBorder="1" applyAlignment="1">
      <alignment horizontal="center" vertical="center" textRotation="255" wrapText="1"/>
    </xf>
    <xf numFmtId="0" fontId="0" fillId="0" borderId="63" xfId="0" applyFont="1" applyBorder="1" applyAlignment="1">
      <alignment horizontal="center" vertical="center" textRotation="255" wrapText="1"/>
    </xf>
    <xf numFmtId="0" fontId="0" fillId="0" borderId="53" xfId="0" applyFont="1" applyFill="1" applyBorder="1" applyAlignment="1">
      <alignment horizontal="center" vertical="center" textRotation="255" wrapText="1"/>
    </xf>
    <xf numFmtId="0" fontId="0" fillId="0" borderId="62" xfId="0" applyFont="1" applyFill="1" applyBorder="1" applyAlignment="1">
      <alignment horizontal="center" vertical="center" textRotation="255" wrapText="1"/>
    </xf>
    <xf numFmtId="0" fontId="0" fillId="0" borderId="75" xfId="0" applyFont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38" fontId="14" fillId="3" borderId="0" xfId="1" applyFont="1" applyFill="1" applyBorder="1" applyAlignment="1">
      <alignment vertical="center" shrinkToFit="1"/>
    </xf>
    <xf numFmtId="0" fontId="0" fillId="0" borderId="53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4" xfId="0" applyFont="1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/>
    </xf>
    <xf numFmtId="0" fontId="0" fillId="0" borderId="58" xfId="0" applyFont="1" applyBorder="1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textRotation="255"/>
    </xf>
    <xf numFmtId="0" fontId="0" fillId="0" borderId="59" xfId="0" applyFont="1" applyFill="1" applyBorder="1" applyAlignment="1">
      <alignment horizontal="center" vertical="center" textRotation="255"/>
    </xf>
    <xf numFmtId="0" fontId="0" fillId="0" borderId="8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 textRotation="255" wrapText="1"/>
    </xf>
    <xf numFmtId="0" fontId="0" fillId="0" borderId="54" xfId="0" applyFont="1" applyFill="1" applyBorder="1" applyAlignment="1">
      <alignment horizontal="center" vertical="center" textRotation="255" wrapText="1"/>
    </xf>
    <xf numFmtId="0" fontId="0" fillId="0" borderId="8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 textRotation="255" wrapText="1"/>
    </xf>
    <xf numFmtId="0" fontId="0" fillId="0" borderId="79" xfId="0" applyFont="1" applyBorder="1" applyAlignment="1">
      <alignment vertical="center" textRotation="255" wrapText="1"/>
    </xf>
    <xf numFmtId="0" fontId="0" fillId="0" borderId="40" xfId="0" applyFont="1" applyBorder="1" applyAlignment="1">
      <alignment vertical="center" wrapText="1"/>
    </xf>
    <xf numFmtId="0" fontId="0" fillId="0" borderId="65" xfId="0" applyFont="1" applyBorder="1" applyAlignment="1">
      <alignment vertical="center" wrapText="1"/>
    </xf>
    <xf numFmtId="0" fontId="0" fillId="0" borderId="65" xfId="0" applyFont="1" applyBorder="1" applyAlignment="1">
      <alignment vertical="center" textRotation="255" wrapText="1"/>
    </xf>
    <xf numFmtId="0" fontId="0" fillId="0" borderId="79" xfId="0" applyFont="1" applyBorder="1" applyAlignment="1">
      <alignment vertical="center"/>
    </xf>
    <xf numFmtId="0" fontId="0" fillId="0" borderId="40" xfId="0" applyFont="1" applyFill="1" applyBorder="1" applyAlignment="1">
      <alignment vertical="center" wrapText="1"/>
    </xf>
    <xf numFmtId="0" fontId="0" fillId="0" borderId="65" xfId="0" applyFont="1" applyFill="1" applyBorder="1" applyAlignment="1">
      <alignment vertical="center" wrapText="1"/>
    </xf>
    <xf numFmtId="0" fontId="0" fillId="0" borderId="79" xfId="0" applyFont="1" applyBorder="1" applyAlignment="1">
      <alignment vertical="center" wrapText="1"/>
    </xf>
    <xf numFmtId="0" fontId="0" fillId="0" borderId="64" xfId="0" applyFont="1" applyBorder="1" applyAlignment="1">
      <alignment vertical="center" textRotation="255" wrapText="1"/>
    </xf>
    <xf numFmtId="0" fontId="0" fillId="0" borderId="64" xfId="0" applyFont="1" applyBorder="1" applyAlignment="1">
      <alignment vertical="center" wrapText="1"/>
    </xf>
    <xf numFmtId="0" fontId="0" fillId="0" borderId="54" xfId="0" applyFont="1" applyBorder="1" applyAlignment="1">
      <alignment horizontal="center" vertical="center" textRotation="255" wrapText="1"/>
    </xf>
    <xf numFmtId="0" fontId="0" fillId="0" borderId="75" xfId="0" applyFont="1" applyBorder="1" applyAlignment="1">
      <alignment vertical="center" textRotation="255" wrapText="1"/>
    </xf>
    <xf numFmtId="0" fontId="0" fillId="0" borderId="7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176" fontId="0" fillId="0" borderId="40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176" fontId="0" fillId="0" borderId="75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176" fontId="0" fillId="0" borderId="64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>
          <a:extLst>
            <a:ext uri="{FF2B5EF4-FFF2-40B4-BE49-F238E27FC236}">
              <a16:creationId xmlns:a16="http://schemas.microsoft.com/office/drawing/2014/main" id="{00000000-0008-0000-0100-0000432C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>
          <a:extLst>
            <a:ext uri="{FF2B5EF4-FFF2-40B4-BE49-F238E27FC236}">
              <a16:creationId xmlns:a16="http://schemas.microsoft.com/office/drawing/2014/main" id="{00000000-0008-0000-0100-0000442C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200-000003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200-000004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200-00000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>
          <a:extLst>
            <a:ext uri="{FF2B5EF4-FFF2-40B4-BE49-F238E27FC236}">
              <a16:creationId xmlns:a16="http://schemas.microsoft.com/office/drawing/2014/main" id="{00000000-0008-0000-0200-000010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200-000011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>
          <a:extLst>
            <a:ext uri="{FF2B5EF4-FFF2-40B4-BE49-F238E27FC236}">
              <a16:creationId xmlns:a16="http://schemas.microsoft.com/office/drawing/2014/main" id="{00000000-0008-0000-0200-0000123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200-000013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>
          <a:extLst>
            <a:ext uri="{FF2B5EF4-FFF2-40B4-BE49-F238E27FC236}">
              <a16:creationId xmlns:a16="http://schemas.microsoft.com/office/drawing/2014/main" id="{00000000-0008-0000-0200-000014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>
          <a:extLst>
            <a:ext uri="{FF2B5EF4-FFF2-40B4-BE49-F238E27FC236}">
              <a16:creationId xmlns:a16="http://schemas.microsoft.com/office/drawing/2014/main" id="{00000000-0008-0000-0200-00001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>
          <a:extLst>
            <a:ext uri="{FF2B5EF4-FFF2-40B4-BE49-F238E27FC236}">
              <a16:creationId xmlns:a16="http://schemas.microsoft.com/office/drawing/2014/main" id="{00000000-0008-0000-0200-000016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>
          <a:extLst>
            <a:ext uri="{FF2B5EF4-FFF2-40B4-BE49-F238E27FC236}">
              <a16:creationId xmlns:a16="http://schemas.microsoft.com/office/drawing/2014/main" id="{00000000-0008-0000-0200-000017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200-000018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>
          <a:extLst>
            <a:ext uri="{FF2B5EF4-FFF2-40B4-BE49-F238E27FC236}">
              <a16:creationId xmlns:a16="http://schemas.microsoft.com/office/drawing/2014/main" id="{00000000-0008-0000-0200-000019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>
          <a:extLst>
            <a:ext uri="{FF2B5EF4-FFF2-40B4-BE49-F238E27FC236}">
              <a16:creationId xmlns:a16="http://schemas.microsoft.com/office/drawing/2014/main" id="{00000000-0008-0000-0200-00001A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>
          <a:extLst>
            <a:ext uri="{FF2B5EF4-FFF2-40B4-BE49-F238E27FC236}">
              <a16:creationId xmlns:a16="http://schemas.microsoft.com/office/drawing/2014/main" id="{00000000-0008-0000-0200-00001B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>
          <a:extLst>
            <a:ext uri="{FF2B5EF4-FFF2-40B4-BE49-F238E27FC236}">
              <a16:creationId xmlns:a16="http://schemas.microsoft.com/office/drawing/2014/main" id="{00000000-0008-0000-0200-00001C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>
          <a:extLst>
            <a:ext uri="{FF2B5EF4-FFF2-40B4-BE49-F238E27FC236}">
              <a16:creationId xmlns:a16="http://schemas.microsoft.com/office/drawing/2014/main" id="{00000000-0008-0000-0200-00001D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200-00001E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>
          <a:extLst>
            <a:ext uri="{FF2B5EF4-FFF2-40B4-BE49-F238E27FC236}">
              <a16:creationId xmlns:a16="http://schemas.microsoft.com/office/drawing/2014/main" id="{00000000-0008-0000-0200-00001F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200-000020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>
          <a:extLst>
            <a:ext uri="{FF2B5EF4-FFF2-40B4-BE49-F238E27FC236}">
              <a16:creationId xmlns:a16="http://schemas.microsoft.com/office/drawing/2014/main" id="{00000000-0008-0000-0200-000021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>
          <a:extLst>
            <a:ext uri="{FF2B5EF4-FFF2-40B4-BE49-F238E27FC236}">
              <a16:creationId xmlns:a16="http://schemas.microsoft.com/office/drawing/2014/main" id="{00000000-0008-0000-0200-000022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>
          <a:extLst>
            <a:ext uri="{FF2B5EF4-FFF2-40B4-BE49-F238E27FC236}">
              <a16:creationId xmlns:a16="http://schemas.microsoft.com/office/drawing/2014/main" id="{00000000-0008-0000-0200-000023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>
          <a:extLst>
            <a:ext uri="{FF2B5EF4-FFF2-40B4-BE49-F238E27FC236}">
              <a16:creationId xmlns:a16="http://schemas.microsoft.com/office/drawing/2014/main" id="{00000000-0008-0000-0200-0000923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>
          <a:extLst>
            <a:ext uri="{FF2B5EF4-FFF2-40B4-BE49-F238E27FC236}">
              <a16:creationId xmlns:a16="http://schemas.microsoft.com/office/drawing/2014/main" id="{00000000-0008-0000-0300-00003F34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>
          <a:extLst>
            <a:ext uri="{FF2B5EF4-FFF2-40B4-BE49-F238E27FC236}">
              <a16:creationId xmlns:a16="http://schemas.microsoft.com/office/drawing/2014/main" id="{00000000-0008-0000-0300-00004034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tabSelected="1" view="pageBreakPreview" zoomScaleNormal="100" zoomScaleSheetLayoutView="100" workbookViewId="0">
      <selection activeCell="Q3" sqref="Q3"/>
    </sheetView>
  </sheetViews>
  <sheetFormatPr defaultRowHeight="13.5" x14ac:dyDescent="0.15"/>
  <cols>
    <col min="1" max="1" width="3.625" style="136" customWidth="1"/>
    <col min="2" max="2" width="22.75" style="136" customWidth="1"/>
    <col min="3" max="3" width="12.875" style="137" customWidth="1"/>
    <col min="4" max="7" width="2.375" style="136" customWidth="1"/>
    <col min="8" max="9" width="2.875" style="136" customWidth="1"/>
    <col min="10" max="33" width="2.375" style="136" customWidth="1"/>
    <col min="34" max="34" width="9" style="136"/>
    <col min="35" max="35" width="9.875" style="136" bestFit="1" customWidth="1"/>
    <col min="36" max="16384" width="9" style="136"/>
  </cols>
  <sheetData>
    <row r="1" spans="1:35" ht="24" customHeight="1" thickTop="1" thickBot="1" x14ac:dyDescent="0.2">
      <c r="A1" s="1"/>
      <c r="B1" s="2"/>
      <c r="C1" s="3"/>
      <c r="D1" s="4"/>
      <c r="Q1" s="232" t="s">
        <v>36</v>
      </c>
      <c r="R1" s="233"/>
      <c r="S1" s="233"/>
      <c r="T1" s="233"/>
      <c r="U1" s="233"/>
      <c r="V1" s="233"/>
      <c r="W1" s="233"/>
      <c r="X1" s="233" t="s">
        <v>37</v>
      </c>
      <c r="Y1" s="233"/>
      <c r="Z1" s="233"/>
      <c r="AA1" s="233"/>
      <c r="AB1" s="233"/>
      <c r="AC1" s="233"/>
      <c r="AD1" s="234"/>
    </row>
    <row r="2" spans="1:35" ht="30" customHeight="1" thickBot="1" x14ac:dyDescent="0.2">
      <c r="A2" s="1"/>
      <c r="B2" s="2"/>
      <c r="C2" s="3"/>
      <c r="D2" s="4"/>
      <c r="Q2" s="235" t="s">
        <v>128</v>
      </c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7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7" t="s">
        <v>127</v>
      </c>
      <c r="B4" s="168"/>
      <c r="C4" s="168"/>
      <c r="D4" s="168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</row>
    <row r="5" spans="1:35" ht="22.5" customHeight="1" x14ac:dyDescent="0.15">
      <c r="A5" s="175" t="s">
        <v>34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</row>
    <row r="6" spans="1:35" ht="22.5" customHeight="1" x14ac:dyDescent="0.15">
      <c r="A6" s="170" t="s">
        <v>126</v>
      </c>
      <c r="B6" s="171"/>
      <c r="C6" s="171"/>
      <c r="D6" s="171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</row>
    <row r="7" spans="1:35" ht="22.5" customHeight="1" thickBot="1" x14ac:dyDescent="0.2">
      <c r="A7" s="172" t="s">
        <v>0</v>
      </c>
      <c r="B7" s="173"/>
      <c r="C7" s="173"/>
      <c r="D7" s="173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</row>
    <row r="8" spans="1:35" s="7" customFormat="1" ht="25.5" customHeight="1" thickBot="1" x14ac:dyDescent="0.2">
      <c r="A8" s="178" t="s">
        <v>1</v>
      </c>
      <c r="B8" s="179"/>
      <c r="C8" s="6" t="s">
        <v>46</v>
      </c>
      <c r="D8" s="180" t="s">
        <v>2</v>
      </c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2"/>
    </row>
    <row r="9" spans="1:35" s="109" customFormat="1" ht="19.5" customHeight="1" x14ac:dyDescent="0.15">
      <c r="A9" s="197">
        <v>1</v>
      </c>
      <c r="B9" s="208" t="s">
        <v>3</v>
      </c>
      <c r="C9" s="176">
        <f>D9*I9*O9</f>
        <v>0</v>
      </c>
      <c r="D9" s="183"/>
      <c r="E9" s="184"/>
      <c r="F9" s="184"/>
      <c r="G9" s="9" t="s">
        <v>4</v>
      </c>
      <c r="H9" s="9" t="s">
        <v>14</v>
      </c>
      <c r="I9" s="211"/>
      <c r="J9" s="211"/>
      <c r="K9" s="211"/>
      <c r="L9" s="212" t="s">
        <v>5</v>
      </c>
      <c r="M9" s="213"/>
      <c r="N9" s="9" t="s">
        <v>41</v>
      </c>
      <c r="O9" s="213">
        <v>12</v>
      </c>
      <c r="P9" s="213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9" customFormat="1" ht="19.5" customHeight="1" x14ac:dyDescent="0.15">
      <c r="A10" s="198"/>
      <c r="B10" s="190"/>
      <c r="C10" s="177"/>
      <c r="D10" s="214" t="s">
        <v>118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6"/>
    </row>
    <row r="11" spans="1:35" s="109" customFormat="1" ht="9" customHeight="1" x14ac:dyDescent="0.15">
      <c r="A11" s="206" t="s">
        <v>6</v>
      </c>
      <c r="B11" s="209" t="s">
        <v>7</v>
      </c>
      <c r="C11" s="176"/>
      <c r="D11" s="154" t="s">
        <v>47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6"/>
    </row>
    <row r="12" spans="1:35" s="109" customFormat="1" ht="9" customHeight="1" x14ac:dyDescent="0.15">
      <c r="A12" s="207"/>
      <c r="B12" s="210"/>
      <c r="C12" s="177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9"/>
    </row>
    <row r="13" spans="1:35" s="109" customFormat="1" ht="9" customHeight="1" x14ac:dyDescent="0.15">
      <c r="A13" s="207"/>
      <c r="B13" s="210"/>
      <c r="C13" s="177"/>
      <c r="D13" s="157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9"/>
      <c r="AE13" s="138"/>
      <c r="AF13" s="138"/>
      <c r="AG13" s="138"/>
      <c r="AH13" s="139"/>
      <c r="AI13" s="138"/>
    </row>
    <row r="14" spans="1:35" s="109" customFormat="1" ht="9" customHeight="1" x14ac:dyDescent="0.15">
      <c r="A14" s="207"/>
      <c r="B14" s="210"/>
      <c r="C14" s="177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9"/>
    </row>
    <row r="15" spans="1:35" s="109" customFormat="1" ht="9" customHeight="1" x14ac:dyDescent="0.15">
      <c r="A15" s="204"/>
      <c r="B15" s="193"/>
      <c r="C15" s="193"/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2"/>
      <c r="AH15" s="139"/>
    </row>
    <row r="16" spans="1:35" s="109" customFormat="1" ht="39" customHeight="1" x14ac:dyDescent="0.15">
      <c r="A16" s="204"/>
      <c r="B16" s="108" t="s">
        <v>123</v>
      </c>
      <c r="C16" s="140">
        <f>G16*K16</f>
        <v>0</v>
      </c>
      <c r="D16" s="199" t="s">
        <v>124</v>
      </c>
      <c r="E16" s="200"/>
      <c r="F16" s="200"/>
      <c r="G16" s="147"/>
      <c r="H16" s="147"/>
      <c r="I16" s="13" t="s">
        <v>8</v>
      </c>
      <c r="J16" s="13" t="s">
        <v>14</v>
      </c>
      <c r="K16" s="146">
        <v>2200</v>
      </c>
      <c r="L16" s="146"/>
      <c r="M16" s="146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41"/>
      <c r="AI16" s="142"/>
    </row>
    <row r="17" spans="1:30" s="109" customFormat="1" ht="19.5" customHeight="1" x14ac:dyDescent="0.15">
      <c r="A17" s="204"/>
      <c r="B17" s="189"/>
      <c r="C17" s="187" t="str">
        <f>IF(I17+I18+R17+R18+AA17+AA18=0,"",I17+I18+R17+R18+AA17+AA18)</f>
        <v/>
      </c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50"/>
    </row>
    <row r="18" spans="1:30" s="109" customFormat="1" ht="19.5" customHeight="1" x14ac:dyDescent="0.15">
      <c r="A18" s="204"/>
      <c r="B18" s="190"/>
      <c r="C18" s="188"/>
      <c r="D18" s="151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3"/>
    </row>
    <row r="19" spans="1:30" s="109" customFormat="1" ht="19.5" customHeight="1" x14ac:dyDescent="0.15">
      <c r="A19" s="204"/>
      <c r="B19" s="189"/>
      <c r="C19" s="187" t="str">
        <f>IF(I19+I20+R19+R20+AA19+AA20=0,"",I19+I20+R19+R20+AA19+AA20)</f>
        <v/>
      </c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50"/>
    </row>
    <row r="20" spans="1:30" s="109" customFormat="1" ht="19.5" customHeight="1" x14ac:dyDescent="0.15">
      <c r="A20" s="204"/>
      <c r="B20" s="192"/>
      <c r="C20" s="188"/>
      <c r="D20" s="151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3"/>
    </row>
    <row r="21" spans="1:30" s="109" customFormat="1" ht="19.5" customHeight="1" x14ac:dyDescent="0.15">
      <c r="A21" s="204"/>
      <c r="B21" s="189"/>
      <c r="C21" s="187" t="str">
        <f>IF(I21+I22+R21+R22+AA21+AA22=0,"",I21+I22+R21+R22+AA21+AA22)</f>
        <v/>
      </c>
      <c r="D21" s="148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50"/>
    </row>
    <row r="22" spans="1:30" s="109" customFormat="1" ht="19.5" customHeight="1" x14ac:dyDescent="0.15">
      <c r="A22" s="204"/>
      <c r="B22" s="190"/>
      <c r="C22" s="188"/>
      <c r="D22" s="151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3"/>
    </row>
    <row r="23" spans="1:30" s="109" customFormat="1" ht="19.5" customHeight="1" x14ac:dyDescent="0.15">
      <c r="A23" s="204"/>
      <c r="B23" s="191"/>
      <c r="C23" s="187" t="str">
        <f>IF(I23+I24+R23+R24+AA23+AA24=0,"",I23+I24+R23+R24+AA23+AA24)</f>
        <v/>
      </c>
      <c r="D23" s="148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50"/>
    </row>
    <row r="24" spans="1:30" s="109" customFormat="1" ht="19.5" customHeight="1" x14ac:dyDescent="0.15">
      <c r="A24" s="205"/>
      <c r="B24" s="190"/>
      <c r="C24" s="188"/>
      <c r="D24" s="151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3"/>
    </row>
    <row r="25" spans="1:30" s="109" customFormat="1" ht="19.5" customHeight="1" x14ac:dyDescent="0.15">
      <c r="A25" s="218">
        <v>3</v>
      </c>
      <c r="B25" s="191" t="s">
        <v>9</v>
      </c>
      <c r="C25" s="187">
        <f>I25+I26+R25+R26+AA25+AA26</f>
        <v>0</v>
      </c>
      <c r="D25" s="148"/>
      <c r="E25" s="149"/>
      <c r="F25" s="149"/>
      <c r="G25" s="149"/>
      <c r="H25" s="149"/>
      <c r="I25" s="165"/>
      <c r="J25" s="165"/>
      <c r="K25" s="165"/>
      <c r="L25" s="29" t="s">
        <v>4</v>
      </c>
      <c r="M25" s="149"/>
      <c r="N25" s="149"/>
      <c r="O25" s="149"/>
      <c r="P25" s="149"/>
      <c r="Q25" s="149"/>
      <c r="R25" s="165"/>
      <c r="S25" s="165"/>
      <c r="T25" s="165"/>
      <c r="U25" s="29" t="s">
        <v>4</v>
      </c>
      <c r="V25" s="149"/>
      <c r="W25" s="149"/>
      <c r="X25" s="149"/>
      <c r="Y25" s="149"/>
      <c r="Z25" s="149"/>
      <c r="AA25" s="165"/>
      <c r="AB25" s="165"/>
      <c r="AC25" s="165"/>
      <c r="AD25" s="34" t="s">
        <v>4</v>
      </c>
    </row>
    <row r="26" spans="1:30" s="109" customFormat="1" ht="19.5" customHeight="1" x14ac:dyDescent="0.15">
      <c r="A26" s="219"/>
      <c r="B26" s="220"/>
      <c r="C26" s="221"/>
      <c r="D26" s="222"/>
      <c r="E26" s="223"/>
      <c r="F26" s="223"/>
      <c r="G26" s="223"/>
      <c r="H26" s="223"/>
      <c r="I26" s="217"/>
      <c r="J26" s="217"/>
      <c r="K26" s="217"/>
      <c r="L26" s="30" t="s">
        <v>4</v>
      </c>
      <c r="M26" s="223"/>
      <c r="N26" s="223"/>
      <c r="O26" s="223"/>
      <c r="P26" s="223"/>
      <c r="Q26" s="223"/>
      <c r="R26" s="217"/>
      <c r="S26" s="217"/>
      <c r="T26" s="217"/>
      <c r="U26" s="30" t="s">
        <v>4</v>
      </c>
      <c r="V26" s="223"/>
      <c r="W26" s="223"/>
      <c r="X26" s="223"/>
      <c r="Y26" s="223"/>
      <c r="Z26" s="223"/>
      <c r="AA26" s="217"/>
      <c r="AB26" s="217"/>
      <c r="AC26" s="217"/>
      <c r="AD26" s="32" t="s">
        <v>4</v>
      </c>
    </row>
    <row r="27" spans="1:30" s="109" customFormat="1" ht="19.5" customHeight="1" x14ac:dyDescent="0.15">
      <c r="A27" s="218">
        <v>4</v>
      </c>
      <c r="B27" s="191" t="s">
        <v>10</v>
      </c>
      <c r="C27" s="187">
        <f>I27+I28+R27+R28+AA27+AA28</f>
        <v>0</v>
      </c>
      <c r="D27" s="148"/>
      <c r="E27" s="149"/>
      <c r="F27" s="149"/>
      <c r="G27" s="149"/>
      <c r="H27" s="149"/>
      <c r="I27" s="165"/>
      <c r="J27" s="165"/>
      <c r="K27" s="165"/>
      <c r="L27" s="29" t="s">
        <v>4</v>
      </c>
      <c r="M27" s="149"/>
      <c r="N27" s="149"/>
      <c r="O27" s="149"/>
      <c r="P27" s="149"/>
      <c r="Q27" s="149"/>
      <c r="R27" s="165"/>
      <c r="S27" s="165"/>
      <c r="T27" s="165"/>
      <c r="U27" s="29" t="s">
        <v>4</v>
      </c>
      <c r="V27" s="149"/>
      <c r="W27" s="149"/>
      <c r="X27" s="149"/>
      <c r="Y27" s="149"/>
      <c r="Z27" s="149"/>
      <c r="AA27" s="165"/>
      <c r="AB27" s="165"/>
      <c r="AC27" s="165"/>
      <c r="AD27" s="34" t="s">
        <v>4</v>
      </c>
    </row>
    <row r="28" spans="1:30" s="109" customFormat="1" ht="19.5" customHeight="1" x14ac:dyDescent="0.15">
      <c r="A28" s="198"/>
      <c r="B28" s="190"/>
      <c r="C28" s="188"/>
      <c r="D28" s="151"/>
      <c r="E28" s="152"/>
      <c r="F28" s="152"/>
      <c r="G28" s="152"/>
      <c r="H28" s="152"/>
      <c r="I28" s="166"/>
      <c r="J28" s="166"/>
      <c r="K28" s="166"/>
      <c r="L28" s="36" t="s">
        <v>4</v>
      </c>
      <c r="M28" s="152"/>
      <c r="N28" s="152"/>
      <c r="O28" s="152"/>
      <c r="P28" s="152"/>
      <c r="Q28" s="152"/>
      <c r="R28" s="166"/>
      <c r="S28" s="166"/>
      <c r="T28" s="166"/>
      <c r="U28" s="36" t="s">
        <v>4</v>
      </c>
      <c r="V28" s="152"/>
      <c r="W28" s="152"/>
      <c r="X28" s="152"/>
      <c r="Y28" s="152"/>
      <c r="Z28" s="152"/>
      <c r="AA28" s="166"/>
      <c r="AB28" s="166"/>
      <c r="AC28" s="166"/>
      <c r="AD28" s="37" t="s">
        <v>4</v>
      </c>
    </row>
    <row r="29" spans="1:30" s="109" customFormat="1" ht="19.5" customHeight="1" x14ac:dyDescent="0.15">
      <c r="A29" s="203" t="s">
        <v>45</v>
      </c>
      <c r="B29" s="191" t="s">
        <v>11</v>
      </c>
      <c r="C29" s="187">
        <f>I29+I30+R29+R30+AA29+AA30</f>
        <v>0</v>
      </c>
      <c r="D29" s="148"/>
      <c r="E29" s="149"/>
      <c r="F29" s="149"/>
      <c r="G29" s="149"/>
      <c r="H29" s="149"/>
      <c r="I29" s="165"/>
      <c r="J29" s="165"/>
      <c r="K29" s="165"/>
      <c r="L29" s="29" t="s">
        <v>4</v>
      </c>
      <c r="M29" s="149"/>
      <c r="N29" s="149"/>
      <c r="O29" s="149"/>
      <c r="P29" s="149"/>
      <c r="Q29" s="149"/>
      <c r="R29" s="165"/>
      <c r="S29" s="165"/>
      <c r="T29" s="165"/>
      <c r="U29" s="29" t="s">
        <v>4</v>
      </c>
      <c r="V29" s="149"/>
      <c r="W29" s="149"/>
      <c r="X29" s="149"/>
      <c r="Y29" s="149"/>
      <c r="Z29" s="149"/>
      <c r="AA29" s="165"/>
      <c r="AB29" s="165"/>
      <c r="AC29" s="165"/>
      <c r="AD29" s="34" t="s">
        <v>4</v>
      </c>
    </row>
    <row r="30" spans="1:30" s="109" customFormat="1" ht="19.5" customHeight="1" x14ac:dyDescent="0.15">
      <c r="A30" s="204"/>
      <c r="B30" s="190"/>
      <c r="C30" s="188"/>
      <c r="D30" s="151"/>
      <c r="E30" s="152"/>
      <c r="F30" s="152"/>
      <c r="G30" s="152"/>
      <c r="H30" s="152"/>
      <c r="I30" s="166"/>
      <c r="J30" s="166"/>
      <c r="K30" s="166"/>
      <c r="L30" s="36" t="s">
        <v>4</v>
      </c>
      <c r="M30" s="152"/>
      <c r="N30" s="152"/>
      <c r="O30" s="152"/>
      <c r="P30" s="152"/>
      <c r="Q30" s="152"/>
      <c r="R30" s="166"/>
      <c r="S30" s="166"/>
      <c r="T30" s="166"/>
      <c r="U30" s="36" t="s">
        <v>4</v>
      </c>
      <c r="V30" s="152"/>
      <c r="W30" s="152"/>
      <c r="X30" s="152"/>
      <c r="Y30" s="152"/>
      <c r="Z30" s="152"/>
      <c r="AA30" s="166"/>
      <c r="AB30" s="166"/>
      <c r="AC30" s="166"/>
      <c r="AD30" s="37" t="s">
        <v>4</v>
      </c>
    </row>
    <row r="31" spans="1:30" s="109" customFormat="1" ht="19.5" customHeight="1" x14ac:dyDescent="0.15">
      <c r="A31" s="204"/>
      <c r="B31" s="191" t="s">
        <v>43</v>
      </c>
      <c r="C31" s="187">
        <f>I31+I32+R31+R32+AA31+AA32</f>
        <v>0</v>
      </c>
      <c r="D31" s="148"/>
      <c r="E31" s="149"/>
      <c r="F31" s="149"/>
      <c r="G31" s="149"/>
      <c r="H31" s="149"/>
      <c r="I31" s="165"/>
      <c r="J31" s="165"/>
      <c r="K31" s="165"/>
      <c r="L31" s="29" t="s">
        <v>4</v>
      </c>
      <c r="M31" s="149"/>
      <c r="N31" s="149"/>
      <c r="O31" s="149"/>
      <c r="P31" s="149"/>
      <c r="Q31" s="149"/>
      <c r="R31" s="165"/>
      <c r="S31" s="165"/>
      <c r="T31" s="165"/>
      <c r="U31" s="29" t="s">
        <v>4</v>
      </c>
      <c r="V31" s="149"/>
      <c r="W31" s="149"/>
      <c r="X31" s="149"/>
      <c r="Y31" s="149"/>
      <c r="Z31" s="149"/>
      <c r="AA31" s="165"/>
      <c r="AB31" s="165"/>
      <c r="AC31" s="165"/>
      <c r="AD31" s="34" t="s">
        <v>4</v>
      </c>
    </row>
    <row r="32" spans="1:30" s="109" customFormat="1" ht="19.5" customHeight="1" x14ac:dyDescent="0.15">
      <c r="A32" s="204"/>
      <c r="B32" s="190"/>
      <c r="C32" s="188"/>
      <c r="D32" s="151"/>
      <c r="E32" s="152"/>
      <c r="F32" s="152"/>
      <c r="G32" s="152"/>
      <c r="H32" s="152"/>
      <c r="I32" s="166"/>
      <c r="J32" s="166"/>
      <c r="K32" s="166"/>
      <c r="L32" s="36" t="s">
        <v>4</v>
      </c>
      <c r="M32" s="152"/>
      <c r="N32" s="152"/>
      <c r="O32" s="152"/>
      <c r="P32" s="152"/>
      <c r="Q32" s="152"/>
      <c r="R32" s="166"/>
      <c r="S32" s="166"/>
      <c r="T32" s="166"/>
      <c r="U32" s="36" t="s">
        <v>4</v>
      </c>
      <c r="V32" s="152"/>
      <c r="W32" s="152"/>
      <c r="X32" s="152"/>
      <c r="Y32" s="152"/>
      <c r="Z32" s="152"/>
      <c r="AA32" s="166"/>
      <c r="AB32" s="166"/>
      <c r="AC32" s="166"/>
      <c r="AD32" s="37" t="s">
        <v>4</v>
      </c>
    </row>
    <row r="33" spans="1:30" s="109" customFormat="1" ht="19.5" customHeight="1" x14ac:dyDescent="0.15">
      <c r="A33" s="204"/>
      <c r="B33" s="191" t="s">
        <v>44</v>
      </c>
      <c r="C33" s="185">
        <f>I33+I34+R33+R34+AA33+AA34</f>
        <v>0</v>
      </c>
      <c r="D33" s="148"/>
      <c r="E33" s="149"/>
      <c r="F33" s="149"/>
      <c r="G33" s="149"/>
      <c r="H33" s="149"/>
      <c r="I33" s="165"/>
      <c r="J33" s="165"/>
      <c r="K33" s="165"/>
      <c r="L33" s="29" t="s">
        <v>4</v>
      </c>
      <c r="M33" s="149"/>
      <c r="N33" s="149"/>
      <c r="O33" s="149"/>
      <c r="P33" s="149"/>
      <c r="Q33" s="149"/>
      <c r="R33" s="165"/>
      <c r="S33" s="165"/>
      <c r="T33" s="165"/>
      <c r="U33" s="29" t="s">
        <v>4</v>
      </c>
      <c r="V33" s="149"/>
      <c r="W33" s="149"/>
      <c r="X33" s="149"/>
      <c r="Y33" s="149"/>
      <c r="Z33" s="149"/>
      <c r="AA33" s="165"/>
      <c r="AB33" s="165"/>
      <c r="AC33" s="165"/>
      <c r="AD33" s="34" t="s">
        <v>4</v>
      </c>
    </row>
    <row r="34" spans="1:30" s="109" customFormat="1" ht="19.5" customHeight="1" x14ac:dyDescent="0.15">
      <c r="A34" s="205"/>
      <c r="B34" s="190"/>
      <c r="C34" s="186"/>
      <c r="D34" s="151"/>
      <c r="E34" s="152"/>
      <c r="F34" s="152"/>
      <c r="G34" s="152"/>
      <c r="H34" s="152"/>
      <c r="I34" s="166"/>
      <c r="J34" s="166"/>
      <c r="K34" s="166"/>
      <c r="L34" s="36" t="s">
        <v>4</v>
      </c>
      <c r="M34" s="152"/>
      <c r="N34" s="152"/>
      <c r="O34" s="152"/>
      <c r="P34" s="152"/>
      <c r="Q34" s="152"/>
      <c r="R34" s="166"/>
      <c r="S34" s="166"/>
      <c r="T34" s="166"/>
      <c r="U34" s="36" t="s">
        <v>4</v>
      </c>
      <c r="V34" s="152"/>
      <c r="W34" s="152"/>
      <c r="X34" s="152"/>
      <c r="Y34" s="152"/>
      <c r="Z34" s="152"/>
      <c r="AA34" s="166"/>
      <c r="AB34" s="166"/>
      <c r="AC34" s="166"/>
      <c r="AD34" s="37" t="s">
        <v>4</v>
      </c>
    </row>
    <row r="35" spans="1:30" s="109" customFormat="1" ht="19.5" customHeight="1" x14ac:dyDescent="0.15">
      <c r="A35" s="218">
        <v>6</v>
      </c>
      <c r="B35" s="225" t="s">
        <v>12</v>
      </c>
      <c r="C35" s="185">
        <f>I35+I36+R35+R36+AA35+AA36</f>
        <v>0</v>
      </c>
      <c r="D35" s="222"/>
      <c r="E35" s="223"/>
      <c r="F35" s="223"/>
      <c r="G35" s="223"/>
      <c r="H35" s="223"/>
      <c r="I35" s="217"/>
      <c r="J35" s="217"/>
      <c r="K35" s="217"/>
      <c r="L35" s="30" t="s">
        <v>4</v>
      </c>
      <c r="M35" s="223"/>
      <c r="N35" s="223"/>
      <c r="O35" s="223"/>
      <c r="P35" s="223"/>
      <c r="Q35" s="223"/>
      <c r="R35" s="217"/>
      <c r="S35" s="217"/>
      <c r="T35" s="217"/>
      <c r="U35" s="30" t="s">
        <v>4</v>
      </c>
      <c r="V35" s="223"/>
      <c r="W35" s="223"/>
      <c r="X35" s="223"/>
      <c r="Y35" s="223"/>
      <c r="Z35" s="223"/>
      <c r="AA35" s="217"/>
      <c r="AB35" s="217"/>
      <c r="AC35" s="217"/>
      <c r="AD35" s="32" t="s">
        <v>4</v>
      </c>
    </row>
    <row r="36" spans="1:30" s="109" customFormat="1" ht="19.5" customHeight="1" thickBot="1" x14ac:dyDescent="0.2">
      <c r="A36" s="224"/>
      <c r="B36" s="226"/>
      <c r="C36" s="227"/>
      <c r="D36" s="238"/>
      <c r="E36" s="239"/>
      <c r="F36" s="239"/>
      <c r="G36" s="239"/>
      <c r="H36" s="239"/>
      <c r="I36" s="240"/>
      <c r="J36" s="240"/>
      <c r="K36" s="240"/>
      <c r="L36" s="51" t="s">
        <v>4</v>
      </c>
      <c r="M36" s="239"/>
      <c r="N36" s="239"/>
      <c r="O36" s="239"/>
      <c r="P36" s="239"/>
      <c r="Q36" s="239"/>
      <c r="R36" s="240"/>
      <c r="S36" s="240"/>
      <c r="T36" s="240"/>
      <c r="U36" s="51" t="s">
        <v>4</v>
      </c>
      <c r="V36" s="239"/>
      <c r="W36" s="239"/>
      <c r="X36" s="239"/>
      <c r="Y36" s="239"/>
      <c r="Z36" s="239"/>
      <c r="AA36" s="240"/>
      <c r="AB36" s="240"/>
      <c r="AC36" s="240"/>
      <c r="AD36" s="52" t="s">
        <v>4</v>
      </c>
    </row>
    <row r="37" spans="1:30" s="109" customFormat="1" ht="56.25" customHeight="1" thickTop="1" thickBot="1" x14ac:dyDescent="0.2">
      <c r="A37" s="201" t="s">
        <v>13</v>
      </c>
      <c r="B37" s="202"/>
      <c r="C37" s="16">
        <f>SUM(C9:C36)</f>
        <v>0</v>
      </c>
      <c r="D37" s="19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6"/>
    </row>
    <row r="38" spans="1:30" s="109" customFormat="1" ht="16.5" customHeight="1" x14ac:dyDescent="0.15">
      <c r="A38" s="143"/>
      <c r="B38" s="143"/>
      <c r="C38" s="144"/>
      <c r="D38" s="12"/>
    </row>
    <row r="39" spans="1:30" s="138" customFormat="1" ht="16.5" customHeight="1" x14ac:dyDescent="0.15">
      <c r="C39" s="164" t="s">
        <v>52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</row>
    <row r="40" spans="1:30" s="138" customFormat="1" ht="3.75" customHeight="1" x14ac:dyDescent="0.15"/>
    <row r="41" spans="1:30" s="138" customFormat="1" ht="12" customHeight="1" x14ac:dyDescent="0.15">
      <c r="C41" s="67" t="s">
        <v>53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30" s="138" customFormat="1" ht="5.25" customHeight="1" x14ac:dyDescent="0.15">
      <c r="C42" s="145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s="138" customFormat="1" ht="12" customHeight="1" x14ac:dyDescent="0.15">
      <c r="C43" s="67" t="s">
        <v>54</v>
      </c>
      <c r="D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s="138" customFormat="1" ht="12" customHeight="1" x14ac:dyDescent="0.15">
      <c r="C44" s="67" t="s">
        <v>55</v>
      </c>
      <c r="D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</row>
    <row r="45" spans="1:30" s="138" customFormat="1" ht="12" customHeight="1" x14ac:dyDescent="0.15">
      <c r="C45" s="67" t="s">
        <v>56</v>
      </c>
      <c r="D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s="138" customFormat="1" ht="4.5" customHeight="1" x14ac:dyDescent="0.15">
      <c r="C46" s="145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s="138" customFormat="1" ht="12" customHeight="1" x14ac:dyDescent="0.15">
      <c r="C47" s="67" t="s">
        <v>57</v>
      </c>
      <c r="D47" s="71" t="s">
        <v>58</v>
      </c>
      <c r="E47" s="163">
        <f>'支出の部（入力用）'!D33</f>
        <v>0</v>
      </c>
      <c r="F47" s="163"/>
      <c r="G47" s="163"/>
      <c r="H47" s="163"/>
      <c r="I47" s="67" t="s">
        <v>4</v>
      </c>
      <c r="J47" s="67" t="s">
        <v>59</v>
      </c>
      <c r="K47" s="163">
        <v>120000</v>
      </c>
      <c r="L47" s="163"/>
      <c r="M47" s="163"/>
      <c r="N47" s="67" t="s">
        <v>4</v>
      </c>
      <c r="O47" s="67" t="s">
        <v>60</v>
      </c>
      <c r="P47" s="67"/>
      <c r="Q47" s="67"/>
      <c r="S47" s="67"/>
      <c r="T47" s="67"/>
      <c r="V47" s="67" t="s">
        <v>61</v>
      </c>
      <c r="W47" s="163">
        <f>IF(E47&lt;=120000,E47,ROUNDDOWN((E47-K47)/3,0)+120000)</f>
        <v>0</v>
      </c>
      <c r="X47" s="164"/>
      <c r="Y47" s="164"/>
      <c r="Z47" s="164"/>
      <c r="AA47" s="67" t="s">
        <v>4</v>
      </c>
      <c r="AB47" s="67"/>
    </row>
    <row r="48" spans="1:30" s="138" customFormat="1" ht="12" customHeight="1" x14ac:dyDescent="0.15">
      <c r="C48" s="67" t="s">
        <v>62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2"/>
      <c r="Q48" s="67"/>
      <c r="R48" s="67"/>
      <c r="S48" s="67"/>
      <c r="T48" s="67"/>
      <c r="V48" s="67" t="s">
        <v>63</v>
      </c>
      <c r="W48" s="163">
        <f>C11</f>
        <v>0</v>
      </c>
      <c r="X48" s="164"/>
      <c r="Y48" s="164"/>
      <c r="Z48" s="164"/>
      <c r="AA48" s="67" t="s">
        <v>4</v>
      </c>
      <c r="AB48" s="67"/>
    </row>
    <row r="49" spans="3:28" s="138" customFormat="1" ht="3.75" customHeight="1" thickBot="1" x14ac:dyDescent="0.2">
      <c r="C49" s="145"/>
    </row>
    <row r="50" spans="3:28" s="138" customFormat="1" ht="20.25" customHeight="1" thickBot="1" x14ac:dyDescent="0.2">
      <c r="C50" s="73" t="s">
        <v>64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228" t="str">
        <f>IF(W48-W47&lt;=0,"0",W48-W47)</f>
        <v>0</v>
      </c>
      <c r="W50" s="229"/>
      <c r="X50" s="229"/>
      <c r="Y50" s="229"/>
      <c r="Z50" s="74" t="s">
        <v>4</v>
      </c>
      <c r="AA50" s="75"/>
    </row>
    <row r="51" spans="3:28" s="138" customFormat="1" ht="3.75" customHeight="1" x14ac:dyDescent="0.15"/>
    <row r="52" spans="3:28" s="138" customFormat="1" x14ac:dyDescent="0.15">
      <c r="C52" s="230" t="s">
        <v>65</v>
      </c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</row>
    <row r="53" spans="3:28" s="138" customFormat="1" x14ac:dyDescent="0.15">
      <c r="C53" s="145"/>
    </row>
  </sheetData>
  <mergeCells count="134"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topLeftCell="A31" zoomScaleNormal="100" zoomScaleSheetLayoutView="100" workbookViewId="0">
      <selection sqref="A1:E1"/>
    </sheetView>
  </sheetViews>
  <sheetFormatPr defaultRowHeight="24.95" customHeight="1" x14ac:dyDescent="0.15"/>
  <cols>
    <col min="1" max="2" width="4" style="136" customWidth="1"/>
    <col min="3" max="3" width="22.75" style="136" customWidth="1"/>
    <col min="4" max="4" width="12.875" style="137" customWidth="1"/>
    <col min="5" max="5" width="9.875" style="136" customWidth="1"/>
    <col min="6" max="6" width="7.125" style="136" customWidth="1"/>
    <col min="7" max="7" width="2.5" style="19" customWidth="1"/>
    <col min="8" max="8" width="9.875" style="136" customWidth="1"/>
    <col min="9" max="9" width="7.125" style="136" customWidth="1"/>
    <col min="10" max="10" width="2.5" style="19" customWidth="1"/>
    <col min="11" max="11" width="9.875" style="136" customWidth="1"/>
    <col min="12" max="12" width="7.125" style="136" customWidth="1"/>
    <col min="13" max="13" width="2.5" style="136" customWidth="1"/>
    <col min="14" max="16384" width="9" style="136"/>
  </cols>
  <sheetData>
    <row r="1" spans="1:13" s="109" customFormat="1" ht="22.5" customHeight="1" thickBot="1" x14ac:dyDescent="0.2">
      <c r="A1" s="170" t="s">
        <v>15</v>
      </c>
      <c r="B1" s="170"/>
      <c r="C1" s="171"/>
      <c r="D1" s="171"/>
      <c r="E1" s="171"/>
      <c r="G1" s="18"/>
      <c r="J1" s="18"/>
    </row>
    <row r="2" spans="1:13" s="109" customFormat="1" ht="25.5" customHeight="1" thickBot="1" x14ac:dyDescent="0.2">
      <c r="A2" s="178" t="s">
        <v>1</v>
      </c>
      <c r="B2" s="276"/>
      <c r="C2" s="277"/>
      <c r="D2" s="17" t="s">
        <v>48</v>
      </c>
      <c r="E2" s="278" t="s">
        <v>16</v>
      </c>
      <c r="F2" s="279"/>
      <c r="G2" s="279"/>
      <c r="H2" s="279"/>
      <c r="I2" s="279"/>
      <c r="J2" s="279"/>
      <c r="K2" s="279"/>
      <c r="L2" s="279"/>
      <c r="M2" s="280"/>
    </row>
    <row r="3" spans="1:13" s="109" customFormat="1" ht="12.75" customHeight="1" x14ac:dyDescent="0.15">
      <c r="A3" s="204" t="s">
        <v>17</v>
      </c>
      <c r="B3" s="274">
        <v>1</v>
      </c>
      <c r="C3" s="275" t="s">
        <v>18</v>
      </c>
      <c r="D3" s="283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9" customFormat="1" ht="12.75" customHeight="1" x14ac:dyDescent="0.15">
      <c r="A4" s="204"/>
      <c r="B4" s="266"/>
      <c r="C4" s="265"/>
      <c r="D4" s="282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9" customFormat="1" ht="12.75" customHeight="1" x14ac:dyDescent="0.15">
      <c r="A5" s="204"/>
      <c r="B5" s="262">
        <v>2</v>
      </c>
      <c r="C5" s="264" t="s">
        <v>19</v>
      </c>
      <c r="D5" s="281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9" customFormat="1" ht="12.75" customHeight="1" x14ac:dyDescent="0.15">
      <c r="A6" s="204"/>
      <c r="B6" s="266"/>
      <c r="C6" s="265"/>
      <c r="D6" s="282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9" customFormat="1" ht="12.75" customHeight="1" x14ac:dyDescent="0.15">
      <c r="A7" s="204"/>
      <c r="B7" s="262">
        <v>3</v>
      </c>
      <c r="C7" s="264" t="s">
        <v>20</v>
      </c>
      <c r="D7" s="281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9" customFormat="1" ht="12.75" customHeight="1" x14ac:dyDescent="0.15">
      <c r="A8" s="204"/>
      <c r="B8" s="266"/>
      <c r="C8" s="265"/>
      <c r="D8" s="282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9" customFormat="1" ht="12.75" customHeight="1" x14ac:dyDescent="0.15">
      <c r="A9" s="204"/>
      <c r="B9" s="262">
        <v>4</v>
      </c>
      <c r="C9" s="264" t="s">
        <v>21</v>
      </c>
      <c r="D9" s="281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9" customFormat="1" ht="12.75" customHeight="1" x14ac:dyDescent="0.15">
      <c r="A10" s="204"/>
      <c r="B10" s="266"/>
      <c r="C10" s="265"/>
      <c r="D10" s="282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9" customFormat="1" ht="12.75" customHeight="1" x14ac:dyDescent="0.15">
      <c r="A11" s="204"/>
      <c r="B11" s="262">
        <v>5</v>
      </c>
      <c r="C11" s="268" t="s">
        <v>22</v>
      </c>
      <c r="D11" s="281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9" customFormat="1" ht="12.75" customHeight="1" x14ac:dyDescent="0.15">
      <c r="A12" s="204"/>
      <c r="B12" s="266"/>
      <c r="C12" s="269"/>
      <c r="D12" s="282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9" customFormat="1" ht="12.75" customHeight="1" x14ac:dyDescent="0.15">
      <c r="A13" s="204"/>
      <c r="B13" s="262">
        <v>6</v>
      </c>
      <c r="C13" s="264" t="s">
        <v>23</v>
      </c>
      <c r="D13" s="281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9" customFormat="1" ht="12.75" customHeight="1" x14ac:dyDescent="0.15">
      <c r="A14" s="204"/>
      <c r="B14" s="266"/>
      <c r="C14" s="265"/>
      <c r="D14" s="282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9" customFormat="1" ht="12.75" customHeight="1" x14ac:dyDescent="0.15">
      <c r="A15" s="204"/>
      <c r="B15" s="262">
        <v>7</v>
      </c>
      <c r="C15" s="264" t="s">
        <v>38</v>
      </c>
      <c r="D15" s="281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9" customFormat="1" ht="12.75" customHeight="1" thickBot="1" x14ac:dyDescent="0.2">
      <c r="A16" s="273"/>
      <c r="B16" s="263"/>
      <c r="C16" s="270"/>
      <c r="D16" s="284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9" customFormat="1" ht="25.5" customHeight="1" thickTop="1" thickBot="1" x14ac:dyDescent="0.2">
      <c r="A17" s="259" t="s">
        <v>25</v>
      </c>
      <c r="B17" s="260"/>
      <c r="C17" s="261"/>
      <c r="D17" s="111">
        <f>SUM(D3:D16)</f>
        <v>0</v>
      </c>
      <c r="E17" s="20"/>
      <c r="F17" s="76"/>
      <c r="G17" s="63"/>
      <c r="H17" s="62"/>
      <c r="I17" s="76"/>
      <c r="J17" s="63"/>
      <c r="K17" s="62"/>
      <c r="L17" s="76"/>
      <c r="M17" s="64"/>
    </row>
    <row r="18" spans="1:13" s="109" customFormat="1" ht="18" customHeight="1" thickTop="1" x14ac:dyDescent="0.15">
      <c r="A18" s="204" t="s">
        <v>26</v>
      </c>
      <c r="B18" s="271">
        <v>1</v>
      </c>
      <c r="C18" s="272" t="s">
        <v>27</v>
      </c>
      <c r="D18" s="285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9" customFormat="1" ht="18" customHeight="1" x14ac:dyDescent="0.15">
      <c r="A19" s="204"/>
      <c r="B19" s="266"/>
      <c r="C19" s="265"/>
      <c r="D19" s="190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9" customFormat="1" ht="18" customHeight="1" x14ac:dyDescent="0.15">
      <c r="A20" s="204"/>
      <c r="B20" s="262">
        <v>2</v>
      </c>
      <c r="C20" s="286" t="s">
        <v>28</v>
      </c>
      <c r="D20" s="281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9" customFormat="1" ht="18" customHeight="1" x14ac:dyDescent="0.15">
      <c r="A21" s="204"/>
      <c r="B21" s="266"/>
      <c r="C21" s="287"/>
      <c r="D21" s="282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9" customFormat="1" ht="18" customHeight="1" x14ac:dyDescent="0.15">
      <c r="A22" s="204"/>
      <c r="B22" s="262">
        <v>3</v>
      </c>
      <c r="C22" s="264" t="s">
        <v>29</v>
      </c>
      <c r="D22" s="281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9" customFormat="1" ht="18" customHeight="1" x14ac:dyDescent="0.15">
      <c r="A23" s="204"/>
      <c r="B23" s="266"/>
      <c r="C23" s="265"/>
      <c r="D23" s="282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9" customFormat="1" ht="18" customHeight="1" x14ac:dyDescent="0.15">
      <c r="A24" s="204"/>
      <c r="B24" s="262">
        <v>4</v>
      </c>
      <c r="C24" s="264" t="s">
        <v>30</v>
      </c>
      <c r="D24" s="281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9" customFormat="1" ht="18" customHeight="1" x14ac:dyDescent="0.15">
      <c r="A25" s="204"/>
      <c r="B25" s="266"/>
      <c r="C25" s="265"/>
      <c r="D25" s="282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9" customFormat="1" ht="18" customHeight="1" x14ac:dyDescent="0.15">
      <c r="A26" s="204"/>
      <c r="B26" s="262">
        <v>5</v>
      </c>
      <c r="C26" s="264" t="s">
        <v>31</v>
      </c>
      <c r="D26" s="281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9" customFormat="1" ht="18" customHeight="1" x14ac:dyDescent="0.15">
      <c r="A27" s="204"/>
      <c r="B27" s="266"/>
      <c r="C27" s="265"/>
      <c r="D27" s="282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9" customFormat="1" ht="18" customHeight="1" x14ac:dyDescent="0.15">
      <c r="A28" s="204"/>
      <c r="B28" s="262">
        <v>6</v>
      </c>
      <c r="C28" s="191" t="s">
        <v>32</v>
      </c>
      <c r="D28" s="281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9" customFormat="1" ht="18" customHeight="1" x14ac:dyDescent="0.15">
      <c r="A29" s="204"/>
      <c r="B29" s="266"/>
      <c r="C29" s="190"/>
      <c r="D29" s="282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9" customFormat="1" ht="18" customHeight="1" x14ac:dyDescent="0.15">
      <c r="A30" s="204"/>
      <c r="B30" s="262">
        <v>7</v>
      </c>
      <c r="C30" s="191" t="s">
        <v>39</v>
      </c>
      <c r="D30" s="281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9" customFormat="1" ht="18" customHeight="1" thickBot="1" x14ac:dyDescent="0.2">
      <c r="A31" s="273"/>
      <c r="B31" s="263"/>
      <c r="C31" s="267"/>
      <c r="D31" s="284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9" customFormat="1" ht="25.5" customHeight="1" thickTop="1" thickBot="1" x14ac:dyDescent="0.2">
      <c r="A32" s="259" t="s">
        <v>33</v>
      </c>
      <c r="B32" s="260"/>
      <c r="C32" s="261"/>
      <c r="D32" s="112">
        <f>SUM(D18:D31)</f>
        <v>0</v>
      </c>
      <c r="E32" s="20"/>
      <c r="F32" s="76"/>
      <c r="G32" s="63"/>
      <c r="H32" s="62"/>
      <c r="I32" s="76"/>
      <c r="J32" s="63"/>
      <c r="K32" s="62"/>
      <c r="L32" s="76"/>
      <c r="M32" s="64"/>
    </row>
    <row r="33" spans="1:13" s="109" customFormat="1" ht="36" customHeight="1" thickTop="1" thickBot="1" x14ac:dyDescent="0.2">
      <c r="A33" s="249" t="s">
        <v>49</v>
      </c>
      <c r="B33" s="250"/>
      <c r="C33" s="251"/>
      <c r="D33" s="113">
        <f>D17+D32</f>
        <v>0</v>
      </c>
      <c r="E33" s="241" t="s">
        <v>51</v>
      </c>
      <c r="F33" s="242"/>
      <c r="G33" s="242"/>
      <c r="H33" s="242"/>
      <c r="I33" s="242"/>
      <c r="J33" s="242"/>
      <c r="K33" s="70" t="str">
        <f>IF(D33=0,"",IF(D33&lt;=120000,ROUNDDOWN(D33,0),ROUNDDOWN(((D33-120000)/3+120000),0)))</f>
        <v/>
      </c>
      <c r="L33" s="68"/>
      <c r="M33" s="61"/>
    </row>
    <row r="34" spans="1:13" s="109" customFormat="1" ht="15" customHeight="1" thickBot="1" x14ac:dyDescent="0.2">
      <c r="A34" s="114"/>
      <c r="B34" s="115"/>
      <c r="C34" s="115"/>
      <c r="D34" s="116"/>
      <c r="E34" s="12"/>
      <c r="F34" s="77"/>
      <c r="G34" s="65"/>
      <c r="H34" s="66"/>
      <c r="I34" s="78"/>
      <c r="J34" s="65"/>
      <c r="K34" s="66"/>
      <c r="L34" s="78"/>
      <c r="M34" s="66"/>
    </row>
    <row r="35" spans="1:13" s="109" customFormat="1" ht="24" customHeight="1" x14ac:dyDescent="0.15">
      <c r="A35" s="252" t="s">
        <v>40</v>
      </c>
      <c r="B35" s="117">
        <v>1</v>
      </c>
      <c r="C35" s="118" t="s">
        <v>121</v>
      </c>
      <c r="D35" s="119">
        <f>F35+I35+L35</f>
        <v>0</v>
      </c>
      <c r="E35" s="79"/>
      <c r="F35" s="80"/>
      <c r="G35" s="81" t="s">
        <v>4</v>
      </c>
      <c r="H35" s="82"/>
      <c r="I35" s="80"/>
      <c r="J35" s="81" t="s">
        <v>4</v>
      </c>
      <c r="K35" s="82"/>
      <c r="L35" s="80"/>
      <c r="M35" s="83" t="s">
        <v>4</v>
      </c>
    </row>
    <row r="36" spans="1:13" s="109" customFormat="1" ht="24" customHeight="1" x14ac:dyDescent="0.15">
      <c r="A36" s="253"/>
      <c r="B36" s="120">
        <v>2</v>
      </c>
      <c r="C36" s="121"/>
      <c r="D36" s="122">
        <f>F36+I36+L36</f>
        <v>0</v>
      </c>
      <c r="E36" s="84"/>
      <c r="F36" s="85"/>
      <c r="G36" s="86" t="s">
        <v>4</v>
      </c>
      <c r="H36" s="87"/>
      <c r="I36" s="85"/>
      <c r="J36" s="86" t="s">
        <v>4</v>
      </c>
      <c r="K36" s="87"/>
      <c r="L36" s="85"/>
      <c r="M36" s="88" t="s">
        <v>4</v>
      </c>
    </row>
    <row r="37" spans="1:13" s="109" customFormat="1" ht="24" customHeight="1" x14ac:dyDescent="0.15">
      <c r="A37" s="253"/>
      <c r="B37" s="123">
        <v>3</v>
      </c>
      <c r="C37" s="124"/>
      <c r="D37" s="122">
        <f>F37+I37+L37</f>
        <v>0</v>
      </c>
      <c r="E37" s="84"/>
      <c r="F37" s="85"/>
      <c r="G37" s="86" t="s">
        <v>4</v>
      </c>
      <c r="H37" s="87"/>
      <c r="I37" s="85"/>
      <c r="J37" s="86" t="s">
        <v>4</v>
      </c>
      <c r="K37" s="87"/>
      <c r="L37" s="85"/>
      <c r="M37" s="88" t="s">
        <v>4</v>
      </c>
    </row>
    <row r="38" spans="1:13" s="109" customFormat="1" ht="24" customHeight="1" thickBot="1" x14ac:dyDescent="0.2">
      <c r="A38" s="253"/>
      <c r="B38" s="125">
        <v>4</v>
      </c>
      <c r="C38" s="110"/>
      <c r="D38" s="126">
        <f>F38+I38+L38</f>
        <v>0</v>
      </c>
      <c r="E38" s="89"/>
      <c r="F38" s="90"/>
      <c r="G38" s="91" t="s">
        <v>4</v>
      </c>
      <c r="H38" s="92"/>
      <c r="I38" s="90"/>
      <c r="J38" s="91" t="s">
        <v>4</v>
      </c>
      <c r="K38" s="92"/>
      <c r="L38" s="90"/>
      <c r="M38" s="93" t="s">
        <v>4</v>
      </c>
    </row>
    <row r="39" spans="1:13" s="109" customFormat="1" ht="25.5" customHeight="1" thickTop="1" thickBot="1" x14ac:dyDescent="0.2">
      <c r="A39" s="254" t="s">
        <v>66</v>
      </c>
      <c r="B39" s="255"/>
      <c r="C39" s="256"/>
      <c r="D39" s="127">
        <f>SUM(D35:D38)</f>
        <v>0</v>
      </c>
      <c r="E39" s="94"/>
      <c r="F39" s="76"/>
      <c r="G39" s="63"/>
      <c r="H39" s="62"/>
      <c r="I39" s="69"/>
      <c r="J39" s="63"/>
      <c r="K39" s="62"/>
      <c r="L39" s="76"/>
      <c r="M39" s="64"/>
    </row>
    <row r="40" spans="1:13" s="109" customFormat="1" ht="21" customHeight="1" thickTop="1" x14ac:dyDescent="0.15">
      <c r="A40" s="257" t="s">
        <v>24</v>
      </c>
      <c r="B40" s="128">
        <v>1</v>
      </c>
      <c r="C40" s="129" t="s">
        <v>70</v>
      </c>
      <c r="D40" s="130">
        <f t="shared" ref="D40:D45" si="0">F40+I40+L40</f>
        <v>0</v>
      </c>
      <c r="E40" s="95"/>
      <c r="F40" s="96"/>
      <c r="G40" s="97" t="s">
        <v>4</v>
      </c>
      <c r="H40" s="98"/>
      <c r="I40" s="96"/>
      <c r="J40" s="97" t="s">
        <v>4</v>
      </c>
      <c r="K40" s="98"/>
      <c r="L40" s="96"/>
      <c r="M40" s="99" t="s">
        <v>4</v>
      </c>
    </row>
    <row r="41" spans="1:13" s="109" customFormat="1" ht="21" customHeight="1" x14ac:dyDescent="0.15">
      <c r="A41" s="207"/>
      <c r="B41" s="131">
        <v>2</v>
      </c>
      <c r="C41" s="124" t="s">
        <v>71</v>
      </c>
      <c r="D41" s="122">
        <f t="shared" si="0"/>
        <v>0</v>
      </c>
      <c r="E41" s="84"/>
      <c r="F41" s="85"/>
      <c r="G41" s="100" t="s">
        <v>4</v>
      </c>
      <c r="H41" s="87"/>
      <c r="I41" s="85"/>
      <c r="J41" s="100" t="s">
        <v>4</v>
      </c>
      <c r="K41" s="87"/>
      <c r="L41" s="85"/>
      <c r="M41" s="88" t="s">
        <v>4</v>
      </c>
    </row>
    <row r="42" spans="1:13" s="109" customFormat="1" ht="21" customHeight="1" x14ac:dyDescent="0.15">
      <c r="A42" s="207"/>
      <c r="B42" s="132">
        <v>3</v>
      </c>
      <c r="C42" s="124" t="s">
        <v>67</v>
      </c>
      <c r="D42" s="122">
        <f t="shared" si="0"/>
        <v>0</v>
      </c>
      <c r="E42" s="84"/>
      <c r="F42" s="85"/>
      <c r="G42" s="100" t="s">
        <v>4</v>
      </c>
      <c r="H42" s="87"/>
      <c r="I42" s="85"/>
      <c r="J42" s="100" t="s">
        <v>4</v>
      </c>
      <c r="K42" s="87"/>
      <c r="L42" s="85"/>
      <c r="M42" s="88" t="s">
        <v>4</v>
      </c>
    </row>
    <row r="43" spans="1:13" s="109" customFormat="1" ht="21" customHeight="1" x14ac:dyDescent="0.15">
      <c r="A43" s="207"/>
      <c r="B43" s="132">
        <v>4</v>
      </c>
      <c r="C43" s="124" t="s">
        <v>68</v>
      </c>
      <c r="D43" s="122">
        <f t="shared" si="0"/>
        <v>0</v>
      </c>
      <c r="E43" s="84"/>
      <c r="F43" s="85"/>
      <c r="G43" s="100" t="s">
        <v>4</v>
      </c>
      <c r="H43" s="87"/>
      <c r="I43" s="85"/>
      <c r="J43" s="100" t="s">
        <v>4</v>
      </c>
      <c r="K43" s="87"/>
      <c r="L43" s="85"/>
      <c r="M43" s="88" t="s">
        <v>4</v>
      </c>
    </row>
    <row r="44" spans="1:13" s="109" customFormat="1" ht="21" customHeight="1" x14ac:dyDescent="0.15">
      <c r="A44" s="207"/>
      <c r="B44" s="132">
        <v>5</v>
      </c>
      <c r="C44" s="133" t="s">
        <v>114</v>
      </c>
      <c r="D44" s="122">
        <f t="shared" si="0"/>
        <v>0</v>
      </c>
      <c r="E44" s="84"/>
      <c r="F44" s="85"/>
      <c r="G44" s="100" t="s">
        <v>4</v>
      </c>
      <c r="H44" s="87"/>
      <c r="I44" s="85"/>
      <c r="J44" s="100" t="s">
        <v>4</v>
      </c>
      <c r="K44" s="87"/>
      <c r="L44" s="85"/>
      <c r="M44" s="88" t="s">
        <v>4</v>
      </c>
    </row>
    <row r="45" spans="1:13" s="109" customFormat="1" ht="21" customHeight="1" thickBot="1" x14ac:dyDescent="0.2">
      <c r="A45" s="258"/>
      <c r="B45" s="134">
        <v>6</v>
      </c>
      <c r="C45" s="135" t="s">
        <v>24</v>
      </c>
      <c r="D45" s="126">
        <f t="shared" si="0"/>
        <v>0</v>
      </c>
      <c r="E45" s="89"/>
      <c r="F45" s="90"/>
      <c r="G45" s="101" t="s">
        <v>4</v>
      </c>
      <c r="H45" s="92"/>
      <c r="I45" s="90"/>
      <c r="J45" s="101" t="s">
        <v>4</v>
      </c>
      <c r="K45" s="92"/>
      <c r="L45" s="90"/>
      <c r="M45" s="93" t="s">
        <v>4</v>
      </c>
    </row>
    <row r="46" spans="1:13" s="109" customFormat="1" ht="25.5" customHeight="1" thickTop="1" thickBot="1" x14ac:dyDescent="0.2">
      <c r="A46" s="246" t="s">
        <v>35</v>
      </c>
      <c r="B46" s="247"/>
      <c r="C46" s="248"/>
      <c r="D46" s="127">
        <f>SUM(D40:D45)</f>
        <v>0</v>
      </c>
      <c r="E46" s="94"/>
      <c r="F46" s="76"/>
      <c r="G46" s="63"/>
      <c r="H46" s="62"/>
      <c r="I46" s="69"/>
      <c r="J46" s="63"/>
      <c r="K46" s="62"/>
      <c r="L46" s="76"/>
      <c r="M46" s="64"/>
    </row>
    <row r="47" spans="1:13" s="109" customFormat="1" ht="25.5" customHeight="1" thickTop="1" thickBot="1" x14ac:dyDescent="0.2">
      <c r="A47" s="246" t="s">
        <v>69</v>
      </c>
      <c r="B47" s="247"/>
      <c r="C47" s="248"/>
      <c r="D47" s="127"/>
      <c r="E47" s="94"/>
      <c r="F47" s="76"/>
      <c r="G47" s="63"/>
      <c r="H47" s="62"/>
      <c r="I47" s="69"/>
      <c r="J47" s="63"/>
      <c r="K47" s="62"/>
      <c r="L47" s="76"/>
      <c r="M47" s="64"/>
    </row>
    <row r="48" spans="1:13" ht="36" customHeight="1" thickTop="1" thickBot="1" x14ac:dyDescent="0.2">
      <c r="A48" s="243" t="s">
        <v>50</v>
      </c>
      <c r="B48" s="244"/>
      <c r="C48" s="245"/>
      <c r="D48" s="102">
        <f>D33+D39+D46+D47</f>
        <v>0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7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D11:D12"/>
    <mergeCell ref="D3:D4"/>
    <mergeCell ref="D5:D6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style="136" customWidth="1"/>
    <col min="2" max="2" width="22.75" style="136" customWidth="1"/>
    <col min="3" max="3" width="12.875" style="137" customWidth="1"/>
    <col min="4" max="7" width="2.375" style="136" customWidth="1"/>
    <col min="8" max="9" width="2.875" style="136" customWidth="1"/>
    <col min="10" max="33" width="2.375" style="136" customWidth="1"/>
    <col min="34" max="34" width="9" style="136"/>
    <col min="35" max="35" width="9.875" style="136" bestFit="1" customWidth="1"/>
    <col min="36" max="16384" width="9" style="136"/>
  </cols>
  <sheetData>
    <row r="1" spans="1:35" ht="24" customHeight="1" thickTop="1" thickBot="1" x14ac:dyDescent="0.2">
      <c r="A1" s="1"/>
      <c r="B1" s="2"/>
      <c r="C1" s="3"/>
      <c r="D1" s="4"/>
      <c r="Q1" s="232" t="s">
        <v>36</v>
      </c>
      <c r="R1" s="233"/>
      <c r="S1" s="233"/>
      <c r="T1" s="233"/>
      <c r="U1" s="233"/>
      <c r="V1" s="233"/>
      <c r="W1" s="233"/>
      <c r="X1" s="233" t="s">
        <v>37</v>
      </c>
      <c r="Y1" s="233"/>
      <c r="Z1" s="233"/>
      <c r="AA1" s="233"/>
      <c r="AB1" s="233"/>
      <c r="AC1" s="233"/>
      <c r="AD1" s="234"/>
    </row>
    <row r="2" spans="1:35" ht="30" customHeight="1" thickBot="1" x14ac:dyDescent="0.2">
      <c r="A2" s="1"/>
      <c r="B2" s="2"/>
      <c r="C2" s="3"/>
      <c r="D2" s="4"/>
      <c r="Q2" s="235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7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7" t="s">
        <v>125</v>
      </c>
      <c r="B4" s="168"/>
      <c r="C4" s="168"/>
      <c r="D4" s="168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</row>
    <row r="5" spans="1:35" ht="22.5" customHeight="1" x14ac:dyDescent="0.15">
      <c r="A5" s="175" t="s">
        <v>34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</row>
    <row r="6" spans="1:35" ht="22.5" customHeight="1" x14ac:dyDescent="0.15">
      <c r="A6" s="170" t="s">
        <v>126</v>
      </c>
      <c r="B6" s="171"/>
      <c r="C6" s="171"/>
      <c r="D6" s="171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</row>
    <row r="7" spans="1:35" ht="22.5" customHeight="1" thickBot="1" x14ac:dyDescent="0.2">
      <c r="A7" s="172" t="s">
        <v>0</v>
      </c>
      <c r="B7" s="173"/>
      <c r="C7" s="173"/>
      <c r="D7" s="173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</row>
    <row r="8" spans="1:35" s="7" customFormat="1" ht="25.5" customHeight="1" thickBot="1" x14ac:dyDescent="0.2">
      <c r="A8" s="178" t="s">
        <v>1</v>
      </c>
      <c r="B8" s="179"/>
      <c r="C8" s="6" t="s">
        <v>46</v>
      </c>
      <c r="D8" s="180" t="s">
        <v>2</v>
      </c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2"/>
    </row>
    <row r="9" spans="1:35" s="109" customFormat="1" ht="19.5" customHeight="1" x14ac:dyDescent="0.15">
      <c r="A9" s="197">
        <v>1</v>
      </c>
      <c r="B9" s="208" t="s">
        <v>3</v>
      </c>
      <c r="C9" s="176">
        <f>D9*I9*O9</f>
        <v>1085280</v>
      </c>
      <c r="D9" s="183">
        <v>20</v>
      </c>
      <c r="E9" s="184"/>
      <c r="F9" s="184"/>
      <c r="G9" s="9" t="s">
        <v>4</v>
      </c>
      <c r="H9" s="9" t="s">
        <v>14</v>
      </c>
      <c r="I9" s="211">
        <v>4522</v>
      </c>
      <c r="J9" s="211"/>
      <c r="K9" s="211"/>
      <c r="L9" s="212" t="s">
        <v>5</v>
      </c>
      <c r="M9" s="213"/>
      <c r="N9" s="9" t="s">
        <v>41</v>
      </c>
      <c r="O9" s="213">
        <v>12</v>
      </c>
      <c r="P9" s="213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9" customFormat="1" ht="19.5" customHeight="1" x14ac:dyDescent="0.15">
      <c r="A10" s="198"/>
      <c r="B10" s="190"/>
      <c r="C10" s="177"/>
      <c r="D10" s="214" t="s">
        <v>119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6"/>
    </row>
    <row r="11" spans="1:35" s="109" customFormat="1" ht="9" customHeight="1" x14ac:dyDescent="0.15">
      <c r="A11" s="206" t="s">
        <v>6</v>
      </c>
      <c r="B11" s="209" t="s">
        <v>7</v>
      </c>
      <c r="C11" s="176">
        <v>617330</v>
      </c>
      <c r="D11" s="154" t="s">
        <v>74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6"/>
    </row>
    <row r="12" spans="1:35" s="109" customFormat="1" ht="9" customHeight="1" x14ac:dyDescent="0.15">
      <c r="A12" s="207"/>
      <c r="B12" s="210"/>
      <c r="C12" s="177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9"/>
    </row>
    <row r="13" spans="1:35" s="109" customFormat="1" ht="9" customHeight="1" x14ac:dyDescent="0.15">
      <c r="A13" s="207"/>
      <c r="B13" s="210"/>
      <c r="C13" s="177"/>
      <c r="D13" s="157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9"/>
      <c r="AE13" s="138"/>
      <c r="AF13" s="138"/>
      <c r="AG13" s="138"/>
      <c r="AH13" s="139"/>
      <c r="AI13" s="138"/>
    </row>
    <row r="14" spans="1:35" s="109" customFormat="1" ht="9" customHeight="1" x14ac:dyDescent="0.15">
      <c r="A14" s="207"/>
      <c r="B14" s="210"/>
      <c r="C14" s="177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9"/>
    </row>
    <row r="15" spans="1:35" s="109" customFormat="1" ht="9" customHeight="1" x14ac:dyDescent="0.15">
      <c r="A15" s="204"/>
      <c r="B15" s="193"/>
      <c r="C15" s="193"/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2"/>
      <c r="AH15" s="139"/>
    </row>
    <row r="16" spans="1:35" s="109" customFormat="1" ht="39" customHeight="1" x14ac:dyDescent="0.15">
      <c r="A16" s="204"/>
      <c r="B16" s="108" t="s">
        <v>123</v>
      </c>
      <c r="C16" s="140">
        <f>G16*K16</f>
        <v>0</v>
      </c>
      <c r="D16" s="199" t="s">
        <v>124</v>
      </c>
      <c r="E16" s="200"/>
      <c r="F16" s="200"/>
      <c r="G16" s="147">
        <v>0</v>
      </c>
      <c r="H16" s="147"/>
      <c r="I16" s="13" t="s">
        <v>8</v>
      </c>
      <c r="J16" s="13" t="s">
        <v>14</v>
      </c>
      <c r="K16" s="146">
        <v>2200</v>
      </c>
      <c r="L16" s="146"/>
      <c r="M16" s="146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41"/>
      <c r="AI16" s="142"/>
    </row>
    <row r="17" spans="1:30" s="109" customFormat="1" ht="19.5" customHeight="1" x14ac:dyDescent="0.15">
      <c r="A17" s="204"/>
      <c r="B17" s="189"/>
      <c r="C17" s="187" t="str">
        <f>IF(I17+I18+R17+R18+AA17+AA18=0,"",I17+I18+R17+R18+AA17+AA18)</f>
        <v/>
      </c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50"/>
    </row>
    <row r="18" spans="1:30" s="109" customFormat="1" ht="19.5" customHeight="1" x14ac:dyDescent="0.15">
      <c r="A18" s="204"/>
      <c r="B18" s="190"/>
      <c r="C18" s="188"/>
      <c r="D18" s="151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3"/>
    </row>
    <row r="19" spans="1:30" s="109" customFormat="1" ht="19.5" customHeight="1" x14ac:dyDescent="0.15">
      <c r="A19" s="204"/>
      <c r="B19" s="189"/>
      <c r="C19" s="187" t="str">
        <f>IF(I19+I20+R19+R20+AA19+AA20=0,"",I19+I20+R19+R20+AA19+AA20)</f>
        <v/>
      </c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50"/>
    </row>
    <row r="20" spans="1:30" s="109" customFormat="1" ht="19.5" customHeight="1" x14ac:dyDescent="0.15">
      <c r="A20" s="204"/>
      <c r="B20" s="192"/>
      <c r="C20" s="188"/>
      <c r="D20" s="151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3"/>
    </row>
    <row r="21" spans="1:30" s="109" customFormat="1" ht="19.5" customHeight="1" x14ac:dyDescent="0.15">
      <c r="A21" s="204"/>
      <c r="B21" s="189"/>
      <c r="C21" s="187" t="str">
        <f>IF(I21+I22+R21+R22+AA21+AA22=0,"",I21+I22+R21+R22+AA21+AA22)</f>
        <v/>
      </c>
      <c r="D21" s="148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50"/>
    </row>
    <row r="22" spans="1:30" s="109" customFormat="1" ht="19.5" customHeight="1" x14ac:dyDescent="0.15">
      <c r="A22" s="204"/>
      <c r="B22" s="190"/>
      <c r="C22" s="188"/>
      <c r="D22" s="151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3"/>
    </row>
    <row r="23" spans="1:30" s="109" customFormat="1" ht="19.5" customHeight="1" x14ac:dyDescent="0.15">
      <c r="A23" s="204"/>
      <c r="B23" s="191"/>
      <c r="C23" s="187" t="str">
        <f>IF(I23+I24+R23+R24+AA23+AA24=0,"",I23+I24+R23+R24+AA23+AA24)</f>
        <v/>
      </c>
      <c r="D23" s="148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50"/>
    </row>
    <row r="24" spans="1:30" s="109" customFormat="1" ht="19.5" customHeight="1" x14ac:dyDescent="0.15">
      <c r="A24" s="205"/>
      <c r="B24" s="190"/>
      <c r="C24" s="188"/>
      <c r="D24" s="151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3"/>
    </row>
    <row r="25" spans="1:30" s="109" customFormat="1" ht="19.5" customHeight="1" x14ac:dyDescent="0.15">
      <c r="A25" s="218">
        <v>3</v>
      </c>
      <c r="B25" s="191" t="s">
        <v>9</v>
      </c>
      <c r="C25" s="187">
        <f>I25+I26+R25+R26+AA25+AA26</f>
        <v>68300</v>
      </c>
      <c r="D25" s="148" t="s">
        <v>75</v>
      </c>
      <c r="E25" s="149"/>
      <c r="F25" s="149"/>
      <c r="G25" s="149"/>
      <c r="H25" s="149"/>
      <c r="I25" s="165">
        <v>28300</v>
      </c>
      <c r="J25" s="165"/>
      <c r="K25" s="165"/>
      <c r="L25" s="29" t="s">
        <v>4</v>
      </c>
      <c r="M25" s="149" t="s">
        <v>76</v>
      </c>
      <c r="N25" s="149"/>
      <c r="O25" s="149"/>
      <c r="P25" s="149"/>
      <c r="Q25" s="149"/>
      <c r="R25" s="165">
        <v>20000</v>
      </c>
      <c r="S25" s="165"/>
      <c r="T25" s="165"/>
      <c r="U25" s="29" t="s">
        <v>4</v>
      </c>
      <c r="V25" s="149" t="s">
        <v>77</v>
      </c>
      <c r="W25" s="149"/>
      <c r="X25" s="149"/>
      <c r="Y25" s="149"/>
      <c r="Z25" s="149"/>
      <c r="AA25" s="165">
        <v>20000</v>
      </c>
      <c r="AB25" s="165"/>
      <c r="AC25" s="165"/>
      <c r="AD25" s="34" t="s">
        <v>4</v>
      </c>
    </row>
    <row r="26" spans="1:30" s="109" customFormat="1" ht="19.5" customHeight="1" x14ac:dyDescent="0.15">
      <c r="A26" s="219"/>
      <c r="B26" s="220"/>
      <c r="C26" s="221"/>
      <c r="D26" s="151"/>
      <c r="E26" s="152"/>
      <c r="F26" s="152"/>
      <c r="G26" s="152"/>
      <c r="H26" s="152"/>
      <c r="I26" s="166"/>
      <c r="J26" s="166"/>
      <c r="K26" s="166"/>
      <c r="L26" s="36" t="s">
        <v>4</v>
      </c>
      <c r="M26" s="152"/>
      <c r="N26" s="152"/>
      <c r="O26" s="152"/>
      <c r="P26" s="152"/>
      <c r="Q26" s="152"/>
      <c r="R26" s="166"/>
      <c r="S26" s="166"/>
      <c r="T26" s="166"/>
      <c r="U26" s="36" t="s">
        <v>4</v>
      </c>
      <c r="V26" s="152"/>
      <c r="W26" s="152"/>
      <c r="X26" s="152"/>
      <c r="Y26" s="152"/>
      <c r="Z26" s="152"/>
      <c r="AA26" s="166"/>
      <c r="AB26" s="166"/>
      <c r="AC26" s="166"/>
      <c r="AD26" s="32" t="s">
        <v>4</v>
      </c>
    </row>
    <row r="27" spans="1:30" s="109" customFormat="1" ht="19.5" customHeight="1" x14ac:dyDescent="0.15">
      <c r="A27" s="218">
        <v>4</v>
      </c>
      <c r="B27" s="191" t="s">
        <v>10</v>
      </c>
      <c r="C27" s="187">
        <f>I27+I28+R27+R28+AA27+AA28</f>
        <v>21000</v>
      </c>
      <c r="D27" s="148" t="s">
        <v>78</v>
      </c>
      <c r="E27" s="149"/>
      <c r="F27" s="149"/>
      <c r="G27" s="149"/>
      <c r="H27" s="149"/>
      <c r="I27" s="165">
        <v>6000</v>
      </c>
      <c r="J27" s="165"/>
      <c r="K27" s="165"/>
      <c r="L27" s="30" t="s">
        <v>4</v>
      </c>
      <c r="M27" s="149" t="s">
        <v>79</v>
      </c>
      <c r="N27" s="149"/>
      <c r="O27" s="149"/>
      <c r="P27" s="149"/>
      <c r="Q27" s="149"/>
      <c r="R27" s="165">
        <v>15000</v>
      </c>
      <c r="S27" s="165"/>
      <c r="T27" s="165"/>
      <c r="U27" s="30" t="s">
        <v>4</v>
      </c>
      <c r="V27" s="149"/>
      <c r="W27" s="149"/>
      <c r="X27" s="149"/>
      <c r="Y27" s="149"/>
      <c r="Z27" s="149"/>
      <c r="AA27" s="165"/>
      <c r="AB27" s="165"/>
      <c r="AC27" s="165"/>
      <c r="AD27" s="34" t="s">
        <v>4</v>
      </c>
    </row>
    <row r="28" spans="1:30" s="109" customFormat="1" ht="19.5" customHeight="1" x14ac:dyDescent="0.15">
      <c r="A28" s="198"/>
      <c r="B28" s="190"/>
      <c r="C28" s="188"/>
      <c r="D28" s="151"/>
      <c r="E28" s="152"/>
      <c r="F28" s="152"/>
      <c r="G28" s="152"/>
      <c r="H28" s="152"/>
      <c r="I28" s="166"/>
      <c r="J28" s="166"/>
      <c r="K28" s="166"/>
      <c r="L28" s="30" t="s">
        <v>4</v>
      </c>
      <c r="M28" s="152"/>
      <c r="N28" s="152"/>
      <c r="O28" s="152"/>
      <c r="P28" s="152"/>
      <c r="Q28" s="152"/>
      <c r="R28" s="166"/>
      <c r="S28" s="166"/>
      <c r="T28" s="166"/>
      <c r="U28" s="30" t="s">
        <v>4</v>
      </c>
      <c r="V28" s="152"/>
      <c r="W28" s="152"/>
      <c r="X28" s="152"/>
      <c r="Y28" s="152"/>
      <c r="Z28" s="152"/>
      <c r="AA28" s="166"/>
      <c r="AB28" s="166"/>
      <c r="AC28" s="166"/>
      <c r="AD28" s="37" t="s">
        <v>4</v>
      </c>
    </row>
    <row r="29" spans="1:30" s="109" customFormat="1" ht="19.5" customHeight="1" x14ac:dyDescent="0.15">
      <c r="A29" s="203" t="s">
        <v>45</v>
      </c>
      <c r="B29" s="191" t="s">
        <v>11</v>
      </c>
      <c r="C29" s="187">
        <f>I29+I30+R29+R30+AA29+AA30</f>
        <v>20000</v>
      </c>
      <c r="D29" s="148" t="s">
        <v>80</v>
      </c>
      <c r="E29" s="149"/>
      <c r="F29" s="149"/>
      <c r="G29" s="149"/>
      <c r="H29" s="149"/>
      <c r="I29" s="165">
        <v>20000</v>
      </c>
      <c r="J29" s="165"/>
      <c r="K29" s="165"/>
      <c r="L29" s="29" t="s">
        <v>4</v>
      </c>
      <c r="M29" s="149"/>
      <c r="N29" s="149"/>
      <c r="O29" s="149"/>
      <c r="P29" s="149"/>
      <c r="Q29" s="149"/>
      <c r="R29" s="165"/>
      <c r="S29" s="165"/>
      <c r="T29" s="165"/>
      <c r="U29" s="29" t="s">
        <v>4</v>
      </c>
      <c r="V29" s="149"/>
      <c r="W29" s="149"/>
      <c r="X29" s="149"/>
      <c r="Y29" s="149"/>
      <c r="Z29" s="149"/>
      <c r="AA29" s="165"/>
      <c r="AB29" s="165"/>
      <c r="AC29" s="165"/>
      <c r="AD29" s="34" t="s">
        <v>4</v>
      </c>
    </row>
    <row r="30" spans="1:30" s="109" customFormat="1" ht="19.5" customHeight="1" x14ac:dyDescent="0.15">
      <c r="A30" s="204"/>
      <c r="B30" s="190"/>
      <c r="C30" s="188"/>
      <c r="D30" s="151"/>
      <c r="E30" s="152"/>
      <c r="F30" s="152"/>
      <c r="G30" s="152"/>
      <c r="H30" s="152"/>
      <c r="I30" s="166"/>
      <c r="J30" s="166"/>
      <c r="K30" s="166"/>
      <c r="L30" s="36" t="s">
        <v>4</v>
      </c>
      <c r="M30" s="152"/>
      <c r="N30" s="152"/>
      <c r="O30" s="152"/>
      <c r="P30" s="152"/>
      <c r="Q30" s="152"/>
      <c r="R30" s="166"/>
      <c r="S30" s="166"/>
      <c r="T30" s="166"/>
      <c r="U30" s="36" t="s">
        <v>4</v>
      </c>
      <c r="V30" s="152"/>
      <c r="W30" s="152"/>
      <c r="X30" s="152"/>
      <c r="Y30" s="152"/>
      <c r="Z30" s="152"/>
      <c r="AA30" s="166"/>
      <c r="AB30" s="166"/>
      <c r="AC30" s="166"/>
      <c r="AD30" s="37" t="s">
        <v>4</v>
      </c>
    </row>
    <row r="31" spans="1:30" s="109" customFormat="1" ht="19.5" customHeight="1" x14ac:dyDescent="0.15">
      <c r="A31" s="204"/>
      <c r="B31" s="191" t="s">
        <v>43</v>
      </c>
      <c r="C31" s="187">
        <f>I31+I32+R31+R32+AA31+AA32</f>
        <v>60350</v>
      </c>
      <c r="D31" s="148" t="s">
        <v>81</v>
      </c>
      <c r="E31" s="149"/>
      <c r="F31" s="149"/>
      <c r="G31" s="149"/>
      <c r="H31" s="149"/>
      <c r="I31" s="165">
        <v>50000</v>
      </c>
      <c r="J31" s="165"/>
      <c r="K31" s="165"/>
      <c r="L31" s="30" t="s">
        <v>4</v>
      </c>
      <c r="M31" s="149" t="s">
        <v>82</v>
      </c>
      <c r="N31" s="149"/>
      <c r="O31" s="149"/>
      <c r="P31" s="149"/>
      <c r="Q31" s="149"/>
      <c r="R31" s="165">
        <v>10350</v>
      </c>
      <c r="S31" s="165"/>
      <c r="T31" s="165"/>
      <c r="U31" s="30" t="s">
        <v>4</v>
      </c>
      <c r="V31" s="149"/>
      <c r="W31" s="149"/>
      <c r="X31" s="149"/>
      <c r="Y31" s="149"/>
      <c r="Z31" s="149"/>
      <c r="AA31" s="165"/>
      <c r="AB31" s="165"/>
      <c r="AC31" s="165"/>
      <c r="AD31" s="34" t="s">
        <v>4</v>
      </c>
    </row>
    <row r="32" spans="1:30" s="109" customFormat="1" ht="19.5" customHeight="1" x14ac:dyDescent="0.15">
      <c r="A32" s="204"/>
      <c r="B32" s="190"/>
      <c r="C32" s="188"/>
      <c r="D32" s="151"/>
      <c r="E32" s="152"/>
      <c r="F32" s="152"/>
      <c r="G32" s="152"/>
      <c r="H32" s="152"/>
      <c r="I32" s="166"/>
      <c r="J32" s="166"/>
      <c r="K32" s="166"/>
      <c r="L32" s="30" t="s">
        <v>4</v>
      </c>
      <c r="M32" s="152"/>
      <c r="N32" s="152"/>
      <c r="O32" s="152"/>
      <c r="P32" s="152"/>
      <c r="Q32" s="152"/>
      <c r="R32" s="166"/>
      <c r="S32" s="166"/>
      <c r="T32" s="166"/>
      <c r="U32" s="30" t="s">
        <v>4</v>
      </c>
      <c r="V32" s="152"/>
      <c r="W32" s="152"/>
      <c r="X32" s="152"/>
      <c r="Y32" s="152"/>
      <c r="Z32" s="152"/>
      <c r="AA32" s="166"/>
      <c r="AB32" s="166"/>
      <c r="AC32" s="166"/>
      <c r="AD32" s="37" t="s">
        <v>4</v>
      </c>
    </row>
    <row r="33" spans="1:30" s="109" customFormat="1" ht="19.5" customHeight="1" x14ac:dyDescent="0.15">
      <c r="A33" s="204"/>
      <c r="B33" s="191" t="s">
        <v>44</v>
      </c>
      <c r="C33" s="185">
        <f>I33+I34+R33+R34+AA33+AA34</f>
        <v>50</v>
      </c>
      <c r="D33" s="148" t="s">
        <v>83</v>
      </c>
      <c r="E33" s="149"/>
      <c r="F33" s="149"/>
      <c r="G33" s="149"/>
      <c r="H33" s="149"/>
      <c r="I33" s="165">
        <v>50</v>
      </c>
      <c r="J33" s="165"/>
      <c r="K33" s="165"/>
      <c r="L33" s="29" t="s">
        <v>4</v>
      </c>
      <c r="M33" s="149"/>
      <c r="N33" s="149"/>
      <c r="O33" s="149"/>
      <c r="P33" s="149"/>
      <c r="Q33" s="149"/>
      <c r="R33" s="165"/>
      <c r="S33" s="165"/>
      <c r="T33" s="165"/>
      <c r="U33" s="29" t="s">
        <v>4</v>
      </c>
      <c r="V33" s="149"/>
      <c r="W33" s="149"/>
      <c r="X33" s="149"/>
      <c r="Y33" s="149"/>
      <c r="Z33" s="149"/>
      <c r="AA33" s="165"/>
      <c r="AB33" s="165"/>
      <c r="AC33" s="165"/>
      <c r="AD33" s="34" t="s">
        <v>4</v>
      </c>
    </row>
    <row r="34" spans="1:30" s="109" customFormat="1" ht="19.5" customHeight="1" x14ac:dyDescent="0.15">
      <c r="A34" s="205"/>
      <c r="B34" s="190"/>
      <c r="C34" s="186"/>
      <c r="D34" s="151"/>
      <c r="E34" s="152"/>
      <c r="F34" s="152"/>
      <c r="G34" s="152"/>
      <c r="H34" s="152"/>
      <c r="I34" s="166"/>
      <c r="J34" s="166"/>
      <c r="K34" s="166"/>
      <c r="L34" s="36" t="s">
        <v>4</v>
      </c>
      <c r="M34" s="152"/>
      <c r="N34" s="152"/>
      <c r="O34" s="152"/>
      <c r="P34" s="152"/>
      <c r="Q34" s="152"/>
      <c r="R34" s="166"/>
      <c r="S34" s="166"/>
      <c r="T34" s="166"/>
      <c r="U34" s="36" t="s">
        <v>4</v>
      </c>
      <c r="V34" s="152"/>
      <c r="W34" s="152"/>
      <c r="X34" s="152"/>
      <c r="Y34" s="152"/>
      <c r="Z34" s="152"/>
      <c r="AA34" s="166"/>
      <c r="AB34" s="166"/>
      <c r="AC34" s="166"/>
      <c r="AD34" s="37" t="s">
        <v>4</v>
      </c>
    </row>
    <row r="35" spans="1:30" s="109" customFormat="1" ht="19.5" customHeight="1" x14ac:dyDescent="0.15">
      <c r="A35" s="218">
        <v>6</v>
      </c>
      <c r="B35" s="225" t="s">
        <v>12</v>
      </c>
      <c r="C35" s="185">
        <f>I35+I36+R35+R36+AA35+AA36</f>
        <v>123510</v>
      </c>
      <c r="D35" s="148" t="s">
        <v>84</v>
      </c>
      <c r="E35" s="149"/>
      <c r="F35" s="149"/>
      <c r="G35" s="149"/>
      <c r="H35" s="149"/>
      <c r="I35" s="165">
        <v>123510</v>
      </c>
      <c r="J35" s="165"/>
      <c r="K35" s="165"/>
      <c r="L35" s="29" t="s">
        <v>4</v>
      </c>
      <c r="M35" s="149"/>
      <c r="N35" s="149"/>
      <c r="O35" s="149"/>
      <c r="P35" s="149"/>
      <c r="Q35" s="149"/>
      <c r="R35" s="165"/>
      <c r="S35" s="165"/>
      <c r="T35" s="165"/>
      <c r="U35" s="29" t="s">
        <v>4</v>
      </c>
      <c r="V35" s="149"/>
      <c r="W35" s="149"/>
      <c r="X35" s="149"/>
      <c r="Y35" s="149"/>
      <c r="Z35" s="149"/>
      <c r="AA35" s="165"/>
      <c r="AB35" s="165"/>
      <c r="AC35" s="165"/>
      <c r="AD35" s="32" t="s">
        <v>4</v>
      </c>
    </row>
    <row r="36" spans="1:30" s="109" customFormat="1" ht="19.5" customHeight="1" thickBot="1" x14ac:dyDescent="0.2">
      <c r="A36" s="224"/>
      <c r="B36" s="226"/>
      <c r="C36" s="227"/>
      <c r="D36" s="238"/>
      <c r="E36" s="239"/>
      <c r="F36" s="239"/>
      <c r="G36" s="239"/>
      <c r="H36" s="239"/>
      <c r="I36" s="240"/>
      <c r="J36" s="240"/>
      <c r="K36" s="240"/>
      <c r="L36" s="51" t="s">
        <v>4</v>
      </c>
      <c r="M36" s="239"/>
      <c r="N36" s="239"/>
      <c r="O36" s="239"/>
      <c r="P36" s="239"/>
      <c r="Q36" s="239"/>
      <c r="R36" s="240"/>
      <c r="S36" s="240"/>
      <c r="T36" s="240"/>
      <c r="U36" s="51" t="s">
        <v>4</v>
      </c>
      <c r="V36" s="239"/>
      <c r="W36" s="239"/>
      <c r="X36" s="239"/>
      <c r="Y36" s="239"/>
      <c r="Z36" s="239"/>
      <c r="AA36" s="240"/>
      <c r="AB36" s="240"/>
      <c r="AC36" s="240"/>
      <c r="AD36" s="52" t="s">
        <v>4</v>
      </c>
    </row>
    <row r="37" spans="1:30" s="109" customFormat="1" ht="56.25" customHeight="1" thickTop="1" thickBot="1" x14ac:dyDescent="0.2">
      <c r="A37" s="201" t="s">
        <v>13</v>
      </c>
      <c r="B37" s="202"/>
      <c r="C37" s="16">
        <f>SUM(C9:C36)</f>
        <v>1995820</v>
      </c>
      <c r="D37" s="19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6"/>
    </row>
    <row r="38" spans="1:30" s="109" customFormat="1" ht="16.5" customHeight="1" x14ac:dyDescent="0.15">
      <c r="A38" s="143"/>
      <c r="B38" s="143"/>
      <c r="C38" s="144"/>
      <c r="D38" s="12"/>
    </row>
    <row r="39" spans="1:30" s="138" customFormat="1" ht="16.5" customHeight="1" x14ac:dyDescent="0.15">
      <c r="C39" s="164" t="s">
        <v>52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</row>
    <row r="40" spans="1:30" s="138" customFormat="1" ht="3.75" customHeight="1" x14ac:dyDescent="0.15"/>
    <row r="41" spans="1:30" s="138" customFormat="1" ht="12" customHeight="1" x14ac:dyDescent="0.15">
      <c r="C41" s="67" t="s">
        <v>53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30" s="138" customFormat="1" ht="5.25" customHeight="1" x14ac:dyDescent="0.15">
      <c r="C42" s="145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s="138" customFormat="1" ht="12" customHeight="1" x14ac:dyDescent="0.15">
      <c r="C43" s="67" t="s">
        <v>54</v>
      </c>
      <c r="D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s="138" customFormat="1" ht="12" customHeight="1" x14ac:dyDescent="0.15">
      <c r="C44" s="67" t="s">
        <v>55</v>
      </c>
      <c r="D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</row>
    <row r="45" spans="1:30" s="138" customFormat="1" ht="12" customHeight="1" x14ac:dyDescent="0.15">
      <c r="C45" s="67" t="s">
        <v>56</v>
      </c>
      <c r="D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s="138" customFormat="1" ht="4.5" customHeight="1" x14ac:dyDescent="0.15">
      <c r="C46" s="145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s="138" customFormat="1" ht="12" customHeight="1" x14ac:dyDescent="0.15">
      <c r="C47" s="67" t="s">
        <v>57</v>
      </c>
      <c r="D47" s="71" t="s">
        <v>58</v>
      </c>
      <c r="E47" s="163">
        <f>'支出の部（記入例）'!D33</f>
        <v>1616768</v>
      </c>
      <c r="F47" s="163"/>
      <c r="G47" s="163"/>
      <c r="H47" s="163"/>
      <c r="I47" s="67" t="s">
        <v>4</v>
      </c>
      <c r="J47" s="67" t="s">
        <v>59</v>
      </c>
      <c r="K47" s="163">
        <v>120000</v>
      </c>
      <c r="L47" s="163"/>
      <c r="M47" s="163"/>
      <c r="N47" s="67" t="s">
        <v>4</v>
      </c>
      <c r="O47" s="67" t="s">
        <v>60</v>
      </c>
      <c r="P47" s="67"/>
      <c r="Q47" s="67"/>
      <c r="S47" s="67"/>
      <c r="T47" s="67"/>
      <c r="V47" s="67" t="s">
        <v>72</v>
      </c>
      <c r="W47" s="163">
        <f>IF(E47&lt;=120000,E47,ROUNDDOWN((E47-K47)/3,0)+120000)</f>
        <v>618922</v>
      </c>
      <c r="X47" s="164"/>
      <c r="Y47" s="164"/>
      <c r="Z47" s="164"/>
      <c r="AA47" s="67" t="s">
        <v>4</v>
      </c>
      <c r="AB47" s="67"/>
    </row>
    <row r="48" spans="1:30" s="138" customFormat="1" ht="12" customHeight="1" x14ac:dyDescent="0.15">
      <c r="C48" s="67" t="s">
        <v>62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2"/>
      <c r="Q48" s="67"/>
      <c r="R48" s="67"/>
      <c r="S48" s="67"/>
      <c r="T48" s="67"/>
      <c r="V48" s="67" t="s">
        <v>63</v>
      </c>
      <c r="W48" s="163">
        <f>C11</f>
        <v>617330</v>
      </c>
      <c r="X48" s="164"/>
      <c r="Y48" s="164"/>
      <c r="Z48" s="164"/>
      <c r="AA48" s="67" t="s">
        <v>4</v>
      </c>
      <c r="AB48" s="67"/>
    </row>
    <row r="49" spans="3:28" s="138" customFormat="1" ht="3.75" customHeight="1" thickBot="1" x14ac:dyDescent="0.2">
      <c r="C49" s="145"/>
    </row>
    <row r="50" spans="3:28" s="138" customFormat="1" ht="20.25" customHeight="1" thickBot="1" x14ac:dyDescent="0.2">
      <c r="C50" s="73" t="s">
        <v>64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228" t="str">
        <f>IF(W48-W47&lt;=0,"0",W48-W47)</f>
        <v>0</v>
      </c>
      <c r="W50" s="229"/>
      <c r="X50" s="229"/>
      <c r="Y50" s="229"/>
      <c r="Z50" s="74" t="s">
        <v>4</v>
      </c>
      <c r="AA50" s="75"/>
    </row>
    <row r="51" spans="3:28" s="138" customFormat="1" ht="3.75" customHeight="1" x14ac:dyDescent="0.15"/>
    <row r="52" spans="3:28" s="138" customFormat="1" x14ac:dyDescent="0.15">
      <c r="C52" s="230" t="s">
        <v>65</v>
      </c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</row>
    <row r="53" spans="3:28" s="138" customFormat="1" x14ac:dyDescent="0.15">
      <c r="C53" s="145"/>
    </row>
  </sheetData>
  <mergeCells count="134"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D28:H28"/>
    <mergeCell ref="I28:K28"/>
    <mergeCell ref="D29:H29"/>
    <mergeCell ref="C33:C34"/>
    <mergeCell ref="R28:T28"/>
    <mergeCell ref="V28:Z28"/>
    <mergeCell ref="AA31:AC31"/>
    <mergeCell ref="V29:Z29"/>
    <mergeCell ref="AA29:AC29"/>
    <mergeCell ref="V30:Z30"/>
    <mergeCell ref="AA30:AC30"/>
    <mergeCell ref="C39:AC39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34:H34"/>
    <mergeCell ref="I34:K34"/>
    <mergeCell ref="M34:Q34"/>
    <mergeCell ref="R34:T34"/>
    <mergeCell ref="V34:Z34"/>
    <mergeCell ref="V31:Z31"/>
    <mergeCell ref="R29:T29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style="136" customWidth="1"/>
    <col min="3" max="3" width="22.75" style="136" customWidth="1"/>
    <col min="4" max="4" width="12.875" style="137" customWidth="1"/>
    <col min="5" max="5" width="9.875" style="136" customWidth="1"/>
    <col min="6" max="6" width="7.125" style="136" customWidth="1"/>
    <col min="7" max="7" width="2.5" style="19" customWidth="1"/>
    <col min="8" max="8" width="9.875" style="136" customWidth="1"/>
    <col min="9" max="9" width="7.125" style="136" customWidth="1"/>
    <col min="10" max="10" width="2.5" style="19" customWidth="1"/>
    <col min="11" max="11" width="9.875" style="136" customWidth="1"/>
    <col min="12" max="12" width="7.125" style="136" customWidth="1"/>
    <col min="13" max="13" width="2.5" style="136" customWidth="1"/>
    <col min="14" max="16384" width="9" style="136"/>
  </cols>
  <sheetData>
    <row r="1" spans="1:13" s="109" customFormat="1" ht="22.5" customHeight="1" thickBot="1" x14ac:dyDescent="0.2">
      <c r="A1" s="170" t="s">
        <v>15</v>
      </c>
      <c r="B1" s="170"/>
      <c r="C1" s="171"/>
      <c r="D1" s="171"/>
      <c r="E1" s="171"/>
      <c r="G1" s="18"/>
      <c r="J1" s="18"/>
    </row>
    <row r="2" spans="1:13" s="109" customFormat="1" ht="25.5" customHeight="1" thickBot="1" x14ac:dyDescent="0.2">
      <c r="A2" s="178" t="s">
        <v>1</v>
      </c>
      <c r="B2" s="276"/>
      <c r="C2" s="277"/>
      <c r="D2" s="17" t="s">
        <v>48</v>
      </c>
      <c r="E2" s="278" t="s">
        <v>16</v>
      </c>
      <c r="F2" s="279"/>
      <c r="G2" s="279"/>
      <c r="H2" s="279"/>
      <c r="I2" s="279"/>
      <c r="J2" s="279"/>
      <c r="K2" s="279"/>
      <c r="L2" s="279"/>
      <c r="M2" s="280"/>
    </row>
    <row r="3" spans="1:13" s="109" customFormat="1" ht="12.75" customHeight="1" x14ac:dyDescent="0.15">
      <c r="A3" s="204" t="s">
        <v>17</v>
      </c>
      <c r="B3" s="274">
        <v>1</v>
      </c>
      <c r="C3" s="275" t="s">
        <v>18</v>
      </c>
      <c r="D3" s="283">
        <f>F3+F4+I3+I4+L3+L4</f>
        <v>78500</v>
      </c>
      <c r="E3" s="21" t="s">
        <v>85</v>
      </c>
      <c r="F3" s="53">
        <v>78500</v>
      </c>
      <c r="G3" s="38" t="s">
        <v>86</v>
      </c>
      <c r="H3" s="54"/>
      <c r="I3" s="53"/>
      <c r="J3" s="38" t="s">
        <v>86</v>
      </c>
      <c r="K3" s="31"/>
      <c r="L3" s="53"/>
      <c r="M3" s="43" t="s">
        <v>4</v>
      </c>
    </row>
    <row r="4" spans="1:13" s="109" customFormat="1" ht="12.75" customHeight="1" x14ac:dyDescent="0.15">
      <c r="A4" s="204"/>
      <c r="B4" s="266"/>
      <c r="C4" s="265"/>
      <c r="D4" s="282"/>
      <c r="E4" s="21"/>
      <c r="F4" s="53"/>
      <c r="G4" s="38" t="s">
        <v>86</v>
      </c>
      <c r="H4" s="54"/>
      <c r="I4" s="53"/>
      <c r="J4" s="38" t="s">
        <v>86</v>
      </c>
      <c r="K4" s="31"/>
      <c r="L4" s="53"/>
      <c r="M4" s="43" t="s">
        <v>4</v>
      </c>
    </row>
    <row r="5" spans="1:13" s="109" customFormat="1" ht="12.75" customHeight="1" x14ac:dyDescent="0.15">
      <c r="A5" s="204"/>
      <c r="B5" s="262">
        <v>2</v>
      </c>
      <c r="C5" s="264" t="s">
        <v>19</v>
      </c>
      <c r="D5" s="281">
        <f>F5+F6+I5+I6+L5+L6</f>
        <v>95735</v>
      </c>
      <c r="E5" s="22" t="s">
        <v>87</v>
      </c>
      <c r="F5" s="55">
        <v>38000</v>
      </c>
      <c r="G5" s="39" t="s">
        <v>86</v>
      </c>
      <c r="H5" s="56" t="s">
        <v>88</v>
      </c>
      <c r="I5" s="55">
        <v>14525</v>
      </c>
      <c r="J5" s="39" t="s">
        <v>86</v>
      </c>
      <c r="K5" s="33" t="s">
        <v>89</v>
      </c>
      <c r="L5" s="55">
        <v>38010</v>
      </c>
      <c r="M5" s="44" t="s">
        <v>4</v>
      </c>
    </row>
    <row r="6" spans="1:13" s="109" customFormat="1" ht="12.75" customHeight="1" x14ac:dyDescent="0.15">
      <c r="A6" s="204"/>
      <c r="B6" s="266"/>
      <c r="C6" s="265"/>
      <c r="D6" s="282"/>
      <c r="E6" s="23" t="s">
        <v>90</v>
      </c>
      <c r="F6" s="57">
        <v>5200</v>
      </c>
      <c r="G6" s="40" t="s">
        <v>86</v>
      </c>
      <c r="H6" s="58"/>
      <c r="I6" s="57"/>
      <c r="J6" s="40" t="s">
        <v>86</v>
      </c>
      <c r="K6" s="35"/>
      <c r="L6" s="57"/>
      <c r="M6" s="45" t="s">
        <v>4</v>
      </c>
    </row>
    <row r="7" spans="1:13" s="109" customFormat="1" ht="12.75" customHeight="1" x14ac:dyDescent="0.15">
      <c r="A7" s="204"/>
      <c r="B7" s="262">
        <v>3</v>
      </c>
      <c r="C7" s="264" t="s">
        <v>20</v>
      </c>
      <c r="D7" s="281">
        <f>F7+F8+I7+I8+L7+L8</f>
        <v>84000</v>
      </c>
      <c r="E7" s="21" t="s">
        <v>91</v>
      </c>
      <c r="F7" s="53">
        <v>84000</v>
      </c>
      <c r="G7" s="39" t="s">
        <v>86</v>
      </c>
      <c r="H7" s="54"/>
      <c r="I7" s="53"/>
      <c r="J7" s="39" t="s">
        <v>86</v>
      </c>
      <c r="K7" s="31"/>
      <c r="L7" s="53"/>
      <c r="M7" s="44" t="s">
        <v>4</v>
      </c>
    </row>
    <row r="8" spans="1:13" s="109" customFormat="1" ht="12.75" customHeight="1" x14ac:dyDescent="0.15">
      <c r="A8" s="204"/>
      <c r="B8" s="266"/>
      <c r="C8" s="265"/>
      <c r="D8" s="282"/>
      <c r="E8" s="21"/>
      <c r="F8" s="53"/>
      <c r="G8" s="40" t="s">
        <v>86</v>
      </c>
      <c r="H8" s="54"/>
      <c r="I8" s="53"/>
      <c r="J8" s="40" t="s">
        <v>86</v>
      </c>
      <c r="K8" s="31"/>
      <c r="L8" s="53"/>
      <c r="M8" s="45" t="s">
        <v>4</v>
      </c>
    </row>
    <row r="9" spans="1:13" s="109" customFormat="1" ht="12.75" customHeight="1" x14ac:dyDescent="0.15">
      <c r="A9" s="204"/>
      <c r="B9" s="262">
        <v>4</v>
      </c>
      <c r="C9" s="264" t="s">
        <v>21</v>
      </c>
      <c r="D9" s="281">
        <f>F9+F10+I9+I10+L9+L10</f>
        <v>0</v>
      </c>
      <c r="E9" s="22"/>
      <c r="F9" s="55"/>
      <c r="G9" s="39" t="s">
        <v>86</v>
      </c>
      <c r="H9" s="56"/>
      <c r="I9" s="55"/>
      <c r="J9" s="39" t="s">
        <v>86</v>
      </c>
      <c r="K9" s="33"/>
      <c r="L9" s="55"/>
      <c r="M9" s="44" t="s">
        <v>4</v>
      </c>
    </row>
    <row r="10" spans="1:13" s="109" customFormat="1" ht="12.75" customHeight="1" x14ac:dyDescent="0.15">
      <c r="A10" s="204"/>
      <c r="B10" s="266"/>
      <c r="C10" s="265"/>
      <c r="D10" s="282"/>
      <c r="E10" s="23"/>
      <c r="F10" s="57"/>
      <c r="G10" s="40" t="s">
        <v>86</v>
      </c>
      <c r="H10" s="58"/>
      <c r="I10" s="57"/>
      <c r="J10" s="40" t="s">
        <v>86</v>
      </c>
      <c r="K10" s="35"/>
      <c r="L10" s="57"/>
      <c r="M10" s="45" t="s">
        <v>4</v>
      </c>
    </row>
    <row r="11" spans="1:13" s="109" customFormat="1" ht="12.75" customHeight="1" x14ac:dyDescent="0.15">
      <c r="A11" s="204"/>
      <c r="B11" s="262">
        <v>5</v>
      </c>
      <c r="C11" s="268" t="s">
        <v>22</v>
      </c>
      <c r="D11" s="281">
        <f>F11+F12+I11+I12+L11+L12</f>
        <v>153579</v>
      </c>
      <c r="E11" s="22" t="s">
        <v>92</v>
      </c>
      <c r="F11" s="55">
        <v>69542</v>
      </c>
      <c r="G11" s="39" t="s">
        <v>86</v>
      </c>
      <c r="H11" s="56" t="s">
        <v>93</v>
      </c>
      <c r="I11" s="55">
        <v>48552</v>
      </c>
      <c r="J11" s="39" t="s">
        <v>86</v>
      </c>
      <c r="K11" s="33" t="s">
        <v>94</v>
      </c>
      <c r="L11" s="55">
        <v>35485</v>
      </c>
      <c r="M11" s="44" t="s">
        <v>4</v>
      </c>
    </row>
    <row r="12" spans="1:13" s="109" customFormat="1" ht="12.75" customHeight="1" x14ac:dyDescent="0.15">
      <c r="A12" s="204"/>
      <c r="B12" s="266"/>
      <c r="C12" s="269"/>
      <c r="D12" s="282"/>
      <c r="E12" s="23"/>
      <c r="F12" s="57"/>
      <c r="G12" s="40" t="s">
        <v>86</v>
      </c>
      <c r="H12" s="58"/>
      <c r="I12" s="57"/>
      <c r="J12" s="40" t="s">
        <v>86</v>
      </c>
      <c r="K12" s="35"/>
      <c r="L12" s="57"/>
      <c r="M12" s="45" t="s">
        <v>4</v>
      </c>
    </row>
    <row r="13" spans="1:13" s="109" customFormat="1" ht="12.75" customHeight="1" x14ac:dyDescent="0.15">
      <c r="A13" s="204"/>
      <c r="B13" s="262">
        <v>6</v>
      </c>
      <c r="C13" s="264" t="s">
        <v>23</v>
      </c>
      <c r="D13" s="281">
        <f>F13+F14+I13+I14+L13+L14</f>
        <v>150750</v>
      </c>
      <c r="E13" s="22" t="s">
        <v>95</v>
      </c>
      <c r="F13" s="55">
        <v>150750</v>
      </c>
      <c r="G13" s="39" t="s">
        <v>86</v>
      </c>
      <c r="H13" s="56"/>
      <c r="I13" s="55"/>
      <c r="J13" s="39" t="s">
        <v>86</v>
      </c>
      <c r="K13" s="33"/>
      <c r="L13" s="55"/>
      <c r="M13" s="44" t="s">
        <v>4</v>
      </c>
    </row>
    <row r="14" spans="1:13" s="109" customFormat="1" ht="12.75" customHeight="1" x14ac:dyDescent="0.15">
      <c r="A14" s="204"/>
      <c r="B14" s="266"/>
      <c r="C14" s="265"/>
      <c r="D14" s="282"/>
      <c r="E14" s="23"/>
      <c r="F14" s="57"/>
      <c r="G14" s="40" t="s">
        <v>86</v>
      </c>
      <c r="H14" s="58"/>
      <c r="I14" s="57"/>
      <c r="J14" s="40" t="s">
        <v>86</v>
      </c>
      <c r="K14" s="35"/>
      <c r="L14" s="57"/>
      <c r="M14" s="45" t="s">
        <v>4</v>
      </c>
    </row>
    <row r="15" spans="1:13" s="109" customFormat="1" ht="12.75" customHeight="1" x14ac:dyDescent="0.15">
      <c r="A15" s="204"/>
      <c r="B15" s="262">
        <v>7</v>
      </c>
      <c r="C15" s="264" t="s">
        <v>38</v>
      </c>
      <c r="D15" s="281">
        <f>F15+F16+I15+I16+L15+L16</f>
        <v>57000</v>
      </c>
      <c r="E15" s="21" t="s">
        <v>96</v>
      </c>
      <c r="F15" s="53">
        <v>37000</v>
      </c>
      <c r="G15" s="39" t="s">
        <v>86</v>
      </c>
      <c r="H15" s="54" t="s">
        <v>97</v>
      </c>
      <c r="I15" s="53">
        <v>20000</v>
      </c>
      <c r="J15" s="39" t="s">
        <v>86</v>
      </c>
      <c r="K15" s="31"/>
      <c r="L15" s="53"/>
      <c r="M15" s="44" t="s">
        <v>4</v>
      </c>
    </row>
    <row r="16" spans="1:13" s="109" customFormat="1" ht="12.75" customHeight="1" thickBot="1" x14ac:dyDescent="0.2">
      <c r="A16" s="273"/>
      <c r="B16" s="263"/>
      <c r="C16" s="270"/>
      <c r="D16" s="284"/>
      <c r="E16" s="24"/>
      <c r="F16" s="59"/>
      <c r="G16" s="41" t="s">
        <v>86</v>
      </c>
      <c r="H16" s="60"/>
      <c r="I16" s="59"/>
      <c r="J16" s="41" t="s">
        <v>86</v>
      </c>
      <c r="K16" s="42"/>
      <c r="L16" s="59"/>
      <c r="M16" s="46" t="s">
        <v>4</v>
      </c>
    </row>
    <row r="17" spans="1:13" s="109" customFormat="1" ht="25.5" customHeight="1" thickTop="1" thickBot="1" x14ac:dyDescent="0.2">
      <c r="A17" s="259" t="s">
        <v>25</v>
      </c>
      <c r="B17" s="260"/>
      <c r="C17" s="261"/>
      <c r="D17" s="111">
        <f>SUM(D3:D16)</f>
        <v>619564</v>
      </c>
      <c r="E17" s="20"/>
      <c r="F17" s="69"/>
      <c r="G17" s="63"/>
      <c r="H17" s="62"/>
      <c r="I17" s="69"/>
      <c r="J17" s="63"/>
      <c r="K17" s="62"/>
      <c r="L17" s="69"/>
      <c r="M17" s="64"/>
    </row>
    <row r="18" spans="1:13" s="109" customFormat="1" ht="18" customHeight="1" thickTop="1" x14ac:dyDescent="0.15">
      <c r="A18" s="204" t="s">
        <v>26</v>
      </c>
      <c r="B18" s="271">
        <v>1</v>
      </c>
      <c r="C18" s="272" t="s">
        <v>27</v>
      </c>
      <c r="D18" s="285">
        <f>F18+F19+I18+I19+L18+L19</f>
        <v>82543</v>
      </c>
      <c r="E18" s="26" t="s">
        <v>98</v>
      </c>
      <c r="F18" s="47">
        <v>82543</v>
      </c>
      <c r="G18" s="38" t="s">
        <v>86</v>
      </c>
      <c r="H18" s="31"/>
      <c r="I18" s="47"/>
      <c r="J18" s="38" t="s">
        <v>86</v>
      </c>
      <c r="K18" s="31"/>
      <c r="L18" s="47"/>
      <c r="M18" s="43" t="s">
        <v>4</v>
      </c>
    </row>
    <row r="19" spans="1:13" s="109" customFormat="1" ht="18" customHeight="1" x14ac:dyDescent="0.15">
      <c r="A19" s="204"/>
      <c r="B19" s="266"/>
      <c r="C19" s="265"/>
      <c r="D19" s="190"/>
      <c r="E19" s="25"/>
      <c r="F19" s="49"/>
      <c r="G19" s="40" t="s">
        <v>86</v>
      </c>
      <c r="H19" s="35"/>
      <c r="I19" s="49"/>
      <c r="J19" s="40" t="s">
        <v>86</v>
      </c>
      <c r="K19" s="35"/>
      <c r="L19" s="49"/>
      <c r="M19" s="45" t="s">
        <v>4</v>
      </c>
    </row>
    <row r="20" spans="1:13" s="109" customFormat="1" ht="18" customHeight="1" x14ac:dyDescent="0.15">
      <c r="A20" s="204"/>
      <c r="B20" s="262">
        <v>2</v>
      </c>
      <c r="C20" s="286" t="s">
        <v>28</v>
      </c>
      <c r="D20" s="281">
        <f>F20+F21+I20+I21+L20+L21</f>
        <v>154855</v>
      </c>
      <c r="E20" s="26" t="s">
        <v>99</v>
      </c>
      <c r="F20" s="47">
        <v>28355</v>
      </c>
      <c r="G20" s="38" t="s">
        <v>86</v>
      </c>
      <c r="H20" s="31" t="s">
        <v>120</v>
      </c>
      <c r="I20" s="47">
        <v>78000</v>
      </c>
      <c r="J20" s="38" t="s">
        <v>86</v>
      </c>
      <c r="K20" s="31" t="s">
        <v>100</v>
      </c>
      <c r="L20" s="47">
        <v>48500</v>
      </c>
      <c r="M20" s="43" t="s">
        <v>4</v>
      </c>
    </row>
    <row r="21" spans="1:13" s="109" customFormat="1" ht="18" customHeight="1" x14ac:dyDescent="0.15">
      <c r="A21" s="204"/>
      <c r="B21" s="266"/>
      <c r="C21" s="287"/>
      <c r="D21" s="282"/>
      <c r="E21" s="26"/>
      <c r="F21" s="47"/>
      <c r="G21" s="38" t="s">
        <v>86</v>
      </c>
      <c r="H21" s="31"/>
      <c r="I21" s="47"/>
      <c r="J21" s="38" t="s">
        <v>86</v>
      </c>
      <c r="K21" s="31"/>
      <c r="L21" s="47"/>
      <c r="M21" s="43" t="s">
        <v>4</v>
      </c>
    </row>
    <row r="22" spans="1:13" s="109" customFormat="1" ht="18" customHeight="1" x14ac:dyDescent="0.15">
      <c r="A22" s="204"/>
      <c r="B22" s="262">
        <v>3</v>
      </c>
      <c r="C22" s="264" t="s">
        <v>29</v>
      </c>
      <c r="D22" s="281">
        <f>F22+F23+I22+I23+L22+L23</f>
        <v>155821</v>
      </c>
      <c r="E22" s="27" t="s">
        <v>101</v>
      </c>
      <c r="F22" s="48">
        <v>54321</v>
      </c>
      <c r="G22" s="39" t="s">
        <v>86</v>
      </c>
      <c r="H22" s="33" t="s">
        <v>102</v>
      </c>
      <c r="I22" s="48">
        <v>52500</v>
      </c>
      <c r="J22" s="39" t="s">
        <v>86</v>
      </c>
      <c r="K22" s="33" t="s">
        <v>103</v>
      </c>
      <c r="L22" s="48">
        <v>49000</v>
      </c>
      <c r="M22" s="44" t="s">
        <v>4</v>
      </c>
    </row>
    <row r="23" spans="1:13" s="109" customFormat="1" ht="18" customHeight="1" x14ac:dyDescent="0.15">
      <c r="A23" s="204"/>
      <c r="B23" s="266"/>
      <c r="C23" s="265"/>
      <c r="D23" s="282"/>
      <c r="E23" s="25"/>
      <c r="F23" s="49"/>
      <c r="G23" s="40" t="s">
        <v>86</v>
      </c>
      <c r="H23" s="35"/>
      <c r="I23" s="49"/>
      <c r="J23" s="40" t="s">
        <v>86</v>
      </c>
      <c r="K23" s="35"/>
      <c r="L23" s="49"/>
      <c r="M23" s="45" t="s">
        <v>4</v>
      </c>
    </row>
    <row r="24" spans="1:13" s="109" customFormat="1" ht="18" customHeight="1" x14ac:dyDescent="0.15">
      <c r="A24" s="204"/>
      <c r="B24" s="262">
        <v>4</v>
      </c>
      <c r="C24" s="264" t="s">
        <v>30</v>
      </c>
      <c r="D24" s="281">
        <f>F24+F25+I24+I25+L24+L25</f>
        <v>315008</v>
      </c>
      <c r="E24" s="26" t="s">
        <v>104</v>
      </c>
      <c r="F24" s="47">
        <v>145008</v>
      </c>
      <c r="G24" s="38" t="s">
        <v>86</v>
      </c>
      <c r="H24" s="31" t="s">
        <v>105</v>
      </c>
      <c r="I24" s="47">
        <v>120000</v>
      </c>
      <c r="J24" s="38" t="s">
        <v>86</v>
      </c>
      <c r="K24" s="31" t="s">
        <v>106</v>
      </c>
      <c r="L24" s="47">
        <v>50000</v>
      </c>
      <c r="M24" s="43" t="s">
        <v>4</v>
      </c>
    </row>
    <row r="25" spans="1:13" s="109" customFormat="1" ht="18" customHeight="1" x14ac:dyDescent="0.15">
      <c r="A25" s="204"/>
      <c r="B25" s="266"/>
      <c r="C25" s="265"/>
      <c r="D25" s="282"/>
      <c r="E25" s="26"/>
      <c r="F25" s="47"/>
      <c r="G25" s="38" t="s">
        <v>86</v>
      </c>
      <c r="H25" s="31"/>
      <c r="I25" s="47"/>
      <c r="J25" s="38" t="s">
        <v>86</v>
      </c>
      <c r="K25" s="31"/>
      <c r="L25" s="47"/>
      <c r="M25" s="43" t="s">
        <v>4</v>
      </c>
    </row>
    <row r="26" spans="1:13" s="109" customFormat="1" ht="18" customHeight="1" x14ac:dyDescent="0.15">
      <c r="A26" s="204"/>
      <c r="B26" s="262">
        <v>5</v>
      </c>
      <c r="C26" s="264" t="s">
        <v>31</v>
      </c>
      <c r="D26" s="281">
        <f>F26+F27+I26+I27+L26+L27</f>
        <v>135278</v>
      </c>
      <c r="E26" s="27" t="s">
        <v>107</v>
      </c>
      <c r="F26" s="48">
        <v>75278</v>
      </c>
      <c r="G26" s="39" t="s">
        <v>86</v>
      </c>
      <c r="H26" s="33" t="s">
        <v>117</v>
      </c>
      <c r="I26" s="48">
        <v>60000</v>
      </c>
      <c r="J26" s="39" t="s">
        <v>86</v>
      </c>
      <c r="K26" s="33"/>
      <c r="L26" s="48"/>
      <c r="M26" s="44" t="s">
        <v>4</v>
      </c>
    </row>
    <row r="27" spans="1:13" s="109" customFormat="1" ht="18" customHeight="1" x14ac:dyDescent="0.15">
      <c r="A27" s="204"/>
      <c r="B27" s="266"/>
      <c r="C27" s="265"/>
      <c r="D27" s="282"/>
      <c r="E27" s="25"/>
      <c r="F27" s="49"/>
      <c r="G27" s="40" t="s">
        <v>86</v>
      </c>
      <c r="H27" s="35"/>
      <c r="I27" s="49"/>
      <c r="J27" s="40" t="s">
        <v>86</v>
      </c>
      <c r="K27" s="35"/>
      <c r="L27" s="49"/>
      <c r="M27" s="45" t="s">
        <v>4</v>
      </c>
    </row>
    <row r="28" spans="1:13" s="109" customFormat="1" ht="18" customHeight="1" x14ac:dyDescent="0.15">
      <c r="A28" s="204"/>
      <c r="B28" s="262">
        <v>6</v>
      </c>
      <c r="C28" s="191" t="s">
        <v>32</v>
      </c>
      <c r="D28" s="281">
        <f>F28+F29+I28+I29+L28+L29</f>
        <v>153699</v>
      </c>
      <c r="E28" s="27" t="s">
        <v>108</v>
      </c>
      <c r="F28" s="48">
        <v>75825</v>
      </c>
      <c r="G28" s="39" t="s">
        <v>86</v>
      </c>
      <c r="H28" s="33" t="s">
        <v>109</v>
      </c>
      <c r="I28" s="48">
        <v>47887</v>
      </c>
      <c r="J28" s="39" t="s">
        <v>86</v>
      </c>
      <c r="K28" s="33" t="s">
        <v>110</v>
      </c>
      <c r="L28" s="48">
        <v>29987</v>
      </c>
      <c r="M28" s="44" t="s">
        <v>4</v>
      </c>
    </row>
    <row r="29" spans="1:13" s="109" customFormat="1" ht="18" customHeight="1" x14ac:dyDescent="0.15">
      <c r="A29" s="204"/>
      <c r="B29" s="266"/>
      <c r="C29" s="190"/>
      <c r="D29" s="282"/>
      <c r="E29" s="25"/>
      <c r="F29" s="49"/>
      <c r="G29" s="40" t="s">
        <v>86</v>
      </c>
      <c r="H29" s="35"/>
      <c r="I29" s="49"/>
      <c r="J29" s="40" t="s">
        <v>86</v>
      </c>
      <c r="K29" s="35"/>
      <c r="L29" s="49"/>
      <c r="M29" s="45" t="s">
        <v>4</v>
      </c>
    </row>
    <row r="30" spans="1:13" s="109" customFormat="1" ht="18" customHeight="1" x14ac:dyDescent="0.15">
      <c r="A30" s="204"/>
      <c r="B30" s="262">
        <v>7</v>
      </c>
      <c r="C30" s="191" t="s">
        <v>39</v>
      </c>
      <c r="D30" s="281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9" customFormat="1" ht="18" customHeight="1" thickBot="1" x14ac:dyDescent="0.2">
      <c r="A31" s="273"/>
      <c r="B31" s="263"/>
      <c r="C31" s="267"/>
      <c r="D31" s="284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9" customFormat="1" ht="25.5" customHeight="1" thickTop="1" thickBot="1" x14ac:dyDescent="0.2">
      <c r="A32" s="259" t="s">
        <v>33</v>
      </c>
      <c r="B32" s="260"/>
      <c r="C32" s="261"/>
      <c r="D32" s="112">
        <f>SUM(D18:D31)</f>
        <v>997204</v>
      </c>
      <c r="E32" s="20"/>
      <c r="F32" s="76"/>
      <c r="G32" s="63"/>
      <c r="H32" s="62"/>
      <c r="I32" s="76"/>
      <c r="J32" s="63"/>
      <c r="K32" s="62"/>
      <c r="L32" s="76"/>
      <c r="M32" s="64"/>
    </row>
    <row r="33" spans="1:13" s="109" customFormat="1" ht="36" customHeight="1" thickTop="1" thickBot="1" x14ac:dyDescent="0.2">
      <c r="A33" s="249" t="s">
        <v>49</v>
      </c>
      <c r="B33" s="250"/>
      <c r="C33" s="251"/>
      <c r="D33" s="113">
        <f>D17+D32</f>
        <v>1616768</v>
      </c>
      <c r="E33" s="241" t="s">
        <v>51</v>
      </c>
      <c r="F33" s="242"/>
      <c r="G33" s="242"/>
      <c r="H33" s="242"/>
      <c r="I33" s="242"/>
      <c r="J33" s="242"/>
      <c r="K33" s="70">
        <f>IF(D33=0,"",IF(D33&lt;=120000,ROUNDDOWN(D33,0),ROUNDDOWN(((D33-120000)/3+120000),0)))</f>
        <v>618922</v>
      </c>
      <c r="L33" s="68"/>
      <c r="M33" s="61"/>
    </row>
    <row r="34" spans="1:13" s="109" customFormat="1" ht="15" customHeight="1" thickBot="1" x14ac:dyDescent="0.2">
      <c r="A34" s="114"/>
      <c r="B34" s="115"/>
      <c r="C34" s="115"/>
      <c r="D34" s="116"/>
      <c r="E34" s="12"/>
      <c r="F34" s="77"/>
      <c r="G34" s="65"/>
      <c r="H34" s="66"/>
      <c r="I34" s="78"/>
      <c r="J34" s="65"/>
      <c r="K34" s="66"/>
      <c r="L34" s="78"/>
      <c r="M34" s="66"/>
    </row>
    <row r="35" spans="1:13" s="109" customFormat="1" ht="24" customHeight="1" x14ac:dyDescent="0.15">
      <c r="A35" s="252" t="s">
        <v>40</v>
      </c>
      <c r="B35" s="117">
        <v>1</v>
      </c>
      <c r="C35" s="118" t="s">
        <v>121</v>
      </c>
      <c r="D35" s="119">
        <f>F35+I35+L35</f>
        <v>0</v>
      </c>
      <c r="E35" s="79"/>
      <c r="F35" s="80"/>
      <c r="G35" s="81" t="s">
        <v>4</v>
      </c>
      <c r="H35" s="82"/>
      <c r="I35" s="80"/>
      <c r="J35" s="81" t="s">
        <v>4</v>
      </c>
      <c r="K35" s="82"/>
      <c r="L35" s="80"/>
      <c r="M35" s="83" t="s">
        <v>4</v>
      </c>
    </row>
    <row r="36" spans="1:13" s="109" customFormat="1" ht="24" customHeight="1" x14ac:dyDescent="0.15">
      <c r="A36" s="253"/>
      <c r="B36" s="120">
        <v>2</v>
      </c>
      <c r="C36" s="121"/>
      <c r="D36" s="122">
        <f>F36+I36+L36</f>
        <v>0</v>
      </c>
      <c r="E36" s="84"/>
      <c r="F36" s="85"/>
      <c r="G36" s="86" t="s">
        <v>4</v>
      </c>
      <c r="H36" s="87"/>
      <c r="I36" s="85"/>
      <c r="J36" s="86" t="s">
        <v>4</v>
      </c>
      <c r="K36" s="87"/>
      <c r="L36" s="85"/>
      <c r="M36" s="88" t="s">
        <v>4</v>
      </c>
    </row>
    <row r="37" spans="1:13" s="109" customFormat="1" ht="24" customHeight="1" x14ac:dyDescent="0.15">
      <c r="A37" s="253"/>
      <c r="B37" s="123">
        <v>3</v>
      </c>
      <c r="C37" s="124"/>
      <c r="D37" s="122">
        <f>F37+I37+L37</f>
        <v>0</v>
      </c>
      <c r="E37" s="84"/>
      <c r="F37" s="85"/>
      <c r="G37" s="86" t="s">
        <v>4</v>
      </c>
      <c r="H37" s="87"/>
      <c r="I37" s="85"/>
      <c r="J37" s="86" t="s">
        <v>4</v>
      </c>
      <c r="K37" s="87"/>
      <c r="L37" s="85"/>
      <c r="M37" s="88" t="s">
        <v>4</v>
      </c>
    </row>
    <row r="38" spans="1:13" s="109" customFormat="1" ht="24" customHeight="1" thickBot="1" x14ac:dyDescent="0.2">
      <c r="A38" s="253"/>
      <c r="B38" s="125">
        <v>4</v>
      </c>
      <c r="C38" s="110"/>
      <c r="D38" s="126">
        <f>F38+I38+L38</f>
        <v>0</v>
      </c>
      <c r="E38" s="89"/>
      <c r="F38" s="90"/>
      <c r="G38" s="91" t="s">
        <v>4</v>
      </c>
      <c r="H38" s="92"/>
      <c r="I38" s="90"/>
      <c r="J38" s="91" t="s">
        <v>4</v>
      </c>
      <c r="K38" s="92"/>
      <c r="L38" s="90"/>
      <c r="M38" s="93" t="s">
        <v>4</v>
      </c>
    </row>
    <row r="39" spans="1:13" s="109" customFormat="1" ht="25.5" customHeight="1" thickTop="1" thickBot="1" x14ac:dyDescent="0.2">
      <c r="A39" s="254" t="s">
        <v>66</v>
      </c>
      <c r="B39" s="255"/>
      <c r="C39" s="256"/>
      <c r="D39" s="127">
        <f>SUM(D35:D38)</f>
        <v>0</v>
      </c>
      <c r="E39" s="94"/>
      <c r="F39" s="76"/>
      <c r="G39" s="63"/>
      <c r="H39" s="62"/>
      <c r="I39" s="69"/>
      <c r="J39" s="63"/>
      <c r="K39" s="62"/>
      <c r="L39" s="76"/>
      <c r="M39" s="64"/>
    </row>
    <row r="40" spans="1:13" s="109" customFormat="1" ht="21" customHeight="1" thickTop="1" x14ac:dyDescent="0.15">
      <c r="A40" s="257" t="s">
        <v>24</v>
      </c>
      <c r="B40" s="128">
        <v>1</v>
      </c>
      <c r="C40" s="129" t="s">
        <v>73</v>
      </c>
      <c r="D40" s="130">
        <f t="shared" ref="D40:D45" si="0">F40+I40+L40</f>
        <v>150000</v>
      </c>
      <c r="E40" s="95" t="s">
        <v>111</v>
      </c>
      <c r="F40" s="96">
        <v>150000</v>
      </c>
      <c r="G40" s="97" t="s">
        <v>4</v>
      </c>
      <c r="H40" s="98"/>
      <c r="I40" s="96"/>
      <c r="J40" s="97" t="s">
        <v>4</v>
      </c>
      <c r="K40" s="98"/>
      <c r="L40" s="96"/>
      <c r="M40" s="99" t="s">
        <v>4</v>
      </c>
    </row>
    <row r="41" spans="1:13" s="109" customFormat="1" ht="21" customHeight="1" x14ac:dyDescent="0.15">
      <c r="A41" s="207"/>
      <c r="B41" s="131">
        <v>2</v>
      </c>
      <c r="C41" s="124" t="s">
        <v>71</v>
      </c>
      <c r="D41" s="122">
        <f t="shared" si="0"/>
        <v>47000</v>
      </c>
      <c r="E41" s="84" t="s">
        <v>71</v>
      </c>
      <c r="F41" s="85">
        <v>28000</v>
      </c>
      <c r="G41" s="100" t="s">
        <v>4</v>
      </c>
      <c r="H41" s="87" t="s">
        <v>112</v>
      </c>
      <c r="I41" s="85">
        <v>19000</v>
      </c>
      <c r="J41" s="100" t="s">
        <v>4</v>
      </c>
      <c r="K41" s="87"/>
      <c r="L41" s="85"/>
      <c r="M41" s="88" t="s">
        <v>4</v>
      </c>
    </row>
    <row r="42" spans="1:13" s="109" customFormat="1" ht="21" customHeight="1" x14ac:dyDescent="0.15">
      <c r="A42" s="207"/>
      <c r="B42" s="132">
        <v>3</v>
      </c>
      <c r="C42" s="124" t="s">
        <v>67</v>
      </c>
      <c r="D42" s="122">
        <f t="shared" si="0"/>
        <v>25000</v>
      </c>
      <c r="E42" s="84" t="s">
        <v>67</v>
      </c>
      <c r="F42" s="85">
        <v>25000</v>
      </c>
      <c r="G42" s="100" t="s">
        <v>4</v>
      </c>
      <c r="H42" s="87"/>
      <c r="I42" s="85"/>
      <c r="J42" s="100" t="s">
        <v>4</v>
      </c>
      <c r="K42" s="87"/>
      <c r="L42" s="85"/>
      <c r="M42" s="88" t="s">
        <v>4</v>
      </c>
    </row>
    <row r="43" spans="1:13" s="109" customFormat="1" ht="21" customHeight="1" x14ac:dyDescent="0.15">
      <c r="A43" s="207"/>
      <c r="B43" s="132">
        <v>4</v>
      </c>
      <c r="C43" s="124" t="s">
        <v>68</v>
      </c>
      <c r="D43" s="122">
        <f t="shared" si="0"/>
        <v>25000</v>
      </c>
      <c r="E43" s="84" t="s">
        <v>113</v>
      </c>
      <c r="F43" s="85">
        <v>25000</v>
      </c>
      <c r="G43" s="100" t="s">
        <v>4</v>
      </c>
      <c r="H43" s="87"/>
      <c r="I43" s="85"/>
      <c r="J43" s="100" t="s">
        <v>4</v>
      </c>
      <c r="K43" s="87"/>
      <c r="L43" s="85"/>
      <c r="M43" s="88" t="s">
        <v>4</v>
      </c>
    </row>
    <row r="44" spans="1:13" s="109" customFormat="1" ht="21" customHeight="1" x14ac:dyDescent="0.15">
      <c r="A44" s="207"/>
      <c r="B44" s="132">
        <v>5</v>
      </c>
      <c r="C44" s="133" t="s">
        <v>114</v>
      </c>
      <c r="D44" s="122">
        <f t="shared" si="0"/>
        <v>3000</v>
      </c>
      <c r="E44" s="84" t="s">
        <v>115</v>
      </c>
      <c r="F44" s="85">
        <v>1000</v>
      </c>
      <c r="G44" s="100" t="s">
        <v>4</v>
      </c>
      <c r="H44" s="87" t="s">
        <v>116</v>
      </c>
      <c r="I44" s="85">
        <v>1000</v>
      </c>
      <c r="J44" s="100" t="s">
        <v>4</v>
      </c>
      <c r="K44" s="87" t="s">
        <v>122</v>
      </c>
      <c r="L44" s="85">
        <v>1000</v>
      </c>
      <c r="M44" s="88" t="s">
        <v>4</v>
      </c>
    </row>
    <row r="45" spans="1:13" s="109" customFormat="1" ht="21" customHeight="1" thickBot="1" x14ac:dyDescent="0.2">
      <c r="A45" s="258"/>
      <c r="B45" s="134">
        <v>6</v>
      </c>
      <c r="C45" s="135" t="s">
        <v>24</v>
      </c>
      <c r="D45" s="126">
        <f t="shared" si="0"/>
        <v>0</v>
      </c>
      <c r="E45" s="89"/>
      <c r="F45" s="90"/>
      <c r="G45" s="101" t="s">
        <v>4</v>
      </c>
      <c r="H45" s="92"/>
      <c r="I45" s="90"/>
      <c r="J45" s="101" t="s">
        <v>4</v>
      </c>
      <c r="K45" s="92"/>
      <c r="L45" s="90"/>
      <c r="M45" s="93" t="s">
        <v>4</v>
      </c>
    </row>
    <row r="46" spans="1:13" s="109" customFormat="1" ht="25.5" customHeight="1" thickTop="1" thickBot="1" x14ac:dyDescent="0.2">
      <c r="A46" s="246" t="s">
        <v>35</v>
      </c>
      <c r="B46" s="247"/>
      <c r="C46" s="248"/>
      <c r="D46" s="127">
        <f>SUM(D40:D45)</f>
        <v>250000</v>
      </c>
      <c r="E46" s="94"/>
      <c r="F46" s="76"/>
      <c r="G46" s="63"/>
      <c r="H46" s="62"/>
      <c r="I46" s="69"/>
      <c r="J46" s="63"/>
      <c r="K46" s="62"/>
      <c r="L46" s="76"/>
      <c r="M46" s="64"/>
    </row>
    <row r="47" spans="1:13" s="109" customFormat="1" ht="25.5" customHeight="1" thickTop="1" thickBot="1" x14ac:dyDescent="0.2">
      <c r="A47" s="246" t="s">
        <v>69</v>
      </c>
      <c r="B47" s="247"/>
      <c r="C47" s="248"/>
      <c r="D47" s="127">
        <v>129052</v>
      </c>
      <c r="E47" s="94"/>
      <c r="F47" s="76"/>
      <c r="G47" s="63"/>
      <c r="H47" s="62"/>
      <c r="I47" s="69"/>
      <c r="J47" s="63"/>
      <c r="K47" s="62"/>
      <c r="L47" s="76"/>
      <c r="M47" s="64"/>
    </row>
    <row r="48" spans="1:13" ht="36" customHeight="1" thickTop="1" thickBot="1" x14ac:dyDescent="0.2">
      <c r="A48" s="243" t="s">
        <v>50</v>
      </c>
      <c r="B48" s="244"/>
      <c r="C48" s="245"/>
      <c r="D48" s="102">
        <f>D33+D39+D46+D47</f>
        <v>1995820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D11:D12"/>
    <mergeCell ref="D3:D4"/>
    <mergeCell ref="D5:D6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26:D27"/>
    <mergeCell ref="D28:D29"/>
    <mergeCell ref="D30:D31"/>
    <mergeCell ref="C22:C23"/>
    <mergeCell ref="C24:C25"/>
    <mergeCell ref="D18:D19"/>
    <mergeCell ref="D20:D21"/>
    <mergeCell ref="D22:D23"/>
    <mergeCell ref="D24:D25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2025-03-21T02:20:54Z</dcterms:modified>
</cp:coreProperties>
</file>