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1局内共有\新■■■移行中（3.24〆）新フォルダ：新型コロナ（ワクチン関係）\100_個別接種\999_接種費用支払\005_集合契約資料【加算分】\002_請求用定型データ\12月以降\"/>
    </mc:Choice>
  </mc:AlternateContent>
  <bookViews>
    <workbookView xWindow="0" yWindow="0" windowWidth="20490" windowHeight="7530"/>
  </bookViews>
  <sheets>
    <sheet name="診療所・病院兼用" sheetId="1" r:id="rId1"/>
    <sheet name="Sheet2" sheetId="2" state="hidden" r:id="rId2"/>
  </sheets>
  <definedNames>
    <definedName name="_xlnm.Print_Area" localSheetId="0">診療所・病院兼用!$A$1:$N$83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D8" i="1" s="1"/>
  <c r="E8" i="1" s="1"/>
  <c r="F8" i="1" s="1"/>
  <c r="G8" i="1" s="1"/>
  <c r="H8" i="1" s="1"/>
  <c r="I8" i="1" s="1"/>
  <c r="C12" i="1" s="1"/>
  <c r="D12" i="1" s="1"/>
  <c r="E12" i="1" s="1"/>
  <c r="F12" i="1" s="1"/>
  <c r="G12" i="1" s="1"/>
  <c r="H12" i="1" s="1"/>
  <c r="I12" i="1" s="1"/>
  <c r="C16" i="1" s="1"/>
  <c r="D16" i="1" s="1"/>
  <c r="E16" i="1" s="1"/>
  <c r="F16" i="1" s="1"/>
  <c r="G16" i="1" s="1"/>
  <c r="H16" i="1" s="1"/>
  <c r="I16" i="1" s="1"/>
  <c r="C20" i="1" s="1"/>
  <c r="D20" i="1" s="1"/>
  <c r="E20" i="1" s="1"/>
  <c r="F20" i="1" s="1"/>
  <c r="G20" i="1" s="1"/>
  <c r="H20" i="1" s="1"/>
  <c r="I20" i="1" s="1"/>
  <c r="C24" i="1" s="1"/>
  <c r="D24" i="1" s="1"/>
  <c r="E24" i="1" s="1"/>
  <c r="F24" i="1" s="1"/>
  <c r="G24" i="1" s="1"/>
  <c r="H24" i="1" s="1"/>
  <c r="I24" i="1" s="1"/>
  <c r="C28" i="1" s="1"/>
  <c r="D28" i="1" s="1"/>
  <c r="E28" i="1" s="1"/>
  <c r="F28" i="1" s="1"/>
  <c r="G28" i="1" s="1"/>
  <c r="H28" i="1" s="1"/>
  <c r="I28" i="1" s="1"/>
  <c r="C18" i="2"/>
  <c r="E18" i="2"/>
  <c r="C19" i="2"/>
  <c r="E19" i="2"/>
  <c r="C20" i="2"/>
  <c r="E20" i="2"/>
  <c r="C21" i="2"/>
  <c r="E21" i="2"/>
  <c r="C22" i="2"/>
  <c r="E22" i="2"/>
  <c r="C23" i="2"/>
  <c r="E23" i="2"/>
  <c r="C24" i="2"/>
  <c r="E24" i="2"/>
  <c r="C25" i="2"/>
  <c r="E25" i="2"/>
  <c r="C26" i="2"/>
  <c r="E26" i="2"/>
  <c r="C27" i="2"/>
  <c r="E27" i="2"/>
  <c r="C28" i="2"/>
  <c r="E28" i="2"/>
  <c r="C29" i="2"/>
  <c r="E29" i="2"/>
  <c r="E17" i="2" l="1"/>
  <c r="E16" i="2"/>
  <c r="E15" i="2"/>
  <c r="E14" i="2"/>
  <c r="E13" i="2"/>
  <c r="E12" i="2"/>
  <c r="E11" i="2"/>
  <c r="E10" i="2"/>
  <c r="E9" i="2"/>
  <c r="E8" i="2"/>
  <c r="E7" i="2"/>
  <c r="E6" i="2"/>
  <c r="E5" i="2"/>
  <c r="E4" i="2"/>
  <c r="E3" i="2"/>
  <c r="E2" i="2"/>
  <c r="P8" i="1"/>
  <c r="C3" i="2"/>
  <c r="C4" i="2"/>
  <c r="C5" i="2"/>
  <c r="C6" i="2"/>
  <c r="C7" i="2"/>
  <c r="C8" i="2"/>
  <c r="C9" i="2"/>
  <c r="C10" i="2"/>
  <c r="C11" i="2"/>
  <c r="C12" i="2"/>
  <c r="C13" i="2"/>
  <c r="C14" i="2"/>
  <c r="C15" i="2"/>
  <c r="C16" i="2"/>
  <c r="C17" i="2"/>
  <c r="C2" i="2"/>
  <c r="A54" i="1"/>
  <c r="J45" i="1"/>
  <c r="D38" i="1"/>
  <c r="V30" i="1"/>
  <c r="U30" i="1"/>
  <c r="T30" i="1"/>
  <c r="S30" i="1"/>
  <c r="R30" i="1"/>
  <c r="Q30" i="1"/>
  <c r="J30" i="1"/>
  <c r="V29" i="1"/>
  <c r="U29" i="1"/>
  <c r="T29" i="1"/>
  <c r="S29" i="1"/>
  <c r="R29" i="1"/>
  <c r="Q29" i="1"/>
  <c r="P29" i="1"/>
  <c r="J29" i="1"/>
  <c r="V26" i="1"/>
  <c r="U26" i="1"/>
  <c r="T26" i="1"/>
  <c r="S26" i="1"/>
  <c r="R26" i="1"/>
  <c r="Q26" i="1"/>
  <c r="J26" i="1"/>
  <c r="V25" i="1"/>
  <c r="U25" i="1"/>
  <c r="T25" i="1"/>
  <c r="S25" i="1"/>
  <c r="R25" i="1"/>
  <c r="Q25" i="1"/>
  <c r="P25" i="1"/>
  <c r="J25" i="1"/>
  <c r="V22" i="1"/>
  <c r="U22" i="1"/>
  <c r="T22" i="1"/>
  <c r="S22" i="1"/>
  <c r="R22" i="1"/>
  <c r="Q22" i="1"/>
  <c r="J22" i="1"/>
  <c r="V21" i="1"/>
  <c r="U21" i="1"/>
  <c r="T21" i="1"/>
  <c r="S21" i="1"/>
  <c r="R21" i="1"/>
  <c r="Q21" i="1"/>
  <c r="P21" i="1"/>
  <c r="J21" i="1"/>
  <c r="V18" i="1"/>
  <c r="U18" i="1"/>
  <c r="T18" i="1"/>
  <c r="S18" i="1"/>
  <c r="R18" i="1"/>
  <c r="Q18" i="1"/>
  <c r="J18" i="1"/>
  <c r="V17" i="1"/>
  <c r="U17" i="1"/>
  <c r="T17" i="1"/>
  <c r="S17" i="1"/>
  <c r="R17" i="1"/>
  <c r="Q17" i="1"/>
  <c r="P17" i="1"/>
  <c r="J17" i="1"/>
  <c r="V14" i="1"/>
  <c r="U14" i="1"/>
  <c r="T14" i="1"/>
  <c r="S14" i="1"/>
  <c r="R14" i="1"/>
  <c r="Q14" i="1"/>
  <c r="J14" i="1"/>
  <c r="V13" i="1"/>
  <c r="U13" i="1"/>
  <c r="T13" i="1"/>
  <c r="S13" i="1"/>
  <c r="R13" i="1"/>
  <c r="Q13" i="1"/>
  <c r="P13" i="1"/>
  <c r="J13" i="1"/>
  <c r="V10" i="1"/>
  <c r="U10" i="1"/>
  <c r="T10" i="1"/>
  <c r="S10" i="1"/>
  <c r="R10" i="1"/>
  <c r="Q10" i="1"/>
  <c r="J10" i="1"/>
  <c r="J34" i="1" s="1"/>
  <c r="C64" i="1" s="1"/>
  <c r="H64" i="1" s="1"/>
  <c r="L64" i="1" s="1"/>
  <c r="V9" i="1"/>
  <c r="U9" i="1"/>
  <c r="T9" i="1"/>
  <c r="S9" i="1"/>
  <c r="R9" i="1"/>
  <c r="Q9" i="1"/>
  <c r="P9" i="1"/>
  <c r="J9" i="1"/>
  <c r="J33" i="1" s="1"/>
  <c r="X4" i="1"/>
  <c r="X2" i="1"/>
  <c r="T2" i="1"/>
  <c r="S2" i="1"/>
  <c r="R2" i="1"/>
  <c r="Q2" i="1"/>
  <c r="P2" i="1"/>
  <c r="C63" i="1" l="1"/>
  <c r="H63" i="1" s="1"/>
  <c r="L63" i="1" s="1"/>
  <c r="E57" i="1" s="1"/>
  <c r="U4" i="1"/>
  <c r="Q8" i="1" l="1"/>
  <c r="V4" i="1"/>
  <c r="U2" i="1"/>
  <c r="R8" i="1" l="1"/>
  <c r="S8" i="1" l="1"/>
  <c r="T8" i="1" l="1"/>
  <c r="U8" i="1" l="1"/>
  <c r="V8" i="1" l="1"/>
  <c r="P12" i="1" l="1"/>
  <c r="Q12" i="1" l="1"/>
  <c r="R12" i="1" l="1"/>
  <c r="S12" i="1" l="1"/>
  <c r="T12" i="1" l="1"/>
  <c r="U12" i="1" l="1"/>
  <c r="V12" i="1" l="1"/>
  <c r="P16" i="1" l="1"/>
  <c r="Q16" i="1" l="1"/>
  <c r="R16" i="1" l="1"/>
  <c r="S16" i="1" l="1"/>
  <c r="T16" i="1" l="1"/>
  <c r="U16" i="1" l="1"/>
  <c r="V16" i="1" l="1"/>
  <c r="P20" i="1" l="1"/>
  <c r="Q20" i="1" l="1"/>
  <c r="R20" i="1" l="1"/>
  <c r="S20" i="1" l="1"/>
  <c r="T20" i="1" l="1"/>
  <c r="U20" i="1" l="1"/>
  <c r="V20" i="1" l="1"/>
  <c r="P24" i="1" l="1"/>
  <c r="Q24" i="1" l="1"/>
  <c r="R24" i="1" l="1"/>
  <c r="S24" i="1" l="1"/>
  <c r="T24" i="1" l="1"/>
  <c r="U24" i="1" l="1"/>
  <c r="V24" i="1" l="1"/>
  <c r="P28" i="1" l="1"/>
  <c r="Q28" i="1" l="1"/>
  <c r="R28" i="1" l="1"/>
  <c r="S28" i="1" l="1"/>
  <c r="T28" i="1" l="1"/>
  <c r="V28" i="1" l="1"/>
  <c r="U28" i="1"/>
  <c r="X8" i="1" l="1"/>
</calcChain>
</file>

<file path=xl/comments1.xml><?xml version="1.0" encoding="utf-8"?>
<comments xmlns="http://schemas.openxmlformats.org/spreadsheetml/2006/main">
  <authors>
    <author>厚生労働省ネットワークシステム</author>
    <author>user</author>
  </authors>
  <commentList>
    <comment ref="F2" authorId="0" shapeId="0">
      <text>
        <r>
          <rPr>
            <b/>
            <sz val="26"/>
            <color indexed="81"/>
            <rFont val="MS P ゴシック"/>
            <family val="3"/>
            <charset val="128"/>
          </rPr>
          <t>リストより選択</t>
        </r>
        <r>
          <rPr>
            <sz val="26"/>
            <color indexed="81"/>
            <rFont val="MS P ゴシック"/>
            <family val="3"/>
            <charset val="128"/>
          </rPr>
          <t xml:space="preserve">
</t>
        </r>
      </text>
    </comment>
    <comment ref="G42" authorId="1" shapeId="0">
      <text>
        <r>
          <rPr>
            <b/>
            <sz val="16"/>
            <color indexed="81"/>
            <rFont val="ＭＳ Ｐゴシック"/>
            <family val="3"/>
            <charset val="128"/>
          </rPr>
          <t>介護老人保健施設等の高齢者施設においては、介護保険事業所番号を記載ください。</t>
        </r>
      </text>
    </comment>
  </commentList>
</comments>
</file>

<file path=xl/sharedStrings.xml><?xml version="1.0" encoding="utf-8"?>
<sst xmlns="http://schemas.openxmlformats.org/spreadsheetml/2006/main" count="126" uniqueCount="101">
  <si>
    <t>医療機関等名称</t>
    <phoneticPr fontId="4"/>
  </si>
  <si>
    <t>銀行コード</t>
    <rPh sb="0" eb="2">
      <t>ギンコウ</t>
    </rPh>
    <phoneticPr fontId="4"/>
  </si>
  <si>
    <t>支店コード</t>
    <rPh sb="0" eb="2">
      <t>シテン</t>
    </rPh>
    <phoneticPr fontId="4"/>
  </si>
  <si>
    <t>預金種目</t>
    <rPh sb="0" eb="2">
      <t>ヨキン</t>
    </rPh>
    <rPh sb="2" eb="4">
      <t>シュモク</t>
    </rPh>
    <phoneticPr fontId="4"/>
  </si>
  <si>
    <t>口座番号</t>
    <rPh sb="0" eb="2">
      <t>コウザ</t>
    </rPh>
    <rPh sb="2" eb="4">
      <t>バンゴウ</t>
    </rPh>
    <phoneticPr fontId="4"/>
  </si>
  <si>
    <t>口座名義</t>
    <rPh sb="0" eb="2">
      <t>コウザ</t>
    </rPh>
    <rPh sb="2" eb="4">
      <t>メイギ</t>
    </rPh>
    <phoneticPr fontId="4"/>
  </si>
  <si>
    <t>金額</t>
    <rPh sb="0" eb="2">
      <t>キンガク</t>
    </rPh>
    <phoneticPr fontId="4"/>
  </si>
  <si>
    <t>新規コード</t>
    <rPh sb="0" eb="2">
      <t>シンキ</t>
    </rPh>
    <phoneticPr fontId="4"/>
  </si>
  <si>
    <t>振込指定区分</t>
    <rPh sb="0" eb="2">
      <t>フリコミ</t>
    </rPh>
    <rPh sb="2" eb="4">
      <t>シテイ</t>
    </rPh>
    <rPh sb="4" eb="6">
      <t>クブン</t>
    </rPh>
    <phoneticPr fontId="4"/>
  </si>
  <si>
    <t>口座情報エラー</t>
    <rPh sb="0" eb="2">
      <t>コウザ</t>
    </rPh>
    <rPh sb="2" eb="4">
      <t>ジョウホウ</t>
    </rPh>
    <phoneticPr fontId="4"/>
  </si>
  <si>
    <t>　新型コロナウイルスワクチン接種の実績報告書</t>
    <rPh sb="1" eb="3">
      <t>シンガタ</t>
    </rPh>
    <rPh sb="14" eb="16">
      <t>セッシュ</t>
    </rPh>
    <rPh sb="17" eb="19">
      <t>ジッセキ</t>
    </rPh>
    <rPh sb="19" eb="22">
      <t>ホウコクショ</t>
    </rPh>
    <phoneticPr fontId="4"/>
  </si>
  <si>
    <t>回数</t>
    <rPh sb="0" eb="2">
      <t>カイスウ</t>
    </rPh>
    <phoneticPr fontId="4"/>
  </si>
  <si>
    <t>診療時間</t>
    <rPh sb="0" eb="4">
      <t>シンリョウジカン</t>
    </rPh>
    <phoneticPr fontId="4"/>
  </si>
  <si>
    <t>医療機関情報</t>
    <rPh sb="0" eb="4">
      <t>イリョウキカン</t>
    </rPh>
    <rPh sb="4" eb="6">
      <t>ジョウホウ</t>
    </rPh>
    <phoneticPr fontId="4"/>
  </si>
  <si>
    <t>　　下記のとおり、新型コロナウイルスワクチンの接種を行ったので報告する。</t>
    <rPh sb="2" eb="4">
      <t>カキ</t>
    </rPh>
    <rPh sb="9" eb="11">
      <t>シンガタ</t>
    </rPh>
    <rPh sb="23" eb="25">
      <t>セッシュ</t>
    </rPh>
    <rPh sb="26" eb="27">
      <t>オコナ</t>
    </rPh>
    <rPh sb="31" eb="33">
      <t>ホウコク</t>
    </rPh>
    <phoneticPr fontId="4"/>
  </si>
  <si>
    <t>×：時間外休日の対象でない日に入力(日、休診日は休日反映)</t>
    <rPh sb="2" eb="5">
      <t>ジカンガイ</t>
    </rPh>
    <rPh sb="5" eb="7">
      <t>キュウジツ</t>
    </rPh>
    <rPh sb="8" eb="10">
      <t>タイショウ</t>
    </rPh>
    <rPh sb="13" eb="14">
      <t>ヒ</t>
    </rPh>
    <rPh sb="15" eb="17">
      <t>ニュウリョク</t>
    </rPh>
    <rPh sb="18" eb="19">
      <t>ニチ</t>
    </rPh>
    <rPh sb="20" eb="23">
      <t>キュウシンビ</t>
    </rPh>
    <rPh sb="24" eb="26">
      <t>キュウジツ</t>
    </rPh>
    <rPh sb="26" eb="28">
      <t>ハンエイ</t>
    </rPh>
    <phoneticPr fontId="4"/>
  </si>
  <si>
    <t>週の接種
回数</t>
    <rPh sb="0" eb="1">
      <t>シュウ</t>
    </rPh>
    <rPh sb="2" eb="4">
      <t>セッシュ</t>
    </rPh>
    <rPh sb="5" eb="7">
      <t>カイスウ</t>
    </rPh>
    <phoneticPr fontId="4"/>
  </si>
  <si>
    <t>備考</t>
    <rPh sb="0" eb="2">
      <t>ビコウ</t>
    </rPh>
    <phoneticPr fontId="4"/>
  </si>
  <si>
    <t>入力エラーチェック</t>
    <rPh sb="0" eb="2">
      <t>ニュウリョク</t>
    </rPh>
    <phoneticPr fontId="4"/>
  </si>
  <si>
    <t>エラー件数</t>
    <rPh sb="3" eb="5">
      <t>ケンスウ</t>
    </rPh>
    <phoneticPr fontId="4"/>
  </si>
  <si>
    <t>（日）</t>
    <rPh sb="1" eb="2">
      <t>ニチ</t>
    </rPh>
    <phoneticPr fontId="4"/>
  </si>
  <si>
    <t>（月）</t>
    <rPh sb="1" eb="2">
      <t>ゲツ</t>
    </rPh>
    <phoneticPr fontId="4"/>
  </si>
  <si>
    <t>（火）</t>
    <rPh sb="1" eb="2">
      <t>カ</t>
    </rPh>
    <phoneticPr fontId="4"/>
  </si>
  <si>
    <t>（水）</t>
    <rPh sb="1" eb="2">
      <t>スイ</t>
    </rPh>
    <phoneticPr fontId="4"/>
  </si>
  <si>
    <t>（木）</t>
    <rPh sb="1" eb="2">
      <t>モク</t>
    </rPh>
    <phoneticPr fontId="4"/>
  </si>
  <si>
    <t>（金）</t>
    <rPh sb="1" eb="2">
      <t>キン</t>
    </rPh>
    <phoneticPr fontId="4"/>
  </si>
  <si>
    <t>（土）</t>
    <rPh sb="1" eb="2">
      <t>ド</t>
    </rPh>
    <phoneticPr fontId="4"/>
  </si>
  <si>
    <t>×</t>
    <phoneticPr fontId="4"/>
  </si>
  <si>
    <t>時間外の接種（予診のみも含める）</t>
    <rPh sb="0" eb="3">
      <t>ジカンガイ</t>
    </rPh>
    <rPh sb="4" eb="6">
      <t>セッシュ</t>
    </rPh>
    <rPh sb="7" eb="9">
      <t>ヨシン</t>
    </rPh>
    <rPh sb="12" eb="13">
      <t>フク</t>
    </rPh>
    <phoneticPr fontId="4"/>
  </si>
  <si>
    <t>休日の接種（予診のみも含める）</t>
    <rPh sb="0" eb="2">
      <t>キュウジツ</t>
    </rPh>
    <rPh sb="3" eb="5">
      <t>セッシュ</t>
    </rPh>
    <phoneticPr fontId="4"/>
  </si>
  <si>
    <t>職域</t>
    <rPh sb="0" eb="2">
      <t>ショクイキ</t>
    </rPh>
    <phoneticPr fontId="4"/>
  </si>
  <si>
    <t>時間外接種計（予診のみも含める）</t>
    <rPh sb="0" eb="3">
      <t>ジカンガイ</t>
    </rPh>
    <rPh sb="3" eb="5">
      <t>セッシュ</t>
    </rPh>
    <phoneticPr fontId="4"/>
  </si>
  <si>
    <t>休日接種計（予診のみも含める）</t>
    <rPh sb="0" eb="2">
      <t>キュウジツ</t>
    </rPh>
    <rPh sb="2" eb="4">
      <t>セッシュ</t>
    </rPh>
    <phoneticPr fontId="4"/>
  </si>
  <si>
    <t>上記が事実と相違ないことを証明する。</t>
    <rPh sb="0" eb="2">
      <t>ジョウキ</t>
    </rPh>
    <rPh sb="3" eb="5">
      <t>ジジツ</t>
    </rPh>
    <rPh sb="6" eb="8">
      <t>ソウイ</t>
    </rPh>
    <rPh sb="13" eb="15">
      <t>ショウメイ</t>
    </rPh>
    <phoneticPr fontId="4"/>
  </si>
  <si>
    <t>印</t>
    <rPh sb="0" eb="1">
      <t>イン</t>
    </rPh>
    <phoneticPr fontId="4"/>
  </si>
  <si>
    <t>様式１</t>
    <phoneticPr fontId="4"/>
  </si>
  <si>
    <t>年　　　月　　　日</t>
    <rPh sb="0" eb="1">
      <t>ネン</t>
    </rPh>
    <rPh sb="4" eb="5">
      <t>ガツ</t>
    </rPh>
    <rPh sb="8" eb="9">
      <t>ニチ</t>
    </rPh>
    <phoneticPr fontId="4"/>
  </si>
  <si>
    <t>横浜市長　様</t>
    <rPh sb="0" eb="3">
      <t>ヨコハマシ</t>
    </rPh>
    <rPh sb="4" eb="5">
      <t>ソンチョウ</t>
    </rPh>
    <rPh sb="5" eb="6">
      <t>サマ</t>
    </rPh>
    <phoneticPr fontId="4"/>
  </si>
  <si>
    <t>医療機関コード</t>
    <rPh sb="0" eb="2">
      <t>イリョウ</t>
    </rPh>
    <rPh sb="2" eb="4">
      <t>キカン</t>
    </rPh>
    <phoneticPr fontId="4"/>
  </si>
  <si>
    <t>郵便番号</t>
    <rPh sb="0" eb="4">
      <t>ユウビンバンゴウ</t>
    </rPh>
    <phoneticPr fontId="4"/>
  </si>
  <si>
    <t>住所</t>
    <rPh sb="0" eb="2">
      <t>ジュウショ</t>
    </rPh>
    <phoneticPr fontId="4"/>
  </si>
  <si>
    <t>医療機関等名称</t>
    <rPh sb="0" eb="2">
      <t>イリョウ</t>
    </rPh>
    <rPh sb="2" eb="4">
      <t>キカン</t>
    </rPh>
    <rPh sb="4" eb="5">
      <t>トウ</t>
    </rPh>
    <rPh sb="5" eb="7">
      <t>メイショウ</t>
    </rPh>
    <phoneticPr fontId="4"/>
  </si>
  <si>
    <t>開設者氏名</t>
    <rPh sb="0" eb="3">
      <t>カイセツシャ</t>
    </rPh>
    <rPh sb="3" eb="5">
      <t>シメイ</t>
    </rPh>
    <phoneticPr fontId="4"/>
  </si>
  <si>
    <t>電話番号</t>
    <rPh sb="0" eb="2">
      <t>デンワ</t>
    </rPh>
    <rPh sb="2" eb="4">
      <t>バンゴウ</t>
    </rPh>
    <phoneticPr fontId="4"/>
  </si>
  <si>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4"/>
  </si>
  <si>
    <t>請求金額</t>
    <rPh sb="0" eb="2">
      <t>セイキュウ</t>
    </rPh>
    <rPh sb="2" eb="4">
      <t>キンガク</t>
    </rPh>
    <phoneticPr fontId="33"/>
  </si>
  <si>
    <t>接種回数</t>
    <rPh sb="0" eb="2">
      <t>セッシュ</t>
    </rPh>
    <rPh sb="2" eb="4">
      <t>カイスウ</t>
    </rPh>
    <phoneticPr fontId="4"/>
  </si>
  <si>
    <t>加算単価</t>
    <rPh sb="0" eb="2">
      <t>カサン</t>
    </rPh>
    <rPh sb="2" eb="4">
      <t>タンカ</t>
    </rPh>
    <phoneticPr fontId="4"/>
  </si>
  <si>
    <t>加算額（税抜き）</t>
    <rPh sb="0" eb="3">
      <t>カサンガク</t>
    </rPh>
    <rPh sb="4" eb="6">
      <t>ゼイヌ</t>
    </rPh>
    <phoneticPr fontId="4"/>
  </si>
  <si>
    <t>加算額（税込み）</t>
    <rPh sb="0" eb="3">
      <t>カサンガク</t>
    </rPh>
    <rPh sb="4" eb="6">
      <t>ゼイコ</t>
    </rPh>
    <phoneticPr fontId="4"/>
  </si>
  <si>
    <t>（予診のみも含める）</t>
    <rPh sb="1" eb="3">
      <t>ヨシン</t>
    </rPh>
    <rPh sb="6" eb="7">
      <t>フク</t>
    </rPh>
    <phoneticPr fontId="4"/>
  </si>
  <si>
    <t>時間外</t>
    <rPh sb="0" eb="3">
      <t>ジカンガイ</t>
    </rPh>
    <phoneticPr fontId="4"/>
  </si>
  <si>
    <t>休日接種回数</t>
    <rPh sb="0" eb="2">
      <t>キュウジツ</t>
    </rPh>
    <rPh sb="2" eb="4">
      <t>セッシュ</t>
    </rPh>
    <rPh sb="4" eb="6">
      <t>カイスウ</t>
    </rPh>
    <phoneticPr fontId="4"/>
  </si>
  <si>
    <t>（参考）標榜する診療時間</t>
    <rPh sb="1" eb="3">
      <t>サンコウ</t>
    </rPh>
    <rPh sb="4" eb="6">
      <t>ヒョウボウ</t>
    </rPh>
    <rPh sb="8" eb="10">
      <t>シンリョウ</t>
    </rPh>
    <rPh sb="10" eb="12">
      <t>ジカン</t>
    </rPh>
    <phoneticPr fontId="4"/>
  </si>
  <si>
    <t>日</t>
  </si>
  <si>
    <t>※一日のうちすべて休日の場合は、「休診」とだけ記載ください。</t>
    <rPh sb="1" eb="3">
      <t>イチニチ</t>
    </rPh>
    <rPh sb="9" eb="11">
      <t>キュウジツ</t>
    </rPh>
    <rPh sb="12" eb="14">
      <t>バアイ</t>
    </rPh>
    <rPh sb="17" eb="19">
      <t>キュウシン</t>
    </rPh>
    <rPh sb="23" eb="25">
      <t>キサイ</t>
    </rPh>
    <phoneticPr fontId="4"/>
  </si>
  <si>
    <t>月</t>
  </si>
  <si>
    <t>火</t>
  </si>
  <si>
    <t>水</t>
  </si>
  <si>
    <t>木</t>
  </si>
  <si>
    <t>金</t>
  </si>
  <si>
    <t>土</t>
  </si>
  <si>
    <t>金融機関コード</t>
    <rPh sb="0" eb="2">
      <t>キンユウ</t>
    </rPh>
    <rPh sb="2" eb="4">
      <t>キカン</t>
    </rPh>
    <phoneticPr fontId="4"/>
  </si>
  <si>
    <t>金融機関名</t>
    <rPh sb="0" eb="2">
      <t>キンユウ</t>
    </rPh>
    <rPh sb="2" eb="5">
      <t>キカンメイ</t>
    </rPh>
    <phoneticPr fontId="4"/>
  </si>
  <si>
    <t>支店名</t>
    <rPh sb="0" eb="2">
      <t>シテン</t>
    </rPh>
    <rPh sb="2" eb="3">
      <t>メイ</t>
    </rPh>
    <phoneticPr fontId="4"/>
  </si>
  <si>
    <t>預金種別</t>
    <rPh sb="0" eb="2">
      <t>ヨキン</t>
    </rPh>
    <rPh sb="2" eb="4">
      <t>シュベツ</t>
    </rPh>
    <phoneticPr fontId="4"/>
  </si>
  <si>
    <t>フリガナ</t>
    <phoneticPr fontId="4"/>
  </si>
  <si>
    <t>口座名義人</t>
    <rPh sb="0" eb="2">
      <t>コウザ</t>
    </rPh>
    <rPh sb="2" eb="5">
      <t>メイギニン</t>
    </rPh>
    <phoneticPr fontId="4"/>
  </si>
  <si>
    <t>令和3年12月期</t>
    <rPh sb="0" eb="2">
      <t>レイワ</t>
    </rPh>
    <rPh sb="3" eb="4">
      <t>ネン</t>
    </rPh>
    <rPh sb="6" eb="7">
      <t>ガツ</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</si>
  <si>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</si>
  <si>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</si>
  <si>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</si>
  <si>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</si>
  <si>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</si>
  <si>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</si>
  <si>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</si>
  <si>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</si>
  <si>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</si>
  <si>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令和4年10月期</t>
    <rPh sb="0" eb="2">
      <t>レイワ</t>
    </rPh>
    <rPh sb="3" eb="4">
      <t>ネン</t>
    </rPh>
    <rPh sb="6" eb="7">
      <t>ガツ</t>
    </rPh>
    <phoneticPr fontId="2"/>
  </si>
  <si>
    <t>令和4年11月期</t>
    <rPh sb="0" eb="2">
      <t>レイワ</t>
    </rPh>
    <rPh sb="3" eb="4">
      <t>ネン</t>
    </rPh>
    <rPh sb="6" eb="7">
      <t>ガツ</t>
    </rPh>
    <phoneticPr fontId="2"/>
  </si>
  <si>
    <t>令和4年12月期</t>
    <rPh sb="0" eb="2">
      <t>レイワ</t>
    </rPh>
    <rPh sb="3" eb="4">
      <t>ネン</t>
    </rPh>
    <rPh sb="6" eb="7">
      <t>ガツ</t>
    </rPh>
    <phoneticPr fontId="2"/>
  </si>
  <si>
    <t>令和5年1月期</t>
    <rPh sb="0" eb="2">
      <t>レイワ</t>
    </rPh>
    <rPh sb="3" eb="4">
      <t>ネン</t>
    </rPh>
    <rPh sb="5" eb="6">
      <t>ガツ</t>
    </rPh>
    <phoneticPr fontId="2"/>
  </si>
  <si>
    <t>令和5年2月期</t>
    <rPh sb="0" eb="2">
      <t>レイワ</t>
    </rPh>
    <rPh sb="3" eb="4">
      <t>ネン</t>
    </rPh>
    <rPh sb="5" eb="6">
      <t>ガツ</t>
    </rPh>
    <phoneticPr fontId="2"/>
  </si>
  <si>
    <t>接種月</t>
    <rPh sb="0" eb="3">
      <t>セッシュツキ</t>
    </rPh>
    <phoneticPr fontId="4"/>
  </si>
  <si>
    <t>初日</t>
    <rPh sb="0" eb="2">
      <t>ショニチ</t>
    </rPh>
    <phoneticPr fontId="4"/>
  </si>
  <si>
    <t>初日（曜日）</t>
    <rPh sb="0" eb="2">
      <t>ショニチ</t>
    </rPh>
    <rPh sb="3" eb="5">
      <t>ヨウビ</t>
    </rPh>
    <phoneticPr fontId="4"/>
  </si>
  <si>
    <t>終日</t>
    <rPh sb="0" eb="2">
      <t>シュウジツ</t>
    </rPh>
    <phoneticPr fontId="4"/>
  </si>
  <si>
    <t>終日（曜日）</t>
    <rPh sb="0" eb="2">
      <t>シュウジツ</t>
    </rPh>
    <rPh sb="3" eb="5">
      <t>ヨウビ</t>
    </rPh>
    <phoneticPr fontId="4"/>
  </si>
  <si>
    <t>令和5年3月期</t>
    <rPh sb="0" eb="2">
      <t>レイワ</t>
    </rPh>
    <rPh sb="3" eb="4">
      <t>ネン</t>
    </rPh>
    <rPh sb="5" eb="6">
      <t>ガツ</t>
    </rPh>
    <phoneticPr fontId="2"/>
  </si>
  <si>
    <t>令和5年4月期</t>
    <rPh sb="0" eb="2">
      <t>レイワ</t>
    </rPh>
    <rPh sb="3" eb="4">
      <t>ネン</t>
    </rPh>
    <rPh sb="5" eb="6">
      <t>ガツ</t>
    </rPh>
    <phoneticPr fontId="2"/>
  </si>
  <si>
    <t>令和5年5月期</t>
    <rPh sb="0" eb="2">
      <t>レイワ</t>
    </rPh>
    <rPh sb="3" eb="4">
      <t>ネン</t>
    </rPh>
    <rPh sb="5" eb="6">
      <t>ガツ</t>
    </rPh>
    <phoneticPr fontId="2"/>
  </si>
  <si>
    <t>令和5年6月期</t>
    <rPh sb="0" eb="2">
      <t>レイワ</t>
    </rPh>
    <rPh sb="3" eb="4">
      <t>ネン</t>
    </rPh>
    <rPh sb="5" eb="6">
      <t>ガツ</t>
    </rPh>
    <phoneticPr fontId="2"/>
  </si>
  <si>
    <t>令和5年7月期</t>
    <rPh sb="0" eb="2">
      <t>レイワ</t>
    </rPh>
    <rPh sb="3" eb="4">
      <t>ネン</t>
    </rPh>
    <rPh sb="5" eb="6">
      <t>ガツ</t>
    </rPh>
    <phoneticPr fontId="2"/>
  </si>
  <si>
    <t>令和5年8月期</t>
    <rPh sb="0" eb="2">
      <t>レイワ</t>
    </rPh>
    <rPh sb="3" eb="4">
      <t>ネン</t>
    </rPh>
    <rPh sb="5" eb="6">
      <t>ガツ</t>
    </rPh>
    <phoneticPr fontId="2"/>
  </si>
  <si>
    <t>令和5年9月期</t>
    <rPh sb="0" eb="2">
      <t>レイワ</t>
    </rPh>
    <rPh sb="3" eb="4">
      <t>ネン</t>
    </rPh>
    <rPh sb="5" eb="6">
      <t>ガツ</t>
    </rPh>
    <phoneticPr fontId="2"/>
  </si>
  <si>
    <t>令和5年10月期</t>
    <rPh sb="0" eb="2">
      <t>レイワ</t>
    </rPh>
    <rPh sb="3" eb="4">
      <t>ネン</t>
    </rPh>
    <rPh sb="6" eb="7">
      <t>ガツ</t>
    </rPh>
    <phoneticPr fontId="2"/>
  </si>
  <si>
    <t>令和5年11月期</t>
    <rPh sb="0" eb="2">
      <t>レイワ</t>
    </rPh>
    <rPh sb="3" eb="4">
      <t>ネン</t>
    </rPh>
    <rPh sb="6" eb="7">
      <t>ガツ</t>
    </rPh>
    <phoneticPr fontId="2"/>
  </si>
  <si>
    <t>令和5年12月期</t>
    <rPh sb="0" eb="2">
      <t>レイワ</t>
    </rPh>
    <rPh sb="3" eb="4">
      <t>ネン</t>
    </rPh>
    <rPh sb="6" eb="7">
      <t>ガツ</t>
    </rPh>
    <phoneticPr fontId="2"/>
  </si>
  <si>
    <t>令和6年1月期</t>
    <rPh sb="0" eb="2">
      <t>レイワ</t>
    </rPh>
    <rPh sb="3" eb="4">
      <t>ネン</t>
    </rPh>
    <rPh sb="5" eb="6">
      <t>ガツ</t>
    </rPh>
    <phoneticPr fontId="2"/>
  </si>
  <si>
    <t>令和6年2月期</t>
    <rPh sb="0" eb="2">
      <t>レイワ</t>
    </rPh>
    <rPh sb="3" eb="4">
      <t>ネン</t>
    </rPh>
    <rPh sb="5" eb="6">
      <t>ガツ</t>
    </rPh>
    <phoneticPr fontId="2"/>
  </si>
  <si>
    <t>令和6年3月期</t>
    <rPh sb="0" eb="2">
      <t>レイワ</t>
    </rPh>
    <rPh sb="3" eb="4">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</si>
</sst>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m/d"/>
    <numFmt numFmtId="177" formatCode="#,##0&quot;回&quot;;[Red]\-#,##0"/>
    <numFmt numFmtId="178" formatCode="#,##0&quot;円&quot;;[Red]\-#,##0"/>
  </numFmts>
  <fonts count="42">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20"/>
      <color theme="1"/>
      <name val="游ゴシック"/>
      <family val="2"/>
      <charset val="128"/>
      <scheme val="minor"/>
    </font>
    <font>
      <sz val="6"/>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color theme="1"/>
      <name val="游ゴシック"/>
      <family val="2"/>
      <charset val="128"/>
      <scheme val="minor"/>
    </font>
    <font>
      <b/>
      <sz val="14"/>
      <color theme="1"/>
      <name val="游ゴシック"/>
      <family val="3"/>
      <charset val="128"/>
      <scheme val="minor"/>
    </font>
    <font>
      <b/>
      <sz val="22"/>
      <color theme="1"/>
      <name val="游ゴシック"/>
      <family val="3"/>
      <charset val="128"/>
      <scheme val="minor"/>
    </font>
    <font>
      <b/>
      <sz val="22"/>
      <color theme="7" tint="0.59999389629810485"/>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20"/>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22"/>
      <color theme="7" tint="0.59999389629810485"/>
      <name val="游ゴシック"/>
      <family val="2"/>
      <charset val="128"/>
      <scheme val="minor"/>
    </font>
    <font>
      <b/>
      <sz val="20"/>
      <color theme="7" tint="0.59999389629810485"/>
      <name val="游ゴシック"/>
      <family val="2"/>
      <charset val="128"/>
      <scheme val="minor"/>
    </font>
    <font>
      <sz val="14"/>
      <color theme="1"/>
      <name val="游ゴシック"/>
      <family val="2"/>
      <charset val="128"/>
      <scheme val="minor"/>
    </font>
    <font>
      <sz val="18"/>
      <color theme="1"/>
      <name val="游ゴシック"/>
      <family val="3"/>
      <charset val="128"/>
      <scheme val="minor"/>
    </font>
    <font>
      <sz val="14"/>
      <color theme="1"/>
      <name val="游ゴシック"/>
      <family val="3"/>
      <charset val="128"/>
      <scheme val="minor"/>
    </font>
    <font>
      <b/>
      <sz val="16"/>
      <color theme="0"/>
      <name val="游ゴシック"/>
      <family val="3"/>
      <charset val="128"/>
      <scheme val="minor"/>
    </font>
    <font>
      <b/>
      <sz val="18"/>
      <color theme="7" tint="0.59999389629810485"/>
      <name val="游ゴシック"/>
      <family val="3"/>
      <charset val="128"/>
      <scheme val="minor"/>
    </font>
    <font>
      <b/>
      <sz val="18"/>
      <color theme="1"/>
      <name val="HGP創英角ｺﾞｼｯｸUB"/>
      <family val="3"/>
      <charset val="128"/>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b/>
      <sz val="24"/>
      <color theme="1"/>
      <name val="游ゴシック"/>
      <family val="3"/>
      <charset val="128"/>
      <scheme val="minor"/>
    </font>
    <font>
      <b/>
      <sz val="22"/>
      <color theme="1"/>
      <name val="游ゴシック"/>
      <family val="2"/>
      <charset val="128"/>
      <scheme val="minor"/>
    </font>
    <font>
      <sz val="22"/>
      <name val="游ゴシック"/>
      <family val="3"/>
      <charset val="128"/>
      <scheme val="minor"/>
    </font>
    <font>
      <sz val="11"/>
      <name val="游ゴシック"/>
      <family val="3"/>
      <charset val="128"/>
      <scheme val="minor"/>
    </font>
    <font>
      <sz val="11"/>
      <color theme="1"/>
      <name val="游ゴシック"/>
      <family val="3"/>
      <charset val="128"/>
      <scheme val="minor"/>
    </font>
    <font>
      <sz val="26"/>
      <name val="游ゴシック"/>
      <family val="3"/>
      <charset val="128"/>
      <scheme val="minor"/>
    </font>
    <font>
      <sz val="6"/>
      <name val="游ゴシック"/>
      <family val="3"/>
      <charset val="128"/>
      <scheme val="minor"/>
    </font>
    <font>
      <sz val="26"/>
      <color theme="1"/>
      <name val="游ゴシック"/>
      <family val="3"/>
      <charset val="128"/>
      <scheme val="minor"/>
    </font>
    <font>
      <sz val="24"/>
      <color theme="1"/>
      <name val="游ゴシック"/>
      <family val="2"/>
      <charset val="128"/>
      <scheme val="minor"/>
    </font>
    <font>
      <sz val="28"/>
      <color theme="1"/>
      <name val="游ゴシック"/>
      <family val="2"/>
      <charset val="128"/>
      <scheme val="minor"/>
    </font>
    <font>
      <sz val="24"/>
      <color theme="1"/>
      <name val="游ゴシック"/>
      <family val="3"/>
      <charset val="128"/>
      <scheme val="minor"/>
    </font>
    <font>
      <sz val="20"/>
      <color theme="1"/>
      <name val="游ゴシック"/>
      <family val="3"/>
      <charset val="128"/>
      <scheme val="minor"/>
    </font>
    <font>
      <b/>
      <sz val="26"/>
      <color indexed="81"/>
      <name val="MS P ゴシック"/>
      <family val="3"/>
      <charset val="128"/>
    </font>
    <font>
      <sz val="26"/>
      <color indexed="81"/>
      <name val="MS P ゴシック"/>
      <family val="3"/>
      <charset val="128"/>
    </font>
    <font>
      <b/>
      <sz val="16"/>
      <color indexed="81"/>
      <name val="ＭＳ Ｐ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rgb="FFFCE4D6"/>
        <bgColor indexed="64"/>
      </patternFill>
    </fill>
  </fills>
  <borders count="20">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0">
    <xf numFmtId="0" fontId="0" fillId="0" borderId="0" xfId="0">
      <alignment vertical="center"/>
    </xf>
    <xf numFmtId="0" fontId="3" fillId="0" borderId="1" xfId="0" applyFont="1" applyBorder="1">
      <alignment vertical="center"/>
    </xf>
    <xf numFmtId="0" fontId="7" fillId="0" borderId="0" xfId="0" applyFont="1" applyAlignment="1">
      <alignment horizontal="center" vertical="center"/>
    </xf>
    <xf numFmtId="0" fontId="0" fillId="0" borderId="0" xfId="0" applyProtection="1">
      <alignment vertical="center"/>
    </xf>
    <xf numFmtId="0" fontId="0" fillId="0" borderId="2" xfId="0" applyBorder="1" applyAlignment="1" applyProtection="1">
      <alignment vertical="center" wrapText="1"/>
    </xf>
    <xf numFmtId="0" fontId="0" fillId="0" borderId="3" xfId="0" applyBorder="1" applyAlignment="1" applyProtection="1">
      <alignment vertical="center" wrapText="1"/>
    </xf>
    <xf numFmtId="0" fontId="9" fillId="0" borderId="0" xfId="0" applyFont="1">
      <alignment vertical="center"/>
    </xf>
    <xf numFmtId="0" fontId="0" fillId="0" borderId="7" xfId="0" applyBorder="1" applyProtection="1">
      <alignment vertical="center"/>
    </xf>
    <xf numFmtId="38" fontId="0" fillId="0" borderId="7" xfId="0" applyNumberFormat="1" applyBorder="1" applyProtection="1">
      <alignment vertical="center"/>
    </xf>
    <xf numFmtId="0" fontId="0" fillId="0" borderId="7" xfId="0" applyNumberFormat="1" applyBorder="1" applyProtection="1">
      <alignment vertical="center"/>
    </xf>
    <xf numFmtId="38" fontId="0" fillId="0" borderId="8" xfId="1" applyFont="1" applyBorder="1" applyProtection="1">
      <alignment vertical="center"/>
    </xf>
    <xf numFmtId="0" fontId="0" fillId="0" borderId="9" xfId="0" applyBorder="1" applyProtection="1">
      <alignment vertical="center"/>
    </xf>
    <xf numFmtId="0" fontId="0" fillId="0" borderId="10" xfId="0"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vertical="center"/>
    </xf>
    <xf numFmtId="0" fontId="0" fillId="0" borderId="0" xfId="0" applyBorder="1" applyProtection="1">
      <alignment vertical="center"/>
    </xf>
    <xf numFmtId="0" fontId="0" fillId="0" borderId="0" xfId="0" applyBorder="1" applyAlignment="1" applyProtection="1">
      <alignment horizontal="center" vertical="center"/>
    </xf>
    <xf numFmtId="0" fontId="7" fillId="0" borderId="7" xfId="0" applyFont="1" applyBorder="1" applyAlignment="1" applyProtection="1">
      <alignment horizontal="center" vertical="center" wrapText="1"/>
    </xf>
    <xf numFmtId="176" fontId="15" fillId="0" borderId="0" xfId="0" applyNumberFormat="1" applyFont="1" applyBorder="1" applyAlignment="1" applyProtection="1">
      <alignment horizontal="center" vertical="center"/>
    </xf>
    <xf numFmtId="38" fontId="14" fillId="0" borderId="0" xfId="0" applyNumberFormat="1" applyFont="1" applyBorder="1" applyAlignment="1" applyProtection="1">
      <alignment horizontal="center" vertical="center" shrinkToFit="1"/>
    </xf>
    <xf numFmtId="38" fontId="14" fillId="0" borderId="7" xfId="0" applyNumberFormat="1" applyFont="1" applyBorder="1" applyAlignment="1" applyProtection="1">
      <alignment horizontal="center" vertical="center" shrinkToFit="1"/>
    </xf>
    <xf numFmtId="0" fontId="18" fillId="0" borderId="0" xfId="0" applyFont="1">
      <alignment vertical="center"/>
    </xf>
    <xf numFmtId="0" fontId="11" fillId="0" borderId="0" xfId="0" applyFont="1">
      <alignment vertical="center"/>
    </xf>
    <xf numFmtId="0" fontId="12" fillId="0" borderId="7" xfId="0" applyFont="1" applyBorder="1" applyAlignment="1">
      <alignment horizontal="center" vertical="center"/>
    </xf>
    <xf numFmtId="38" fontId="15" fillId="0" borderId="14" xfId="1" applyFont="1" applyFill="1" applyBorder="1" applyAlignment="1" applyProtection="1">
      <alignment horizontal="center" vertical="center"/>
    </xf>
    <xf numFmtId="38" fontId="15" fillId="0" borderId="7" xfId="1" applyFont="1" applyFill="1" applyBorder="1" applyAlignment="1" applyProtection="1">
      <alignment horizontal="center" vertical="center"/>
    </xf>
    <xf numFmtId="176" fontId="21" fillId="3" borderId="7" xfId="0" applyNumberFormat="1" applyFont="1" applyFill="1" applyBorder="1" applyAlignment="1">
      <alignment horizontal="center" vertical="center"/>
    </xf>
    <xf numFmtId="38" fontId="12" fillId="4" borderId="7" xfId="1" applyFont="1" applyFill="1" applyBorder="1">
      <alignment vertical="center"/>
    </xf>
    <xf numFmtId="176" fontId="15" fillId="0" borderId="7" xfId="0" applyNumberFormat="1" applyFont="1" applyBorder="1" applyAlignment="1" applyProtection="1">
      <alignment horizontal="center" vertical="center" shrinkToFit="1"/>
    </xf>
    <xf numFmtId="38" fontId="22" fillId="0" borderId="14" xfId="1" applyFont="1" applyFill="1" applyBorder="1" applyAlignment="1" applyProtection="1">
      <alignment horizontal="center" vertical="center"/>
    </xf>
    <xf numFmtId="38" fontId="22" fillId="0" borderId="7" xfId="1" applyFont="1" applyFill="1" applyBorder="1" applyAlignment="1" applyProtection="1">
      <alignment horizontal="center" vertical="center"/>
    </xf>
    <xf numFmtId="0" fontId="20" fillId="0" borderId="7" xfId="0" applyFont="1" applyBorder="1" applyAlignment="1">
      <alignment vertical="center" wrapText="1"/>
    </xf>
    <xf numFmtId="0" fontId="20" fillId="4" borderId="7" xfId="0" applyFont="1" applyFill="1" applyBorder="1" applyAlignment="1">
      <alignment vertical="center" wrapText="1"/>
    </xf>
    <xf numFmtId="38" fontId="12" fillId="4" borderId="7" xfId="1" applyFont="1" applyFill="1" applyBorder="1" applyAlignment="1">
      <alignment horizontal="center" vertical="center"/>
    </xf>
    <xf numFmtId="38" fontId="12" fillId="2" borderId="7" xfId="1" applyFont="1" applyFill="1" applyBorder="1" applyAlignment="1" applyProtection="1">
      <alignment horizontal="center" vertical="center"/>
      <protection locked="0"/>
    </xf>
    <xf numFmtId="38" fontId="12" fillId="0" borderId="7" xfId="1" applyFont="1" applyBorder="1">
      <alignment vertical="center"/>
    </xf>
    <xf numFmtId="0" fontId="23" fillId="0" borderId="7" xfId="0" applyFont="1" applyBorder="1" applyAlignment="1" applyProtection="1">
      <alignment horizontal="center" vertical="center" shrinkToFit="1"/>
    </xf>
    <xf numFmtId="0" fontId="20" fillId="0" borderId="7" xfId="0" applyFont="1" applyBorder="1" applyAlignment="1">
      <alignment horizontal="center" vertical="center" wrapText="1"/>
    </xf>
    <xf numFmtId="0" fontId="0" fillId="0" borderId="7" xfId="0" applyBorder="1" applyAlignment="1" applyProtection="1">
      <alignment vertical="center" shrinkToFit="1"/>
    </xf>
    <xf numFmtId="0" fontId="23" fillId="0" borderId="7" xfId="0" applyFont="1" applyBorder="1" applyAlignment="1" applyProtection="1">
      <alignment vertical="center" shrinkToFit="1"/>
    </xf>
    <xf numFmtId="0" fontId="20" fillId="0" borderId="17" xfId="0" applyFont="1" applyBorder="1" applyAlignment="1">
      <alignment vertical="center" wrapText="1"/>
    </xf>
    <xf numFmtId="38" fontId="12" fillId="2" borderId="7" xfId="1" applyFont="1" applyFill="1" applyBorder="1" applyAlignment="1" applyProtection="1">
      <alignment horizontal="center" vertical="center"/>
    </xf>
    <xf numFmtId="0" fontId="20" fillId="4" borderId="7" xfId="0" applyFont="1" applyFill="1" applyBorder="1">
      <alignment vertical="center"/>
    </xf>
    <xf numFmtId="0" fontId="0" fillId="0" borderId="0" xfId="0" applyBorder="1" applyAlignment="1" applyProtection="1">
      <alignment vertical="center" shrinkToFit="1"/>
    </xf>
    <xf numFmtId="0" fontId="23" fillId="0" borderId="0" xfId="0" applyFont="1" applyBorder="1" applyAlignment="1" applyProtection="1">
      <alignment vertical="center" shrinkToFit="1"/>
    </xf>
    <xf numFmtId="0" fontId="20" fillId="0" borderId="0" xfId="0" applyFont="1" applyBorder="1" applyAlignment="1">
      <alignment horizontal="left" vertical="center"/>
    </xf>
    <xf numFmtId="38" fontId="20" fillId="0" borderId="0" xfId="1" applyFont="1" applyBorder="1">
      <alignment vertical="center"/>
    </xf>
    <xf numFmtId="0" fontId="0" fillId="0" borderId="0" xfId="0" applyBorder="1">
      <alignment vertical="center"/>
    </xf>
    <xf numFmtId="0" fontId="23" fillId="0" borderId="0" xfId="0" applyFont="1" applyBorder="1" applyAlignment="1" applyProtection="1">
      <alignment horizontal="center" vertical="center" shrinkToFit="1"/>
    </xf>
    <xf numFmtId="0" fontId="14" fillId="0" borderId="0" xfId="0" applyFont="1">
      <alignment vertical="center"/>
    </xf>
    <xf numFmtId="0" fontId="14" fillId="0" borderId="0" xfId="0" applyFont="1" applyAlignment="1">
      <alignment vertical="top"/>
    </xf>
    <xf numFmtId="0" fontId="24" fillId="0" borderId="0" xfId="0" applyFont="1">
      <alignment vertical="center"/>
    </xf>
    <xf numFmtId="0" fontId="25" fillId="0" borderId="0" xfId="0" applyFont="1">
      <alignment vertical="center"/>
    </xf>
    <xf numFmtId="176" fontId="15" fillId="0" borderId="0" xfId="0" applyNumberFormat="1" applyFont="1" applyBorder="1" applyAlignment="1" applyProtection="1">
      <alignment horizontal="center" vertical="center" shrinkToFit="1"/>
    </xf>
    <xf numFmtId="0" fontId="27" fillId="0" borderId="0" xfId="0" applyFont="1">
      <alignment vertical="center"/>
    </xf>
    <xf numFmtId="0" fontId="5" fillId="0" borderId="0" xfId="0" applyFont="1">
      <alignment vertical="center"/>
    </xf>
    <xf numFmtId="0" fontId="28" fillId="0" borderId="0" xfId="0" applyFont="1" applyAlignment="1">
      <alignment horizontal="right" vertical="center"/>
    </xf>
    <xf numFmtId="0" fontId="6" fillId="0" borderId="0" xfId="2" applyFont="1" applyBorder="1">
      <alignment vertical="center"/>
    </xf>
    <xf numFmtId="0" fontId="6" fillId="0" borderId="0" xfId="0" applyFont="1">
      <alignment vertical="center"/>
    </xf>
    <xf numFmtId="0" fontId="6" fillId="0" borderId="1" xfId="2" applyFont="1" applyBorder="1" applyProtection="1">
      <alignment vertical="center"/>
    </xf>
    <xf numFmtId="0" fontId="0" fillId="0" borderId="1" xfId="0" applyBorder="1" applyProtection="1">
      <alignment vertical="center"/>
    </xf>
    <xf numFmtId="0" fontId="6" fillId="0" borderId="1" xfId="2" applyFont="1" applyBorder="1">
      <alignment vertical="center"/>
    </xf>
    <xf numFmtId="0" fontId="6" fillId="0" borderId="1" xfId="0" applyFont="1" applyBorder="1">
      <alignment vertical="center"/>
    </xf>
    <xf numFmtId="0" fontId="0" fillId="0" borderId="1" xfId="0" applyBorder="1">
      <alignment vertical="center"/>
    </xf>
    <xf numFmtId="0" fontId="20" fillId="0" borderId="0" xfId="0" applyFont="1">
      <alignment vertical="center"/>
    </xf>
    <xf numFmtId="0" fontId="30" fillId="0" borderId="0" xfId="2" applyFont="1" applyBorder="1" applyAlignment="1">
      <alignment vertical="top" wrapText="1"/>
    </xf>
    <xf numFmtId="0" fontId="30" fillId="0" borderId="0" xfId="2" applyFont="1" applyBorder="1">
      <alignment vertical="center"/>
    </xf>
    <xf numFmtId="0" fontId="31" fillId="0" borderId="0" xfId="2" applyFont="1" applyBorder="1">
      <alignment vertical="center"/>
    </xf>
    <xf numFmtId="0" fontId="31" fillId="0" borderId="0" xfId="2" applyFont="1" applyBorder="1" applyAlignment="1">
      <alignment vertical="center"/>
    </xf>
    <xf numFmtId="0" fontId="31" fillId="0" borderId="0" xfId="2" applyFont="1" applyBorder="1" applyAlignment="1">
      <alignment horizontal="right" vertical="center"/>
    </xf>
    <xf numFmtId="0" fontId="32" fillId="0" borderId="1" xfId="2" applyFont="1" applyBorder="1">
      <alignment vertical="center"/>
    </xf>
    <xf numFmtId="0" fontId="34" fillId="0" borderId="1" xfId="0" applyFont="1" applyBorder="1">
      <alignment vertical="center"/>
    </xf>
    <xf numFmtId="0" fontId="19" fillId="0" borderId="0" xfId="0" applyFont="1">
      <alignment vertical="center"/>
    </xf>
    <xf numFmtId="0" fontId="7" fillId="0" borderId="0" xfId="0" applyFont="1">
      <alignment vertical="center"/>
    </xf>
    <xf numFmtId="0" fontId="6" fillId="0" borderId="12" xfId="0" applyFont="1" applyFill="1" applyBorder="1">
      <alignment vertical="center"/>
    </xf>
    <xf numFmtId="0" fontId="0" fillId="0" borderId="6" xfId="0" applyBorder="1">
      <alignment vertical="center"/>
    </xf>
    <xf numFmtId="0" fontId="6" fillId="0" borderId="6" xfId="0" applyFont="1" applyFill="1" applyBorder="1">
      <alignment vertical="center"/>
    </xf>
    <xf numFmtId="0" fontId="6" fillId="0" borderId="6" xfId="0" applyFont="1" applyBorder="1">
      <alignment vertical="center"/>
    </xf>
    <xf numFmtId="0" fontId="6" fillId="0" borderId="13" xfId="0" applyFont="1" applyBorder="1">
      <alignment vertical="center"/>
    </xf>
    <xf numFmtId="0" fontId="6" fillId="0" borderId="7" xfId="0" applyFont="1" applyBorder="1" applyAlignment="1">
      <alignment horizontal="center" vertical="center"/>
    </xf>
    <xf numFmtId="0" fontId="38" fillId="0" borderId="0" xfId="0" applyFont="1" applyBorder="1" applyProtection="1">
      <alignment vertical="center"/>
    </xf>
    <xf numFmtId="0" fontId="12" fillId="0" borderId="0" xfId="0" applyFont="1" applyAlignment="1" applyProtection="1">
      <alignment horizontal="center" vertical="center"/>
    </xf>
    <xf numFmtId="38" fontId="12" fillId="0" borderId="0" xfId="1" applyFont="1" applyAlignment="1" applyProtection="1">
      <alignment horizontal="right" vertical="center"/>
    </xf>
    <xf numFmtId="0" fontId="19" fillId="0" borderId="0" xfId="0" applyFont="1" applyProtection="1">
      <alignment vertical="center"/>
    </xf>
    <xf numFmtId="0" fontId="19" fillId="0" borderId="0" xfId="0" applyFont="1" applyBorder="1" applyProtection="1">
      <alignment vertical="center"/>
    </xf>
    <xf numFmtId="0" fontId="0" fillId="0" borderId="7" xfId="0" applyBorder="1">
      <alignment vertical="center"/>
    </xf>
    <xf numFmtId="56" fontId="0" fillId="0" borderId="7" xfId="0" applyNumberFormat="1" applyBorder="1">
      <alignment vertical="center"/>
    </xf>
    <xf numFmtId="0" fontId="5" fillId="2" borderId="1" xfId="0" applyFont="1" applyFill="1" applyBorder="1" applyProtection="1">
      <alignment vertical="center"/>
      <protection locked="0"/>
    </xf>
    <xf numFmtId="0" fontId="6" fillId="2" borderId="1" xfId="0" applyFont="1" applyFill="1" applyBorder="1" applyProtection="1">
      <alignment vertical="center"/>
      <protection locked="0"/>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9" fillId="2" borderId="6"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3" fillId="0" borderId="11" xfId="0" applyFont="1" applyBorder="1" applyAlignment="1" applyProtection="1">
      <alignment horizontal="center" vertical="center"/>
    </xf>
    <xf numFmtId="0" fontId="13" fillId="0" borderId="5"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5" xfId="0" applyFont="1" applyBorder="1" applyAlignment="1" applyProtection="1">
      <alignment horizontal="center" vertical="center"/>
    </xf>
    <xf numFmtId="38" fontId="20" fillId="2" borderId="17" xfId="1" applyFont="1" applyFill="1" applyBorder="1" applyProtection="1">
      <alignment vertical="center"/>
      <protection locked="0"/>
    </xf>
    <xf numFmtId="38" fontId="20" fillId="2" borderId="18" xfId="1" applyFont="1" applyFill="1" applyBorder="1" applyProtection="1">
      <alignment vertical="center"/>
      <protection locked="0"/>
    </xf>
    <xf numFmtId="38" fontId="20" fillId="2" borderId="14" xfId="1" applyFont="1" applyFill="1" applyBorder="1" applyProtection="1">
      <alignment vertical="center"/>
      <protection locked="0"/>
    </xf>
    <xf numFmtId="38" fontId="12" fillId="0" borderId="8" xfId="1" applyFont="1" applyBorder="1" applyAlignment="1">
      <alignment vertical="center"/>
    </xf>
    <xf numFmtId="38" fontId="12" fillId="0" borderId="19" xfId="1" applyFont="1" applyBorder="1" applyAlignment="1">
      <alignment vertical="center"/>
    </xf>
    <xf numFmtId="0" fontId="16" fillId="0" borderId="11" xfId="0" applyFont="1" applyBorder="1" applyAlignment="1" applyProtection="1">
      <alignment horizontal="center" vertical="center" shrinkToFit="1"/>
    </xf>
    <xf numFmtId="0" fontId="16" fillId="0" borderId="5" xfId="0" applyFont="1" applyBorder="1" applyAlignment="1" applyProtection="1">
      <alignment horizontal="center" vertical="center" shrinkToFit="1"/>
    </xf>
    <xf numFmtId="0" fontId="17" fillId="0" borderId="4" xfId="0" applyFont="1" applyBorder="1" applyAlignment="1" applyProtection="1">
      <alignment horizontal="center" vertical="center"/>
    </xf>
    <xf numFmtId="0" fontId="17" fillId="0" borderId="5" xfId="0" applyFont="1" applyBorder="1" applyAlignment="1" applyProtection="1">
      <alignment horizontal="center" vertical="center"/>
    </xf>
    <xf numFmtId="0" fontId="15" fillId="0" borderId="0" xfId="0" applyFont="1" applyAlignment="1" applyProtection="1">
      <alignment horizontal="left" vertical="center" wrapText="1"/>
    </xf>
    <xf numFmtId="0" fontId="18" fillId="0" borderId="7"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12" xfId="0" applyFont="1" applyBorder="1" applyAlignment="1">
      <alignment horizontal="center" vertical="center"/>
    </xf>
    <xf numFmtId="0" fontId="19" fillId="0" borderId="6" xfId="0" applyFont="1" applyBorder="1" applyAlignment="1">
      <alignment horizontal="center"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 xfId="0" applyFont="1" applyBorder="1" applyAlignment="1">
      <alignment horizontal="center" vertical="center"/>
    </xf>
    <xf numFmtId="0" fontId="19" fillId="0" borderId="16" xfId="0" applyFont="1" applyBorder="1" applyAlignment="1">
      <alignment horizontal="center" vertical="center"/>
    </xf>
    <xf numFmtId="0" fontId="13" fillId="0" borderId="7" xfId="0" applyFont="1" applyBorder="1" applyAlignment="1" applyProtection="1">
      <alignment horizontal="center" vertical="center" shrinkToFit="1"/>
    </xf>
    <xf numFmtId="38" fontId="15" fillId="0" borderId="14" xfId="1" applyFont="1" applyFill="1" applyBorder="1" applyAlignment="1" applyProtection="1">
      <alignment horizontal="center" vertical="center"/>
    </xf>
    <xf numFmtId="38" fontId="15" fillId="0" borderId="7" xfId="1" applyFont="1" applyFill="1" applyBorder="1" applyAlignment="1" applyProtection="1">
      <alignment horizontal="center" vertical="center"/>
    </xf>
    <xf numFmtId="38" fontId="12" fillId="0" borderId="8" xfId="1" applyFont="1" applyBorder="1">
      <alignment vertical="center"/>
    </xf>
    <xf numFmtId="38" fontId="12" fillId="0" borderId="19" xfId="1" applyFont="1" applyBorder="1">
      <alignment vertical="center"/>
    </xf>
    <xf numFmtId="38" fontId="12" fillId="0" borderId="7" xfId="1" applyFont="1" applyBorder="1">
      <alignment vertical="center"/>
    </xf>
    <xf numFmtId="0" fontId="12" fillId="0" borderId="7" xfId="0" applyFont="1" applyBorder="1" applyAlignment="1">
      <alignment horizontal="left" vertical="center"/>
    </xf>
    <xf numFmtId="0" fontId="6" fillId="2" borderId="18" xfId="2" applyFont="1" applyFill="1" applyBorder="1" applyAlignment="1" applyProtection="1">
      <alignment horizontal="left" vertical="center" shrinkToFit="1"/>
      <protection locked="0"/>
    </xf>
    <xf numFmtId="0" fontId="6" fillId="0" borderId="18" xfId="2" applyFont="1" applyBorder="1" applyAlignment="1">
      <alignment horizontal="left" vertical="center" shrinkToFit="1"/>
    </xf>
    <xf numFmtId="0" fontId="0" fillId="2" borderId="18" xfId="0" applyFill="1" applyBorder="1" applyAlignment="1" applyProtection="1">
      <alignment horizontal="left" vertical="center" shrinkToFit="1"/>
      <protection locked="0"/>
    </xf>
    <xf numFmtId="0" fontId="24" fillId="0" borderId="0" xfId="2" applyFont="1" applyBorder="1" applyAlignment="1">
      <alignment horizontal="center" vertical="center"/>
    </xf>
    <xf numFmtId="0" fontId="29" fillId="0" borderId="0" xfId="2" applyFont="1" applyBorder="1" applyAlignment="1">
      <alignment vertical="top" wrapText="1"/>
    </xf>
    <xf numFmtId="0" fontId="11" fillId="0" borderId="0" xfId="0" applyFont="1" applyAlignment="1">
      <alignment vertical="top" wrapText="1"/>
    </xf>
    <xf numFmtId="0" fontId="26" fillId="0" borderId="0" xfId="0" applyFont="1" applyAlignment="1">
      <alignment horizontal="right" vertical="center"/>
    </xf>
    <xf numFmtId="0" fontId="6" fillId="2" borderId="1" xfId="0" applyFont="1" applyFill="1" applyBorder="1" applyAlignment="1" applyProtection="1">
      <alignment horizontal="right" vertical="center"/>
      <protection locked="0"/>
    </xf>
    <xf numFmtId="0" fontId="6" fillId="0" borderId="1" xfId="2" applyFont="1" applyBorder="1" applyAlignment="1" applyProtection="1">
      <alignment horizontal="left" vertical="center"/>
    </xf>
    <xf numFmtId="49" fontId="6" fillId="2" borderId="1" xfId="2" applyNumberFormat="1" applyFont="1" applyFill="1" applyBorder="1" applyAlignment="1" applyProtection="1">
      <alignment horizontal="left" vertical="center" shrinkToFit="1"/>
      <protection locked="0"/>
    </xf>
    <xf numFmtId="49" fontId="6" fillId="5" borderId="18" xfId="2" applyNumberFormat="1" applyFont="1" applyFill="1" applyBorder="1" applyAlignment="1" applyProtection="1">
      <alignment horizontal="center" vertical="center" shrinkToFit="1"/>
      <protection locked="0"/>
    </xf>
    <xf numFmtId="177" fontId="6" fillId="0" borderId="18" xfId="1" applyNumberFormat="1" applyFont="1" applyBorder="1">
      <alignment vertical="center"/>
    </xf>
    <xf numFmtId="178" fontId="6" fillId="0" borderId="1" xfId="1" applyNumberFormat="1" applyFont="1" applyBorder="1">
      <alignment vertical="center"/>
    </xf>
    <xf numFmtId="178" fontId="6" fillId="0" borderId="1" xfId="1" applyNumberFormat="1" applyFont="1" applyBorder="1" applyAlignment="1">
      <alignment vertical="center"/>
    </xf>
    <xf numFmtId="5" fontId="24" fillId="0" borderId="1" xfId="2" applyNumberFormat="1" applyFont="1" applyBorder="1" applyAlignment="1">
      <alignment horizontal="center"/>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20" fillId="0" borderId="1" xfId="0" applyFont="1" applyBorder="1" applyAlignment="1">
      <alignment horizontal="center" vertical="center" wrapText="1"/>
    </xf>
    <xf numFmtId="0" fontId="6" fillId="0" borderId="1" xfId="0" applyFont="1" applyBorder="1" applyAlignment="1">
      <alignment horizontal="center" vertical="center" wrapText="1"/>
    </xf>
    <xf numFmtId="38" fontId="19" fillId="0" borderId="0" xfId="0" applyNumberFormat="1" applyFont="1">
      <alignment vertical="center"/>
    </xf>
    <xf numFmtId="0" fontId="19" fillId="0" borderId="0" xfId="0" applyFo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35" fillId="2" borderId="7" xfId="0" applyFont="1" applyFill="1" applyBorder="1" applyProtection="1">
      <alignment vertical="center"/>
      <protection locked="0"/>
    </xf>
    <xf numFmtId="0" fontId="36" fillId="0" borderId="0" xfId="0" applyFont="1" applyBorder="1" applyAlignment="1" applyProtection="1">
      <alignment horizontal="left" vertical="top" wrapText="1" shrinkToFit="1"/>
    </xf>
    <xf numFmtId="0" fontId="37" fillId="2" borderId="15" xfId="0" applyFont="1" applyFill="1" applyBorder="1" applyProtection="1">
      <alignment vertical="center"/>
      <protection locked="0"/>
    </xf>
    <xf numFmtId="0" fontId="37" fillId="2" borderId="1" xfId="0" applyFont="1" applyFill="1" applyBorder="1" applyProtection="1">
      <alignment vertical="center"/>
      <protection locked="0"/>
    </xf>
    <xf numFmtId="0" fontId="37" fillId="2" borderId="16" xfId="0" applyFont="1" applyFill="1" applyBorder="1" applyProtection="1">
      <alignment vertical="center"/>
      <protection locked="0"/>
    </xf>
    <xf numFmtId="0" fontId="0" fillId="0" borderId="0" xfId="0">
      <alignment vertical="center"/>
    </xf>
    <xf numFmtId="0" fontId="37" fillId="2" borderId="17" xfId="0" applyFont="1" applyFill="1" applyBorder="1" applyAlignment="1" applyProtection="1">
      <alignment horizontal="center" vertical="center"/>
      <protection locked="0"/>
    </xf>
    <xf numFmtId="0" fontId="37" fillId="2" borderId="18" xfId="0" applyFont="1" applyFill="1" applyBorder="1" applyAlignment="1" applyProtection="1">
      <alignment horizontal="center" vertical="center"/>
      <protection locked="0"/>
    </xf>
    <xf numFmtId="0" fontId="37" fillId="2" borderId="14" xfId="0" applyFont="1" applyFill="1" applyBorder="1" applyAlignment="1" applyProtection="1">
      <alignment horizontal="center" vertical="center"/>
      <protection locked="0"/>
    </xf>
    <xf numFmtId="38" fontId="37" fillId="0" borderId="7" xfId="1" applyFont="1" applyBorder="1" applyAlignment="1">
      <alignment horizontal="center" vertical="center"/>
    </xf>
    <xf numFmtId="38" fontId="37" fillId="2" borderId="7" xfId="1" applyFont="1" applyFill="1" applyBorder="1" applyAlignment="1" applyProtection="1">
      <alignment horizontal="center" vertical="center"/>
      <protection locked="0"/>
    </xf>
    <xf numFmtId="0" fontId="6" fillId="0" borderId="8" xfId="0" applyFont="1" applyBorder="1" applyAlignment="1">
      <alignment horizontal="center" vertical="center"/>
    </xf>
    <xf numFmtId="0" fontId="6" fillId="0" borderId="12" xfId="0" applyFont="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0"/>
  <sheetViews>
    <sheetView tabSelected="1" view="pageBreakPreview" zoomScale="55" zoomScaleNormal="55" zoomScaleSheetLayoutView="55" workbookViewId="0">
      <selection activeCell="F2" sqref="F2:H2"/>
    </sheetView>
  </sheetViews>
  <sheetFormatPr defaultRowHeight="18.75"/>
  <cols>
    <col min="1" max="1" width="38.75" customWidth="1"/>
    <col min="2" max="2" width="11.25" customWidth="1"/>
    <col min="3" max="10" width="12.125" customWidth="1"/>
    <col min="11" max="14" width="11.625" customWidth="1"/>
    <col min="15" max="15" width="1.5" style="3" customWidth="1"/>
    <col min="16" max="16" width="9" style="15"/>
    <col min="17" max="17" width="10.625" style="15" bestFit="1" customWidth="1"/>
    <col min="18" max="20" width="9" style="15"/>
    <col min="21" max="21" width="9.875" style="15" bestFit="1" customWidth="1"/>
    <col min="22" max="22" width="8.25" style="15" customWidth="1"/>
    <col min="23" max="24" width="9" style="3"/>
    <col min="25" max="25" width="10.375" style="3" customWidth="1"/>
  </cols>
  <sheetData>
    <row r="1" spans="1:25" ht="54" customHeight="1" thickBot="1">
      <c r="A1" s="1" t="s">
        <v>0</v>
      </c>
      <c r="B1" s="1"/>
      <c r="C1" s="87"/>
      <c r="D1" s="88"/>
      <c r="E1" s="88"/>
      <c r="F1" s="88"/>
      <c r="G1" s="88"/>
      <c r="H1" s="88"/>
      <c r="I1" s="88"/>
      <c r="J1" s="88"/>
      <c r="N1" s="2"/>
      <c r="P1" s="4" t="s">
        <v>1</v>
      </c>
      <c r="Q1" s="4" t="s">
        <v>2</v>
      </c>
      <c r="R1" s="4" t="s">
        <v>3</v>
      </c>
      <c r="S1" s="4" t="s">
        <v>4</v>
      </c>
      <c r="T1" s="4" t="s">
        <v>5</v>
      </c>
      <c r="U1" s="4" t="s">
        <v>6</v>
      </c>
      <c r="V1" s="4" t="s">
        <v>7</v>
      </c>
      <c r="W1" s="5" t="s">
        <v>8</v>
      </c>
      <c r="X1" s="89" t="s">
        <v>9</v>
      </c>
      <c r="Y1" s="90"/>
    </row>
    <row r="2" spans="1:25" ht="63.75" customHeight="1" thickBot="1">
      <c r="A2" s="6" t="s">
        <v>10</v>
      </c>
      <c r="B2" s="6"/>
      <c r="C2" s="6"/>
      <c r="D2" s="6"/>
      <c r="E2" s="6"/>
      <c r="F2" s="91" t="s">
        <v>89</v>
      </c>
      <c r="G2" s="91"/>
      <c r="H2" s="91"/>
      <c r="I2" s="6"/>
      <c r="J2" s="6"/>
      <c r="K2" s="6"/>
      <c r="L2" s="6"/>
      <c r="P2" s="7" t="str">
        <f>TEXT(B78,"0000")</f>
        <v>0000</v>
      </c>
      <c r="Q2" s="8" t="str">
        <f>TEXT(L78,"000")</f>
        <v>000</v>
      </c>
      <c r="R2" s="7">
        <f>IF(B80="普通",1,IF(B80="当座",2,0))</f>
        <v>0</v>
      </c>
      <c r="S2" s="9" t="str">
        <f>TEXT(L80,"0000000")</f>
        <v>0000000</v>
      </c>
      <c r="T2" s="7">
        <f>B81</f>
        <v>0</v>
      </c>
      <c r="U2" s="10">
        <f>SUM(E57)</f>
        <v>0</v>
      </c>
      <c r="V2" s="11">
        <v>0</v>
      </c>
      <c r="W2" s="12">
        <v>7</v>
      </c>
      <c r="X2" s="92" t="str">
        <f>IF(OR(B78="",L78="",B80="",L80="",B81=""),"口座情報不足","OK")</f>
        <v>口座情報不足</v>
      </c>
      <c r="Y2" s="93"/>
    </row>
    <row r="3" spans="1:25" ht="36" thickBot="1">
      <c r="A3" s="6"/>
      <c r="B3" s="6"/>
      <c r="C3" s="6"/>
      <c r="D3" s="6"/>
      <c r="E3" s="6"/>
      <c r="F3" s="6"/>
      <c r="G3" s="6"/>
      <c r="H3" s="6"/>
      <c r="I3" s="6"/>
      <c r="J3" s="6"/>
      <c r="K3" s="6"/>
      <c r="L3" s="6"/>
      <c r="N3" s="2"/>
      <c r="P3" s="13"/>
      <c r="Q3" s="14"/>
      <c r="R3" s="14"/>
      <c r="T3" s="16"/>
      <c r="U3" s="17" t="s">
        <v>11</v>
      </c>
      <c r="V3" s="94" t="s">
        <v>12</v>
      </c>
      <c r="W3" s="95"/>
      <c r="X3" s="96" t="s">
        <v>13</v>
      </c>
      <c r="Y3" s="97"/>
    </row>
    <row r="4" spans="1:25" ht="36" thickBot="1">
      <c r="A4" s="6" t="s">
        <v>14</v>
      </c>
      <c r="B4" s="6"/>
      <c r="C4" s="6"/>
      <c r="D4" s="6"/>
      <c r="E4" s="6"/>
      <c r="F4" s="6"/>
      <c r="G4" s="6"/>
      <c r="H4" s="6"/>
      <c r="I4" s="6"/>
      <c r="J4" s="6"/>
      <c r="K4" s="6"/>
      <c r="L4" s="6"/>
      <c r="N4" s="2"/>
      <c r="P4" s="18"/>
      <c r="Q4" s="18"/>
      <c r="R4" s="18"/>
      <c r="T4" s="19"/>
      <c r="U4" s="20">
        <f>SUM(J33:J34)</f>
        <v>0</v>
      </c>
      <c r="V4" s="103" t="str">
        <f>IF(AND(E57&gt;0,AND(D68="",D69="",D70="",D71="",D72="",D73="",D74="")),"情報不足","OK")</f>
        <v>OK</v>
      </c>
      <c r="W4" s="104"/>
      <c r="X4" s="105" t="str">
        <f>IF(OR(C1="",J42="",J43="",J44="",J46="",J47=""),"情報不足","OK")</f>
        <v>情報不足</v>
      </c>
      <c r="Y4" s="106"/>
    </row>
    <row r="5" spans="1:25" ht="35.25">
      <c r="A5" s="6"/>
      <c r="B5" s="6"/>
      <c r="C5" s="6"/>
      <c r="D5" s="6"/>
      <c r="E5" s="6"/>
      <c r="F5" s="6"/>
      <c r="G5" s="6"/>
      <c r="H5" s="6"/>
      <c r="I5" s="6"/>
      <c r="J5" s="6"/>
      <c r="K5" s="6"/>
      <c r="L5" s="6"/>
      <c r="N5" s="2"/>
      <c r="P5" s="107" t="s">
        <v>15</v>
      </c>
      <c r="Q5" s="107"/>
      <c r="R5" s="107"/>
      <c r="S5" s="107"/>
      <c r="T5" s="107"/>
      <c r="U5" s="107"/>
      <c r="V5" s="107"/>
      <c r="W5" s="107"/>
      <c r="X5" s="107"/>
      <c r="Y5" s="107"/>
    </row>
    <row r="6" spans="1:25" ht="30">
      <c r="A6" s="21"/>
      <c r="B6" s="21"/>
      <c r="C6" s="22"/>
      <c r="D6" s="22"/>
      <c r="E6" s="22"/>
      <c r="F6" s="22"/>
      <c r="G6" s="22"/>
      <c r="H6" s="22"/>
      <c r="I6" s="22"/>
      <c r="J6" s="108" t="s">
        <v>16</v>
      </c>
      <c r="K6" s="110" t="s">
        <v>17</v>
      </c>
      <c r="L6" s="111"/>
      <c r="M6" s="111"/>
      <c r="N6" s="112"/>
      <c r="P6" s="116" t="s">
        <v>18</v>
      </c>
      <c r="Q6" s="116"/>
      <c r="R6" s="116"/>
      <c r="S6" s="116"/>
      <c r="T6" s="116"/>
      <c r="U6" s="116"/>
      <c r="V6" s="116"/>
      <c r="W6" s="117" t="s">
        <v>19</v>
      </c>
      <c r="X6" s="118"/>
    </row>
    <row r="7" spans="1:25" ht="30">
      <c r="A7" s="21"/>
      <c r="B7" s="21"/>
      <c r="C7" s="23" t="s">
        <v>20</v>
      </c>
      <c r="D7" s="23" t="s">
        <v>21</v>
      </c>
      <c r="E7" s="23" t="s">
        <v>22</v>
      </c>
      <c r="F7" s="23" t="s">
        <v>23</v>
      </c>
      <c r="G7" s="23" t="s">
        <v>24</v>
      </c>
      <c r="H7" s="23" t="s">
        <v>25</v>
      </c>
      <c r="I7" s="23" t="s">
        <v>26</v>
      </c>
      <c r="J7" s="109"/>
      <c r="K7" s="113"/>
      <c r="L7" s="114"/>
      <c r="M7" s="114"/>
      <c r="N7" s="115"/>
      <c r="P7" s="116"/>
      <c r="Q7" s="116"/>
      <c r="R7" s="116"/>
      <c r="S7" s="116"/>
      <c r="T7" s="116"/>
      <c r="U7" s="116"/>
      <c r="V7" s="116"/>
      <c r="W7" s="24"/>
      <c r="X7" s="25" t="s">
        <v>27</v>
      </c>
    </row>
    <row r="8" spans="1:25" ht="30">
      <c r="A8" s="21"/>
      <c r="B8" s="21"/>
      <c r="C8" s="26" t="str">
        <f>IF(C7=VLOOKUP($F$2,Sheet2!$A$2:$C$29,3,0),VLOOKUP($F$2,Sheet2!$A$2:$C$29,2,0),"")</f>
        <v/>
      </c>
      <c r="D8" s="26" t="str">
        <f>IF(C8&lt;&gt;"",C8+1,IF(D7=VLOOKUP($F$2,Sheet2!$A$2:$C$29,3,0),VLOOKUP($F$2,Sheet2!$A$2:$C$29,2,0),""))</f>
        <v/>
      </c>
      <c r="E8" s="26" t="str">
        <f>IF(D8&lt;&gt;"",D8+1,IF(E7=VLOOKUP($F$2,Sheet2!$A$2:$C$29,3,0),VLOOKUP($F$2,Sheet2!$A$2:$C$29,2,0),""))</f>
        <v/>
      </c>
      <c r="F8" s="26" t="str">
        <f>IF(E8&lt;&gt;"",E8+1,IF(F7=VLOOKUP($F$2,Sheet2!$A$2:$C$29,3,0),VLOOKUP($F$2,Sheet2!$A$2:$C$29,2,0),""))</f>
        <v/>
      </c>
      <c r="G8" s="26" t="str">
        <f>IF(F8&lt;&gt;"",F8+1,IF(G7=VLOOKUP($F$2,Sheet2!$A$2:$C$29,3,0),VLOOKUP($F$2,Sheet2!$A$2:$C$29,2,0),""))</f>
        <v/>
      </c>
      <c r="H8" s="26" t="str">
        <f>IF(G8&lt;&gt;"",G8+1,IF(H7=VLOOKUP($F$2,Sheet2!$A$2:$C$29,3,0),VLOOKUP($F$2,Sheet2!$A$2:$C$29,2,0),""))</f>
        <v/>
      </c>
      <c r="I8" s="26">
        <f>IF(H8&lt;&gt;"",H8+1,IF(I7=VLOOKUP($F$2,Sheet2!$A$2:$C$29,3,0),VLOOKUP($F$2,Sheet2!$A$2:$C$29,2,0),""))</f>
        <v>45017</v>
      </c>
      <c r="J8" s="27"/>
      <c r="K8" s="98"/>
      <c r="L8" s="99"/>
      <c r="M8" s="99"/>
      <c r="N8" s="100"/>
      <c r="P8" s="28" t="str">
        <f>IF(C8="","",C8)</f>
        <v/>
      </c>
      <c r="Q8" s="28" t="str">
        <f t="shared" ref="Q8:V8" si="0">IF(D8="","",D8)</f>
        <v/>
      </c>
      <c r="R8" s="28" t="str">
        <f t="shared" si="0"/>
        <v/>
      </c>
      <c r="S8" s="28" t="str">
        <f t="shared" si="0"/>
        <v/>
      </c>
      <c r="T8" s="28" t="str">
        <f t="shared" si="0"/>
        <v/>
      </c>
      <c r="U8" s="28" t="str">
        <f t="shared" si="0"/>
        <v/>
      </c>
      <c r="V8" s="28">
        <f t="shared" si="0"/>
        <v>45017</v>
      </c>
      <c r="W8" s="29"/>
      <c r="X8" s="30">
        <f>COUNTIF($Q$9:$W$72,"×")</f>
        <v>0</v>
      </c>
    </row>
    <row r="9" spans="1:25" ht="37.5" customHeight="1">
      <c r="A9" s="31" t="s">
        <v>28</v>
      </c>
      <c r="B9" s="32"/>
      <c r="C9" s="33"/>
      <c r="D9" s="34"/>
      <c r="E9" s="34"/>
      <c r="F9" s="34"/>
      <c r="G9" s="34"/>
      <c r="H9" s="34"/>
      <c r="I9" s="34"/>
      <c r="J9" s="35">
        <f>SUM(C9:I9)</f>
        <v>0</v>
      </c>
      <c r="K9" s="98"/>
      <c r="L9" s="99"/>
      <c r="M9" s="99"/>
      <c r="N9" s="100"/>
      <c r="P9" s="36" t="str">
        <f>IF(C9="","","×")</f>
        <v/>
      </c>
      <c r="Q9" s="36" t="str">
        <f>IF(AND($D$69="休診",D9&gt;0),"×",IF(AND(D9&gt;0,SUM(D10:D11)&gt;0),"×",""))</f>
        <v/>
      </c>
      <c r="R9" s="36" t="str">
        <f>IF(AND($D$70="休診",E9&gt;0),"×",IF(AND(E9&gt;0,SUM(E10:E11)&gt;0),"×",""))</f>
        <v/>
      </c>
      <c r="S9" s="36" t="str">
        <f>IF(AND($D$71="休診",F9&gt;0),"×",IF(AND(F9&gt;0,SUM(F10:F11)&gt;0),"×",""))</f>
        <v/>
      </c>
      <c r="T9" s="36" t="str">
        <f>IF(AND($D$72="休診",G9&gt;0),"×",IF(AND(G9&gt;0,SUM(G10:G11)&gt;0),"×",""))</f>
        <v/>
      </c>
      <c r="U9" s="36" t="str">
        <f>IF(AND($D$73="休診",H9&gt;0),"×",IF(AND(H9&gt;0,SUM(H10:H11)&gt;0),"×",""))</f>
        <v/>
      </c>
      <c r="V9" s="36" t="str">
        <f>IF(AND($D$74="休診",I9&gt;0),"×",IF(AND(I9&gt;0,SUM(I10:I11)&gt;0),"×",""))</f>
        <v/>
      </c>
    </row>
    <row r="10" spans="1:25" ht="37.5" customHeight="1">
      <c r="A10" s="31" t="s">
        <v>29</v>
      </c>
      <c r="B10" s="37"/>
      <c r="C10" s="34"/>
      <c r="D10" s="34"/>
      <c r="E10" s="34"/>
      <c r="F10" s="34"/>
      <c r="G10" s="34"/>
      <c r="H10" s="34"/>
      <c r="I10" s="34"/>
      <c r="J10" s="101">
        <f>SUM(C10:I10)+SUM(C11:I11)</f>
        <v>0</v>
      </c>
      <c r="K10" s="98"/>
      <c r="L10" s="99"/>
      <c r="M10" s="99"/>
      <c r="N10" s="100"/>
      <c r="P10" s="38"/>
      <c r="Q10" s="39" t="str">
        <f>IF(AND($D$69&lt;&gt;"休診",SUM(D10:D11)&gt;0),"×",IF(AND(D9&gt;0,SUM(D10:D11)&gt;0),"×",""))</f>
        <v/>
      </c>
      <c r="R10" s="39" t="str">
        <f>IF(AND($D$70&lt;&gt;"休診",SUM(E10:E11)&gt;0),"×",IF(AND(E9&gt;0,SUM(E10:E11)&gt;0),"×",""))</f>
        <v/>
      </c>
      <c r="S10" s="39" t="str">
        <f>IF(AND($D$71&lt;&gt;"休診",SUM(F10:F11)&gt;0),"×",IF(AND(F9&gt;0,SUM(F10:F11)&gt;0),"×",""))</f>
        <v/>
      </c>
      <c r="T10" s="39" t="str">
        <f>IF(AND($D$72&lt;&gt;"休診",SUM(G10:G11)&gt;0),"×",IF(AND(G9&gt;0,SUM(G10:G11)&gt;0),"×",""))</f>
        <v/>
      </c>
      <c r="U10" s="39" t="str">
        <f>IF(AND($D$73&lt;&gt;"休診",SUM(H10:H11)&gt;0),"×",IF(AND(H9&gt;0,SUM(H10:H11)&gt;0),"×",""))</f>
        <v/>
      </c>
      <c r="V10" s="39" t="str">
        <f>IF(AND($D$74&lt;&gt;"休診",SUM(I10:I11)&gt;0),"×",IF(AND(I9&gt;0,SUM(I10:I11)&gt;0),"×",""))</f>
        <v/>
      </c>
    </row>
    <row r="11" spans="1:25" ht="25.5" hidden="1">
      <c r="A11" s="40" t="s">
        <v>29</v>
      </c>
      <c r="B11" s="37" t="s">
        <v>30</v>
      </c>
      <c r="C11" s="41"/>
      <c r="D11" s="41"/>
      <c r="E11" s="41"/>
      <c r="F11" s="41"/>
      <c r="G11" s="41"/>
      <c r="H11" s="41"/>
      <c r="I11" s="41"/>
      <c r="J11" s="102"/>
      <c r="K11" s="98"/>
      <c r="L11" s="99"/>
      <c r="M11" s="99"/>
      <c r="N11" s="100"/>
      <c r="P11" s="38"/>
      <c r="Q11" s="39"/>
      <c r="R11" s="38"/>
      <c r="S11" s="38"/>
      <c r="T11" s="38"/>
      <c r="U11" s="38"/>
      <c r="V11" s="38"/>
    </row>
    <row r="12" spans="1:25" ht="30">
      <c r="A12" s="42"/>
      <c r="B12" s="42"/>
      <c r="C12" s="26">
        <f>IF(I8="","",IF(VLOOKUP($F$2,Sheet2!$A$2:$D$29,4,0)=I8,"",I8+1))</f>
        <v>45018</v>
      </c>
      <c r="D12" s="26">
        <f>IF(C12="","",IF(VLOOKUP($F$2,Sheet2!$A$2:$D$29,4,0)=C12,"",C12+1))</f>
        <v>45019</v>
      </c>
      <c r="E12" s="26">
        <f>IF(D12="","",IF(VLOOKUP($F$2,Sheet2!$A$2:$D$29,4,0)=D12,"",D12+1))</f>
        <v>45020</v>
      </c>
      <c r="F12" s="26">
        <f>IF(E12="","",IF(VLOOKUP($F$2,Sheet2!$A$2:$D$29,4,0)=E12,"",E12+1))</f>
        <v>45021</v>
      </c>
      <c r="G12" s="26">
        <f>IF(F12="","",IF(VLOOKUP($F$2,Sheet2!$A$2:$D$29,4,0)=F12,"",F12+1))</f>
        <v>45022</v>
      </c>
      <c r="H12" s="26">
        <f>IF(G12="","",IF(VLOOKUP($F$2,Sheet2!$A$2:$D$29,4,0)=G12,"",G12+1))</f>
        <v>45023</v>
      </c>
      <c r="I12" s="26">
        <f>IF(H12="","",IF(VLOOKUP($F$2,Sheet2!$A$2:$D$29,4,0)=H12,"",H12+1))</f>
        <v>45024</v>
      </c>
      <c r="J12" s="27"/>
      <c r="K12" s="98"/>
      <c r="L12" s="99"/>
      <c r="M12" s="99"/>
      <c r="N12" s="100"/>
      <c r="P12" s="28">
        <f>IF(C12="","",C12)</f>
        <v>45018</v>
      </c>
      <c r="Q12" s="28">
        <f t="shared" ref="Q12:V12" si="1">IF(D12="","",D12)</f>
        <v>45019</v>
      </c>
      <c r="R12" s="28">
        <f t="shared" si="1"/>
        <v>45020</v>
      </c>
      <c r="S12" s="28">
        <f t="shared" si="1"/>
        <v>45021</v>
      </c>
      <c r="T12" s="28">
        <f t="shared" si="1"/>
        <v>45022</v>
      </c>
      <c r="U12" s="28">
        <f t="shared" si="1"/>
        <v>45023</v>
      </c>
      <c r="V12" s="28">
        <f t="shared" si="1"/>
        <v>45024</v>
      </c>
    </row>
    <row r="13" spans="1:25" ht="37.5" customHeight="1">
      <c r="A13" s="31" t="s">
        <v>28</v>
      </c>
      <c r="B13" s="32"/>
      <c r="C13" s="33"/>
      <c r="D13" s="34"/>
      <c r="E13" s="34"/>
      <c r="F13" s="34"/>
      <c r="G13" s="34"/>
      <c r="H13" s="34"/>
      <c r="I13" s="34"/>
      <c r="J13" s="35">
        <f>SUM(C13:I13)</f>
        <v>0</v>
      </c>
      <c r="K13" s="98"/>
      <c r="L13" s="99"/>
      <c r="M13" s="99"/>
      <c r="N13" s="100"/>
      <c r="P13" s="36" t="str">
        <f>IF(C13="","","×")</f>
        <v/>
      </c>
      <c r="Q13" s="36" t="str">
        <f>IF(AND($D$69="休診",D13&gt;0),"×",IF(AND(D13&gt;0,SUM(D14:D15)&gt;0),"×",""))</f>
        <v/>
      </c>
      <c r="R13" s="36" t="str">
        <f>IF(AND($D$70="休診",E13&gt;0),"×",IF(AND(E13&gt;0,SUM(E14:E15)&gt;0),"×",""))</f>
        <v/>
      </c>
      <c r="S13" s="36" t="str">
        <f>IF(AND($D$71="休診",F13&gt;0),"×",IF(AND(F13&gt;0,SUM(F14:F15)&gt;0),"×",""))</f>
        <v/>
      </c>
      <c r="T13" s="36" t="str">
        <f>IF(AND($D$72="休診",G13&gt;0),"×",IF(AND(G13&gt;0,SUM(G14:G15)&gt;0),"×",""))</f>
        <v/>
      </c>
      <c r="U13" s="36" t="str">
        <f>IF(AND($D$73="休診",H13&gt;0),"×",IF(AND(H13&gt;0,SUM(H14:H15)&gt;0),"×",""))</f>
        <v/>
      </c>
      <c r="V13" s="36" t="str">
        <f>IF(AND($D$74="休診",I13&gt;0),"×",IF(AND(I13&gt;0,SUM(I14:I15)&gt;0),"×",""))</f>
        <v/>
      </c>
    </row>
    <row r="14" spans="1:25" ht="37.5" customHeight="1">
      <c r="A14" s="31" t="s">
        <v>29</v>
      </c>
      <c r="B14" s="37"/>
      <c r="C14" s="34"/>
      <c r="D14" s="34"/>
      <c r="E14" s="34"/>
      <c r="F14" s="34"/>
      <c r="G14" s="34"/>
      <c r="H14" s="34"/>
      <c r="I14" s="34"/>
      <c r="J14" s="119">
        <f>SUM(C14:I15)</f>
        <v>0</v>
      </c>
      <c r="K14" s="98"/>
      <c r="L14" s="99"/>
      <c r="M14" s="99"/>
      <c r="N14" s="100"/>
      <c r="P14" s="38"/>
      <c r="Q14" s="39" t="str">
        <f>IF(AND($D$69&lt;&gt;"休診",SUM(D14:D15)&gt;0),"×",IF(AND(D13&gt;0,SUM(D14:D15)&gt;0),"×",""))</f>
        <v/>
      </c>
      <c r="R14" s="39" t="str">
        <f>IF(AND($D$70&lt;&gt;"休診",SUM(E14:E15)&gt;0),"×",IF(AND(E13&gt;0,SUM(E14:E15)&gt;0),"×",""))</f>
        <v/>
      </c>
      <c r="S14" s="39" t="str">
        <f>IF(AND($D$71&lt;&gt;"休診",SUM(F14:F15)&gt;0),"×",IF(AND(F13&gt;0,SUM(F14:F15)&gt;0),"×",""))</f>
        <v/>
      </c>
      <c r="T14" s="39" t="str">
        <f>IF(AND($D$72&lt;&gt;"休診",SUM(G14:G15)&gt;0),"×",IF(AND(G13&gt;0,SUM(G14:G15)&gt;0),"×",""))</f>
        <v/>
      </c>
      <c r="U14" s="39" t="str">
        <f>IF(AND($D$73&lt;&gt;"休診",SUM(H14:H15)&gt;0),"×",IF(AND(H13&gt;0,SUM(H14:H15)&gt;0),"×",""))</f>
        <v/>
      </c>
      <c r="V14" s="39" t="str">
        <f>IF(AND($D$74&lt;&gt;"休診",SUM(I14:I15)&gt;0),"×",IF(AND(I13&gt;0,SUM(I14:I15)&gt;0),"×",""))</f>
        <v/>
      </c>
    </row>
    <row r="15" spans="1:25" ht="25.5" hidden="1">
      <c r="A15" s="40" t="s">
        <v>29</v>
      </c>
      <c r="B15" s="37" t="s">
        <v>30</v>
      </c>
      <c r="C15" s="41"/>
      <c r="D15" s="41"/>
      <c r="E15" s="41"/>
      <c r="F15" s="41"/>
      <c r="G15" s="41"/>
      <c r="H15" s="41"/>
      <c r="I15" s="41"/>
      <c r="J15" s="120"/>
      <c r="K15" s="98"/>
      <c r="L15" s="99"/>
      <c r="M15" s="99"/>
      <c r="N15" s="100"/>
      <c r="P15" s="38"/>
      <c r="Q15" s="39"/>
      <c r="R15" s="38"/>
      <c r="S15" s="38"/>
      <c r="T15" s="38"/>
      <c r="U15" s="38"/>
      <c r="V15" s="38"/>
    </row>
    <row r="16" spans="1:25" ht="30">
      <c r="A16" s="42"/>
      <c r="B16" s="42"/>
      <c r="C16" s="26">
        <f>IF(I12="","",IF(VLOOKUP($F$2,Sheet2!$A$2:$D$29,4,0)=I12,"",I12+1))</f>
        <v>45025</v>
      </c>
      <c r="D16" s="26">
        <f>IF(C16="","",IF(VLOOKUP($F$2,Sheet2!$A$2:$D$29,4,0)=C16,"",C16+1))</f>
        <v>45026</v>
      </c>
      <c r="E16" s="26">
        <f>IF(D16="","",IF(VLOOKUP($F$2,Sheet2!$A$2:$D$29,4,0)=D16,"",D16+1))</f>
        <v>45027</v>
      </c>
      <c r="F16" s="26">
        <f>IF(E16="","",IF(VLOOKUP($F$2,Sheet2!$A$2:$D$29,4,0)=E16,"",E16+1))</f>
        <v>45028</v>
      </c>
      <c r="G16" s="26">
        <f>IF(F16="","",IF(VLOOKUP($F$2,Sheet2!$A$2:$D$29,4,0)=F16,"",F16+1))</f>
        <v>45029</v>
      </c>
      <c r="H16" s="26">
        <f>IF(G16="","",IF(VLOOKUP($F$2,Sheet2!$A$2:$D$29,4,0)=G16,"",G16+1))</f>
        <v>45030</v>
      </c>
      <c r="I16" s="26">
        <f>IF(H16="","",IF(VLOOKUP($F$2,Sheet2!$A$2:$D$29,4,0)=H16,"",H16+1))</f>
        <v>45031</v>
      </c>
      <c r="J16" s="27"/>
      <c r="K16" s="98"/>
      <c r="L16" s="99"/>
      <c r="M16" s="99"/>
      <c r="N16" s="100"/>
      <c r="P16" s="28">
        <f>IF(C16="","",C16)</f>
        <v>45025</v>
      </c>
      <c r="Q16" s="28">
        <f t="shared" ref="Q16:V16" si="2">IF(D16="","",D16)</f>
        <v>45026</v>
      </c>
      <c r="R16" s="28">
        <f t="shared" si="2"/>
        <v>45027</v>
      </c>
      <c r="S16" s="28">
        <f t="shared" si="2"/>
        <v>45028</v>
      </c>
      <c r="T16" s="28">
        <f t="shared" si="2"/>
        <v>45029</v>
      </c>
      <c r="U16" s="28">
        <f t="shared" si="2"/>
        <v>45030</v>
      </c>
      <c r="V16" s="28">
        <f t="shared" si="2"/>
        <v>45031</v>
      </c>
    </row>
    <row r="17" spans="1:22" ht="37.5" customHeight="1">
      <c r="A17" s="31" t="s">
        <v>28</v>
      </c>
      <c r="B17" s="32"/>
      <c r="C17" s="33"/>
      <c r="D17" s="34"/>
      <c r="E17" s="34"/>
      <c r="F17" s="34"/>
      <c r="G17" s="34"/>
      <c r="H17" s="34"/>
      <c r="I17" s="34"/>
      <c r="J17" s="35">
        <f>SUM(C17:I17)</f>
        <v>0</v>
      </c>
      <c r="K17" s="98"/>
      <c r="L17" s="99"/>
      <c r="M17" s="99"/>
      <c r="N17" s="100"/>
      <c r="P17" s="36" t="str">
        <f>IF(C17="","","×")</f>
        <v/>
      </c>
      <c r="Q17" s="36" t="str">
        <f>IF(AND($D$69="休診",D17&gt;0),"×",IF(AND(D17&gt;0,SUM(D18:D19)&gt;0),"×",""))</f>
        <v/>
      </c>
      <c r="R17" s="36" t="str">
        <f>IF(AND($D$70="休診",E17&gt;0),"×",IF(AND(E17&gt;0,SUM(E18:E19)&gt;0),"×",""))</f>
        <v/>
      </c>
      <c r="S17" s="36" t="str">
        <f>IF(AND($D$71="休診",F17&gt;0),"×",IF(AND(F17&gt;0,SUM(F18:F19)&gt;0),"×",""))</f>
        <v/>
      </c>
      <c r="T17" s="36" t="str">
        <f>IF(AND($D$72="休診",G17&gt;0),"×",IF(AND(G17&gt;0,SUM(G18:G19)&gt;0),"×",""))</f>
        <v/>
      </c>
      <c r="U17" s="36" t="str">
        <f>IF(AND($D$73="休診",H17&gt;0),"×",IF(AND(H17&gt;0,SUM(H18:H19)&gt;0),"×",""))</f>
        <v/>
      </c>
      <c r="V17" s="36" t="str">
        <f>IF(AND($D$74="休診",I17&gt;0),"×",IF(AND(I17&gt;0,SUM(I18:I19)&gt;0),"×",""))</f>
        <v/>
      </c>
    </row>
    <row r="18" spans="1:22" ht="37.5" customHeight="1">
      <c r="A18" s="31" t="s">
        <v>29</v>
      </c>
      <c r="B18" s="37"/>
      <c r="C18" s="34"/>
      <c r="D18" s="34"/>
      <c r="E18" s="34"/>
      <c r="F18" s="34"/>
      <c r="G18" s="34"/>
      <c r="H18" s="34"/>
      <c r="I18" s="34"/>
      <c r="J18" s="119">
        <f>SUM(C18:I19)</f>
        <v>0</v>
      </c>
      <c r="K18" s="98"/>
      <c r="L18" s="99"/>
      <c r="M18" s="99"/>
      <c r="N18" s="100"/>
      <c r="P18" s="38"/>
      <c r="Q18" s="39" t="str">
        <f>IF(AND($D$69&lt;&gt;"休診",SUM(D18:D19)&gt;0),"×",IF(AND(D17&gt;0,SUM(D18:D19)&gt;0),"×",""))</f>
        <v/>
      </c>
      <c r="R18" s="39" t="str">
        <f>IF(AND($D$70&lt;&gt;"休診",SUM(E18:E19)&gt;0),"×",IF(AND(E17&gt;0,SUM(E18:E19)&gt;0),"×",""))</f>
        <v/>
      </c>
      <c r="S18" s="39" t="str">
        <f>IF(AND($D$71&lt;&gt;"休診",SUM(F18:F19)&gt;0),"×",IF(AND(F17&gt;0,SUM(F18:F19)&gt;0),"×",""))</f>
        <v/>
      </c>
      <c r="T18" s="39" t="str">
        <f>IF(AND($D$72&lt;&gt;"休診",SUM(G18:G19)&gt;0),"×",IF(AND(G17&gt;0,SUM(G18:G19)&gt;0),"×",""))</f>
        <v/>
      </c>
      <c r="U18" s="39" t="str">
        <f>IF(AND($D$73&lt;&gt;"休診",SUM(H18:H19)&gt;0),"×",IF(AND(H17&gt;0,SUM(H18:H19)&gt;0),"×",""))</f>
        <v/>
      </c>
      <c r="V18" s="39" t="str">
        <f>IF(AND($D$74&lt;&gt;"休診",SUM(I18:I19)&gt;0),"×",IF(AND(I17&gt;0,SUM(I18:I19)&gt;0),"×",""))</f>
        <v/>
      </c>
    </row>
    <row r="19" spans="1:22" ht="25.5" hidden="1">
      <c r="A19" s="40" t="s">
        <v>29</v>
      </c>
      <c r="B19" s="37" t="s">
        <v>30</v>
      </c>
      <c r="C19" s="41"/>
      <c r="D19" s="41"/>
      <c r="E19" s="41"/>
      <c r="F19" s="41"/>
      <c r="G19" s="41"/>
      <c r="H19" s="41"/>
      <c r="I19" s="41"/>
      <c r="J19" s="120"/>
      <c r="K19" s="98"/>
      <c r="L19" s="99"/>
      <c r="M19" s="99"/>
      <c r="N19" s="100"/>
      <c r="P19" s="38"/>
      <c r="Q19" s="39"/>
      <c r="R19" s="38"/>
      <c r="S19" s="38"/>
      <c r="T19" s="38"/>
      <c r="U19" s="38"/>
      <c r="V19" s="38"/>
    </row>
    <row r="20" spans="1:22" ht="30">
      <c r="A20" s="42"/>
      <c r="B20" s="42"/>
      <c r="C20" s="26">
        <f>IF(I16="","",IF(VLOOKUP($F$2,Sheet2!$A$2:$D$29,4,0)=I16,"",I16+1))</f>
        <v>45032</v>
      </c>
      <c r="D20" s="26">
        <f>IF(C20="","",IF(VLOOKUP($F$2,Sheet2!$A$2:$D$29,4,0)=C20,"",C20+1))</f>
        <v>45033</v>
      </c>
      <c r="E20" s="26">
        <f>IF(D20="","",IF(VLOOKUP($F$2,Sheet2!$A$2:$D$29,4,0)=D20,"",D20+1))</f>
        <v>45034</v>
      </c>
      <c r="F20" s="26">
        <f>IF(E20="","",IF(VLOOKUP($F$2,Sheet2!$A$2:$D$29,4,0)=E20,"",E20+1))</f>
        <v>45035</v>
      </c>
      <c r="G20" s="26">
        <f>IF(F20="","",IF(VLOOKUP($F$2,Sheet2!$A$2:$D$29,4,0)=F20,"",F20+1))</f>
        <v>45036</v>
      </c>
      <c r="H20" s="26">
        <f>IF(G20="","",IF(VLOOKUP($F$2,Sheet2!$A$2:$D$29,4,0)=G20,"",G20+1))</f>
        <v>45037</v>
      </c>
      <c r="I20" s="26">
        <f>IF(H20="","",IF(VLOOKUP($F$2,Sheet2!$A$2:$D$29,4,0)=H20,"",H20+1))</f>
        <v>45038</v>
      </c>
      <c r="J20" s="27"/>
      <c r="K20" s="98"/>
      <c r="L20" s="99"/>
      <c r="M20" s="99"/>
      <c r="N20" s="100"/>
      <c r="P20" s="28">
        <f>IF(C20="","",C20)</f>
        <v>45032</v>
      </c>
      <c r="Q20" s="28">
        <f t="shared" ref="Q20:V20" si="3">IF(D20="","",D20)</f>
        <v>45033</v>
      </c>
      <c r="R20" s="28">
        <f t="shared" si="3"/>
        <v>45034</v>
      </c>
      <c r="S20" s="28">
        <f t="shared" si="3"/>
        <v>45035</v>
      </c>
      <c r="T20" s="28">
        <f t="shared" si="3"/>
        <v>45036</v>
      </c>
      <c r="U20" s="28">
        <f t="shared" si="3"/>
        <v>45037</v>
      </c>
      <c r="V20" s="28">
        <f t="shared" si="3"/>
        <v>45038</v>
      </c>
    </row>
    <row r="21" spans="1:22" ht="37.5" customHeight="1">
      <c r="A21" s="31" t="s">
        <v>28</v>
      </c>
      <c r="B21" s="32"/>
      <c r="C21" s="33"/>
      <c r="D21" s="34"/>
      <c r="E21" s="34"/>
      <c r="F21" s="34"/>
      <c r="G21" s="34"/>
      <c r="H21" s="34"/>
      <c r="I21" s="34"/>
      <c r="J21" s="35">
        <f>SUM(C21:I21)</f>
        <v>0</v>
      </c>
      <c r="K21" s="98"/>
      <c r="L21" s="99"/>
      <c r="M21" s="99"/>
      <c r="N21" s="100"/>
      <c r="P21" s="36" t="str">
        <f>IF(C21="","","×")</f>
        <v/>
      </c>
      <c r="Q21" s="36" t="str">
        <f>IF(AND($D$69="休診",D21&gt;0),"×",IF(AND(D21&gt;0,SUM(D22:D23)&gt;0),"×",""))</f>
        <v/>
      </c>
      <c r="R21" s="36" t="str">
        <f>IF(AND($D$70="休診",E21&gt;0),"×",IF(AND(E21&gt;0,SUM(E22:E23)&gt;0),"×",""))</f>
        <v/>
      </c>
      <c r="S21" s="36" t="str">
        <f>IF(AND($D$71="休診",F21&gt;0),"×",IF(AND(F21&gt;0,SUM(F22:F23)&gt;0),"×",""))</f>
        <v/>
      </c>
      <c r="T21" s="36" t="str">
        <f>IF(AND($D$72="休診",G21&gt;0),"×",IF(AND(G21&gt;0,SUM(G22:G23)&gt;0),"×",""))</f>
        <v/>
      </c>
      <c r="U21" s="36" t="str">
        <f>IF(AND($D$73="休診",H21&gt;0),"×",IF(AND(H21&gt;0,SUM(H22:H23)&gt;0),"×",""))</f>
        <v/>
      </c>
      <c r="V21" s="36" t="str">
        <f>IF(AND($D$74="休診",I21&gt;0),"×",IF(AND(I21&gt;0,SUM(I22:I23)&gt;0),"×",""))</f>
        <v/>
      </c>
    </row>
    <row r="22" spans="1:22" ht="37.5" customHeight="1">
      <c r="A22" s="31" t="s">
        <v>29</v>
      </c>
      <c r="B22" s="37"/>
      <c r="C22" s="34"/>
      <c r="D22" s="34"/>
      <c r="E22" s="34"/>
      <c r="F22" s="34"/>
      <c r="G22" s="34"/>
      <c r="H22" s="34"/>
      <c r="I22" s="34"/>
      <c r="J22" s="119">
        <f>SUM(C22:I23)</f>
        <v>0</v>
      </c>
      <c r="K22" s="98"/>
      <c r="L22" s="99"/>
      <c r="M22" s="99"/>
      <c r="N22" s="100"/>
      <c r="P22" s="38"/>
      <c r="Q22" s="39" t="str">
        <f>IF(AND($D$69&lt;&gt;"休診",SUM(D22:D23)&gt;0),"×",IF(AND(D21&gt;0,SUM(D22:D23)&gt;0),"×",""))</f>
        <v/>
      </c>
      <c r="R22" s="39" t="str">
        <f>IF(AND($D$70&lt;&gt;"休診",SUM(E22:E23)&gt;0),"×",IF(AND(E21&gt;0,SUM(E22:E23)&gt;0),"×",""))</f>
        <v/>
      </c>
      <c r="S22" s="39" t="str">
        <f>IF(AND($D$71&lt;&gt;"休診",SUM(F22:F23)&gt;0),"×",IF(AND(F21&gt;0,SUM(F22:F23)&gt;0),"×",""))</f>
        <v/>
      </c>
      <c r="T22" s="39" t="str">
        <f>IF(AND($D$72&lt;&gt;"休診",SUM(G22:G23)&gt;0),"×",IF(AND(G21&gt;0,SUM(G22:G23)&gt;0),"×",""))</f>
        <v/>
      </c>
      <c r="U22" s="39" t="str">
        <f>IF(AND($D$73&lt;&gt;"休診",SUM(H22:H23)&gt;0),"×",IF(AND(H21&gt;0,SUM(H22:H23)&gt;0),"×",""))</f>
        <v/>
      </c>
      <c r="V22" s="39" t="str">
        <f>IF(AND($D$74&lt;&gt;"休診",SUM(I22:I23)&gt;0),"×",IF(AND(I21&gt;0,SUM(I22:I23)&gt;0),"×",""))</f>
        <v/>
      </c>
    </row>
    <row r="23" spans="1:22" ht="25.5" hidden="1">
      <c r="A23" s="40" t="s">
        <v>29</v>
      </c>
      <c r="B23" s="37" t="s">
        <v>30</v>
      </c>
      <c r="C23" s="41"/>
      <c r="D23" s="41"/>
      <c r="E23" s="41"/>
      <c r="F23" s="41"/>
      <c r="G23" s="41"/>
      <c r="H23" s="41"/>
      <c r="I23" s="41"/>
      <c r="J23" s="120"/>
      <c r="K23" s="98"/>
      <c r="L23" s="99"/>
      <c r="M23" s="99"/>
      <c r="N23" s="100"/>
      <c r="P23" s="38"/>
      <c r="Q23" s="39"/>
      <c r="R23" s="38"/>
      <c r="S23" s="38"/>
      <c r="T23" s="38"/>
      <c r="U23" s="38"/>
      <c r="V23" s="38"/>
    </row>
    <row r="24" spans="1:22" ht="30">
      <c r="A24" s="42"/>
      <c r="B24" s="42"/>
      <c r="C24" s="26">
        <f>IF(I20="","",IF(VLOOKUP($F$2,Sheet2!$A$2:$D$29,4,0)=I20,"",I20+1))</f>
        <v>45039</v>
      </c>
      <c r="D24" s="26">
        <f>IF(C24="","",IF(VLOOKUP($F$2,Sheet2!$A$2:$D$29,4,0)=C24,"",C24+1))</f>
        <v>45040</v>
      </c>
      <c r="E24" s="26">
        <f>IF(D24="","",IF(VLOOKUP($F$2,Sheet2!$A$2:$D$29,4,0)=D24,"",D24+1))</f>
        <v>45041</v>
      </c>
      <c r="F24" s="26">
        <f>IF(E24="","",IF(VLOOKUP($F$2,Sheet2!$A$2:$D$29,4,0)=E24,"",E24+1))</f>
        <v>45042</v>
      </c>
      <c r="G24" s="26">
        <f>IF(F24="","",IF(VLOOKUP($F$2,Sheet2!$A$2:$D$29,4,0)=F24,"",F24+1))</f>
        <v>45043</v>
      </c>
      <c r="H24" s="26">
        <f>IF(G24="","",IF(VLOOKUP($F$2,Sheet2!$A$2:$D$29,4,0)=G24,"",G24+1))</f>
        <v>45044</v>
      </c>
      <c r="I24" s="26">
        <f>IF(H24="","",IF(VLOOKUP($F$2,Sheet2!$A$2:$D$29,4,0)=H24,"",H24+1))</f>
        <v>45045</v>
      </c>
      <c r="J24" s="27"/>
      <c r="K24" s="98"/>
      <c r="L24" s="99"/>
      <c r="M24" s="99"/>
      <c r="N24" s="100"/>
      <c r="P24" s="28">
        <f>IF(C24="","",C24)</f>
        <v>45039</v>
      </c>
      <c r="Q24" s="28">
        <f t="shared" ref="Q24:V24" si="4">IF(D24="","",D24)</f>
        <v>45040</v>
      </c>
      <c r="R24" s="28">
        <f t="shared" si="4"/>
        <v>45041</v>
      </c>
      <c r="S24" s="28">
        <f t="shared" si="4"/>
        <v>45042</v>
      </c>
      <c r="T24" s="28">
        <f t="shared" si="4"/>
        <v>45043</v>
      </c>
      <c r="U24" s="28">
        <f t="shared" si="4"/>
        <v>45044</v>
      </c>
      <c r="V24" s="28">
        <f t="shared" si="4"/>
        <v>45045</v>
      </c>
    </row>
    <row r="25" spans="1:22" ht="37.5" customHeight="1">
      <c r="A25" s="31" t="s">
        <v>28</v>
      </c>
      <c r="B25" s="32"/>
      <c r="C25" s="33"/>
      <c r="D25" s="34"/>
      <c r="E25" s="34"/>
      <c r="F25" s="34"/>
      <c r="G25" s="34"/>
      <c r="H25" s="34"/>
      <c r="I25" s="34"/>
      <c r="J25" s="35">
        <f>SUM(C25:I25)</f>
        <v>0</v>
      </c>
      <c r="K25" s="98"/>
      <c r="L25" s="99"/>
      <c r="M25" s="99"/>
      <c r="N25" s="100"/>
      <c r="P25" s="36" t="str">
        <f>IF(C25="","","×")</f>
        <v/>
      </c>
      <c r="Q25" s="36" t="str">
        <f>IF(AND($D$69="休診",D25&gt;0),"×",IF(AND(D25&gt;0,SUM(D26:D27)&gt;0),"×",""))</f>
        <v/>
      </c>
      <c r="R25" s="36" t="str">
        <f>IF(AND($D$70="休診",E25&gt;0),"×",IF(AND(E25&gt;0,SUM(E26:E27)&gt;0),"×",""))</f>
        <v/>
      </c>
      <c r="S25" s="36" t="str">
        <f>IF(AND($D$71="休診",F25&gt;0),"×",IF(AND(F25&gt;0,SUM(F26:F27)&gt;0),"×",""))</f>
        <v/>
      </c>
      <c r="T25" s="36" t="str">
        <f>IF(AND($D$72="休診",G25&gt;0),"×",IF(AND(G25&gt;0,SUM(G26:G27)&gt;0),"×",""))</f>
        <v/>
      </c>
      <c r="U25" s="36" t="str">
        <f>IF(AND($D$73="休診",H25&gt;0),"×",IF(AND(H25&gt;0,SUM(H26:H27)&gt;0),"×",""))</f>
        <v/>
      </c>
      <c r="V25" s="36" t="str">
        <f>IF(AND($D$74="休診",I25&gt;0),"×",IF(AND(I25&gt;0,SUM(I26:I27)&gt;0),"×",""))</f>
        <v/>
      </c>
    </row>
    <row r="26" spans="1:22" ht="37.5" customHeight="1">
      <c r="A26" s="31" t="s">
        <v>29</v>
      </c>
      <c r="B26" s="37"/>
      <c r="C26" s="34"/>
      <c r="D26" s="34"/>
      <c r="E26" s="34"/>
      <c r="F26" s="34"/>
      <c r="G26" s="34"/>
      <c r="H26" s="34"/>
      <c r="I26" s="34"/>
      <c r="J26" s="119">
        <f>SUM(C26:I27)</f>
        <v>0</v>
      </c>
      <c r="K26" s="98"/>
      <c r="L26" s="99"/>
      <c r="M26" s="99"/>
      <c r="N26" s="100"/>
      <c r="P26" s="38"/>
      <c r="Q26" s="39" t="str">
        <f>IF(AND($D$69&lt;&gt;"休診",SUM(D26:D27)&gt;0),"×",IF(AND(D25&gt;0,SUM(D26:D27)&gt;0),"×",""))</f>
        <v/>
      </c>
      <c r="R26" s="39" t="str">
        <f>IF(AND($D$70&lt;&gt;"休診",SUM(E26:E27)&gt;0),"×",IF(AND(E25&gt;0,SUM(E26:E27)&gt;0),"×",""))</f>
        <v/>
      </c>
      <c r="S26" s="39" t="str">
        <f>IF(AND($D$71&lt;&gt;"休診",SUM(F26:F27)&gt;0),"×",IF(AND(F25&gt;0,SUM(F26:F27)&gt;0),"×",""))</f>
        <v/>
      </c>
      <c r="T26" s="39" t="str">
        <f>IF(AND($D$72&lt;&gt;"休診",SUM(G26:G27)&gt;0),"×",IF(AND(G25&gt;0,SUM(G26:G27)&gt;0),"×",""))</f>
        <v/>
      </c>
      <c r="U26" s="39" t="str">
        <f>IF(AND($D$73&lt;&gt;"休診",SUM(H26:H27)&gt;0),"×",IF(AND(H25&gt;0,SUM(H26:H27)&gt;0),"×",""))</f>
        <v/>
      </c>
      <c r="V26" s="39" t="str">
        <f>IF(AND($D$74&lt;&gt;"休診",SUM(I26:I27)&gt;0),"×",IF(AND(I25&gt;0,SUM(I26:I27)&gt;0),"×",""))</f>
        <v/>
      </c>
    </row>
    <row r="27" spans="1:22" ht="25.5" hidden="1">
      <c r="A27" s="40" t="s">
        <v>29</v>
      </c>
      <c r="B27" s="37" t="s">
        <v>30</v>
      </c>
      <c r="C27" s="41"/>
      <c r="D27" s="41"/>
      <c r="E27" s="41"/>
      <c r="F27" s="41"/>
      <c r="G27" s="41"/>
      <c r="H27" s="41"/>
      <c r="I27" s="41"/>
      <c r="J27" s="120"/>
      <c r="K27" s="98"/>
      <c r="L27" s="99"/>
      <c r="M27" s="99"/>
      <c r="N27" s="100"/>
      <c r="P27" s="38"/>
      <c r="Q27" s="39"/>
      <c r="R27" s="38"/>
      <c r="S27" s="38"/>
      <c r="T27" s="38"/>
      <c r="U27" s="38"/>
      <c r="V27" s="38"/>
    </row>
    <row r="28" spans="1:22" ht="30">
      <c r="A28" s="42"/>
      <c r="B28" s="42"/>
      <c r="C28" s="26">
        <f>IF(I24="","",IF(VLOOKUP($F$2,Sheet2!$A$2:$D$29,4,0)=I24,"",I24+1))</f>
        <v>45046</v>
      </c>
      <c r="D28" s="26" t="str">
        <f>IF(C28="","",IF(VLOOKUP($F$2,Sheet2!$A$2:$D$29,4,0)=C28,"",C28+1))</f>
        <v/>
      </c>
      <c r="E28" s="26" t="str">
        <f>IF(D28="","",IF(VLOOKUP($F$2,Sheet2!$A$2:$D$29,4,0)=D28,"",D28+1))</f>
        <v/>
      </c>
      <c r="F28" s="26" t="str">
        <f>IF(E28="","",IF(VLOOKUP($F$2,Sheet2!$A$2:$D$29,4,0)=E28,"",E28+1))</f>
        <v/>
      </c>
      <c r="G28" s="26" t="str">
        <f>IF(F28="","",IF(VLOOKUP($F$2,Sheet2!$A$2:$D$29,4,0)=F28,"",F28+1))</f>
        <v/>
      </c>
      <c r="H28" s="26" t="str">
        <f>IF(G28="","",IF(VLOOKUP($F$2,Sheet2!$A$2:$D$29,4,0)=G28,"",G28+1))</f>
        <v/>
      </c>
      <c r="I28" s="26" t="str">
        <f>IF(H28="","",IF(VLOOKUP($F$2,Sheet2!$A$2:$D$29,4,0)=H28,"",H28+1))</f>
        <v/>
      </c>
      <c r="J28" s="27"/>
      <c r="K28" s="98"/>
      <c r="L28" s="99"/>
      <c r="M28" s="99"/>
      <c r="N28" s="100"/>
      <c r="P28" s="28">
        <f>IF(C28="","",C28)</f>
        <v>45046</v>
      </c>
      <c r="Q28" s="28" t="str">
        <f t="shared" ref="Q28:V28" si="5">IF(D28="","",D28)</f>
        <v/>
      </c>
      <c r="R28" s="28" t="str">
        <f t="shared" si="5"/>
        <v/>
      </c>
      <c r="S28" s="28" t="str">
        <f t="shared" si="5"/>
        <v/>
      </c>
      <c r="T28" s="28" t="str">
        <f t="shared" si="5"/>
        <v/>
      </c>
      <c r="U28" s="28" t="str">
        <f t="shared" si="5"/>
        <v/>
      </c>
      <c r="V28" s="28" t="str">
        <f t="shared" si="5"/>
        <v/>
      </c>
    </row>
    <row r="29" spans="1:22" ht="37.5" customHeight="1">
      <c r="A29" s="31" t="s">
        <v>28</v>
      </c>
      <c r="B29" s="32"/>
      <c r="C29" s="33"/>
      <c r="D29" s="34"/>
      <c r="E29" s="34"/>
      <c r="F29" s="34"/>
      <c r="G29" s="34"/>
      <c r="H29" s="34"/>
      <c r="I29" s="34"/>
      <c r="J29" s="35">
        <f>SUM(C29:I29)</f>
        <v>0</v>
      </c>
      <c r="K29" s="98"/>
      <c r="L29" s="99"/>
      <c r="M29" s="99"/>
      <c r="N29" s="100"/>
      <c r="P29" s="36" t="str">
        <f>IF(C29="","","×")</f>
        <v/>
      </c>
      <c r="Q29" s="36" t="str">
        <f>IF(AND($D$69="休診",D29&gt;0),"×",IF(AND(D29&gt;0,SUM(D30:D31)&gt;0),"×",""))</f>
        <v/>
      </c>
      <c r="R29" s="36" t="str">
        <f>IF(AND($D$70="休診",E29&gt;0),"×",IF(AND(E29&gt;0,SUM(E30:E31)&gt;0),"×",""))</f>
        <v/>
      </c>
      <c r="S29" s="36" t="str">
        <f>IF(AND($D$71="休診",F29&gt;0),"×",IF(AND(F29&gt;0,SUM(F30:F31)&gt;0),"×",""))</f>
        <v/>
      </c>
      <c r="T29" s="36" t="str">
        <f>IF(AND($D$72="休診",G29&gt;0),"×",IF(AND(G29&gt;0,SUM(G30:G31)&gt;0),"×",""))</f>
        <v/>
      </c>
      <c r="U29" s="36" t="str">
        <f>IF(AND($D$73="休診",H29&gt;0),"×",IF(AND(H29&gt;0,SUM(H30:H31)&gt;0),"×",""))</f>
        <v/>
      </c>
      <c r="V29" s="36" t="str">
        <f>IF(AND($D$74="休診",I29&gt;0),"×",IF(AND(I29&gt;0,SUM(I30:I31)&gt;0),"×",""))</f>
        <v/>
      </c>
    </row>
    <row r="30" spans="1:22" ht="37.5" customHeight="1">
      <c r="A30" s="31" t="s">
        <v>29</v>
      </c>
      <c r="B30" s="37"/>
      <c r="C30" s="34"/>
      <c r="D30" s="34"/>
      <c r="E30" s="34"/>
      <c r="F30" s="34"/>
      <c r="G30" s="34"/>
      <c r="H30" s="34"/>
      <c r="I30" s="34"/>
      <c r="J30" s="121">
        <f>SUM(C30:I31)</f>
        <v>0</v>
      </c>
      <c r="K30" s="98"/>
      <c r="L30" s="99"/>
      <c r="M30" s="99"/>
      <c r="N30" s="100"/>
      <c r="P30" s="38"/>
      <c r="Q30" s="39" t="str">
        <f>IF(AND($D$69&lt;&gt;"休診",SUM(D30:D31)&gt;0),"×",IF(AND(D29&gt;0,SUM(D30:D31)&gt;0),"×",""))</f>
        <v/>
      </c>
      <c r="R30" s="39" t="str">
        <f>IF(AND($D$70&lt;&gt;"休診",SUM(E30:E31)&gt;0),"×",IF(AND(E29&gt;0,SUM(E30:E31)&gt;0),"×",""))</f>
        <v/>
      </c>
      <c r="S30" s="39" t="str">
        <f>IF(AND($D$71&lt;&gt;"休診",SUM(F30:F31)&gt;0),"×",IF(AND(F29&gt;0,SUM(F30:F31)&gt;0),"×",""))</f>
        <v/>
      </c>
      <c r="T30" s="39" t="str">
        <f>IF(AND($D$72&lt;&gt;"休診",SUM(G30:G31)&gt;0),"×",IF(AND(G29&gt;0,SUM(G30:G31)&gt;0),"×",""))</f>
        <v/>
      </c>
      <c r="U30" s="39" t="str">
        <f>IF(AND($D$73&lt;&gt;"休診",SUM(H30:H31)&gt;0),"×",IF(AND(H29&gt;0,SUM(H30:H31)&gt;0),"×",""))</f>
        <v/>
      </c>
      <c r="V30" s="39" t="str">
        <f>IF(AND($D$74&lt;&gt;"休診",SUM(I30:I31)&gt;0),"×",IF(AND(I29&gt;0,SUM(I30:I31)&gt;0),"×",""))</f>
        <v/>
      </c>
    </row>
    <row r="31" spans="1:22" ht="25.5" hidden="1">
      <c r="A31" s="40" t="s">
        <v>29</v>
      </c>
      <c r="B31" s="37" t="s">
        <v>30</v>
      </c>
      <c r="C31" s="41"/>
      <c r="D31" s="41"/>
      <c r="E31" s="41"/>
      <c r="F31" s="41"/>
      <c r="G31" s="41"/>
      <c r="H31" s="41"/>
      <c r="I31" s="41"/>
      <c r="J31" s="121"/>
      <c r="K31" s="98"/>
      <c r="L31" s="99"/>
      <c r="M31" s="99"/>
      <c r="N31" s="100"/>
      <c r="P31" s="43"/>
      <c r="Q31" s="44"/>
      <c r="R31" s="43"/>
      <c r="S31" s="43"/>
      <c r="T31" s="43"/>
      <c r="U31" s="43"/>
      <c r="V31" s="43"/>
    </row>
    <row r="32" spans="1:22" ht="24">
      <c r="A32" s="21"/>
      <c r="B32" s="21"/>
      <c r="C32" s="21"/>
      <c r="G32" s="45"/>
      <c r="H32" s="45"/>
      <c r="I32" s="45"/>
      <c r="J32" s="46"/>
      <c r="K32" s="21"/>
      <c r="L32" s="21"/>
      <c r="M32" s="21"/>
      <c r="N32" s="47"/>
      <c r="P32" s="43"/>
      <c r="Q32" s="43"/>
      <c r="R32" s="43"/>
      <c r="S32" s="43"/>
      <c r="T32" s="43"/>
      <c r="U32" s="43"/>
      <c r="V32" s="43"/>
    </row>
    <row r="33" spans="1:22" ht="25.5">
      <c r="A33" s="21"/>
      <c r="B33" s="21"/>
      <c r="C33" s="21"/>
      <c r="E33" s="122" t="s">
        <v>31</v>
      </c>
      <c r="F33" s="122"/>
      <c r="G33" s="122"/>
      <c r="H33" s="122"/>
      <c r="I33" s="122"/>
      <c r="J33" s="35">
        <f>SUM(J9,J13,J17,J21,J25,J29)</f>
        <v>0</v>
      </c>
      <c r="K33" s="21"/>
      <c r="L33" s="21"/>
      <c r="M33" s="21"/>
      <c r="N33" s="47"/>
      <c r="P33" s="48"/>
      <c r="Q33" s="48"/>
      <c r="R33" s="48"/>
      <c r="S33" s="48"/>
      <c r="T33" s="48"/>
      <c r="U33" s="48"/>
      <c r="V33" s="48"/>
    </row>
    <row r="34" spans="1:22" ht="25.5">
      <c r="A34" s="21"/>
      <c r="B34" s="21"/>
      <c r="C34" s="21"/>
      <c r="E34" s="122" t="s">
        <v>32</v>
      </c>
      <c r="F34" s="122"/>
      <c r="G34" s="122"/>
      <c r="H34" s="122"/>
      <c r="I34" s="122"/>
      <c r="J34" s="35">
        <f>SUM(J10,J14,J18,J22,J26,J30)</f>
        <v>0</v>
      </c>
      <c r="K34" s="21"/>
      <c r="L34" s="21"/>
      <c r="M34" s="21"/>
      <c r="N34" s="47"/>
      <c r="P34" s="43"/>
      <c r="Q34" s="48"/>
      <c r="R34" s="48"/>
      <c r="S34" s="48"/>
      <c r="T34" s="48"/>
      <c r="U34" s="48"/>
      <c r="V34" s="48"/>
    </row>
    <row r="35" spans="1:22" ht="25.5">
      <c r="A35" s="49"/>
      <c r="B35" s="50"/>
      <c r="N35" s="47"/>
      <c r="P35" s="43"/>
      <c r="Q35" s="43"/>
      <c r="R35" s="43"/>
      <c r="S35" s="43"/>
      <c r="T35" s="43"/>
      <c r="U35" s="43"/>
      <c r="V35" s="43"/>
    </row>
    <row r="36" spans="1:22" ht="45.75">
      <c r="A36" s="49"/>
      <c r="B36" s="49"/>
      <c r="C36" s="51" t="s">
        <v>33</v>
      </c>
      <c r="I36" s="51"/>
      <c r="J36" s="52"/>
      <c r="P36" s="53"/>
      <c r="Q36" s="53"/>
      <c r="R36" s="53"/>
      <c r="S36" s="53"/>
      <c r="T36" s="53"/>
      <c r="U36" s="53"/>
      <c r="V36" s="53"/>
    </row>
    <row r="37" spans="1:22" ht="25.5">
      <c r="A37" s="49"/>
      <c r="B37" s="49"/>
      <c r="C37" s="128"/>
      <c r="D37" s="128"/>
      <c r="E37" s="128"/>
      <c r="F37" s="128"/>
      <c r="G37" s="128"/>
      <c r="H37" s="128"/>
      <c r="I37" s="128"/>
      <c r="J37" s="128"/>
      <c r="K37" s="128"/>
      <c r="L37" s="128"/>
      <c r="M37" s="128"/>
      <c r="N37" s="128"/>
      <c r="P37" s="48"/>
      <c r="Q37" s="48"/>
      <c r="R37" s="48"/>
      <c r="S37" s="48"/>
      <c r="T37" s="48"/>
      <c r="U37" s="48"/>
      <c r="V37" s="48"/>
    </row>
    <row r="38" spans="1:22" ht="57.75">
      <c r="A38" s="49"/>
      <c r="B38" s="49"/>
      <c r="C38" s="51"/>
      <c r="D38" s="129" t="str">
        <f>C1&amp;"     "</f>
        <v xml:space="preserve">     </v>
      </c>
      <c r="E38" s="129"/>
      <c r="F38" s="129"/>
      <c r="G38" s="129"/>
      <c r="H38" s="129"/>
      <c r="I38" s="129"/>
      <c r="J38" s="129"/>
      <c r="K38" s="129"/>
      <c r="L38" s="129"/>
      <c r="M38" s="54" t="s">
        <v>34</v>
      </c>
      <c r="P38" s="43"/>
      <c r="Q38" s="43"/>
      <c r="R38" s="43"/>
      <c r="S38" s="43"/>
      <c r="T38" s="43"/>
      <c r="U38" s="43"/>
      <c r="V38" s="43"/>
    </row>
    <row r="39" spans="1:22" ht="35.25">
      <c r="A39" s="55"/>
      <c r="B39" s="55"/>
      <c r="C39" s="55"/>
      <c r="D39" s="55"/>
      <c r="E39" s="55"/>
      <c r="F39" s="55"/>
      <c r="G39" s="55"/>
      <c r="H39" s="55"/>
      <c r="I39" s="55"/>
      <c r="J39" s="55"/>
      <c r="K39" s="55"/>
      <c r="L39" s="55"/>
      <c r="M39" s="55"/>
      <c r="N39" s="56" t="s">
        <v>35</v>
      </c>
      <c r="P39" s="43"/>
      <c r="Q39" s="43"/>
      <c r="R39" s="43"/>
      <c r="S39" s="43"/>
      <c r="T39" s="43"/>
      <c r="U39" s="43"/>
      <c r="V39" s="43"/>
    </row>
    <row r="40" spans="1:22" ht="35.25">
      <c r="A40" s="55"/>
      <c r="B40" s="55"/>
      <c r="C40" s="55"/>
      <c r="D40" s="55"/>
      <c r="E40" s="55"/>
      <c r="F40" s="55"/>
      <c r="G40" s="55"/>
      <c r="H40" s="55"/>
      <c r="I40" s="55"/>
      <c r="J40" s="55"/>
      <c r="K40" s="55"/>
      <c r="L40" s="130" t="s">
        <v>36</v>
      </c>
      <c r="M40" s="130"/>
      <c r="N40" s="130"/>
      <c r="P40" s="48"/>
      <c r="Q40" s="48"/>
      <c r="R40" s="48"/>
      <c r="S40" s="48"/>
      <c r="T40" s="48"/>
      <c r="U40" s="48"/>
      <c r="V40" s="48"/>
    </row>
    <row r="41" spans="1:22" ht="35.25">
      <c r="A41" s="57" t="s">
        <v>37</v>
      </c>
      <c r="B41" s="57"/>
      <c r="C41" s="58"/>
      <c r="D41" s="58"/>
      <c r="E41" s="58"/>
      <c r="F41" s="58"/>
      <c r="G41" s="58"/>
      <c r="H41" s="58"/>
      <c r="I41" s="58"/>
      <c r="J41" s="58"/>
      <c r="K41" s="58"/>
      <c r="L41" s="58"/>
      <c r="M41" s="58"/>
      <c r="N41" s="58"/>
      <c r="P41" s="43"/>
      <c r="Q41" s="48"/>
      <c r="R41" s="48"/>
      <c r="S41" s="48"/>
      <c r="T41" s="48"/>
      <c r="U41" s="48"/>
      <c r="V41" s="48"/>
    </row>
    <row r="42" spans="1:22" ht="35.25">
      <c r="A42" s="58"/>
      <c r="B42" s="58"/>
      <c r="C42" s="58"/>
      <c r="D42" s="58"/>
      <c r="E42" s="58"/>
      <c r="F42" s="58"/>
      <c r="G42" s="131" t="s">
        <v>38</v>
      </c>
      <c r="H42" s="131"/>
      <c r="I42" s="131"/>
      <c r="J42" s="132"/>
      <c r="K42" s="132"/>
      <c r="L42" s="132"/>
      <c r="M42" s="132"/>
      <c r="N42" s="132"/>
      <c r="P42" s="43"/>
      <c r="Q42" s="43"/>
      <c r="R42" s="43"/>
      <c r="S42" s="43"/>
      <c r="T42" s="43"/>
      <c r="U42" s="43"/>
      <c r="V42" s="43"/>
    </row>
    <row r="43" spans="1:22" ht="35.25">
      <c r="A43" s="58"/>
      <c r="B43" s="58"/>
      <c r="C43" s="58"/>
      <c r="D43" s="58"/>
      <c r="E43" s="58"/>
      <c r="F43" s="58"/>
      <c r="G43" s="59" t="s">
        <v>39</v>
      </c>
      <c r="H43" s="60"/>
      <c r="I43" s="59"/>
      <c r="J43" s="133"/>
      <c r="K43" s="133"/>
      <c r="L43" s="133"/>
      <c r="M43" s="133"/>
      <c r="N43" s="133"/>
      <c r="P43" s="43"/>
      <c r="Q43" s="43"/>
      <c r="R43" s="43"/>
      <c r="S43" s="43"/>
      <c r="T43" s="43"/>
      <c r="U43" s="43"/>
      <c r="V43" s="43"/>
    </row>
    <row r="44" spans="1:22" ht="35.25">
      <c r="A44" s="58"/>
      <c r="B44" s="58"/>
      <c r="C44" s="58"/>
      <c r="D44" s="58"/>
      <c r="E44" s="58"/>
      <c r="F44" s="58"/>
      <c r="G44" s="59" t="s">
        <v>40</v>
      </c>
      <c r="H44" s="60"/>
      <c r="I44" s="59"/>
      <c r="J44" s="123"/>
      <c r="K44" s="123"/>
      <c r="L44" s="123"/>
      <c r="M44" s="123"/>
      <c r="N44" s="123"/>
      <c r="P44" s="43"/>
      <c r="Q44" s="43"/>
      <c r="R44" s="43"/>
      <c r="S44" s="43"/>
      <c r="T44" s="43"/>
      <c r="U44" s="43"/>
      <c r="V44" s="43"/>
    </row>
    <row r="45" spans="1:22" ht="35.25">
      <c r="A45" s="58"/>
      <c r="B45" s="58"/>
      <c r="C45" s="58"/>
      <c r="D45" s="58"/>
      <c r="E45" s="58"/>
      <c r="F45" s="58"/>
      <c r="G45" s="61" t="s">
        <v>41</v>
      </c>
      <c r="H45" s="62"/>
      <c r="I45" s="63"/>
      <c r="J45" s="124">
        <f>C1</f>
        <v>0</v>
      </c>
      <c r="K45" s="124"/>
      <c r="L45" s="124"/>
      <c r="M45" s="124"/>
      <c r="N45" s="124"/>
      <c r="P45" s="53"/>
      <c r="Q45" s="53"/>
      <c r="R45" s="53"/>
      <c r="S45" s="53"/>
      <c r="T45" s="53"/>
      <c r="U45" s="53"/>
      <c r="V45" s="53"/>
    </row>
    <row r="46" spans="1:22" ht="35.25">
      <c r="A46" s="58"/>
      <c r="B46" s="58"/>
      <c r="C46" s="58"/>
      <c r="D46" s="58"/>
      <c r="E46" s="58"/>
      <c r="F46" s="58"/>
      <c r="G46" s="61" t="s">
        <v>42</v>
      </c>
      <c r="H46" s="62"/>
      <c r="I46" s="63"/>
      <c r="J46" s="125"/>
      <c r="K46" s="125"/>
      <c r="L46" s="125"/>
      <c r="M46" s="125"/>
      <c r="N46" s="125"/>
      <c r="P46" s="48"/>
      <c r="Q46" s="48"/>
      <c r="R46" s="48"/>
      <c r="S46" s="48"/>
      <c r="T46" s="48"/>
      <c r="U46" s="48"/>
      <c r="V46" s="48"/>
    </row>
    <row r="47" spans="1:22" ht="35.25">
      <c r="A47" s="58"/>
      <c r="B47" s="58"/>
      <c r="C47" s="58"/>
      <c r="D47" s="58"/>
      <c r="E47" s="58"/>
      <c r="F47" s="58"/>
      <c r="G47" s="61" t="s">
        <v>43</v>
      </c>
      <c r="H47" s="62"/>
      <c r="I47" s="63"/>
      <c r="J47" s="125"/>
      <c r="K47" s="125"/>
      <c r="L47" s="125"/>
      <c r="M47" s="125"/>
      <c r="N47" s="125"/>
      <c r="P47" s="43"/>
      <c r="Q47" s="43"/>
      <c r="R47" s="43"/>
      <c r="S47" s="43"/>
      <c r="T47" s="43"/>
      <c r="U47" s="43"/>
      <c r="V47" s="43"/>
    </row>
    <row r="48" spans="1:22" ht="24">
      <c r="A48" s="64"/>
      <c r="B48" s="64"/>
      <c r="C48" s="64"/>
      <c r="D48" s="64"/>
      <c r="E48" s="64"/>
      <c r="F48" s="64"/>
      <c r="G48" s="64"/>
      <c r="H48" s="64"/>
      <c r="I48" s="64"/>
      <c r="J48" s="64"/>
      <c r="K48" s="64"/>
      <c r="L48" s="64"/>
      <c r="M48" s="64"/>
      <c r="N48" s="64"/>
      <c r="P48" s="43"/>
      <c r="Q48" s="43"/>
      <c r="R48" s="43"/>
      <c r="S48" s="43"/>
      <c r="T48" s="43"/>
      <c r="U48" s="43"/>
      <c r="V48" s="43"/>
    </row>
    <row r="49" spans="1:22" ht="24">
      <c r="A49" s="64"/>
      <c r="B49" s="64"/>
      <c r="C49" s="64"/>
      <c r="D49" s="64"/>
      <c r="E49" s="64"/>
      <c r="F49" s="64"/>
      <c r="G49" s="64"/>
      <c r="H49" s="64"/>
      <c r="I49" s="64"/>
      <c r="J49" s="64"/>
      <c r="K49" s="64"/>
      <c r="L49" s="64"/>
      <c r="M49" s="64"/>
      <c r="N49" s="64"/>
      <c r="P49" s="48"/>
      <c r="Q49" s="48"/>
      <c r="R49" s="48"/>
      <c r="S49" s="48"/>
      <c r="T49" s="48"/>
      <c r="U49" s="48"/>
      <c r="V49" s="48"/>
    </row>
    <row r="50" spans="1:22" ht="45.75">
      <c r="A50" s="126" t="s">
        <v>44</v>
      </c>
      <c r="B50" s="126"/>
      <c r="C50" s="126"/>
      <c r="D50" s="126"/>
      <c r="E50" s="126"/>
      <c r="F50" s="126"/>
      <c r="G50" s="126"/>
      <c r="H50" s="126"/>
      <c r="I50" s="126"/>
      <c r="J50" s="126"/>
      <c r="K50" s="126"/>
      <c r="L50" s="126"/>
      <c r="M50" s="126"/>
      <c r="N50" s="126"/>
      <c r="P50" s="43"/>
      <c r="Q50" s="48"/>
      <c r="R50" s="48"/>
      <c r="S50" s="48"/>
      <c r="T50" s="48"/>
      <c r="U50" s="48"/>
      <c r="V50" s="48"/>
    </row>
    <row r="51" spans="1:22" ht="24">
      <c r="A51" s="64"/>
      <c r="B51" s="64"/>
      <c r="C51" s="64"/>
      <c r="D51" s="64"/>
      <c r="E51" s="64"/>
      <c r="F51" s="64"/>
      <c r="G51" s="64"/>
      <c r="H51" s="64"/>
      <c r="I51" s="64"/>
      <c r="J51" s="64"/>
      <c r="K51" s="64"/>
      <c r="L51" s="64"/>
      <c r="M51" s="64"/>
      <c r="N51" s="64"/>
      <c r="P51" s="43"/>
      <c r="Q51" s="43"/>
      <c r="R51" s="43"/>
      <c r="S51" s="43"/>
      <c r="T51" s="43"/>
      <c r="U51" s="43"/>
      <c r="V51" s="43"/>
    </row>
    <row r="52" spans="1:22" ht="30">
      <c r="A52" s="64"/>
      <c r="B52" s="64"/>
      <c r="C52" s="64"/>
      <c r="D52" s="64"/>
      <c r="E52" s="64"/>
      <c r="F52" s="64"/>
      <c r="G52" s="64"/>
      <c r="H52" s="64"/>
      <c r="I52" s="64"/>
      <c r="J52" s="64"/>
      <c r="K52" s="64"/>
      <c r="L52" s="64"/>
      <c r="M52" s="64"/>
      <c r="N52" s="64"/>
      <c r="P52" s="53"/>
      <c r="Q52" s="53"/>
      <c r="R52" s="53"/>
      <c r="S52" s="53"/>
      <c r="T52" s="53"/>
      <c r="U52" s="53"/>
      <c r="V52" s="53"/>
    </row>
    <row r="53" spans="1:22" ht="24">
      <c r="A53" s="64"/>
      <c r="B53" s="64"/>
      <c r="C53" s="64"/>
      <c r="D53" s="64"/>
      <c r="E53" s="64"/>
      <c r="F53" s="64"/>
      <c r="G53" s="64"/>
      <c r="H53" s="64"/>
      <c r="I53" s="64"/>
      <c r="J53" s="64"/>
      <c r="K53" s="64"/>
      <c r="L53" s="64"/>
      <c r="M53" s="64"/>
      <c r="N53" s="64"/>
      <c r="P53" s="48"/>
      <c r="Q53" s="48"/>
      <c r="R53" s="48"/>
      <c r="S53" s="48"/>
      <c r="T53" s="48"/>
      <c r="U53" s="48"/>
      <c r="V53" s="48"/>
    </row>
    <row r="54" spans="1:22" ht="35.25">
      <c r="A54" s="127" t="str">
        <f>"  "&amp;F2&amp;"において、別紙報告書のとおりコロナウイルスワクチンの接種を実施したため、以下のとおり請求する。"</f>
        <v xml:space="preserve">  令和5年4月期において、別紙報告書のとおりコロナウイルスワクチンの接種を実施したため、以下のとおり請求する。</v>
      </c>
      <c r="B54" s="127"/>
      <c r="C54" s="127"/>
      <c r="D54" s="127"/>
      <c r="E54" s="127"/>
      <c r="F54" s="127"/>
      <c r="G54" s="127"/>
      <c r="H54" s="127"/>
      <c r="I54" s="127"/>
      <c r="J54" s="127"/>
      <c r="K54" s="127"/>
      <c r="L54" s="127"/>
      <c r="M54" s="127"/>
      <c r="N54" s="127"/>
      <c r="P54" s="43"/>
      <c r="Q54" s="43"/>
      <c r="R54" s="43"/>
      <c r="S54" s="43"/>
      <c r="T54" s="43"/>
      <c r="U54" s="43"/>
      <c r="V54" s="43"/>
    </row>
    <row r="55" spans="1:22">
      <c r="C55" s="65"/>
      <c r="D55" s="65"/>
      <c r="E55" s="65"/>
      <c r="F55" s="65"/>
      <c r="G55" s="65"/>
      <c r="H55" s="65"/>
      <c r="I55" s="65"/>
      <c r="P55" s="43"/>
      <c r="Q55" s="43"/>
      <c r="R55" s="43"/>
      <c r="S55" s="43"/>
      <c r="T55" s="43"/>
      <c r="U55" s="43"/>
      <c r="V55" s="43"/>
    </row>
    <row r="56" spans="1:22" ht="21">
      <c r="C56" s="66"/>
      <c r="D56" s="67"/>
      <c r="E56" s="67"/>
      <c r="F56" s="68"/>
      <c r="G56" s="68"/>
      <c r="H56" s="69"/>
      <c r="I56" s="69"/>
      <c r="P56" s="48"/>
      <c r="Q56" s="48"/>
      <c r="R56" s="48"/>
      <c r="S56" s="48"/>
      <c r="T56" s="48"/>
      <c r="U56" s="48"/>
      <c r="V56" s="48"/>
    </row>
    <row r="57" spans="1:22" ht="45.75">
      <c r="C57" s="70" t="s">
        <v>45</v>
      </c>
      <c r="D57" s="71"/>
      <c r="E57" s="137">
        <f>SUM(L63:N64)</f>
        <v>0</v>
      </c>
      <c r="F57" s="137"/>
      <c r="G57" s="137"/>
      <c r="H57" s="137"/>
      <c r="I57" s="137"/>
      <c r="J57" s="137"/>
      <c r="K57" s="137"/>
      <c r="L57" s="47"/>
      <c r="M57" s="47"/>
      <c r="P57" s="43"/>
      <c r="Q57" s="48"/>
      <c r="R57" s="48"/>
      <c r="S57" s="48"/>
      <c r="T57" s="48"/>
      <c r="U57" s="48"/>
      <c r="V57" s="48"/>
    </row>
    <row r="58" spans="1:22">
      <c r="P58" s="43"/>
      <c r="Q58" s="43"/>
      <c r="R58" s="43"/>
      <c r="S58" s="43"/>
      <c r="T58" s="43"/>
      <c r="U58" s="43"/>
      <c r="V58" s="43"/>
    </row>
    <row r="59" spans="1:22" ht="30">
      <c r="P59" s="53"/>
      <c r="Q59" s="53"/>
      <c r="R59" s="53"/>
      <c r="S59" s="53"/>
      <c r="T59" s="53"/>
      <c r="U59" s="53"/>
      <c r="V59" s="53"/>
    </row>
    <row r="60" spans="1:22" ht="35.25">
      <c r="A60" s="72"/>
      <c r="B60" s="72"/>
      <c r="C60" s="58"/>
      <c r="D60" s="58"/>
      <c r="E60" s="58"/>
      <c r="F60" s="58"/>
      <c r="G60" s="58"/>
      <c r="H60" s="58"/>
      <c r="I60" s="58"/>
      <c r="J60" s="58"/>
      <c r="K60" s="58"/>
      <c r="L60" s="58"/>
      <c r="M60" s="58"/>
      <c r="N60" s="55"/>
      <c r="P60" s="48"/>
      <c r="Q60" s="48"/>
      <c r="R60" s="48"/>
      <c r="S60" s="48"/>
      <c r="T60" s="48"/>
      <c r="U60" s="48"/>
      <c r="V60" s="48"/>
    </row>
    <row r="61" spans="1:22" ht="35.25">
      <c r="A61" s="58"/>
      <c r="B61" s="58"/>
      <c r="C61" s="138" t="s">
        <v>46</v>
      </c>
      <c r="D61" s="138"/>
      <c r="E61" s="138"/>
      <c r="F61" s="139" t="s">
        <v>47</v>
      </c>
      <c r="G61" s="139"/>
      <c r="H61" s="139" t="s">
        <v>48</v>
      </c>
      <c r="I61" s="139"/>
      <c r="J61" s="139"/>
      <c r="K61" s="139"/>
      <c r="L61" s="139" t="s">
        <v>49</v>
      </c>
      <c r="M61" s="139"/>
      <c r="N61" s="139"/>
      <c r="P61" s="43"/>
      <c r="Q61" s="43"/>
      <c r="R61" s="43"/>
      <c r="S61" s="43"/>
      <c r="T61" s="43"/>
      <c r="U61" s="43"/>
      <c r="V61" s="43"/>
    </row>
    <row r="62" spans="1:22" ht="35.25">
      <c r="A62" s="58"/>
      <c r="B62" s="58"/>
      <c r="C62" s="141" t="s">
        <v>50</v>
      </c>
      <c r="D62" s="142"/>
      <c r="E62" s="142"/>
      <c r="F62" s="140"/>
      <c r="G62" s="140"/>
      <c r="H62" s="140"/>
      <c r="I62" s="140"/>
      <c r="J62" s="140"/>
      <c r="K62" s="140"/>
      <c r="L62" s="140"/>
      <c r="M62" s="140"/>
      <c r="N62" s="140"/>
      <c r="P62" s="43"/>
      <c r="Q62" s="43"/>
      <c r="R62" s="43"/>
      <c r="S62" s="43"/>
      <c r="T62" s="43"/>
      <c r="U62" s="43"/>
      <c r="V62" s="43"/>
    </row>
    <row r="63" spans="1:22" ht="35.25">
      <c r="A63" s="62" t="s">
        <v>51</v>
      </c>
      <c r="B63" s="62"/>
      <c r="C63" s="134">
        <f>J33</f>
        <v>0</v>
      </c>
      <c r="D63" s="134"/>
      <c r="E63" s="134"/>
      <c r="F63" s="135">
        <v>730</v>
      </c>
      <c r="G63" s="135"/>
      <c r="H63" s="136">
        <f>C63*F63</f>
        <v>0</v>
      </c>
      <c r="I63" s="136"/>
      <c r="J63" s="136"/>
      <c r="K63" s="136"/>
      <c r="L63" s="136">
        <f>H63*1.1</f>
        <v>0</v>
      </c>
      <c r="M63" s="136"/>
      <c r="N63" s="136"/>
      <c r="P63" s="48"/>
      <c r="Q63" s="48"/>
      <c r="R63" s="48"/>
      <c r="S63" s="48"/>
      <c r="T63" s="48"/>
      <c r="U63" s="48"/>
      <c r="V63" s="48"/>
    </row>
    <row r="64" spans="1:22" ht="35.25">
      <c r="A64" s="62" t="s">
        <v>52</v>
      </c>
      <c r="B64" s="62"/>
      <c r="C64" s="134">
        <f>J34</f>
        <v>0</v>
      </c>
      <c r="D64" s="134"/>
      <c r="E64" s="134"/>
      <c r="F64" s="135">
        <v>2130</v>
      </c>
      <c r="G64" s="135"/>
      <c r="H64" s="136">
        <f>C64*F64</f>
        <v>0</v>
      </c>
      <c r="I64" s="136"/>
      <c r="J64" s="136"/>
      <c r="K64" s="136"/>
      <c r="L64" s="136">
        <f>H64*1.1</f>
        <v>0</v>
      </c>
      <c r="M64" s="136"/>
      <c r="N64" s="136"/>
      <c r="P64" s="43"/>
      <c r="Q64" s="48"/>
      <c r="R64" s="48"/>
      <c r="S64" s="48"/>
      <c r="T64" s="48"/>
      <c r="U64" s="48"/>
      <c r="V64" s="48"/>
    </row>
    <row r="65" spans="1:24" ht="30">
      <c r="A65" s="73"/>
      <c r="B65" s="73"/>
      <c r="C65" s="73"/>
      <c r="D65" s="143"/>
      <c r="E65" s="144"/>
      <c r="F65" s="73"/>
      <c r="G65" s="73"/>
      <c r="H65" s="73"/>
      <c r="I65" s="73"/>
      <c r="J65" s="73"/>
      <c r="K65" s="73"/>
      <c r="L65" s="73"/>
      <c r="M65" s="73"/>
      <c r="N65" s="73"/>
      <c r="P65" s="43"/>
      <c r="Q65" s="43"/>
      <c r="R65" s="43"/>
      <c r="S65" s="43"/>
      <c r="T65" s="43"/>
      <c r="U65" s="43"/>
      <c r="V65" s="43"/>
    </row>
    <row r="66" spans="1:24" ht="30">
      <c r="A66" s="73"/>
      <c r="B66" s="73"/>
      <c r="C66" s="73"/>
      <c r="D66" s="72"/>
      <c r="E66" s="72"/>
      <c r="F66" s="73"/>
      <c r="G66" s="73"/>
      <c r="H66" s="73"/>
      <c r="I66" s="73"/>
      <c r="J66" s="73"/>
      <c r="K66" s="72"/>
      <c r="L66" s="72"/>
      <c r="M66" s="72"/>
      <c r="N66" s="73"/>
      <c r="P66" s="53"/>
      <c r="Q66" s="53"/>
      <c r="R66" s="53"/>
      <c r="S66" s="53"/>
      <c r="T66" s="53"/>
      <c r="U66" s="53"/>
      <c r="V66" s="53"/>
    </row>
    <row r="67" spans="1:24" ht="35.25">
      <c r="A67" s="55" t="s">
        <v>53</v>
      </c>
      <c r="B67" s="55"/>
      <c r="C67" s="55"/>
      <c r="D67" s="55"/>
      <c r="E67" s="55"/>
      <c r="F67" s="55"/>
      <c r="G67" s="55"/>
      <c r="H67" s="55"/>
      <c r="I67" s="55"/>
      <c r="J67" s="58"/>
      <c r="K67" s="58"/>
      <c r="L67" s="58"/>
      <c r="M67" s="58"/>
      <c r="N67" s="22"/>
      <c r="P67" s="48"/>
      <c r="Q67" s="48"/>
      <c r="R67" s="48"/>
      <c r="S67" s="48"/>
      <c r="T67" s="48"/>
      <c r="U67" s="48"/>
      <c r="V67" s="48"/>
    </row>
    <row r="68" spans="1:24" ht="39.75">
      <c r="A68" s="55"/>
      <c r="B68" s="145" t="s">
        <v>54</v>
      </c>
      <c r="C68" s="146"/>
      <c r="D68" s="147"/>
      <c r="E68" s="147"/>
      <c r="F68" s="147"/>
      <c r="G68" s="147"/>
      <c r="H68" s="147"/>
      <c r="I68" s="147"/>
      <c r="J68" s="147"/>
      <c r="K68" s="147"/>
      <c r="L68" s="147"/>
      <c r="M68" s="147"/>
      <c r="P68" s="148" t="s">
        <v>55</v>
      </c>
      <c r="Q68" s="148"/>
      <c r="R68" s="148"/>
      <c r="S68" s="148"/>
      <c r="T68" s="148"/>
      <c r="U68" s="148"/>
      <c r="V68" s="148"/>
      <c r="W68" s="148"/>
      <c r="X68" s="148"/>
    </row>
    <row r="69" spans="1:24" ht="39.75">
      <c r="A69" s="55"/>
      <c r="B69" s="145" t="s">
        <v>56</v>
      </c>
      <c r="C69" s="146"/>
      <c r="D69" s="147"/>
      <c r="E69" s="147"/>
      <c r="F69" s="147"/>
      <c r="G69" s="147"/>
      <c r="H69" s="147"/>
      <c r="I69" s="147"/>
      <c r="J69" s="147"/>
      <c r="K69" s="147"/>
      <c r="L69" s="147"/>
      <c r="M69" s="147"/>
      <c r="P69" s="148"/>
      <c r="Q69" s="148"/>
      <c r="R69" s="148"/>
      <c r="S69" s="148"/>
      <c r="T69" s="148"/>
      <c r="U69" s="148"/>
      <c r="V69" s="148"/>
      <c r="W69" s="148"/>
      <c r="X69" s="148"/>
    </row>
    <row r="70" spans="1:24" ht="39.75">
      <c r="A70" s="55"/>
      <c r="B70" s="145" t="s">
        <v>57</v>
      </c>
      <c r="C70" s="146"/>
      <c r="D70" s="147"/>
      <c r="E70" s="147"/>
      <c r="F70" s="147"/>
      <c r="G70" s="147"/>
      <c r="H70" s="147"/>
      <c r="I70" s="147"/>
      <c r="J70" s="147"/>
      <c r="K70" s="147"/>
      <c r="L70" s="147"/>
      <c r="M70" s="147"/>
      <c r="P70" s="148"/>
      <c r="Q70" s="148"/>
      <c r="R70" s="148"/>
      <c r="S70" s="148"/>
      <c r="T70" s="148"/>
      <c r="U70" s="148"/>
      <c r="V70" s="148"/>
      <c r="W70" s="148"/>
      <c r="X70" s="148"/>
    </row>
    <row r="71" spans="1:24" ht="39.75">
      <c r="A71" s="55"/>
      <c r="B71" s="145" t="s">
        <v>58</v>
      </c>
      <c r="C71" s="146"/>
      <c r="D71" s="147"/>
      <c r="E71" s="147"/>
      <c r="F71" s="147"/>
      <c r="G71" s="147"/>
      <c r="H71" s="147"/>
      <c r="I71" s="147"/>
      <c r="J71" s="147"/>
      <c r="K71" s="147"/>
      <c r="L71" s="147"/>
      <c r="M71" s="147"/>
      <c r="P71" s="148"/>
      <c r="Q71" s="148"/>
      <c r="R71" s="148"/>
      <c r="S71" s="148"/>
      <c r="T71" s="148"/>
      <c r="U71" s="148"/>
      <c r="V71" s="148"/>
      <c r="W71" s="148"/>
      <c r="X71" s="148"/>
    </row>
    <row r="72" spans="1:24" ht="39.75">
      <c r="A72" s="55"/>
      <c r="B72" s="145" t="s">
        <v>59</v>
      </c>
      <c r="C72" s="146"/>
      <c r="D72" s="147"/>
      <c r="E72" s="147"/>
      <c r="F72" s="147"/>
      <c r="G72" s="147"/>
      <c r="H72" s="147"/>
      <c r="I72" s="147"/>
      <c r="J72" s="147"/>
      <c r="K72" s="147"/>
      <c r="L72" s="147"/>
      <c r="M72" s="147"/>
      <c r="P72" s="148"/>
      <c r="Q72" s="148"/>
      <c r="R72" s="148"/>
      <c r="S72" s="148"/>
      <c r="T72" s="148"/>
      <c r="U72" s="148"/>
      <c r="V72" s="148"/>
      <c r="W72" s="148"/>
      <c r="X72" s="148"/>
    </row>
    <row r="73" spans="1:24" ht="39.75">
      <c r="A73" s="55"/>
      <c r="B73" s="145" t="s">
        <v>60</v>
      </c>
      <c r="C73" s="146"/>
      <c r="D73" s="147"/>
      <c r="E73" s="147"/>
      <c r="F73" s="147"/>
      <c r="G73" s="147"/>
      <c r="H73" s="147"/>
      <c r="I73" s="147"/>
      <c r="J73" s="147"/>
      <c r="K73" s="147"/>
      <c r="L73" s="147"/>
      <c r="M73" s="147"/>
      <c r="P73" s="148"/>
      <c r="Q73" s="148"/>
      <c r="R73" s="148"/>
      <c r="S73" s="148"/>
      <c r="T73" s="148"/>
      <c r="U73" s="148"/>
      <c r="V73" s="148"/>
      <c r="W73" s="148"/>
      <c r="X73" s="148"/>
    </row>
    <row r="74" spans="1:24" ht="39.75">
      <c r="A74" s="55"/>
      <c r="B74" s="158" t="s">
        <v>61</v>
      </c>
      <c r="C74" s="159"/>
      <c r="D74" s="147"/>
      <c r="E74" s="147"/>
      <c r="F74" s="147"/>
      <c r="G74" s="147"/>
      <c r="H74" s="147"/>
      <c r="I74" s="147"/>
      <c r="J74" s="147"/>
      <c r="K74" s="147"/>
      <c r="L74" s="147"/>
      <c r="M74" s="147"/>
      <c r="P74" s="148"/>
      <c r="Q74" s="148"/>
      <c r="R74" s="148"/>
      <c r="S74" s="148"/>
      <c r="T74" s="148"/>
      <c r="U74" s="148"/>
      <c r="V74" s="148"/>
      <c r="W74" s="148"/>
      <c r="X74" s="148"/>
    </row>
    <row r="75" spans="1:24" ht="35.25">
      <c r="A75" s="55"/>
      <c r="B75" s="74" t="s">
        <v>17</v>
      </c>
      <c r="C75" s="75"/>
      <c r="D75" s="76"/>
      <c r="E75" s="76"/>
      <c r="F75" s="77"/>
      <c r="G75" s="77"/>
      <c r="H75" s="77"/>
      <c r="I75" s="77"/>
      <c r="J75" s="77"/>
      <c r="K75" s="77"/>
      <c r="L75" s="77"/>
      <c r="M75" s="78"/>
    </row>
    <row r="76" spans="1:24" ht="39.75">
      <c r="A76" s="55"/>
      <c r="B76" s="149"/>
      <c r="C76" s="150"/>
      <c r="D76" s="150"/>
      <c r="E76" s="150"/>
      <c r="F76" s="150"/>
      <c r="G76" s="150"/>
      <c r="H76" s="150"/>
      <c r="I76" s="150"/>
      <c r="J76" s="150"/>
      <c r="K76" s="150"/>
      <c r="L76" s="150"/>
      <c r="M76" s="151"/>
    </row>
    <row r="77" spans="1:24">
      <c r="D77" s="152"/>
      <c r="E77" s="152"/>
    </row>
    <row r="78" spans="1:24" ht="39.75">
      <c r="A78" s="79" t="s">
        <v>62</v>
      </c>
      <c r="B78" s="153"/>
      <c r="C78" s="154"/>
      <c r="D78" s="154"/>
      <c r="E78" s="154"/>
      <c r="F78" s="154"/>
      <c r="G78" s="154"/>
      <c r="H78" s="155"/>
      <c r="I78" s="156" t="s">
        <v>2</v>
      </c>
      <c r="J78" s="156"/>
      <c r="K78" s="156"/>
      <c r="L78" s="157"/>
      <c r="M78" s="157"/>
      <c r="N78" s="157"/>
    </row>
    <row r="79" spans="1:24" ht="39.75">
      <c r="A79" s="79" t="s">
        <v>63</v>
      </c>
      <c r="B79" s="153"/>
      <c r="C79" s="154"/>
      <c r="D79" s="154"/>
      <c r="E79" s="154"/>
      <c r="F79" s="154"/>
      <c r="G79" s="154"/>
      <c r="H79" s="155"/>
      <c r="I79" s="156" t="s">
        <v>64</v>
      </c>
      <c r="J79" s="156"/>
      <c r="K79" s="156"/>
      <c r="L79" s="157"/>
      <c r="M79" s="157"/>
      <c r="N79" s="157"/>
    </row>
    <row r="80" spans="1:24" ht="39.75">
      <c r="A80" s="79" t="s">
        <v>65</v>
      </c>
      <c r="B80" s="153"/>
      <c r="C80" s="154"/>
      <c r="D80" s="154"/>
      <c r="E80" s="154"/>
      <c r="F80" s="154"/>
      <c r="G80" s="154"/>
      <c r="H80" s="155"/>
      <c r="I80" s="156" t="s">
        <v>4</v>
      </c>
      <c r="J80" s="156"/>
      <c r="K80" s="156"/>
      <c r="L80" s="157"/>
      <c r="M80" s="157"/>
      <c r="N80" s="157"/>
    </row>
    <row r="81" spans="1:15" ht="39.75">
      <c r="A81" s="79" t="s">
        <v>66</v>
      </c>
      <c r="B81" s="153"/>
      <c r="C81" s="154"/>
      <c r="D81" s="154"/>
      <c r="E81" s="154"/>
      <c r="F81" s="154"/>
      <c r="G81" s="154"/>
      <c r="H81" s="154"/>
      <c r="I81" s="154"/>
      <c r="J81" s="154"/>
      <c r="K81" s="154"/>
      <c r="L81" s="154"/>
      <c r="M81" s="154"/>
      <c r="N81" s="155"/>
    </row>
    <row r="82" spans="1:15" ht="39.75">
      <c r="A82" s="79" t="s">
        <v>67</v>
      </c>
      <c r="B82" s="153"/>
      <c r="C82" s="154"/>
      <c r="D82" s="154"/>
      <c r="E82" s="154"/>
      <c r="F82" s="154"/>
      <c r="G82" s="154"/>
      <c r="H82" s="154"/>
      <c r="I82" s="154"/>
      <c r="J82" s="154"/>
      <c r="K82" s="154"/>
      <c r="L82" s="154"/>
      <c r="M82" s="154"/>
      <c r="N82" s="155"/>
    </row>
    <row r="83" spans="1:15">
      <c r="D83" s="152"/>
      <c r="E83" s="152"/>
    </row>
    <row r="84" spans="1:15">
      <c r="D84" s="152"/>
      <c r="E84" s="152"/>
    </row>
    <row r="85" spans="1:15">
      <c r="D85" s="152"/>
      <c r="E85" s="152"/>
    </row>
    <row r="86" spans="1:15">
      <c r="D86" s="152"/>
      <c r="E86" s="152"/>
    </row>
    <row r="87" spans="1:15">
      <c r="D87" s="152"/>
      <c r="E87" s="152"/>
    </row>
    <row r="88" spans="1:15">
      <c r="D88" s="152"/>
      <c r="E88" s="152"/>
    </row>
    <row r="89" spans="1:15">
      <c r="D89" s="152"/>
      <c r="E89" s="152"/>
    </row>
    <row r="90" spans="1:15">
      <c r="D90" s="152"/>
      <c r="E90" s="152"/>
    </row>
    <row r="91" spans="1:15">
      <c r="D91" s="152"/>
      <c r="E91" s="152"/>
    </row>
    <row r="92" spans="1:15">
      <c r="D92" s="152"/>
      <c r="E92" s="152"/>
    </row>
    <row r="93" spans="1:15">
      <c r="D93" s="152"/>
      <c r="E93" s="152"/>
    </row>
    <row r="94" spans="1:15">
      <c r="D94" s="152"/>
      <c r="E94" s="152"/>
    </row>
    <row r="95" spans="1:15">
      <c r="D95" s="152"/>
      <c r="E95" s="152"/>
    </row>
    <row r="96" spans="1:15" ht="33">
      <c r="D96" s="152"/>
      <c r="E96" s="152"/>
      <c r="O96" s="80"/>
    </row>
    <row r="97" spans="4:15" ht="33">
      <c r="D97" s="152"/>
      <c r="E97" s="152"/>
      <c r="O97" s="80"/>
    </row>
    <row r="98" spans="4:15" ht="33">
      <c r="D98" s="152"/>
      <c r="E98" s="152"/>
      <c r="O98" s="80"/>
    </row>
    <row r="99" spans="4:15" ht="33">
      <c r="O99" s="80"/>
    </row>
    <row r="100" spans="4:15" ht="33">
      <c r="O100" s="80"/>
    </row>
    <row r="101" spans="4:15" ht="33">
      <c r="O101" s="80"/>
    </row>
    <row r="102" spans="4:15" ht="33">
      <c r="O102" s="80"/>
    </row>
    <row r="103" spans="4:15" ht="33">
      <c r="O103" s="80"/>
    </row>
    <row r="104" spans="4:15" ht="33">
      <c r="O104" s="80"/>
    </row>
    <row r="105" spans="4:15" ht="33">
      <c r="O105" s="80"/>
    </row>
    <row r="107" spans="4:15" ht="33">
      <c r="O107" s="80"/>
    </row>
    <row r="108" spans="4:15" ht="33">
      <c r="O108" s="80"/>
    </row>
    <row r="140" spans="15:15" ht="25.5">
      <c r="O140" s="81"/>
    </row>
    <row r="141" spans="15:15" ht="25.5">
      <c r="O141" s="82"/>
    </row>
    <row r="142" spans="15:15" ht="25.5">
      <c r="O142" s="82"/>
    </row>
    <row r="143" spans="15:15" ht="25.5">
      <c r="O143" s="82"/>
    </row>
    <row r="144" spans="15:15" ht="25.5">
      <c r="O144" s="82"/>
    </row>
    <row r="145" spans="15:15" ht="25.5">
      <c r="O145" s="82"/>
    </row>
    <row r="146" spans="15:15" ht="25.5">
      <c r="O146" s="82"/>
    </row>
    <row r="147" spans="15:15" ht="25.5">
      <c r="O147" s="82"/>
    </row>
    <row r="148" spans="15:15" ht="25.5">
      <c r="O148" s="82"/>
    </row>
    <row r="149" spans="15:15" ht="25.5">
      <c r="O149" s="82"/>
    </row>
    <row r="150" spans="15:15" ht="25.5">
      <c r="O150" s="82"/>
    </row>
    <row r="182" spans="15:25" ht="30">
      <c r="O182" s="83"/>
      <c r="P182" s="84"/>
      <c r="Q182" s="84"/>
      <c r="R182" s="84"/>
      <c r="S182" s="84"/>
      <c r="T182" s="84"/>
      <c r="U182" s="84"/>
      <c r="V182" s="84"/>
      <c r="W182" s="83"/>
      <c r="X182" s="83"/>
      <c r="Y182" s="83"/>
    </row>
    <row r="183" spans="15:25" ht="30">
      <c r="O183" s="83"/>
      <c r="P183" s="84"/>
      <c r="Q183" s="84"/>
      <c r="R183" s="84"/>
      <c r="S183" s="84"/>
      <c r="T183" s="84"/>
      <c r="U183" s="84"/>
      <c r="V183" s="84"/>
      <c r="W183" s="83"/>
      <c r="X183" s="83"/>
      <c r="Y183" s="83"/>
    </row>
    <row r="184" spans="15:25" ht="30">
      <c r="O184" s="83"/>
      <c r="P184" s="84"/>
      <c r="Q184" s="84"/>
      <c r="R184" s="84"/>
      <c r="S184" s="84"/>
      <c r="T184" s="84"/>
      <c r="U184" s="84"/>
      <c r="V184" s="84"/>
      <c r="W184" s="83"/>
      <c r="X184" s="83"/>
      <c r="Y184" s="83"/>
    </row>
    <row r="185" spans="15:25" ht="30">
      <c r="O185" s="83"/>
      <c r="P185" s="84"/>
      <c r="Q185" s="84"/>
      <c r="R185" s="84"/>
      <c r="S185" s="84"/>
      <c r="T185" s="84"/>
      <c r="U185" s="84"/>
      <c r="V185" s="84"/>
      <c r="W185" s="83"/>
      <c r="X185" s="83"/>
      <c r="Y185" s="83"/>
    </row>
    <row r="186" spans="15:25" ht="30">
      <c r="O186" s="83"/>
      <c r="P186" s="84"/>
      <c r="Q186" s="84"/>
      <c r="R186" s="84"/>
      <c r="S186" s="84"/>
      <c r="T186" s="84"/>
      <c r="U186" s="84"/>
      <c r="V186" s="84"/>
      <c r="W186" s="83"/>
      <c r="X186" s="83"/>
      <c r="Y186" s="83"/>
    </row>
    <row r="187" spans="15:25" ht="30">
      <c r="O187" s="83"/>
      <c r="P187" s="84"/>
      <c r="Q187" s="84"/>
      <c r="R187" s="84"/>
      <c r="S187" s="84"/>
      <c r="T187" s="84"/>
      <c r="U187" s="84"/>
      <c r="V187" s="84"/>
      <c r="W187" s="83"/>
      <c r="X187" s="83"/>
      <c r="Y187" s="83"/>
    </row>
    <row r="188" spans="15:25" ht="30">
      <c r="O188" s="83"/>
      <c r="P188" s="84"/>
      <c r="Q188" s="84"/>
      <c r="R188" s="84"/>
      <c r="S188" s="84"/>
      <c r="T188" s="84"/>
      <c r="U188" s="84"/>
      <c r="V188" s="84"/>
      <c r="W188" s="83"/>
      <c r="X188" s="83"/>
      <c r="Y188" s="83"/>
    </row>
    <row r="189" spans="15:25" ht="30">
      <c r="O189" s="83"/>
      <c r="P189" s="84"/>
      <c r="Q189" s="84"/>
      <c r="R189" s="84"/>
      <c r="S189" s="84"/>
      <c r="T189" s="84"/>
      <c r="U189" s="84"/>
      <c r="V189" s="84"/>
      <c r="W189" s="83"/>
      <c r="X189" s="83"/>
      <c r="Y189" s="83"/>
    </row>
    <row r="190" spans="15:25" ht="30">
      <c r="O190" s="83"/>
      <c r="P190" s="84"/>
      <c r="Q190" s="84"/>
      <c r="R190" s="84"/>
      <c r="S190" s="84"/>
      <c r="T190" s="84"/>
      <c r="U190" s="84"/>
      <c r="V190" s="84"/>
      <c r="W190" s="83"/>
      <c r="X190" s="83"/>
      <c r="Y190" s="83"/>
    </row>
  </sheetData>
  <sheetProtection algorithmName="SHA-512" hashValue="BLwqFtGOA5CjxqmXOdLZ9qFMmdL8o/mRVcygkSxMOefWpOzisa7vuBs5mtsqfRAMUG9RNg2KLY3Vyv9nCysvbg==" saltValue="VQs6K722XqVkurHd5JMIvw==" spinCount="100000" sheet="1" objects="1" scenarios="1"/>
  <mergeCells count="116">
    <mergeCell ref="D96:E96"/>
    <mergeCell ref="D97:E97"/>
    <mergeCell ref="D98:E98"/>
    <mergeCell ref="D90:E90"/>
    <mergeCell ref="D91:E91"/>
    <mergeCell ref="D92:E92"/>
    <mergeCell ref="D93:E93"/>
    <mergeCell ref="D94:E94"/>
    <mergeCell ref="D95:E95"/>
    <mergeCell ref="D84:E84"/>
    <mergeCell ref="D85:E85"/>
    <mergeCell ref="D86:E86"/>
    <mergeCell ref="D87:E87"/>
    <mergeCell ref="D88:E88"/>
    <mergeCell ref="D89:E89"/>
    <mergeCell ref="B80:H80"/>
    <mergeCell ref="I80:K80"/>
    <mergeCell ref="L80:N80"/>
    <mergeCell ref="B81:N81"/>
    <mergeCell ref="B82:N82"/>
    <mergeCell ref="D83:E83"/>
    <mergeCell ref="B76:M76"/>
    <mergeCell ref="D77:E77"/>
    <mergeCell ref="B78:H78"/>
    <mergeCell ref="I78:K78"/>
    <mergeCell ref="L78:N78"/>
    <mergeCell ref="B79:H79"/>
    <mergeCell ref="I79:K79"/>
    <mergeCell ref="L79:N79"/>
    <mergeCell ref="B72:C72"/>
    <mergeCell ref="D72:M72"/>
    <mergeCell ref="B73:C73"/>
    <mergeCell ref="D73:M73"/>
    <mergeCell ref="B74:C74"/>
    <mergeCell ref="D74:M74"/>
    <mergeCell ref="D65:E65"/>
    <mergeCell ref="B68:C68"/>
    <mergeCell ref="D68:M68"/>
    <mergeCell ref="P68:X74"/>
    <mergeCell ref="B69:C69"/>
    <mergeCell ref="D69:M69"/>
    <mergeCell ref="B70:C70"/>
    <mergeCell ref="D70:M70"/>
    <mergeCell ref="B71:C71"/>
    <mergeCell ref="D71:M71"/>
    <mergeCell ref="C63:E63"/>
    <mergeCell ref="F63:G63"/>
    <mergeCell ref="H63:K63"/>
    <mergeCell ref="L63:N63"/>
    <mergeCell ref="C64:E64"/>
    <mergeCell ref="F64:G64"/>
    <mergeCell ref="H64:K64"/>
    <mergeCell ref="L64:N64"/>
    <mergeCell ref="E57:K57"/>
    <mergeCell ref="C61:E61"/>
    <mergeCell ref="F61:G62"/>
    <mergeCell ref="H61:K62"/>
    <mergeCell ref="L61:N62"/>
    <mergeCell ref="C62:E62"/>
    <mergeCell ref="J44:N44"/>
    <mergeCell ref="J45:N45"/>
    <mergeCell ref="J46:N46"/>
    <mergeCell ref="J47:N47"/>
    <mergeCell ref="A50:N50"/>
    <mergeCell ref="A54:N54"/>
    <mergeCell ref="C37:N37"/>
    <mergeCell ref="D38:L38"/>
    <mergeCell ref="L40:N40"/>
    <mergeCell ref="G42:I42"/>
    <mergeCell ref="J42:N42"/>
    <mergeCell ref="J43:N43"/>
    <mergeCell ref="K29:N29"/>
    <mergeCell ref="J30:J31"/>
    <mergeCell ref="K30:N30"/>
    <mergeCell ref="K31:N31"/>
    <mergeCell ref="E33:I33"/>
    <mergeCell ref="E34:I34"/>
    <mergeCell ref="K24:N24"/>
    <mergeCell ref="K25:N25"/>
    <mergeCell ref="J26:J27"/>
    <mergeCell ref="K26:N26"/>
    <mergeCell ref="K27:N27"/>
    <mergeCell ref="K28:N28"/>
    <mergeCell ref="K20:N20"/>
    <mergeCell ref="K21:N21"/>
    <mergeCell ref="J22:J23"/>
    <mergeCell ref="K22:N22"/>
    <mergeCell ref="K23:N23"/>
    <mergeCell ref="K13:N13"/>
    <mergeCell ref="J14:J15"/>
    <mergeCell ref="K14:N14"/>
    <mergeCell ref="K15:N15"/>
    <mergeCell ref="K16:N16"/>
    <mergeCell ref="K17:N17"/>
    <mergeCell ref="K12:N12"/>
    <mergeCell ref="V4:W4"/>
    <mergeCell ref="X4:Y4"/>
    <mergeCell ref="P5:Y5"/>
    <mergeCell ref="J6:J7"/>
    <mergeCell ref="K6:N7"/>
    <mergeCell ref="P6:V7"/>
    <mergeCell ref="W6:X6"/>
    <mergeCell ref="J18:J19"/>
    <mergeCell ref="K18:N18"/>
    <mergeCell ref="K19:N19"/>
    <mergeCell ref="C1:J1"/>
    <mergeCell ref="X1:Y1"/>
    <mergeCell ref="F2:H2"/>
    <mergeCell ref="X2:Y2"/>
    <mergeCell ref="V3:W3"/>
    <mergeCell ref="X3:Y3"/>
    <mergeCell ref="K8:N8"/>
    <mergeCell ref="K9:N9"/>
    <mergeCell ref="J10:J11"/>
    <mergeCell ref="K10:N10"/>
    <mergeCell ref="K11:N11"/>
  </mergeCells>
  <phoneticPr fontId="4"/>
  <dataValidations count="1">
    <dataValidation type="list" allowBlank="1" showInputMessage="1" showErrorMessage="1" sqref="B80:H80">
      <formula1>"普通,当座"</formula1>
    </dataValidation>
  </dataValidations>
  <pageMargins left="0.7" right="0.7" top="0.75" bottom="0.75" header="0.3" footer="0.3"/>
  <pageSetup paperSize="9" scale="41" orientation="portrait" horizontalDpi="1200" verticalDpi="1200" r:id="rId1"/>
  <rowBreaks count="1" manualBreakCount="1">
    <brk id="38" max="13" man="1"/>
  </rowBreaks>
  <colBreaks count="1" manualBreakCount="1">
    <brk id="14"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Sheet2!$A$2:$A$29</xm:f>
          </x14:formula1>
          <xm:sqref>F2:H2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18" workbookViewId="0">
      <selection activeCell="B14" sqref="B14"/>
    </sheetView>
  </sheetViews>
  <sheetFormatPr defaultRowHeight="18.75"/>
  <cols>
    <col min="1" max="1" width="14.25" bestFit="1" customWidth="1"/>
    <col min="2" max="2" width="8.25" bestFit="1" customWidth="1"/>
    <col min="3" max="3" width="13" bestFit="1" customWidth="1"/>
    <col min="4" max="4" width="9.25" bestFit="1" customWidth="1"/>
    <col min="5" max="5" width="13" bestFit="1" customWidth="1"/>
  </cols>
  <sheetData>
    <row r="1" spans="1:5">
      <c r="A1" s="85" t="s">
        <v>83</v>
      </c>
      <c r="B1" s="85" t="s">
        <v>84</v>
      </c>
      <c r="C1" s="85" t="s">
        <v>85</v>
      </c>
      <c r="D1" s="85" t="s">
        <v>86</v>
      </c>
      <c r="E1" s="85" t="s">
        <v>87</v>
      </c>
    </row>
    <row r="2" spans="1:5">
      <c r="A2" s="85" t="s">
        <v>68</v>
      </c>
      <c r="B2" s="86">
        <v>44531</v>
      </c>
      <c r="C2" s="85" t="str">
        <f>"（"&amp;TEXT(B2,"aaa")&amp;"）"</f>
        <v>（水）</v>
      </c>
      <c r="D2" s="86">
        <v>44561</v>
      </c>
      <c r="E2" s="85" t="str">
        <f>"（"&amp;TEXT(D2,"aaa")&amp;"）"</f>
        <v>（金）</v>
      </c>
    </row>
    <row r="3" spans="1:5">
      <c r="A3" s="85" t="s">
        <v>69</v>
      </c>
      <c r="B3" s="86">
        <v>44562</v>
      </c>
      <c r="C3" s="85" t="str">
        <f t="shared" ref="C3:E17" si="0">"（"&amp;TEXT(B3,"aaa")&amp;"）"</f>
        <v>（土）</v>
      </c>
      <c r="D3" s="86">
        <v>44592</v>
      </c>
      <c r="E3" s="85" t="str">
        <f t="shared" si="0"/>
        <v>（月）</v>
      </c>
    </row>
    <row r="4" spans="1:5">
      <c r="A4" s="85" t="s">
        <v>70</v>
      </c>
      <c r="B4" s="86">
        <v>44593</v>
      </c>
      <c r="C4" s="85" t="str">
        <f t="shared" si="0"/>
        <v>（火）</v>
      </c>
      <c r="D4" s="86">
        <v>44620</v>
      </c>
      <c r="E4" s="85" t="str">
        <f t="shared" si="0"/>
        <v>（月）</v>
      </c>
    </row>
    <row r="5" spans="1:5">
      <c r="A5" s="85" t="s">
        <v>71</v>
      </c>
      <c r="B5" s="86">
        <v>44621</v>
      </c>
      <c r="C5" s="85" t="str">
        <f t="shared" si="0"/>
        <v>（火）</v>
      </c>
      <c r="D5" s="86">
        <v>44651</v>
      </c>
      <c r="E5" s="85" t="str">
        <f t="shared" si="0"/>
        <v>（木）</v>
      </c>
    </row>
    <row r="6" spans="1:5">
      <c r="A6" s="85" t="s">
        <v>72</v>
      </c>
      <c r="B6" s="86">
        <v>44652</v>
      </c>
      <c r="C6" s="85" t="str">
        <f t="shared" si="0"/>
        <v>（金）</v>
      </c>
      <c r="D6" s="86">
        <v>44681</v>
      </c>
      <c r="E6" s="85" t="str">
        <f t="shared" si="0"/>
        <v>（土）</v>
      </c>
    </row>
    <row r="7" spans="1:5">
      <c r="A7" s="85" t="s">
        <v>73</v>
      </c>
      <c r="B7" s="86">
        <v>44682</v>
      </c>
      <c r="C7" s="85" t="str">
        <f t="shared" si="0"/>
        <v>（日）</v>
      </c>
      <c r="D7" s="86">
        <v>44712</v>
      </c>
      <c r="E7" s="85" t="str">
        <f t="shared" si="0"/>
        <v>（火）</v>
      </c>
    </row>
    <row r="8" spans="1:5">
      <c r="A8" s="85" t="s">
        <v>74</v>
      </c>
      <c r="B8" s="86">
        <v>44713</v>
      </c>
      <c r="C8" s="85" t="str">
        <f t="shared" si="0"/>
        <v>（水）</v>
      </c>
      <c r="D8" s="86">
        <v>44742</v>
      </c>
      <c r="E8" s="85" t="str">
        <f t="shared" si="0"/>
        <v>（木）</v>
      </c>
    </row>
    <row r="9" spans="1:5">
      <c r="A9" s="85" t="s">
        <v>75</v>
      </c>
      <c r="B9" s="86">
        <v>44743</v>
      </c>
      <c r="C9" s="85" t="str">
        <f t="shared" si="0"/>
        <v>（金）</v>
      </c>
      <c r="D9" s="86">
        <v>44773</v>
      </c>
      <c r="E9" s="85" t="str">
        <f t="shared" si="0"/>
        <v>（日）</v>
      </c>
    </row>
    <row r="10" spans="1:5">
      <c r="A10" s="85" t="s">
        <v>76</v>
      </c>
      <c r="B10" s="86">
        <v>44774</v>
      </c>
      <c r="C10" s="85" t="str">
        <f t="shared" si="0"/>
        <v>（月）</v>
      </c>
      <c r="D10" s="86">
        <v>44804</v>
      </c>
      <c r="E10" s="85" t="str">
        <f t="shared" si="0"/>
        <v>（水）</v>
      </c>
    </row>
    <row r="11" spans="1:5">
      <c r="A11" s="85" t="s">
        <v>77</v>
      </c>
      <c r="B11" s="86">
        <v>44805</v>
      </c>
      <c r="C11" s="85" t="str">
        <f t="shared" si="0"/>
        <v>（木）</v>
      </c>
      <c r="D11" s="86">
        <v>44834</v>
      </c>
      <c r="E11" s="85" t="str">
        <f t="shared" si="0"/>
        <v>（金）</v>
      </c>
    </row>
    <row r="12" spans="1:5">
      <c r="A12" s="85" t="s">
        <v>78</v>
      </c>
      <c r="B12" s="86">
        <v>44835</v>
      </c>
      <c r="C12" s="85" t="str">
        <f t="shared" si="0"/>
        <v>（土）</v>
      </c>
      <c r="D12" s="86">
        <v>44865</v>
      </c>
      <c r="E12" s="85" t="str">
        <f t="shared" si="0"/>
        <v>（月）</v>
      </c>
    </row>
    <row r="13" spans="1:5">
      <c r="A13" s="85" t="s">
        <v>79</v>
      </c>
      <c r="B13" s="86">
        <v>44866</v>
      </c>
      <c r="C13" s="85" t="str">
        <f t="shared" si="0"/>
        <v>（火）</v>
      </c>
      <c r="D13" s="86">
        <v>44895</v>
      </c>
      <c r="E13" s="85" t="str">
        <f t="shared" si="0"/>
        <v>（水）</v>
      </c>
    </row>
    <row r="14" spans="1:5">
      <c r="A14" s="85" t="s">
        <v>80</v>
      </c>
      <c r="B14" s="86">
        <v>44896</v>
      </c>
      <c r="C14" s="85" t="str">
        <f t="shared" si="0"/>
        <v>（木）</v>
      </c>
      <c r="D14" s="86">
        <v>44926</v>
      </c>
      <c r="E14" s="85" t="str">
        <f t="shared" si="0"/>
        <v>（土）</v>
      </c>
    </row>
    <row r="15" spans="1:5">
      <c r="A15" s="85" t="s">
        <v>81</v>
      </c>
      <c r="B15" s="86">
        <v>44927</v>
      </c>
      <c r="C15" s="85" t="str">
        <f t="shared" si="0"/>
        <v>（日）</v>
      </c>
      <c r="D15" s="86">
        <v>44957</v>
      </c>
      <c r="E15" s="85" t="str">
        <f t="shared" si="0"/>
        <v>（火）</v>
      </c>
    </row>
    <row r="16" spans="1:5">
      <c r="A16" s="85" t="s">
        <v>82</v>
      </c>
      <c r="B16" s="86">
        <v>44958</v>
      </c>
      <c r="C16" s="85" t="str">
        <f t="shared" si="0"/>
        <v>（水）</v>
      </c>
      <c r="D16" s="86">
        <v>44985</v>
      </c>
      <c r="E16" s="85" t="str">
        <f t="shared" si="0"/>
        <v>（火）</v>
      </c>
    </row>
    <row r="17" spans="1:5">
      <c r="A17" s="85" t="s">
        <v>88</v>
      </c>
      <c r="B17" s="86">
        <v>44986</v>
      </c>
      <c r="C17" s="85" t="str">
        <f t="shared" si="0"/>
        <v>（水）</v>
      </c>
      <c r="D17" s="86">
        <v>45016</v>
      </c>
      <c r="E17" s="85" t="str">
        <f t="shared" si="0"/>
        <v>（金）</v>
      </c>
    </row>
    <row r="18" spans="1:5">
      <c r="A18" s="85" t="s">
        <v>89</v>
      </c>
      <c r="B18" s="86">
        <v>45017</v>
      </c>
      <c r="C18" s="85" t="str">
        <f t="shared" ref="C18:C29" si="1">"（"&amp;TEXT(B18,"aaa")&amp;"）"</f>
        <v>（土）</v>
      </c>
      <c r="D18" s="86">
        <v>45046</v>
      </c>
      <c r="E18" s="85" t="str">
        <f t="shared" ref="E18:E29" si="2">"（"&amp;TEXT(D18,"aaa")&amp;"）"</f>
        <v>（日）</v>
      </c>
    </row>
    <row r="19" spans="1:5">
      <c r="A19" s="85" t="s">
        <v>90</v>
      </c>
      <c r="B19" s="86">
        <v>45047</v>
      </c>
      <c r="C19" s="85" t="str">
        <f t="shared" si="1"/>
        <v>（月）</v>
      </c>
      <c r="D19" s="86">
        <v>45077</v>
      </c>
      <c r="E19" s="85" t="str">
        <f t="shared" si="2"/>
        <v>（水）</v>
      </c>
    </row>
    <row r="20" spans="1:5">
      <c r="A20" s="85" t="s">
        <v>91</v>
      </c>
      <c r="B20" s="86">
        <v>45078</v>
      </c>
      <c r="C20" s="85" t="str">
        <f t="shared" si="1"/>
        <v>（木）</v>
      </c>
      <c r="D20" s="86">
        <v>45107</v>
      </c>
      <c r="E20" s="85" t="str">
        <f t="shared" si="2"/>
        <v>（金）</v>
      </c>
    </row>
    <row r="21" spans="1:5">
      <c r="A21" s="85" t="s">
        <v>92</v>
      </c>
      <c r="B21" s="86">
        <v>45108</v>
      </c>
      <c r="C21" s="85" t="str">
        <f t="shared" si="1"/>
        <v>（土）</v>
      </c>
      <c r="D21" s="86">
        <v>45138</v>
      </c>
      <c r="E21" s="85" t="str">
        <f t="shared" si="2"/>
        <v>（月）</v>
      </c>
    </row>
    <row r="22" spans="1:5">
      <c r="A22" s="85" t="s">
        <v>93</v>
      </c>
      <c r="B22" s="86">
        <v>45139</v>
      </c>
      <c r="C22" s="85" t="str">
        <f t="shared" si="1"/>
        <v>（火）</v>
      </c>
      <c r="D22" s="86">
        <v>45169</v>
      </c>
      <c r="E22" s="85" t="str">
        <f t="shared" si="2"/>
        <v>（木）</v>
      </c>
    </row>
    <row r="23" spans="1:5">
      <c r="A23" s="85" t="s">
        <v>94</v>
      </c>
      <c r="B23" s="86">
        <v>45170</v>
      </c>
      <c r="C23" s="85" t="str">
        <f t="shared" si="1"/>
        <v>（金）</v>
      </c>
      <c r="D23" s="86">
        <v>45199</v>
      </c>
      <c r="E23" s="85" t="str">
        <f t="shared" si="2"/>
        <v>（土）</v>
      </c>
    </row>
    <row r="24" spans="1:5">
      <c r="A24" s="85" t="s">
        <v>95</v>
      </c>
      <c r="B24" s="86">
        <v>45200</v>
      </c>
      <c r="C24" s="85" t="str">
        <f t="shared" si="1"/>
        <v>（日）</v>
      </c>
      <c r="D24" s="86">
        <v>45230</v>
      </c>
      <c r="E24" s="85" t="str">
        <f t="shared" si="2"/>
        <v>（火）</v>
      </c>
    </row>
    <row r="25" spans="1:5">
      <c r="A25" s="85" t="s">
        <v>96</v>
      </c>
      <c r="B25" s="86">
        <v>45231</v>
      </c>
      <c r="C25" s="85" t="str">
        <f t="shared" si="1"/>
        <v>（水）</v>
      </c>
      <c r="D25" s="86">
        <v>45260</v>
      </c>
      <c r="E25" s="85" t="str">
        <f t="shared" si="2"/>
        <v>（木）</v>
      </c>
    </row>
    <row r="26" spans="1:5">
      <c r="A26" s="85" t="s">
        <v>97</v>
      </c>
      <c r="B26" s="86">
        <v>45261</v>
      </c>
      <c r="C26" s="85" t="str">
        <f t="shared" si="1"/>
        <v>（金）</v>
      </c>
      <c r="D26" s="86">
        <v>45291</v>
      </c>
      <c r="E26" s="85" t="str">
        <f t="shared" si="2"/>
        <v>（日）</v>
      </c>
    </row>
    <row r="27" spans="1:5">
      <c r="A27" s="85" t="s">
        <v>98</v>
      </c>
      <c r="B27" s="86">
        <v>45292</v>
      </c>
      <c r="C27" s="85" t="str">
        <f t="shared" si="1"/>
        <v>（月）</v>
      </c>
      <c r="D27" s="86">
        <v>45322</v>
      </c>
      <c r="E27" s="85" t="str">
        <f t="shared" si="2"/>
        <v>（水）</v>
      </c>
    </row>
    <row r="28" spans="1:5">
      <c r="A28" s="85" t="s">
        <v>99</v>
      </c>
      <c r="B28" s="86">
        <v>45323</v>
      </c>
      <c r="C28" s="85" t="str">
        <f t="shared" si="1"/>
        <v>（木）</v>
      </c>
      <c r="D28" s="86">
        <v>45351</v>
      </c>
      <c r="E28" s="85" t="str">
        <f t="shared" si="2"/>
        <v>（木）</v>
      </c>
    </row>
    <row r="29" spans="1:5">
      <c r="A29" s="85" t="s">
        <v>100</v>
      </c>
      <c r="B29" s="86">
        <v>45352</v>
      </c>
      <c r="C29" s="85" t="str">
        <f t="shared" si="1"/>
        <v>（金）</v>
      </c>
      <c r="D29" s="86">
        <v>45382</v>
      </c>
      <c r="E29" s="85" t="str">
        <f t="shared" si="2"/>
        <v>（日）</v>
      </c>
    </row>
  </sheetData>
  <phoneticPr fontId="4"/>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診療所・病院兼用</vt:lpstr>
      <vt:lpstr>Sheet2</vt:lpstr>
      <vt:lpstr>診療所・病院兼用!Print_Area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2022-12-16T06:38:01Z</dcterms:created>
  <dcterms:modified xsi:type="dcterms:W3CDTF">2023-04-03T01:51:45Z</dcterms:modified>
</cp:coreProperties>
</file>