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F9152069-0FE3-4EA1-887F-73C22ECAA3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基本情報" sheetId="4" r:id="rId1"/>
    <sheet name="【記載例4】休日取得実績書" sheetId="9" r:id="rId2"/>
    <sheet name="プルダウン" sheetId="5" r:id="rId3"/>
  </sheets>
  <definedNames>
    <definedName name="_xlnm.Print_Area" localSheetId="1">【記載例4】休日取得実績書!$A$2:$S$583</definedName>
    <definedName name="_xlnm.Print_Area" localSheetId="0">基本情報!$B$2:$S$26</definedName>
    <definedName name="_xlnm.Print_Titles" localSheetId="1">【記載例4】休日取得実績書!$2:$7</definedName>
    <definedName name="_xlnm.Print_Titles" localSheetId="0">基本情報!#REF!</definedName>
    <definedName name="休日">プルダウン!$D$4:$D$9</definedName>
    <definedName name="作業日">プルダウン!$E$4:$E$9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6" i="9" l="1"/>
  <c r="R576" i="9" s="1"/>
  <c r="J576" i="9"/>
  <c r="Q576" i="9" s="1"/>
  <c r="I576" i="9"/>
  <c r="P576" i="9" s="1"/>
  <c r="H576" i="9"/>
  <c r="O576" i="9" s="1"/>
  <c r="G576" i="9"/>
  <c r="N576" i="9" s="1"/>
  <c r="F576" i="9"/>
  <c r="M576" i="9" s="1"/>
  <c r="E576" i="9"/>
  <c r="L576" i="9" s="1"/>
  <c r="K528" i="9"/>
  <c r="R528" i="9" s="1"/>
  <c r="J528" i="9"/>
  <c r="Q528" i="9" s="1"/>
  <c r="I528" i="9"/>
  <c r="P528" i="9" s="1"/>
  <c r="H528" i="9"/>
  <c r="O528" i="9" s="1"/>
  <c r="G528" i="9"/>
  <c r="N528" i="9" s="1"/>
  <c r="F528" i="9"/>
  <c r="M528" i="9" s="1"/>
  <c r="E528" i="9"/>
  <c r="L528" i="9" s="1"/>
  <c r="K480" i="9"/>
  <c r="R480" i="9" s="1"/>
  <c r="J480" i="9"/>
  <c r="Q480" i="9" s="1"/>
  <c r="I480" i="9"/>
  <c r="P480" i="9" s="1"/>
  <c r="H480" i="9"/>
  <c r="O480" i="9" s="1"/>
  <c r="G480" i="9"/>
  <c r="N480" i="9" s="1"/>
  <c r="F480" i="9"/>
  <c r="M480" i="9" s="1"/>
  <c r="E480" i="9"/>
  <c r="L480" i="9" s="1"/>
  <c r="K432" i="9"/>
  <c r="R432" i="9" s="1"/>
  <c r="J432" i="9"/>
  <c r="Q432" i="9" s="1"/>
  <c r="I432" i="9"/>
  <c r="P432" i="9" s="1"/>
  <c r="H432" i="9"/>
  <c r="O432" i="9" s="1"/>
  <c r="G432" i="9"/>
  <c r="N432" i="9" s="1"/>
  <c r="F432" i="9"/>
  <c r="M432" i="9" s="1"/>
  <c r="E432" i="9"/>
  <c r="L432" i="9" s="1"/>
  <c r="K384" i="9"/>
  <c r="R384" i="9" s="1"/>
  <c r="J384" i="9"/>
  <c r="Q384" i="9" s="1"/>
  <c r="I384" i="9"/>
  <c r="P384" i="9" s="1"/>
  <c r="H384" i="9"/>
  <c r="O384" i="9" s="1"/>
  <c r="G384" i="9"/>
  <c r="N384" i="9" s="1"/>
  <c r="F384" i="9"/>
  <c r="M384" i="9" s="1"/>
  <c r="E384" i="9"/>
  <c r="L384" i="9" s="1"/>
  <c r="K336" i="9"/>
  <c r="R336" i="9" s="1"/>
  <c r="J336" i="9"/>
  <c r="Q336" i="9" s="1"/>
  <c r="I336" i="9"/>
  <c r="P336" i="9" s="1"/>
  <c r="H336" i="9"/>
  <c r="O336" i="9" s="1"/>
  <c r="G336" i="9"/>
  <c r="N336" i="9" s="1"/>
  <c r="F336" i="9"/>
  <c r="M336" i="9" s="1"/>
  <c r="E336" i="9"/>
  <c r="L336" i="9" s="1"/>
  <c r="K288" i="9"/>
  <c r="R288" i="9" s="1"/>
  <c r="J288" i="9"/>
  <c r="Q288" i="9" s="1"/>
  <c r="I288" i="9"/>
  <c r="P288" i="9" s="1"/>
  <c r="H288" i="9"/>
  <c r="O288" i="9" s="1"/>
  <c r="G288" i="9"/>
  <c r="N288" i="9" s="1"/>
  <c r="F288" i="9"/>
  <c r="M288" i="9" s="1"/>
  <c r="E288" i="9"/>
  <c r="L288" i="9" s="1"/>
  <c r="K240" i="9"/>
  <c r="R240" i="9" s="1"/>
  <c r="J240" i="9"/>
  <c r="Q240" i="9" s="1"/>
  <c r="I240" i="9"/>
  <c r="P240" i="9" s="1"/>
  <c r="H240" i="9"/>
  <c r="O240" i="9" s="1"/>
  <c r="G240" i="9"/>
  <c r="N240" i="9" s="1"/>
  <c r="F240" i="9"/>
  <c r="M240" i="9" s="1"/>
  <c r="E240" i="9"/>
  <c r="L240" i="9" s="1"/>
  <c r="K192" i="9"/>
  <c r="R192" i="9" s="1"/>
  <c r="J192" i="9"/>
  <c r="Q192" i="9" s="1"/>
  <c r="I192" i="9"/>
  <c r="P192" i="9" s="1"/>
  <c r="H192" i="9"/>
  <c r="O192" i="9" s="1"/>
  <c r="G192" i="9"/>
  <c r="N192" i="9" s="1"/>
  <c r="F192" i="9"/>
  <c r="M192" i="9" s="1"/>
  <c r="E192" i="9"/>
  <c r="L192" i="9" s="1"/>
  <c r="K144" i="9"/>
  <c r="R144" i="9" s="1"/>
  <c r="J144" i="9"/>
  <c r="Q144" i="9" s="1"/>
  <c r="I144" i="9"/>
  <c r="P144" i="9" s="1"/>
  <c r="H144" i="9"/>
  <c r="O144" i="9" s="1"/>
  <c r="G144" i="9"/>
  <c r="N144" i="9" s="1"/>
  <c r="F144" i="9"/>
  <c r="M144" i="9" s="1"/>
  <c r="E144" i="9"/>
  <c r="L144" i="9" s="1"/>
  <c r="E96" i="9"/>
  <c r="L96" i="9" s="1"/>
  <c r="K96" i="9"/>
  <c r="R96" i="9" s="1"/>
  <c r="J96" i="9"/>
  <c r="Q96" i="9" s="1"/>
  <c r="I96" i="9"/>
  <c r="P96" i="9" s="1"/>
  <c r="H96" i="9"/>
  <c r="O96" i="9" s="1"/>
  <c r="G96" i="9"/>
  <c r="N96" i="9" s="1"/>
  <c r="F96" i="9"/>
  <c r="M96" i="9" s="1"/>
  <c r="W572" i="9"/>
  <c r="W571" i="9"/>
  <c r="W570" i="9"/>
  <c r="W569" i="9"/>
  <c r="W568" i="9"/>
  <c r="W567" i="9"/>
  <c r="W566" i="9"/>
  <c r="W565" i="9"/>
  <c r="W564" i="9"/>
  <c r="W563" i="9"/>
  <c r="W562" i="9"/>
  <c r="W561" i="9"/>
  <c r="W560" i="9"/>
  <c r="W559" i="9"/>
  <c r="W558" i="9"/>
  <c r="W557" i="9"/>
  <c r="W556" i="9"/>
  <c r="W555" i="9"/>
  <c r="W554" i="9"/>
  <c r="W553" i="9"/>
  <c r="W552" i="9"/>
  <c r="W551" i="9"/>
  <c r="W550" i="9"/>
  <c r="W549" i="9"/>
  <c r="W548" i="9"/>
  <c r="W547" i="9"/>
  <c r="W546" i="9"/>
  <c r="W545" i="9"/>
  <c r="W544" i="9"/>
  <c r="W543" i="9"/>
  <c r="W542" i="9"/>
  <c r="W541" i="9"/>
  <c r="W540" i="9"/>
  <c r="W539" i="9"/>
  <c r="W538" i="9"/>
  <c r="W524" i="9"/>
  <c r="W523" i="9"/>
  <c r="W522" i="9"/>
  <c r="W521" i="9"/>
  <c r="W520" i="9"/>
  <c r="W519" i="9"/>
  <c r="W518" i="9"/>
  <c r="W517" i="9"/>
  <c r="W516" i="9"/>
  <c r="W515" i="9"/>
  <c r="W514" i="9"/>
  <c r="W513" i="9"/>
  <c r="W512" i="9"/>
  <c r="W511" i="9"/>
  <c r="W510" i="9"/>
  <c r="W509" i="9"/>
  <c r="W508" i="9"/>
  <c r="W507" i="9"/>
  <c r="W506" i="9"/>
  <c r="W505" i="9"/>
  <c r="W504" i="9"/>
  <c r="W503" i="9"/>
  <c r="W502" i="9"/>
  <c r="W501" i="9"/>
  <c r="W500" i="9"/>
  <c r="W499" i="9"/>
  <c r="W498" i="9"/>
  <c r="W497" i="9"/>
  <c r="W496" i="9"/>
  <c r="W495" i="9"/>
  <c r="W494" i="9"/>
  <c r="W493" i="9"/>
  <c r="W492" i="9"/>
  <c r="W491" i="9"/>
  <c r="W490" i="9"/>
  <c r="W476" i="9"/>
  <c r="W475" i="9"/>
  <c r="W474" i="9"/>
  <c r="W473" i="9"/>
  <c r="W472" i="9"/>
  <c r="W471" i="9"/>
  <c r="W470" i="9"/>
  <c r="W469" i="9"/>
  <c r="W468" i="9"/>
  <c r="W467" i="9"/>
  <c r="W466" i="9"/>
  <c r="W465" i="9"/>
  <c r="W464" i="9"/>
  <c r="W463" i="9"/>
  <c r="W462" i="9"/>
  <c r="W461" i="9"/>
  <c r="W460" i="9"/>
  <c r="W459" i="9"/>
  <c r="W458" i="9"/>
  <c r="W457" i="9"/>
  <c r="W456" i="9"/>
  <c r="W455" i="9"/>
  <c r="W454" i="9"/>
  <c r="W453" i="9"/>
  <c r="W452" i="9"/>
  <c r="W451" i="9"/>
  <c r="W450" i="9"/>
  <c r="W449" i="9"/>
  <c r="W448" i="9"/>
  <c r="W447" i="9"/>
  <c r="W446" i="9"/>
  <c r="W445" i="9"/>
  <c r="W444" i="9"/>
  <c r="W443" i="9"/>
  <c r="W442" i="9"/>
  <c r="W428" i="9"/>
  <c r="W427" i="9"/>
  <c r="W426" i="9"/>
  <c r="W425" i="9"/>
  <c r="W424" i="9"/>
  <c r="W423" i="9"/>
  <c r="W422" i="9"/>
  <c r="W421" i="9"/>
  <c r="W420" i="9"/>
  <c r="W419" i="9"/>
  <c r="W418" i="9"/>
  <c r="W417" i="9"/>
  <c r="W416" i="9"/>
  <c r="W415" i="9"/>
  <c r="W414" i="9"/>
  <c r="W413" i="9"/>
  <c r="W412" i="9"/>
  <c r="W411" i="9"/>
  <c r="W410" i="9"/>
  <c r="W409" i="9"/>
  <c r="W408" i="9"/>
  <c r="W407" i="9"/>
  <c r="W406" i="9"/>
  <c r="W405" i="9"/>
  <c r="W404" i="9"/>
  <c r="W403" i="9"/>
  <c r="W402" i="9"/>
  <c r="W401" i="9"/>
  <c r="W400" i="9"/>
  <c r="W399" i="9"/>
  <c r="W398" i="9"/>
  <c r="W397" i="9"/>
  <c r="W396" i="9"/>
  <c r="W395" i="9"/>
  <c r="W394" i="9"/>
  <c r="W380" i="9"/>
  <c r="W379" i="9"/>
  <c r="W378" i="9"/>
  <c r="W377" i="9"/>
  <c r="W376" i="9"/>
  <c r="W375" i="9"/>
  <c r="W374" i="9"/>
  <c r="W373" i="9"/>
  <c r="W372" i="9"/>
  <c r="W371" i="9"/>
  <c r="W370" i="9"/>
  <c r="W369" i="9"/>
  <c r="W368" i="9"/>
  <c r="W367" i="9"/>
  <c r="W366" i="9"/>
  <c r="W365" i="9"/>
  <c r="W364" i="9"/>
  <c r="W363" i="9"/>
  <c r="W362" i="9"/>
  <c r="W361" i="9"/>
  <c r="W360" i="9"/>
  <c r="W359" i="9"/>
  <c r="W358" i="9"/>
  <c r="W357" i="9"/>
  <c r="W356" i="9"/>
  <c r="W355" i="9"/>
  <c r="W354" i="9"/>
  <c r="W353" i="9"/>
  <c r="W352" i="9"/>
  <c r="W351" i="9"/>
  <c r="W350" i="9"/>
  <c r="W349" i="9"/>
  <c r="W348" i="9"/>
  <c r="W347" i="9"/>
  <c r="W346" i="9"/>
  <c r="W332" i="9"/>
  <c r="W331" i="9"/>
  <c r="W330" i="9"/>
  <c r="W329" i="9"/>
  <c r="W328" i="9"/>
  <c r="W327" i="9"/>
  <c r="W326" i="9"/>
  <c r="W325" i="9"/>
  <c r="W324" i="9"/>
  <c r="W323" i="9"/>
  <c r="W322" i="9"/>
  <c r="W321" i="9"/>
  <c r="W320" i="9"/>
  <c r="W319" i="9"/>
  <c r="W318" i="9"/>
  <c r="W317" i="9"/>
  <c r="W316" i="9"/>
  <c r="W315" i="9"/>
  <c r="W314" i="9"/>
  <c r="W313" i="9"/>
  <c r="W312" i="9"/>
  <c r="W311" i="9"/>
  <c r="W310" i="9"/>
  <c r="W309" i="9"/>
  <c r="W308" i="9"/>
  <c r="W307" i="9"/>
  <c r="W306" i="9"/>
  <c r="W305" i="9"/>
  <c r="W304" i="9"/>
  <c r="W303" i="9"/>
  <c r="W302" i="9"/>
  <c r="W301" i="9"/>
  <c r="W300" i="9"/>
  <c r="W299" i="9"/>
  <c r="W298" i="9"/>
  <c r="W284" i="9"/>
  <c r="W283" i="9"/>
  <c r="W282" i="9"/>
  <c r="W281" i="9"/>
  <c r="W280" i="9"/>
  <c r="W279" i="9"/>
  <c r="W278" i="9"/>
  <c r="W277" i="9"/>
  <c r="W276" i="9"/>
  <c r="W275" i="9"/>
  <c r="W274" i="9"/>
  <c r="W273" i="9"/>
  <c r="W272" i="9"/>
  <c r="W271" i="9"/>
  <c r="W270" i="9"/>
  <c r="W269" i="9"/>
  <c r="W268" i="9"/>
  <c r="W267" i="9"/>
  <c r="W266" i="9"/>
  <c r="W265" i="9"/>
  <c r="W264" i="9"/>
  <c r="W263" i="9"/>
  <c r="W262" i="9"/>
  <c r="W261" i="9"/>
  <c r="W260" i="9"/>
  <c r="W259" i="9"/>
  <c r="W258" i="9"/>
  <c r="W257" i="9"/>
  <c r="W256" i="9"/>
  <c r="W255" i="9"/>
  <c r="W254" i="9"/>
  <c r="W253" i="9"/>
  <c r="W252" i="9"/>
  <c r="W251" i="9"/>
  <c r="W250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U140" i="9"/>
  <c r="U139" i="9"/>
  <c r="U138" i="9"/>
  <c r="U137" i="9"/>
  <c r="U136" i="9"/>
  <c r="U135" i="9"/>
  <c r="U134" i="9"/>
  <c r="U133" i="9"/>
  <c r="U132" i="9"/>
  <c r="U131" i="9"/>
  <c r="U130" i="9"/>
  <c r="U129" i="9"/>
  <c r="U128" i="9"/>
  <c r="U127" i="9"/>
  <c r="U126" i="9"/>
  <c r="U125" i="9"/>
  <c r="U124" i="9"/>
  <c r="U123" i="9"/>
  <c r="U122" i="9"/>
  <c r="U121" i="9"/>
  <c r="U120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W59" i="9"/>
  <c r="W58" i="9"/>
  <c r="I48" i="9"/>
  <c r="P48" i="9" s="1"/>
  <c r="F48" i="9"/>
  <c r="M48" i="9" s="1"/>
  <c r="G48" i="9"/>
  <c r="N48" i="9" s="1"/>
  <c r="H48" i="9"/>
  <c r="O48" i="9" s="1"/>
  <c r="J48" i="9"/>
  <c r="Q48" i="9" s="1"/>
  <c r="K48" i="9"/>
  <c r="R48" i="9" s="1"/>
  <c r="E48" i="9"/>
  <c r="L48" i="9" s="1"/>
  <c r="W44" i="9" l="1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4" i="9"/>
  <c r="W13" i="9"/>
  <c r="W12" i="9"/>
  <c r="W11" i="9"/>
  <c r="W10" i="9"/>
  <c r="W92" i="9"/>
  <c r="W91" i="9"/>
  <c r="W90" i="9"/>
  <c r="W89" i="9"/>
  <c r="W88" i="9"/>
  <c r="W87" i="9"/>
  <c r="W86" i="9"/>
  <c r="W85" i="9"/>
  <c r="W83" i="9"/>
  <c r="W82" i="9"/>
  <c r="W81" i="9"/>
  <c r="W80" i="9"/>
  <c r="W79" i="9"/>
  <c r="W78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2" i="9"/>
  <c r="W61" i="9"/>
  <c r="W60" i="9"/>
  <c r="U92" i="9" l="1"/>
  <c r="U91" i="9"/>
  <c r="U90" i="9"/>
  <c r="U89" i="9"/>
  <c r="U88" i="9"/>
  <c r="U87" i="9"/>
  <c r="U86" i="9"/>
  <c r="U85" i="9"/>
  <c r="U83" i="9"/>
  <c r="U82" i="9"/>
  <c r="U81" i="9"/>
  <c r="U80" i="9"/>
  <c r="U79" i="9"/>
  <c r="U78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2" i="9"/>
  <c r="U61" i="9"/>
  <c r="U60" i="9"/>
  <c r="U59" i="9"/>
  <c r="U58" i="9"/>
  <c r="U44" i="9" l="1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4" i="9"/>
  <c r="U13" i="9"/>
  <c r="U12" i="9"/>
  <c r="U11" i="9"/>
  <c r="U10" i="9"/>
  <c r="U572" i="9" l="1"/>
  <c r="U571" i="9"/>
  <c r="U570" i="9"/>
  <c r="U569" i="9"/>
  <c r="U568" i="9"/>
  <c r="U567" i="9"/>
  <c r="U566" i="9"/>
  <c r="U565" i="9"/>
  <c r="U564" i="9"/>
  <c r="U563" i="9"/>
  <c r="U562" i="9"/>
  <c r="U561" i="9"/>
  <c r="U560" i="9"/>
  <c r="U559" i="9"/>
  <c r="U558" i="9"/>
  <c r="U557" i="9"/>
  <c r="U556" i="9"/>
  <c r="U555" i="9"/>
  <c r="U554" i="9"/>
  <c r="U553" i="9"/>
  <c r="U552" i="9"/>
  <c r="U551" i="9"/>
  <c r="U550" i="9"/>
  <c r="U549" i="9"/>
  <c r="U548" i="9"/>
  <c r="U547" i="9"/>
  <c r="U546" i="9"/>
  <c r="U545" i="9"/>
  <c r="U544" i="9"/>
  <c r="U543" i="9"/>
  <c r="U542" i="9"/>
  <c r="U541" i="9"/>
  <c r="U540" i="9"/>
  <c r="U539" i="9"/>
  <c r="U538" i="9"/>
  <c r="U524" i="9"/>
  <c r="U523" i="9"/>
  <c r="U522" i="9"/>
  <c r="U521" i="9"/>
  <c r="U520" i="9"/>
  <c r="U519" i="9"/>
  <c r="U518" i="9"/>
  <c r="U517" i="9"/>
  <c r="U516" i="9"/>
  <c r="U515" i="9"/>
  <c r="U514" i="9"/>
  <c r="U513" i="9"/>
  <c r="U512" i="9"/>
  <c r="U511" i="9"/>
  <c r="U510" i="9"/>
  <c r="U509" i="9"/>
  <c r="U508" i="9"/>
  <c r="U507" i="9"/>
  <c r="U506" i="9"/>
  <c r="U505" i="9"/>
  <c r="U504" i="9"/>
  <c r="U503" i="9"/>
  <c r="U502" i="9"/>
  <c r="U501" i="9"/>
  <c r="U500" i="9"/>
  <c r="U499" i="9"/>
  <c r="U498" i="9"/>
  <c r="U497" i="9"/>
  <c r="U496" i="9"/>
  <c r="U495" i="9"/>
  <c r="U494" i="9"/>
  <c r="U493" i="9"/>
  <c r="U492" i="9"/>
  <c r="U491" i="9"/>
  <c r="U490" i="9"/>
  <c r="U476" i="9"/>
  <c r="U475" i="9"/>
  <c r="U474" i="9"/>
  <c r="U473" i="9"/>
  <c r="U472" i="9"/>
  <c r="U471" i="9"/>
  <c r="U470" i="9"/>
  <c r="U469" i="9"/>
  <c r="U468" i="9"/>
  <c r="U467" i="9"/>
  <c r="U466" i="9"/>
  <c r="U465" i="9"/>
  <c r="U464" i="9"/>
  <c r="U463" i="9"/>
  <c r="U462" i="9"/>
  <c r="U461" i="9"/>
  <c r="U460" i="9"/>
  <c r="U459" i="9"/>
  <c r="U458" i="9"/>
  <c r="U457" i="9"/>
  <c r="U456" i="9"/>
  <c r="U455" i="9"/>
  <c r="U454" i="9"/>
  <c r="U453" i="9"/>
  <c r="U452" i="9"/>
  <c r="U451" i="9"/>
  <c r="U450" i="9"/>
  <c r="U449" i="9"/>
  <c r="U448" i="9"/>
  <c r="U447" i="9"/>
  <c r="U446" i="9"/>
  <c r="U445" i="9"/>
  <c r="U444" i="9"/>
  <c r="U443" i="9"/>
  <c r="U442" i="9"/>
  <c r="U428" i="9"/>
  <c r="U427" i="9"/>
  <c r="U426" i="9"/>
  <c r="U425" i="9"/>
  <c r="U424" i="9"/>
  <c r="U423" i="9"/>
  <c r="U422" i="9"/>
  <c r="U421" i="9"/>
  <c r="U420" i="9"/>
  <c r="U419" i="9"/>
  <c r="U418" i="9"/>
  <c r="U417" i="9"/>
  <c r="U416" i="9"/>
  <c r="U415" i="9"/>
  <c r="U414" i="9"/>
  <c r="U413" i="9"/>
  <c r="U412" i="9"/>
  <c r="U411" i="9"/>
  <c r="U410" i="9"/>
  <c r="U409" i="9"/>
  <c r="U408" i="9"/>
  <c r="U407" i="9"/>
  <c r="U406" i="9"/>
  <c r="U405" i="9"/>
  <c r="U404" i="9"/>
  <c r="U403" i="9"/>
  <c r="U402" i="9"/>
  <c r="U401" i="9"/>
  <c r="U400" i="9"/>
  <c r="U399" i="9"/>
  <c r="U398" i="9"/>
  <c r="U397" i="9"/>
  <c r="U396" i="9"/>
  <c r="U395" i="9"/>
  <c r="U394" i="9"/>
  <c r="U380" i="9"/>
  <c r="U379" i="9"/>
  <c r="U378" i="9"/>
  <c r="U377" i="9"/>
  <c r="U376" i="9"/>
  <c r="U375" i="9"/>
  <c r="U374" i="9"/>
  <c r="U373" i="9"/>
  <c r="U372" i="9"/>
  <c r="U371" i="9"/>
  <c r="U370" i="9"/>
  <c r="U369" i="9"/>
  <c r="U368" i="9"/>
  <c r="U367" i="9"/>
  <c r="U366" i="9"/>
  <c r="U365" i="9"/>
  <c r="U364" i="9"/>
  <c r="U363" i="9"/>
  <c r="U362" i="9"/>
  <c r="U361" i="9"/>
  <c r="U360" i="9"/>
  <c r="U359" i="9"/>
  <c r="U358" i="9"/>
  <c r="U357" i="9"/>
  <c r="U356" i="9"/>
  <c r="U355" i="9"/>
  <c r="U354" i="9"/>
  <c r="U353" i="9"/>
  <c r="U352" i="9"/>
  <c r="U351" i="9"/>
  <c r="U350" i="9"/>
  <c r="U349" i="9"/>
  <c r="U348" i="9"/>
  <c r="U347" i="9"/>
  <c r="U346" i="9"/>
  <c r="U332" i="9"/>
  <c r="U331" i="9"/>
  <c r="U330" i="9"/>
  <c r="U329" i="9"/>
  <c r="U328" i="9"/>
  <c r="U327" i="9"/>
  <c r="U326" i="9"/>
  <c r="U325" i="9"/>
  <c r="U324" i="9"/>
  <c r="U323" i="9"/>
  <c r="U322" i="9"/>
  <c r="U321" i="9"/>
  <c r="U320" i="9"/>
  <c r="U319" i="9"/>
  <c r="U318" i="9"/>
  <c r="U317" i="9"/>
  <c r="U316" i="9"/>
  <c r="U315" i="9"/>
  <c r="U314" i="9"/>
  <c r="U313" i="9"/>
  <c r="U312" i="9"/>
  <c r="U311" i="9"/>
  <c r="U310" i="9"/>
  <c r="U309" i="9"/>
  <c r="U308" i="9"/>
  <c r="U307" i="9"/>
  <c r="U306" i="9"/>
  <c r="U305" i="9"/>
  <c r="U304" i="9"/>
  <c r="U303" i="9"/>
  <c r="U302" i="9"/>
  <c r="U301" i="9"/>
  <c r="U300" i="9"/>
  <c r="U299" i="9"/>
  <c r="U298" i="9"/>
  <c r="U284" i="9"/>
  <c r="U283" i="9"/>
  <c r="U282" i="9"/>
  <c r="U281" i="9"/>
  <c r="U280" i="9"/>
  <c r="U279" i="9"/>
  <c r="U278" i="9"/>
  <c r="U277" i="9"/>
  <c r="U276" i="9"/>
  <c r="U275" i="9"/>
  <c r="U274" i="9"/>
  <c r="U273" i="9"/>
  <c r="U272" i="9"/>
  <c r="U271" i="9"/>
  <c r="U270" i="9"/>
  <c r="U269" i="9"/>
  <c r="U268" i="9"/>
  <c r="U267" i="9"/>
  <c r="U266" i="9"/>
  <c r="U265" i="9"/>
  <c r="U264" i="9"/>
  <c r="U263" i="9"/>
  <c r="U262" i="9"/>
  <c r="U261" i="9"/>
  <c r="U260" i="9"/>
  <c r="U259" i="9"/>
  <c r="U258" i="9"/>
  <c r="U257" i="9"/>
  <c r="U256" i="9"/>
  <c r="U255" i="9"/>
  <c r="U254" i="9"/>
  <c r="U253" i="9"/>
  <c r="U252" i="9"/>
  <c r="U251" i="9"/>
  <c r="U250" i="9"/>
  <c r="U236" i="9"/>
  <c r="U235" i="9"/>
  <c r="U234" i="9"/>
  <c r="U233" i="9"/>
  <c r="U232" i="9"/>
  <c r="U231" i="9"/>
  <c r="U230" i="9"/>
  <c r="U229" i="9"/>
  <c r="U228" i="9"/>
  <c r="U227" i="9"/>
  <c r="U226" i="9"/>
  <c r="U225" i="9"/>
  <c r="U224" i="9"/>
  <c r="U223" i="9"/>
  <c r="U222" i="9"/>
  <c r="U221" i="9"/>
  <c r="U220" i="9"/>
  <c r="U219" i="9"/>
  <c r="U218" i="9"/>
  <c r="U217" i="9"/>
  <c r="U216" i="9"/>
  <c r="U215" i="9"/>
  <c r="U214" i="9"/>
  <c r="U213" i="9"/>
  <c r="U212" i="9"/>
  <c r="U211" i="9"/>
  <c r="U210" i="9"/>
  <c r="U209" i="9"/>
  <c r="U208" i="9"/>
  <c r="U207" i="9"/>
  <c r="U206" i="9"/>
  <c r="U205" i="9"/>
  <c r="U204" i="9"/>
  <c r="U203" i="9"/>
  <c r="U202" i="9"/>
  <c r="U188" i="9"/>
  <c r="U187" i="9"/>
  <c r="U186" i="9"/>
  <c r="U185" i="9"/>
  <c r="U184" i="9"/>
  <c r="U183" i="9"/>
  <c r="U182" i="9"/>
  <c r="U181" i="9"/>
  <c r="U180" i="9"/>
  <c r="U179" i="9"/>
  <c r="U178" i="9"/>
  <c r="U177" i="9"/>
  <c r="U176" i="9"/>
  <c r="U175" i="9"/>
  <c r="U174" i="9"/>
  <c r="U173" i="9"/>
  <c r="U172" i="9"/>
  <c r="U171" i="9"/>
  <c r="U170" i="9"/>
  <c r="U169" i="9"/>
  <c r="U168" i="9"/>
  <c r="U167" i="9"/>
  <c r="U166" i="9"/>
  <c r="U165" i="9"/>
  <c r="U164" i="9"/>
  <c r="U163" i="9"/>
  <c r="U162" i="9"/>
  <c r="U161" i="9"/>
  <c r="U160" i="9"/>
  <c r="U159" i="9"/>
  <c r="U158" i="9"/>
  <c r="U157" i="9"/>
  <c r="U156" i="9"/>
  <c r="U155" i="9"/>
  <c r="U154" i="9"/>
  <c r="Y44" i="9" l="1"/>
  <c r="Y43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B8" i="9" l="1"/>
  <c r="B56" i="9" s="1"/>
  <c r="B104" i="9" s="1"/>
  <c r="B152" i="9" l="1"/>
  <c r="B10" i="9"/>
  <c r="B200" i="9" l="1"/>
  <c r="B154" i="9"/>
  <c r="B11" i="9"/>
  <c r="B12" i="9" s="1"/>
  <c r="B13" i="9" s="1"/>
  <c r="B14" i="9" s="1"/>
  <c r="B15" i="9" s="1"/>
  <c r="D6" i="9"/>
  <c r="D5" i="9"/>
  <c r="B16" i="9" l="1"/>
  <c r="B17" i="9" s="1"/>
  <c r="B18" i="9" s="1"/>
  <c r="U15" i="9"/>
  <c r="B202" i="9"/>
  <c r="B248" i="9"/>
  <c r="C154" i="9"/>
  <c r="D154" i="9" s="1"/>
  <c r="V154" i="9" s="1"/>
  <c r="B155" i="9"/>
  <c r="C10" i="9"/>
  <c r="B250" i="9" l="1"/>
  <c r="B296" i="9"/>
  <c r="C202" i="9"/>
  <c r="D202" i="9" s="1"/>
  <c r="V202" i="9" s="1"/>
  <c r="B203" i="9"/>
  <c r="C155" i="9"/>
  <c r="D155" i="9" s="1"/>
  <c r="V155" i="9" s="1"/>
  <c r="B156" i="9"/>
  <c r="D10" i="9"/>
  <c r="V10" i="9" s="1"/>
  <c r="C11" i="9"/>
  <c r="C156" i="9" l="1"/>
  <c r="D156" i="9" s="1"/>
  <c r="V156" i="9" s="1"/>
  <c r="B157" i="9"/>
  <c r="B298" i="9"/>
  <c r="B344" i="9"/>
  <c r="B251" i="9"/>
  <c r="C250" i="9"/>
  <c r="D250" i="9" s="1"/>
  <c r="V250" i="9" s="1"/>
  <c r="C203" i="9"/>
  <c r="D203" i="9" s="1"/>
  <c r="V203" i="9" s="1"/>
  <c r="B204" i="9"/>
  <c r="D11" i="9"/>
  <c r="V11" i="9" s="1"/>
  <c r="C12" i="9"/>
  <c r="D12" i="9" s="1"/>
  <c r="V12" i="9" s="1"/>
  <c r="C157" i="9" l="1"/>
  <c r="D157" i="9" s="1"/>
  <c r="V157" i="9" s="1"/>
  <c r="B158" i="9"/>
  <c r="B252" i="9"/>
  <c r="C251" i="9"/>
  <c r="D251" i="9" s="1"/>
  <c r="V251" i="9" s="1"/>
  <c r="B205" i="9"/>
  <c r="C204" i="9"/>
  <c r="D204" i="9" s="1"/>
  <c r="V204" i="9" s="1"/>
  <c r="B346" i="9"/>
  <c r="B392" i="9"/>
  <c r="C298" i="9"/>
  <c r="D298" i="9" s="1"/>
  <c r="V298" i="9" s="1"/>
  <c r="B299" i="9"/>
  <c r="B19" i="9"/>
  <c r="B20" i="9" s="1"/>
  <c r="B21" i="9" s="1"/>
  <c r="B22" i="9" s="1"/>
  <c r="B23" i="9" s="1"/>
  <c r="B24" i="9" s="1"/>
  <c r="Q10" i="9"/>
  <c r="C13" i="9"/>
  <c r="D13" i="9" s="1"/>
  <c r="V13" i="9" s="1"/>
  <c r="C14" i="9"/>
  <c r="D14" i="9" s="1"/>
  <c r="V14" i="9" s="1"/>
  <c r="B300" i="9" l="1"/>
  <c r="C299" i="9"/>
  <c r="D299" i="9" s="1"/>
  <c r="V299" i="9" s="1"/>
  <c r="B440" i="9"/>
  <c r="B394" i="9"/>
  <c r="C205" i="9"/>
  <c r="D205" i="9" s="1"/>
  <c r="V205" i="9" s="1"/>
  <c r="B206" i="9"/>
  <c r="C346" i="9"/>
  <c r="D346" i="9" s="1"/>
  <c r="V346" i="9" s="1"/>
  <c r="B347" i="9"/>
  <c r="B159" i="9"/>
  <c r="C158" i="9"/>
  <c r="D158" i="9" s="1"/>
  <c r="V158" i="9" s="1"/>
  <c r="C252" i="9"/>
  <c r="D252" i="9" s="1"/>
  <c r="V252" i="9" s="1"/>
  <c r="B253" i="9"/>
  <c r="B25" i="9"/>
  <c r="B26" i="9" s="1"/>
  <c r="B27" i="9" s="1"/>
  <c r="B28" i="9" s="1"/>
  <c r="B29" i="9" s="1"/>
  <c r="C15" i="9"/>
  <c r="B442" i="9" l="1"/>
  <c r="B488" i="9"/>
  <c r="B207" i="9"/>
  <c r="C206" i="9"/>
  <c r="D206" i="9" s="1"/>
  <c r="V206" i="9" s="1"/>
  <c r="B30" i="9"/>
  <c r="B31" i="9" s="1"/>
  <c r="B32" i="9" s="1"/>
  <c r="B33" i="9" s="1"/>
  <c r="B34" i="9" s="1"/>
  <c r="B35" i="9" s="1"/>
  <c r="B36" i="9" s="1"/>
  <c r="B37" i="9" s="1"/>
  <c r="B38" i="9" s="1"/>
  <c r="U29" i="9"/>
  <c r="B348" i="9"/>
  <c r="C347" i="9"/>
  <c r="D347" i="9" s="1"/>
  <c r="V347" i="9" s="1"/>
  <c r="B254" i="9"/>
  <c r="C253" i="9"/>
  <c r="D253" i="9" s="1"/>
  <c r="V253" i="9" s="1"/>
  <c r="B160" i="9"/>
  <c r="Q154" i="9" s="1"/>
  <c r="C159" i="9"/>
  <c r="D159" i="9" s="1"/>
  <c r="V159" i="9" s="1"/>
  <c r="B395" i="9"/>
  <c r="C394" i="9"/>
  <c r="D394" i="9" s="1"/>
  <c r="V394" i="9" s="1"/>
  <c r="C300" i="9"/>
  <c r="D300" i="9" s="1"/>
  <c r="V300" i="9" s="1"/>
  <c r="B301" i="9"/>
  <c r="D15" i="9"/>
  <c r="V15" i="9" s="1"/>
  <c r="C16" i="9"/>
  <c r="R154" i="9" l="1"/>
  <c r="C254" i="9"/>
  <c r="D254" i="9" s="1"/>
  <c r="V254" i="9" s="1"/>
  <c r="B255" i="9"/>
  <c r="C207" i="9"/>
  <c r="D207" i="9" s="1"/>
  <c r="V207" i="9" s="1"/>
  <c r="B208" i="9"/>
  <c r="C160" i="9"/>
  <c r="D160" i="9" s="1"/>
  <c r="V160" i="9" s="1"/>
  <c r="B161" i="9"/>
  <c r="Q202" i="9"/>
  <c r="B490" i="9"/>
  <c r="B536" i="9"/>
  <c r="B538" i="9" s="1"/>
  <c r="C301" i="9"/>
  <c r="D301" i="9" s="1"/>
  <c r="V301" i="9" s="1"/>
  <c r="B302" i="9"/>
  <c r="B396" i="9"/>
  <c r="C395" i="9"/>
  <c r="D395" i="9" s="1"/>
  <c r="V395" i="9" s="1"/>
  <c r="C348" i="9"/>
  <c r="D348" i="9" s="1"/>
  <c r="V348" i="9" s="1"/>
  <c r="B349" i="9"/>
  <c r="B443" i="9"/>
  <c r="C442" i="9"/>
  <c r="D442" i="9" s="1"/>
  <c r="V442" i="9" s="1"/>
  <c r="B39" i="9"/>
  <c r="B40" i="9" s="1"/>
  <c r="B41" i="9" s="1"/>
  <c r="B42" i="9" s="1"/>
  <c r="B43" i="9" s="1"/>
  <c r="B44" i="9" s="1"/>
  <c r="Q17" i="9"/>
  <c r="D16" i="9"/>
  <c r="V16" i="9" s="1"/>
  <c r="C17" i="9"/>
  <c r="R202" i="9" l="1"/>
  <c r="C161" i="9"/>
  <c r="D161" i="9" s="1"/>
  <c r="V161" i="9" s="1"/>
  <c r="B162" i="9"/>
  <c r="B350" i="9"/>
  <c r="C349" i="9"/>
  <c r="D349" i="9" s="1"/>
  <c r="V349" i="9" s="1"/>
  <c r="C396" i="9"/>
  <c r="D396" i="9" s="1"/>
  <c r="V396" i="9" s="1"/>
  <c r="B397" i="9"/>
  <c r="C538" i="9"/>
  <c r="D538" i="9" s="1"/>
  <c r="V538" i="9" s="1"/>
  <c r="B539" i="9"/>
  <c r="B256" i="9"/>
  <c r="C255" i="9"/>
  <c r="D255" i="9" s="1"/>
  <c r="V255" i="9" s="1"/>
  <c r="C490" i="9"/>
  <c r="D490" i="9" s="1"/>
  <c r="V490" i="9" s="1"/>
  <c r="B491" i="9"/>
  <c r="B444" i="9"/>
  <c r="C443" i="9"/>
  <c r="D443" i="9" s="1"/>
  <c r="V443" i="9" s="1"/>
  <c r="B303" i="9"/>
  <c r="C302" i="9"/>
  <c r="D302" i="9" s="1"/>
  <c r="V302" i="9" s="1"/>
  <c r="C208" i="9"/>
  <c r="D208" i="9" s="1"/>
  <c r="V208" i="9" s="1"/>
  <c r="B209" i="9"/>
  <c r="R17" i="9"/>
  <c r="D17" i="9"/>
  <c r="V17" i="9" s="1"/>
  <c r="C18" i="9"/>
  <c r="D18" i="9" s="1"/>
  <c r="V18" i="9" s="1"/>
  <c r="C209" i="9" l="1"/>
  <c r="D209" i="9" s="1"/>
  <c r="V209" i="9" s="1"/>
  <c r="B210" i="9"/>
  <c r="C444" i="9"/>
  <c r="D444" i="9" s="1"/>
  <c r="V444" i="9" s="1"/>
  <c r="B445" i="9"/>
  <c r="B492" i="9"/>
  <c r="C491" i="9"/>
  <c r="D491" i="9" s="1"/>
  <c r="V491" i="9" s="1"/>
  <c r="B257" i="9"/>
  <c r="C256" i="9"/>
  <c r="D256" i="9" s="1"/>
  <c r="V256" i="9" s="1"/>
  <c r="Q250" i="9"/>
  <c r="C350" i="9"/>
  <c r="D350" i="9" s="1"/>
  <c r="V350" i="9" s="1"/>
  <c r="B351" i="9"/>
  <c r="C397" i="9"/>
  <c r="D397" i="9" s="1"/>
  <c r="V397" i="9" s="1"/>
  <c r="B398" i="9"/>
  <c r="B163" i="9"/>
  <c r="C162" i="9"/>
  <c r="D162" i="9" s="1"/>
  <c r="V162" i="9" s="1"/>
  <c r="B304" i="9"/>
  <c r="C303" i="9"/>
  <c r="D303" i="9" s="1"/>
  <c r="V303" i="9" s="1"/>
  <c r="B540" i="9"/>
  <c r="C539" i="9"/>
  <c r="D539" i="9" s="1"/>
  <c r="V539" i="9" s="1"/>
  <c r="Q24" i="9"/>
  <c r="C19" i="9"/>
  <c r="D19" i="9" s="1"/>
  <c r="V19" i="9" s="1"/>
  <c r="R250" i="9" l="1"/>
  <c r="B399" i="9"/>
  <c r="C398" i="9"/>
  <c r="D398" i="9" s="1"/>
  <c r="V398" i="9" s="1"/>
  <c r="B258" i="9"/>
  <c r="C257" i="9"/>
  <c r="D257" i="9" s="1"/>
  <c r="V257" i="9" s="1"/>
  <c r="C304" i="9"/>
  <c r="D304" i="9" s="1"/>
  <c r="V304" i="9" s="1"/>
  <c r="B305" i="9"/>
  <c r="B211" i="9"/>
  <c r="C210" i="9"/>
  <c r="D210" i="9" s="1"/>
  <c r="V210" i="9" s="1"/>
  <c r="B541" i="9"/>
  <c r="C540" i="9"/>
  <c r="D540" i="9" s="1"/>
  <c r="V540" i="9" s="1"/>
  <c r="B493" i="9"/>
  <c r="C492" i="9"/>
  <c r="D492" i="9" s="1"/>
  <c r="V492" i="9" s="1"/>
  <c r="Q298" i="9"/>
  <c r="B164" i="9"/>
  <c r="C163" i="9"/>
  <c r="D163" i="9" s="1"/>
  <c r="V163" i="9" s="1"/>
  <c r="B352" i="9"/>
  <c r="C351" i="9"/>
  <c r="D351" i="9" s="1"/>
  <c r="V351" i="9" s="1"/>
  <c r="B446" i="9"/>
  <c r="C445" i="9"/>
  <c r="D445" i="9" s="1"/>
  <c r="V445" i="9" s="1"/>
  <c r="C20" i="9"/>
  <c r="D20" i="9" s="1"/>
  <c r="V20" i="9" s="1"/>
  <c r="R298" i="9" l="1"/>
  <c r="B353" i="9"/>
  <c r="C352" i="9"/>
  <c r="D352" i="9" s="1"/>
  <c r="V352" i="9" s="1"/>
  <c r="Q346" i="9"/>
  <c r="B542" i="9"/>
  <c r="C541" i="9"/>
  <c r="D541" i="9" s="1"/>
  <c r="V541" i="9" s="1"/>
  <c r="C211" i="9"/>
  <c r="D211" i="9" s="1"/>
  <c r="V211" i="9" s="1"/>
  <c r="B212" i="9"/>
  <c r="B259" i="9"/>
  <c r="C258" i="9"/>
  <c r="D258" i="9" s="1"/>
  <c r="V258" i="9" s="1"/>
  <c r="C446" i="9"/>
  <c r="D446" i="9" s="1"/>
  <c r="V446" i="9" s="1"/>
  <c r="B447" i="9"/>
  <c r="C305" i="9"/>
  <c r="D305" i="9" s="1"/>
  <c r="V305" i="9" s="1"/>
  <c r="B306" i="9"/>
  <c r="B165" i="9"/>
  <c r="C164" i="9"/>
  <c r="D164" i="9" s="1"/>
  <c r="V164" i="9" s="1"/>
  <c r="C493" i="9"/>
  <c r="D493" i="9" s="1"/>
  <c r="V493" i="9" s="1"/>
  <c r="B494" i="9"/>
  <c r="B400" i="9"/>
  <c r="C399" i="9"/>
  <c r="D399" i="9" s="1"/>
  <c r="V399" i="9" s="1"/>
  <c r="C21" i="9"/>
  <c r="R346" i="9" l="1"/>
  <c r="C494" i="9"/>
  <c r="D494" i="9" s="1"/>
  <c r="V494" i="9" s="1"/>
  <c r="B495" i="9"/>
  <c r="C165" i="9"/>
  <c r="D165" i="9" s="1"/>
  <c r="V165" i="9" s="1"/>
  <c r="B166" i="9"/>
  <c r="C212" i="9"/>
  <c r="D212" i="9" s="1"/>
  <c r="V212" i="9" s="1"/>
  <c r="B213" i="9"/>
  <c r="B448" i="9"/>
  <c r="C447" i="9"/>
  <c r="D447" i="9" s="1"/>
  <c r="V447" i="9" s="1"/>
  <c r="C259" i="9"/>
  <c r="D259" i="9" s="1"/>
  <c r="V259" i="9" s="1"/>
  <c r="B260" i="9"/>
  <c r="B307" i="9"/>
  <c r="C306" i="9"/>
  <c r="D306" i="9" s="1"/>
  <c r="V306" i="9" s="1"/>
  <c r="C353" i="9"/>
  <c r="D353" i="9" s="1"/>
  <c r="V353" i="9" s="1"/>
  <c r="B354" i="9"/>
  <c r="B401" i="9"/>
  <c r="C400" i="9"/>
  <c r="D400" i="9" s="1"/>
  <c r="V400" i="9" s="1"/>
  <c r="Q394" i="9"/>
  <c r="B543" i="9"/>
  <c r="C542" i="9"/>
  <c r="D542" i="9" s="1"/>
  <c r="V542" i="9" s="1"/>
  <c r="Q31" i="9"/>
  <c r="D21" i="9"/>
  <c r="V21" i="9" s="1"/>
  <c r="C22" i="9"/>
  <c r="D22" i="9" s="1"/>
  <c r="V22" i="9" s="1"/>
  <c r="R394" i="9" l="1"/>
  <c r="C401" i="9"/>
  <c r="D401" i="9" s="1"/>
  <c r="V401" i="9" s="1"/>
  <c r="B402" i="9"/>
  <c r="B308" i="9"/>
  <c r="C307" i="9"/>
  <c r="D307" i="9" s="1"/>
  <c r="V307" i="9" s="1"/>
  <c r="B167" i="9"/>
  <c r="Q161" i="9" s="1"/>
  <c r="C166" i="9"/>
  <c r="D166" i="9" s="1"/>
  <c r="V166" i="9" s="1"/>
  <c r="B544" i="9"/>
  <c r="C543" i="9"/>
  <c r="D543" i="9" s="1"/>
  <c r="V543" i="9" s="1"/>
  <c r="C354" i="9"/>
  <c r="D354" i="9" s="1"/>
  <c r="V354" i="9" s="1"/>
  <c r="B355" i="9"/>
  <c r="C448" i="9"/>
  <c r="D448" i="9" s="1"/>
  <c r="V448" i="9" s="1"/>
  <c r="B449" i="9"/>
  <c r="Q442" i="9"/>
  <c r="C260" i="9"/>
  <c r="D260" i="9" s="1"/>
  <c r="V260" i="9" s="1"/>
  <c r="B261" i="9"/>
  <c r="B214" i="9"/>
  <c r="C213" i="9"/>
  <c r="D213" i="9" s="1"/>
  <c r="V213" i="9" s="1"/>
  <c r="C495" i="9"/>
  <c r="D495" i="9" s="1"/>
  <c r="V495" i="9" s="1"/>
  <c r="B496" i="9"/>
  <c r="C41" i="9"/>
  <c r="D41" i="9" s="1"/>
  <c r="V41" i="9" s="1"/>
  <c r="C43" i="9"/>
  <c r="D43" i="9" s="1"/>
  <c r="V43" i="9" s="1"/>
  <c r="C42" i="9"/>
  <c r="D42" i="9" s="1"/>
  <c r="V42" i="9" s="1"/>
  <c r="Q38" i="9"/>
  <c r="R38" i="9" s="1"/>
  <c r="R31" i="9"/>
  <c r="C44" i="9"/>
  <c r="C23" i="9"/>
  <c r="R442" i="9" l="1"/>
  <c r="R161" i="9"/>
  <c r="B215" i="9"/>
  <c r="C214" i="9"/>
  <c r="D214" i="9" s="1"/>
  <c r="V214" i="9" s="1"/>
  <c r="B450" i="9"/>
  <c r="C449" i="9"/>
  <c r="D449" i="9" s="1"/>
  <c r="V449" i="9" s="1"/>
  <c r="Q209" i="9"/>
  <c r="C261" i="9"/>
  <c r="D261" i="9" s="1"/>
  <c r="V261" i="9" s="1"/>
  <c r="B262" i="9"/>
  <c r="B168" i="9"/>
  <c r="C167" i="9"/>
  <c r="D167" i="9" s="1"/>
  <c r="V167" i="9" s="1"/>
  <c r="C496" i="9"/>
  <c r="D496" i="9" s="1"/>
  <c r="V496" i="9" s="1"/>
  <c r="B497" i="9"/>
  <c r="Q490" i="9"/>
  <c r="C308" i="9"/>
  <c r="D308" i="9" s="1"/>
  <c r="V308" i="9" s="1"/>
  <c r="B309" i="9"/>
  <c r="C355" i="9"/>
  <c r="D355" i="9" s="1"/>
  <c r="V355" i="9" s="1"/>
  <c r="B356" i="9"/>
  <c r="B545" i="9"/>
  <c r="C544" i="9"/>
  <c r="D544" i="9" s="1"/>
  <c r="V544" i="9" s="1"/>
  <c r="Q538" i="9"/>
  <c r="C402" i="9"/>
  <c r="D402" i="9" s="1"/>
  <c r="V402" i="9" s="1"/>
  <c r="B403" i="9"/>
  <c r="G51" i="9"/>
  <c r="N51" i="9" s="1"/>
  <c r="E51" i="9"/>
  <c r="L51" i="9" s="1"/>
  <c r="D44" i="9"/>
  <c r="V44" i="9" s="1"/>
  <c r="D23" i="9"/>
  <c r="V23" i="9" s="1"/>
  <c r="C24" i="9"/>
  <c r="R538" i="9" l="1"/>
  <c r="R490" i="9"/>
  <c r="R209" i="9"/>
  <c r="C356" i="9"/>
  <c r="D356" i="9" s="1"/>
  <c r="V356" i="9" s="1"/>
  <c r="B357" i="9"/>
  <c r="B498" i="9"/>
  <c r="C497" i="9"/>
  <c r="D497" i="9" s="1"/>
  <c r="V497" i="9" s="1"/>
  <c r="C168" i="9"/>
  <c r="D168" i="9" s="1"/>
  <c r="V168" i="9" s="1"/>
  <c r="B169" i="9"/>
  <c r="C450" i="9"/>
  <c r="D450" i="9" s="1"/>
  <c r="V450" i="9" s="1"/>
  <c r="B451" i="9"/>
  <c r="B310" i="9"/>
  <c r="C309" i="9"/>
  <c r="D309" i="9" s="1"/>
  <c r="V309" i="9" s="1"/>
  <c r="C545" i="9"/>
  <c r="D545" i="9" s="1"/>
  <c r="V545" i="9" s="1"/>
  <c r="B546" i="9"/>
  <c r="C262" i="9"/>
  <c r="D262" i="9" s="1"/>
  <c r="V262" i="9" s="1"/>
  <c r="B263" i="9"/>
  <c r="C215" i="9"/>
  <c r="D215" i="9" s="1"/>
  <c r="V215" i="9" s="1"/>
  <c r="B216" i="9"/>
  <c r="B404" i="9"/>
  <c r="C403" i="9"/>
  <c r="D403" i="9" s="1"/>
  <c r="V403" i="9" s="1"/>
  <c r="P51" i="9"/>
  <c r="I51" i="9"/>
  <c r="D24" i="9"/>
  <c r="V24" i="9" s="1"/>
  <c r="C25" i="9"/>
  <c r="D25" i="9" s="1"/>
  <c r="V25" i="9" s="1"/>
  <c r="C546" i="9" l="1"/>
  <c r="D546" i="9" s="1"/>
  <c r="V546" i="9" s="1"/>
  <c r="B547" i="9"/>
  <c r="C310" i="9"/>
  <c r="D310" i="9" s="1"/>
  <c r="V310" i="9" s="1"/>
  <c r="B311" i="9"/>
  <c r="Q305" i="9" s="1"/>
  <c r="C263" i="9"/>
  <c r="D263" i="9" s="1"/>
  <c r="V263" i="9" s="1"/>
  <c r="B264" i="9"/>
  <c r="Q257" i="9"/>
  <c r="B452" i="9"/>
  <c r="C451" i="9"/>
  <c r="D451" i="9" s="1"/>
  <c r="V451" i="9" s="1"/>
  <c r="C357" i="9"/>
  <c r="D357" i="9" s="1"/>
  <c r="V357" i="9" s="1"/>
  <c r="B358" i="9"/>
  <c r="C404" i="9"/>
  <c r="D404" i="9" s="1"/>
  <c r="V404" i="9" s="1"/>
  <c r="B405" i="9"/>
  <c r="C216" i="9"/>
  <c r="D216" i="9" s="1"/>
  <c r="V216" i="9" s="1"/>
  <c r="B217" i="9"/>
  <c r="B170" i="9"/>
  <c r="C169" i="9"/>
  <c r="D169" i="9" s="1"/>
  <c r="V169" i="9" s="1"/>
  <c r="B499" i="9"/>
  <c r="C498" i="9"/>
  <c r="D498" i="9" s="1"/>
  <c r="V498" i="9" s="1"/>
  <c r="C26" i="9"/>
  <c r="R305" i="9" l="1"/>
  <c r="R257" i="9"/>
  <c r="B359" i="9"/>
  <c r="C358" i="9"/>
  <c r="D358" i="9" s="1"/>
  <c r="V358" i="9" s="1"/>
  <c r="C452" i="9"/>
  <c r="D452" i="9" s="1"/>
  <c r="V452" i="9" s="1"/>
  <c r="B453" i="9"/>
  <c r="B171" i="9"/>
  <c r="C170" i="9"/>
  <c r="D170" i="9" s="1"/>
  <c r="V170" i="9" s="1"/>
  <c r="C405" i="9"/>
  <c r="D405" i="9" s="1"/>
  <c r="V405" i="9" s="1"/>
  <c r="B406" i="9"/>
  <c r="B548" i="9"/>
  <c r="C547" i="9"/>
  <c r="D547" i="9" s="1"/>
  <c r="V547" i="9" s="1"/>
  <c r="B265" i="9"/>
  <c r="C264" i="9"/>
  <c r="D264" i="9" s="1"/>
  <c r="V264" i="9" s="1"/>
  <c r="C311" i="9"/>
  <c r="D311" i="9" s="1"/>
  <c r="V311" i="9" s="1"/>
  <c r="B312" i="9"/>
  <c r="C499" i="9"/>
  <c r="D499" i="9" s="1"/>
  <c r="V499" i="9" s="1"/>
  <c r="B500" i="9"/>
  <c r="B218" i="9"/>
  <c r="C217" i="9"/>
  <c r="D217" i="9" s="1"/>
  <c r="V217" i="9" s="1"/>
  <c r="D26" i="9"/>
  <c r="V26" i="9" s="1"/>
  <c r="C27" i="9"/>
  <c r="D27" i="9" s="1"/>
  <c r="V27" i="9" s="1"/>
  <c r="C265" i="9" l="1"/>
  <c r="D265" i="9" s="1"/>
  <c r="V265" i="9" s="1"/>
  <c r="B266" i="9"/>
  <c r="B407" i="9"/>
  <c r="C406" i="9"/>
  <c r="D406" i="9" s="1"/>
  <c r="V406" i="9" s="1"/>
  <c r="B454" i="9"/>
  <c r="C453" i="9"/>
  <c r="D453" i="9" s="1"/>
  <c r="V453" i="9" s="1"/>
  <c r="C548" i="9"/>
  <c r="D548" i="9" s="1"/>
  <c r="V548" i="9" s="1"/>
  <c r="B549" i="9"/>
  <c r="C312" i="9"/>
  <c r="D312" i="9" s="1"/>
  <c r="V312" i="9" s="1"/>
  <c r="B313" i="9"/>
  <c r="B219" i="9"/>
  <c r="C218" i="9"/>
  <c r="D218" i="9" s="1"/>
  <c r="V218" i="9" s="1"/>
  <c r="C500" i="9"/>
  <c r="D500" i="9" s="1"/>
  <c r="V500" i="9" s="1"/>
  <c r="B501" i="9"/>
  <c r="C171" i="9"/>
  <c r="D171" i="9" s="1"/>
  <c r="V171" i="9" s="1"/>
  <c r="B172" i="9"/>
  <c r="C359" i="9"/>
  <c r="D359" i="9" s="1"/>
  <c r="V359" i="9" s="1"/>
  <c r="B360" i="9"/>
  <c r="Q353" i="9"/>
  <c r="C28" i="9"/>
  <c r="R353" i="9" l="1"/>
  <c r="C219" i="9"/>
  <c r="D219" i="9" s="1"/>
  <c r="V219" i="9" s="1"/>
  <c r="B220" i="9"/>
  <c r="B408" i="9"/>
  <c r="C407" i="9"/>
  <c r="D407" i="9" s="1"/>
  <c r="V407" i="9" s="1"/>
  <c r="Q401" i="9"/>
  <c r="B173" i="9"/>
  <c r="C172" i="9"/>
  <c r="D172" i="9" s="1"/>
  <c r="V172" i="9" s="1"/>
  <c r="B361" i="9"/>
  <c r="C360" i="9"/>
  <c r="D360" i="9" s="1"/>
  <c r="V360" i="9" s="1"/>
  <c r="B502" i="9"/>
  <c r="C501" i="9"/>
  <c r="D501" i="9" s="1"/>
  <c r="V501" i="9" s="1"/>
  <c r="B314" i="9"/>
  <c r="C313" i="9"/>
  <c r="D313" i="9" s="1"/>
  <c r="V313" i="9" s="1"/>
  <c r="B550" i="9"/>
  <c r="C549" i="9"/>
  <c r="D549" i="9" s="1"/>
  <c r="V549" i="9" s="1"/>
  <c r="B455" i="9"/>
  <c r="C454" i="9"/>
  <c r="D454" i="9" s="1"/>
  <c r="V454" i="9" s="1"/>
  <c r="C266" i="9"/>
  <c r="D266" i="9" s="1"/>
  <c r="V266" i="9" s="1"/>
  <c r="B267" i="9"/>
  <c r="D28" i="9"/>
  <c r="V28" i="9" s="1"/>
  <c r="C29" i="9"/>
  <c r="D29" i="9" s="1"/>
  <c r="V29" i="9" s="1"/>
  <c r="R401" i="9" l="1"/>
  <c r="C455" i="9"/>
  <c r="D455" i="9" s="1"/>
  <c r="V455" i="9" s="1"/>
  <c r="B456" i="9"/>
  <c r="Q449" i="9"/>
  <c r="B315" i="9"/>
  <c r="C314" i="9"/>
  <c r="D314" i="9" s="1"/>
  <c r="V314" i="9" s="1"/>
  <c r="C408" i="9"/>
  <c r="D408" i="9" s="1"/>
  <c r="V408" i="9" s="1"/>
  <c r="B409" i="9"/>
  <c r="B503" i="9"/>
  <c r="C502" i="9"/>
  <c r="D502" i="9" s="1"/>
  <c r="V502" i="9" s="1"/>
  <c r="C267" i="9"/>
  <c r="D267" i="9" s="1"/>
  <c r="V267" i="9" s="1"/>
  <c r="B268" i="9"/>
  <c r="B174" i="9"/>
  <c r="C173" i="9"/>
  <c r="D173" i="9" s="1"/>
  <c r="V173" i="9" s="1"/>
  <c r="C220" i="9"/>
  <c r="D220" i="9" s="1"/>
  <c r="V220" i="9" s="1"/>
  <c r="B221" i="9"/>
  <c r="B551" i="9"/>
  <c r="Q545" i="9" s="1"/>
  <c r="C550" i="9"/>
  <c r="D550" i="9" s="1"/>
  <c r="V550" i="9" s="1"/>
  <c r="C361" i="9"/>
  <c r="D361" i="9" s="1"/>
  <c r="V361" i="9" s="1"/>
  <c r="B362" i="9"/>
  <c r="C30" i="9"/>
  <c r="D30" i="9" s="1"/>
  <c r="V30" i="9" s="1"/>
  <c r="R545" i="9" l="1"/>
  <c r="R449" i="9"/>
  <c r="B269" i="9"/>
  <c r="C268" i="9"/>
  <c r="D268" i="9" s="1"/>
  <c r="V268" i="9" s="1"/>
  <c r="B410" i="9"/>
  <c r="C409" i="9"/>
  <c r="D409" i="9" s="1"/>
  <c r="V409" i="9" s="1"/>
  <c r="C315" i="9"/>
  <c r="D315" i="9" s="1"/>
  <c r="V315" i="9" s="1"/>
  <c r="B316" i="9"/>
  <c r="C362" i="9"/>
  <c r="D362" i="9" s="1"/>
  <c r="V362" i="9" s="1"/>
  <c r="B363" i="9"/>
  <c r="B552" i="9"/>
  <c r="C551" i="9"/>
  <c r="D551" i="9" s="1"/>
  <c r="V551" i="9" s="1"/>
  <c r="C174" i="9"/>
  <c r="D174" i="9" s="1"/>
  <c r="V174" i="9" s="1"/>
  <c r="B175" i="9"/>
  <c r="Q168" i="9"/>
  <c r="B222" i="9"/>
  <c r="C221" i="9"/>
  <c r="D221" i="9" s="1"/>
  <c r="V221" i="9" s="1"/>
  <c r="B504" i="9"/>
  <c r="C503" i="9"/>
  <c r="D503" i="9" s="1"/>
  <c r="V503" i="9" s="1"/>
  <c r="Q497" i="9"/>
  <c r="C456" i="9"/>
  <c r="D456" i="9" s="1"/>
  <c r="V456" i="9" s="1"/>
  <c r="B457" i="9"/>
  <c r="C31" i="9"/>
  <c r="R497" i="9" l="1"/>
  <c r="R168" i="9"/>
  <c r="C222" i="9"/>
  <c r="D222" i="9" s="1"/>
  <c r="V222" i="9" s="1"/>
  <c r="B223" i="9"/>
  <c r="Q216" i="9"/>
  <c r="C504" i="9"/>
  <c r="D504" i="9" s="1"/>
  <c r="V504" i="9" s="1"/>
  <c r="B505" i="9"/>
  <c r="B411" i="9"/>
  <c r="C410" i="9"/>
  <c r="D410" i="9" s="1"/>
  <c r="V410" i="9" s="1"/>
  <c r="B176" i="9"/>
  <c r="C175" i="9"/>
  <c r="D175" i="9" s="1"/>
  <c r="V175" i="9" s="1"/>
  <c r="B317" i="9"/>
  <c r="C316" i="9"/>
  <c r="D316" i="9" s="1"/>
  <c r="V316" i="9" s="1"/>
  <c r="C457" i="9"/>
  <c r="D457" i="9" s="1"/>
  <c r="V457" i="9" s="1"/>
  <c r="B458" i="9"/>
  <c r="C552" i="9"/>
  <c r="D552" i="9" s="1"/>
  <c r="V552" i="9" s="1"/>
  <c r="B553" i="9"/>
  <c r="B364" i="9"/>
  <c r="C363" i="9"/>
  <c r="D363" i="9" s="1"/>
  <c r="V363" i="9" s="1"/>
  <c r="C269" i="9"/>
  <c r="D269" i="9" s="1"/>
  <c r="V269" i="9" s="1"/>
  <c r="B270" i="9"/>
  <c r="D31" i="9"/>
  <c r="V31" i="9" s="1"/>
  <c r="C32" i="9"/>
  <c r="D32" i="9" s="1"/>
  <c r="V32" i="9" s="1"/>
  <c r="R216" i="9" l="1"/>
  <c r="B177" i="9"/>
  <c r="C176" i="9"/>
  <c r="D176" i="9" s="1"/>
  <c r="V176" i="9" s="1"/>
  <c r="B412" i="9"/>
  <c r="C411" i="9"/>
  <c r="D411" i="9" s="1"/>
  <c r="V411" i="9" s="1"/>
  <c r="C553" i="9"/>
  <c r="D553" i="9" s="1"/>
  <c r="V553" i="9" s="1"/>
  <c r="B554" i="9"/>
  <c r="C364" i="9"/>
  <c r="D364" i="9" s="1"/>
  <c r="V364" i="9" s="1"/>
  <c r="B365" i="9"/>
  <c r="C223" i="9"/>
  <c r="D223" i="9" s="1"/>
  <c r="V223" i="9" s="1"/>
  <c r="B224" i="9"/>
  <c r="C270" i="9"/>
  <c r="D270" i="9" s="1"/>
  <c r="V270" i="9" s="1"/>
  <c r="B271" i="9"/>
  <c r="Q264" i="9"/>
  <c r="C458" i="9"/>
  <c r="D458" i="9" s="1"/>
  <c r="V458" i="9" s="1"/>
  <c r="B459" i="9"/>
  <c r="C317" i="9"/>
  <c r="D317" i="9" s="1"/>
  <c r="V317" i="9" s="1"/>
  <c r="B318" i="9"/>
  <c r="B506" i="9"/>
  <c r="C505" i="9"/>
  <c r="D505" i="9" s="1"/>
  <c r="V505" i="9" s="1"/>
  <c r="C33" i="9"/>
  <c r="R264" i="9" l="1"/>
  <c r="C271" i="9"/>
  <c r="D271" i="9" s="1"/>
  <c r="V271" i="9" s="1"/>
  <c r="B272" i="9"/>
  <c r="C177" i="9"/>
  <c r="D177" i="9" s="1"/>
  <c r="V177" i="9" s="1"/>
  <c r="B178" i="9"/>
  <c r="C506" i="9"/>
  <c r="D506" i="9" s="1"/>
  <c r="V506" i="9" s="1"/>
  <c r="B507" i="9"/>
  <c r="B460" i="9"/>
  <c r="C459" i="9"/>
  <c r="D459" i="9" s="1"/>
  <c r="V459" i="9" s="1"/>
  <c r="B366" i="9"/>
  <c r="C365" i="9"/>
  <c r="D365" i="9" s="1"/>
  <c r="V365" i="9" s="1"/>
  <c r="C318" i="9"/>
  <c r="D318" i="9" s="1"/>
  <c r="V318" i="9" s="1"/>
  <c r="B319" i="9"/>
  <c r="C554" i="9"/>
  <c r="D554" i="9" s="1"/>
  <c r="V554" i="9" s="1"/>
  <c r="B555" i="9"/>
  <c r="Q312" i="9"/>
  <c r="B225" i="9"/>
  <c r="C224" i="9"/>
  <c r="D224" i="9" s="1"/>
  <c r="V224" i="9" s="1"/>
  <c r="B413" i="9"/>
  <c r="C412" i="9"/>
  <c r="D412" i="9" s="1"/>
  <c r="V412" i="9" s="1"/>
  <c r="D33" i="9"/>
  <c r="V33" i="9" s="1"/>
  <c r="C34" i="9"/>
  <c r="D34" i="9" s="1"/>
  <c r="V34" i="9" s="1"/>
  <c r="R312" i="9" l="1"/>
  <c r="C319" i="9"/>
  <c r="D319" i="9" s="1"/>
  <c r="V319" i="9" s="1"/>
  <c r="B320" i="9"/>
  <c r="C366" i="9"/>
  <c r="D366" i="9" s="1"/>
  <c r="V366" i="9" s="1"/>
  <c r="B367" i="9"/>
  <c r="Q360" i="9"/>
  <c r="B508" i="9"/>
  <c r="C507" i="9"/>
  <c r="D507" i="9" s="1"/>
  <c r="V507" i="9" s="1"/>
  <c r="B414" i="9"/>
  <c r="Q408" i="9" s="1"/>
  <c r="C413" i="9"/>
  <c r="D413" i="9" s="1"/>
  <c r="V413" i="9" s="1"/>
  <c r="C272" i="9"/>
  <c r="D272" i="9" s="1"/>
  <c r="V272" i="9" s="1"/>
  <c r="B273" i="9"/>
  <c r="B556" i="9"/>
  <c r="C555" i="9"/>
  <c r="D555" i="9" s="1"/>
  <c r="V555" i="9" s="1"/>
  <c r="C225" i="9"/>
  <c r="D225" i="9" s="1"/>
  <c r="V225" i="9" s="1"/>
  <c r="B226" i="9"/>
  <c r="C460" i="9"/>
  <c r="D460" i="9" s="1"/>
  <c r="V460" i="9" s="1"/>
  <c r="B461" i="9"/>
  <c r="C178" i="9"/>
  <c r="D178" i="9" s="1"/>
  <c r="V178" i="9" s="1"/>
  <c r="B179" i="9"/>
  <c r="C35" i="9"/>
  <c r="D35" i="9" s="1"/>
  <c r="V35" i="9" s="1"/>
  <c r="R408" i="9" l="1"/>
  <c r="R360" i="9"/>
  <c r="C461" i="9"/>
  <c r="D461" i="9" s="1"/>
  <c r="V461" i="9" s="1"/>
  <c r="B462" i="9"/>
  <c r="Q456" i="9" s="1"/>
  <c r="B180" i="9"/>
  <c r="C179" i="9"/>
  <c r="D179" i="9" s="1"/>
  <c r="V179" i="9" s="1"/>
  <c r="C414" i="9"/>
  <c r="D414" i="9" s="1"/>
  <c r="V414" i="9" s="1"/>
  <c r="B415" i="9"/>
  <c r="C367" i="9"/>
  <c r="D367" i="9" s="1"/>
  <c r="V367" i="9" s="1"/>
  <c r="B368" i="9"/>
  <c r="C273" i="9"/>
  <c r="D273" i="9" s="1"/>
  <c r="V273" i="9" s="1"/>
  <c r="B274" i="9"/>
  <c r="C226" i="9"/>
  <c r="D226" i="9" s="1"/>
  <c r="V226" i="9" s="1"/>
  <c r="B227" i="9"/>
  <c r="C556" i="9"/>
  <c r="D556" i="9" s="1"/>
  <c r="V556" i="9" s="1"/>
  <c r="B557" i="9"/>
  <c r="B509" i="9"/>
  <c r="C508" i="9"/>
  <c r="D508" i="9" s="1"/>
  <c r="V508" i="9" s="1"/>
  <c r="B321" i="9"/>
  <c r="C320" i="9"/>
  <c r="D320" i="9" s="1"/>
  <c r="V320" i="9" s="1"/>
  <c r="C36" i="9"/>
  <c r="D36" i="9" s="1"/>
  <c r="V36" i="9" s="1"/>
  <c r="R456" i="9" l="1"/>
  <c r="C415" i="9"/>
  <c r="D415" i="9" s="1"/>
  <c r="V415" i="9" s="1"/>
  <c r="B416" i="9"/>
  <c r="B181" i="9"/>
  <c r="Q175" i="9" s="1"/>
  <c r="C180" i="9"/>
  <c r="D180" i="9" s="1"/>
  <c r="V180" i="9" s="1"/>
  <c r="B322" i="9"/>
  <c r="C321" i="9"/>
  <c r="D321" i="9" s="1"/>
  <c r="V321" i="9" s="1"/>
  <c r="C557" i="9"/>
  <c r="D557" i="9" s="1"/>
  <c r="V557" i="9" s="1"/>
  <c r="B558" i="9"/>
  <c r="C274" i="9"/>
  <c r="D274" i="9" s="1"/>
  <c r="V274" i="9" s="1"/>
  <c r="B275" i="9"/>
  <c r="C368" i="9"/>
  <c r="D368" i="9" s="1"/>
  <c r="V368" i="9" s="1"/>
  <c r="B369" i="9"/>
  <c r="C462" i="9"/>
  <c r="D462" i="9" s="1"/>
  <c r="V462" i="9" s="1"/>
  <c r="B463" i="9"/>
  <c r="C509" i="9"/>
  <c r="D509" i="9" s="1"/>
  <c r="V509" i="9" s="1"/>
  <c r="B510" i="9"/>
  <c r="C227" i="9"/>
  <c r="D227" i="9" s="1"/>
  <c r="V227" i="9" s="1"/>
  <c r="B228" i="9"/>
  <c r="C37" i="9"/>
  <c r="D37" i="9" s="1"/>
  <c r="V37" i="9" s="1"/>
  <c r="R175" i="9" l="1"/>
  <c r="C510" i="9"/>
  <c r="D510" i="9" s="1"/>
  <c r="V510" i="9" s="1"/>
  <c r="B511" i="9"/>
  <c r="Q504" i="9"/>
  <c r="B276" i="9"/>
  <c r="C275" i="9"/>
  <c r="D275" i="9" s="1"/>
  <c r="V275" i="9" s="1"/>
  <c r="C369" i="9"/>
  <c r="D369" i="9" s="1"/>
  <c r="V369" i="9" s="1"/>
  <c r="B370" i="9"/>
  <c r="C322" i="9"/>
  <c r="D322" i="9" s="1"/>
  <c r="V322" i="9" s="1"/>
  <c r="B323" i="9"/>
  <c r="B417" i="9"/>
  <c r="C416" i="9"/>
  <c r="D416" i="9" s="1"/>
  <c r="V416" i="9" s="1"/>
  <c r="C181" i="9"/>
  <c r="D181" i="9" s="1"/>
  <c r="V181" i="9" s="1"/>
  <c r="B182" i="9"/>
  <c r="B229" i="9"/>
  <c r="C228" i="9"/>
  <c r="D228" i="9" s="1"/>
  <c r="V228" i="9" s="1"/>
  <c r="B464" i="9"/>
  <c r="C463" i="9"/>
  <c r="D463" i="9" s="1"/>
  <c r="V463" i="9" s="1"/>
  <c r="C558" i="9"/>
  <c r="D558" i="9" s="1"/>
  <c r="V558" i="9" s="1"/>
  <c r="B559" i="9"/>
  <c r="Q552" i="9"/>
  <c r="C38" i="9"/>
  <c r="D38" i="9" s="1"/>
  <c r="V38" i="9" s="1"/>
  <c r="R552" i="9" l="1"/>
  <c r="R504" i="9"/>
  <c r="C323" i="9"/>
  <c r="D323" i="9" s="1"/>
  <c r="V323" i="9" s="1"/>
  <c r="B324" i="9"/>
  <c r="B512" i="9"/>
  <c r="C511" i="9"/>
  <c r="D511" i="9" s="1"/>
  <c r="V511" i="9" s="1"/>
  <c r="B560" i="9"/>
  <c r="C559" i="9"/>
  <c r="D559" i="9" s="1"/>
  <c r="V559" i="9" s="1"/>
  <c r="C464" i="9"/>
  <c r="D464" i="9" s="1"/>
  <c r="V464" i="9" s="1"/>
  <c r="B465" i="9"/>
  <c r="B230" i="9"/>
  <c r="C229" i="9"/>
  <c r="D229" i="9" s="1"/>
  <c r="V229" i="9" s="1"/>
  <c r="B418" i="9"/>
  <c r="C417" i="9"/>
  <c r="D417" i="9" s="1"/>
  <c r="V417" i="9" s="1"/>
  <c r="C276" i="9"/>
  <c r="D276" i="9" s="1"/>
  <c r="V276" i="9" s="1"/>
  <c r="B277" i="9"/>
  <c r="Q271" i="9" s="1"/>
  <c r="B183" i="9"/>
  <c r="C182" i="9"/>
  <c r="D182" i="9" s="1"/>
  <c r="V182" i="9" s="1"/>
  <c r="C370" i="9"/>
  <c r="D370" i="9" s="1"/>
  <c r="V370" i="9" s="1"/>
  <c r="B371" i="9"/>
  <c r="Q223" i="9"/>
  <c r="C39" i="9"/>
  <c r="D39" i="9" s="1"/>
  <c r="V39" i="9" s="1"/>
  <c r="R271" i="9" l="1"/>
  <c r="R223" i="9"/>
  <c r="B513" i="9"/>
  <c r="C512" i="9"/>
  <c r="D512" i="9" s="1"/>
  <c r="V512" i="9" s="1"/>
  <c r="C183" i="9"/>
  <c r="D183" i="9" s="1"/>
  <c r="V183" i="9" s="1"/>
  <c r="B184" i="9"/>
  <c r="B372" i="9"/>
  <c r="C371" i="9"/>
  <c r="D371" i="9" s="1"/>
  <c r="V371" i="9" s="1"/>
  <c r="C277" i="9"/>
  <c r="D277" i="9" s="1"/>
  <c r="V277" i="9" s="1"/>
  <c r="B278" i="9"/>
  <c r="C418" i="9"/>
  <c r="D418" i="9" s="1"/>
  <c r="V418" i="9" s="1"/>
  <c r="B419" i="9"/>
  <c r="C465" i="9"/>
  <c r="D465" i="9" s="1"/>
  <c r="V465" i="9" s="1"/>
  <c r="B466" i="9"/>
  <c r="C560" i="9"/>
  <c r="D560" i="9" s="1"/>
  <c r="V560" i="9" s="1"/>
  <c r="B561" i="9"/>
  <c r="C324" i="9"/>
  <c r="D324" i="9" s="1"/>
  <c r="V324" i="9" s="1"/>
  <c r="B325" i="9"/>
  <c r="C230" i="9"/>
  <c r="D230" i="9" s="1"/>
  <c r="V230" i="9" s="1"/>
  <c r="B231" i="9"/>
  <c r="C40" i="9"/>
  <c r="X9" i="9" s="1"/>
  <c r="C325" i="9" l="1"/>
  <c r="D325" i="9" s="1"/>
  <c r="V325" i="9" s="1"/>
  <c r="B326" i="9"/>
  <c r="B279" i="9"/>
  <c r="C278" i="9"/>
  <c r="D278" i="9" s="1"/>
  <c r="V278" i="9" s="1"/>
  <c r="B185" i="9"/>
  <c r="C184" i="9"/>
  <c r="D184" i="9" s="1"/>
  <c r="V184" i="9" s="1"/>
  <c r="C466" i="9"/>
  <c r="D466" i="9" s="1"/>
  <c r="V466" i="9" s="1"/>
  <c r="B467" i="9"/>
  <c r="C231" i="9"/>
  <c r="D231" i="9" s="1"/>
  <c r="V231" i="9" s="1"/>
  <c r="B232" i="9"/>
  <c r="C561" i="9"/>
  <c r="D561" i="9" s="1"/>
  <c r="V561" i="9" s="1"/>
  <c r="B562" i="9"/>
  <c r="C419" i="9"/>
  <c r="D419" i="9" s="1"/>
  <c r="V419" i="9" s="1"/>
  <c r="B420" i="9"/>
  <c r="W15" i="9"/>
  <c r="W29" i="9"/>
  <c r="R24" i="9" s="1"/>
  <c r="Q319" i="9"/>
  <c r="C372" i="9"/>
  <c r="D372" i="9" s="1"/>
  <c r="V372" i="9" s="1"/>
  <c r="B373" i="9"/>
  <c r="C513" i="9"/>
  <c r="D513" i="9" s="1"/>
  <c r="V513" i="9" s="1"/>
  <c r="B514" i="9"/>
  <c r="B58" i="9"/>
  <c r="D40" i="9"/>
  <c r="V40" i="9" s="1"/>
  <c r="R319" i="9" l="1"/>
  <c r="C373" i="9"/>
  <c r="D373" i="9" s="1"/>
  <c r="V373" i="9" s="1"/>
  <c r="B374" i="9"/>
  <c r="Q367" i="9"/>
  <c r="B421" i="9"/>
  <c r="C420" i="9"/>
  <c r="D420" i="9" s="1"/>
  <c r="V420" i="9" s="1"/>
  <c r="C467" i="9"/>
  <c r="D467" i="9" s="1"/>
  <c r="V467" i="9" s="1"/>
  <c r="B468" i="9"/>
  <c r="C514" i="9"/>
  <c r="D514" i="9" s="1"/>
  <c r="V514" i="9" s="1"/>
  <c r="B515" i="9"/>
  <c r="C232" i="9"/>
  <c r="D232" i="9" s="1"/>
  <c r="V232" i="9" s="1"/>
  <c r="B233" i="9"/>
  <c r="B280" i="9"/>
  <c r="C279" i="9"/>
  <c r="D279" i="9" s="1"/>
  <c r="V279" i="9" s="1"/>
  <c r="B327" i="9"/>
  <c r="C326" i="9"/>
  <c r="D326" i="9" s="1"/>
  <c r="V326" i="9" s="1"/>
  <c r="Q415" i="9"/>
  <c r="C562" i="9"/>
  <c r="B563" i="9"/>
  <c r="C185" i="9"/>
  <c r="D185" i="9" s="1"/>
  <c r="V185" i="9" s="1"/>
  <c r="B186" i="9"/>
  <c r="R10" i="9"/>
  <c r="B59" i="9"/>
  <c r="C58" i="9"/>
  <c r="R415" i="9" l="1"/>
  <c r="R367" i="9"/>
  <c r="C563" i="9"/>
  <c r="D563" i="9" s="1"/>
  <c r="V563" i="9" s="1"/>
  <c r="B564" i="9"/>
  <c r="B516" i="9"/>
  <c r="C515" i="9"/>
  <c r="D515" i="9" s="1"/>
  <c r="V515" i="9" s="1"/>
  <c r="B375" i="9"/>
  <c r="C374" i="9"/>
  <c r="B187" i="9"/>
  <c r="C186" i="9"/>
  <c r="D562" i="9"/>
  <c r="V562" i="9" s="1"/>
  <c r="B281" i="9"/>
  <c r="C280" i="9"/>
  <c r="C233" i="9"/>
  <c r="B234" i="9"/>
  <c r="C468" i="9"/>
  <c r="B469" i="9"/>
  <c r="B422" i="9"/>
  <c r="C421" i="9"/>
  <c r="C327" i="9"/>
  <c r="B328" i="9"/>
  <c r="E54" i="9"/>
  <c r="L54" i="9" s="1"/>
  <c r="G54" i="9"/>
  <c r="B60" i="9"/>
  <c r="B61" i="9" s="1"/>
  <c r="B62" i="9" s="1"/>
  <c r="B63" i="9" s="1"/>
  <c r="D58" i="9"/>
  <c r="V58" i="9" s="1"/>
  <c r="C59" i="9"/>
  <c r="B423" i="9" l="1"/>
  <c r="C422" i="9"/>
  <c r="D422" i="9" s="1"/>
  <c r="V422" i="9" s="1"/>
  <c r="C234" i="9"/>
  <c r="D234" i="9" s="1"/>
  <c r="V234" i="9" s="1"/>
  <c r="B235" i="9"/>
  <c r="B282" i="9"/>
  <c r="C281" i="9"/>
  <c r="D281" i="9" s="1"/>
  <c r="V281" i="9" s="1"/>
  <c r="D186" i="9"/>
  <c r="V186" i="9" s="1"/>
  <c r="B376" i="9"/>
  <c r="C375" i="9"/>
  <c r="D375" i="9" s="1"/>
  <c r="V375" i="9" s="1"/>
  <c r="C564" i="9"/>
  <c r="B565" i="9"/>
  <c r="C469" i="9"/>
  <c r="D469" i="9" s="1"/>
  <c r="V469" i="9" s="1"/>
  <c r="B470" i="9"/>
  <c r="Q463" i="9"/>
  <c r="D233" i="9"/>
  <c r="V233" i="9" s="1"/>
  <c r="B64" i="9"/>
  <c r="B65" i="9" s="1"/>
  <c r="B66" i="9" s="1"/>
  <c r="U63" i="9"/>
  <c r="C328" i="9"/>
  <c r="D328" i="9" s="1"/>
  <c r="V328" i="9" s="1"/>
  <c r="B329" i="9"/>
  <c r="D468" i="9"/>
  <c r="V468" i="9" s="1"/>
  <c r="C516" i="9"/>
  <c r="D516" i="9" s="1"/>
  <c r="V516" i="9" s="1"/>
  <c r="B517" i="9"/>
  <c r="C187" i="9"/>
  <c r="D187" i="9" s="1"/>
  <c r="V187" i="9" s="1"/>
  <c r="B188" i="9"/>
  <c r="C188" i="9" s="1"/>
  <c r="D188" i="9" s="1"/>
  <c r="V188" i="9" s="1"/>
  <c r="D327" i="9"/>
  <c r="V327" i="9" s="1"/>
  <c r="D421" i="9"/>
  <c r="V421" i="9" s="1"/>
  <c r="D280" i="9"/>
  <c r="V280" i="9" s="1"/>
  <c r="D374" i="9"/>
  <c r="V374" i="9" s="1"/>
  <c r="I54" i="9"/>
  <c r="N54" i="9"/>
  <c r="P54" i="9" s="1"/>
  <c r="D59" i="9"/>
  <c r="V59" i="9" s="1"/>
  <c r="C60" i="9"/>
  <c r="Q182" i="9" l="1"/>
  <c r="C565" i="9"/>
  <c r="D565" i="9" s="1"/>
  <c r="V565" i="9" s="1"/>
  <c r="B566" i="9"/>
  <c r="Q559" i="9"/>
  <c r="B377" i="9"/>
  <c r="C376" i="9"/>
  <c r="B283" i="9"/>
  <c r="C282" i="9"/>
  <c r="D282" i="9" s="1"/>
  <c r="V282" i="9" s="1"/>
  <c r="C517" i="9"/>
  <c r="D517" i="9" s="1"/>
  <c r="V517" i="9" s="1"/>
  <c r="B518" i="9"/>
  <c r="Q511" i="9"/>
  <c r="C329" i="9"/>
  <c r="B330" i="9"/>
  <c r="C470" i="9"/>
  <c r="B471" i="9"/>
  <c r="D564" i="9"/>
  <c r="V564" i="9" s="1"/>
  <c r="X153" i="9"/>
  <c r="B236" i="9"/>
  <c r="C236" i="9" s="1"/>
  <c r="D236" i="9" s="1"/>
  <c r="V236" i="9" s="1"/>
  <c r="C235" i="9"/>
  <c r="B424" i="9"/>
  <c r="C423" i="9"/>
  <c r="R463" i="9"/>
  <c r="D60" i="9"/>
  <c r="V60" i="9" s="1"/>
  <c r="B67" i="9"/>
  <c r="B68" i="9" s="1"/>
  <c r="B69" i="9" s="1"/>
  <c r="B70" i="9" s="1"/>
  <c r="B71" i="9" s="1"/>
  <c r="B72" i="9" s="1"/>
  <c r="Q58" i="9"/>
  <c r="C61" i="9"/>
  <c r="Q230" i="9" l="1"/>
  <c r="G243" i="9" s="1"/>
  <c r="E195" i="9"/>
  <c r="G195" i="9"/>
  <c r="B425" i="9"/>
  <c r="C424" i="9"/>
  <c r="D424" i="9" s="1"/>
  <c r="V424" i="9" s="1"/>
  <c r="B472" i="9"/>
  <c r="C471" i="9"/>
  <c r="D471" i="9" s="1"/>
  <c r="V471" i="9" s="1"/>
  <c r="D329" i="9"/>
  <c r="V329" i="9" s="1"/>
  <c r="C566" i="9"/>
  <c r="B567" i="9"/>
  <c r="R230" i="9"/>
  <c r="D470" i="9"/>
  <c r="V470" i="9" s="1"/>
  <c r="R511" i="9"/>
  <c r="D376" i="9"/>
  <c r="V376" i="9" s="1"/>
  <c r="D235" i="9"/>
  <c r="V235" i="9" s="1"/>
  <c r="X201" i="9"/>
  <c r="B519" i="9"/>
  <c r="C518" i="9"/>
  <c r="B378" i="9"/>
  <c r="C377" i="9"/>
  <c r="D377" i="9" s="1"/>
  <c r="V377" i="9" s="1"/>
  <c r="R182" i="9"/>
  <c r="D423" i="9"/>
  <c r="V423" i="9" s="1"/>
  <c r="B331" i="9"/>
  <c r="C330" i="9"/>
  <c r="D330" i="9" s="1"/>
  <c r="V330" i="9" s="1"/>
  <c r="C283" i="9"/>
  <c r="D283" i="9" s="1"/>
  <c r="V283" i="9" s="1"/>
  <c r="B284" i="9"/>
  <c r="C284" i="9" s="1"/>
  <c r="D284" i="9" s="1"/>
  <c r="V284" i="9" s="1"/>
  <c r="R559" i="9"/>
  <c r="B73" i="9"/>
  <c r="B74" i="9" s="1"/>
  <c r="B75" i="9" s="1"/>
  <c r="B76" i="9" s="1"/>
  <c r="B77" i="9" s="1"/>
  <c r="D61" i="9"/>
  <c r="V61" i="9" s="1"/>
  <c r="C62" i="9"/>
  <c r="E243" i="9" l="1"/>
  <c r="I243" i="9" s="1"/>
  <c r="G246" i="9"/>
  <c r="E246" i="9"/>
  <c r="G198" i="9"/>
  <c r="E198" i="9"/>
  <c r="I195" i="9"/>
  <c r="D518" i="9"/>
  <c r="V518" i="9" s="1"/>
  <c r="B78" i="9"/>
  <c r="B79" i="9" s="1"/>
  <c r="B80" i="9" s="1"/>
  <c r="B81" i="9" s="1"/>
  <c r="B82" i="9" s="1"/>
  <c r="B83" i="9" s="1"/>
  <c r="B84" i="9" s="1"/>
  <c r="U77" i="9"/>
  <c r="B332" i="9"/>
  <c r="C332" i="9" s="1"/>
  <c r="D332" i="9" s="1"/>
  <c r="V332" i="9" s="1"/>
  <c r="C331" i="9"/>
  <c r="D331" i="9" s="1"/>
  <c r="V331" i="9" s="1"/>
  <c r="B379" i="9"/>
  <c r="C378" i="9"/>
  <c r="D378" i="9" s="1"/>
  <c r="V378" i="9" s="1"/>
  <c r="B520" i="9"/>
  <c r="C519" i="9"/>
  <c r="D519" i="9" s="1"/>
  <c r="V519" i="9" s="1"/>
  <c r="B568" i="9"/>
  <c r="C567" i="9"/>
  <c r="D567" i="9" s="1"/>
  <c r="V567" i="9" s="1"/>
  <c r="C425" i="9"/>
  <c r="B426" i="9"/>
  <c r="X249" i="9"/>
  <c r="D566" i="9"/>
  <c r="V566" i="9" s="1"/>
  <c r="C472" i="9"/>
  <c r="B473" i="9"/>
  <c r="Q278" i="9"/>
  <c r="D62" i="9"/>
  <c r="V62" i="9" s="1"/>
  <c r="C63" i="9"/>
  <c r="D63" i="9" s="1"/>
  <c r="V63" i="9" s="1"/>
  <c r="E291" i="9" l="1"/>
  <c r="G291" i="9"/>
  <c r="I246" i="9"/>
  <c r="Q326" i="9"/>
  <c r="I198" i="9"/>
  <c r="D425" i="9"/>
  <c r="V425" i="9" s="1"/>
  <c r="B380" i="9"/>
  <c r="C379" i="9"/>
  <c r="B474" i="9"/>
  <c r="C473" i="9"/>
  <c r="D473" i="9" s="1"/>
  <c r="V473" i="9" s="1"/>
  <c r="C568" i="9"/>
  <c r="B569" i="9"/>
  <c r="C520" i="9"/>
  <c r="D520" i="9" s="1"/>
  <c r="V520" i="9" s="1"/>
  <c r="B521" i="9"/>
  <c r="B85" i="9"/>
  <c r="B86" i="9" s="1"/>
  <c r="B87" i="9" s="1"/>
  <c r="B88" i="9" s="1"/>
  <c r="B89" i="9" s="1"/>
  <c r="B90" i="9" s="1"/>
  <c r="B91" i="9" s="1"/>
  <c r="B92" i="9" s="1"/>
  <c r="U84" i="9"/>
  <c r="R278" i="9"/>
  <c r="D472" i="9"/>
  <c r="V472" i="9" s="1"/>
  <c r="B427" i="9"/>
  <c r="C426" i="9"/>
  <c r="D426" i="9" s="1"/>
  <c r="V426" i="9" s="1"/>
  <c r="X297" i="9"/>
  <c r="C64" i="9"/>
  <c r="R326" i="9" l="1"/>
  <c r="G339" i="9"/>
  <c r="E339" i="9"/>
  <c r="G294" i="9"/>
  <c r="E294" i="9"/>
  <c r="I291" i="9"/>
  <c r="D379" i="9"/>
  <c r="V379" i="9" s="1"/>
  <c r="C380" i="9"/>
  <c r="D380" i="9" s="1"/>
  <c r="V380" i="9" s="1"/>
  <c r="Q374" i="9"/>
  <c r="B570" i="9"/>
  <c r="C569" i="9"/>
  <c r="D569" i="9" s="1"/>
  <c r="V569" i="9" s="1"/>
  <c r="B428" i="9"/>
  <c r="C427" i="9"/>
  <c r="D427" i="9" s="1"/>
  <c r="V427" i="9" s="1"/>
  <c r="C521" i="9"/>
  <c r="D521" i="9" s="1"/>
  <c r="V521" i="9" s="1"/>
  <c r="B522" i="9"/>
  <c r="D568" i="9"/>
  <c r="V568" i="9" s="1"/>
  <c r="B475" i="9"/>
  <c r="C474" i="9"/>
  <c r="D64" i="9"/>
  <c r="V64" i="9" s="1"/>
  <c r="C65" i="9"/>
  <c r="G387" i="9" l="1"/>
  <c r="E387" i="9"/>
  <c r="I339" i="9"/>
  <c r="G342" i="9"/>
  <c r="E342" i="9"/>
  <c r="I294" i="9"/>
  <c r="X345" i="9"/>
  <c r="D474" i="9"/>
  <c r="V474" i="9" s="1"/>
  <c r="C522" i="9"/>
  <c r="D522" i="9" s="1"/>
  <c r="V522" i="9" s="1"/>
  <c r="B523" i="9"/>
  <c r="C428" i="9"/>
  <c r="Q422" i="9"/>
  <c r="R374" i="9"/>
  <c r="B476" i="9"/>
  <c r="C475" i="9"/>
  <c r="D475" i="9" s="1"/>
  <c r="V475" i="9" s="1"/>
  <c r="B571" i="9"/>
  <c r="C570" i="9"/>
  <c r="D570" i="9" s="1"/>
  <c r="V570" i="9" s="1"/>
  <c r="D65" i="9"/>
  <c r="V65" i="9" s="1"/>
  <c r="C66" i="9"/>
  <c r="D66" i="9" s="1"/>
  <c r="V66" i="9" s="1"/>
  <c r="E435" i="9" l="1"/>
  <c r="G435" i="9"/>
  <c r="G390" i="9"/>
  <c r="E390" i="9"/>
  <c r="I387" i="9"/>
  <c r="I342" i="9"/>
  <c r="B572" i="9"/>
  <c r="C571" i="9"/>
  <c r="D571" i="9" s="1"/>
  <c r="V571" i="9" s="1"/>
  <c r="R422" i="9"/>
  <c r="B524" i="9"/>
  <c r="C523" i="9"/>
  <c r="D523" i="9" s="1"/>
  <c r="V523" i="9" s="1"/>
  <c r="D428" i="9"/>
  <c r="V428" i="9" s="1"/>
  <c r="X393" i="9"/>
  <c r="C476" i="9"/>
  <c r="Q470" i="9"/>
  <c r="Q65" i="9"/>
  <c r="C67" i="9"/>
  <c r="E483" i="9" l="1"/>
  <c r="G483" i="9"/>
  <c r="I435" i="9"/>
  <c r="G438" i="9"/>
  <c r="E438" i="9"/>
  <c r="I390" i="9"/>
  <c r="C524" i="9"/>
  <c r="Q518" i="9"/>
  <c r="R470" i="9"/>
  <c r="D476" i="9"/>
  <c r="V476" i="9" s="1"/>
  <c r="X441" i="9"/>
  <c r="C572" i="9"/>
  <c r="Q566" i="9"/>
  <c r="R65" i="9"/>
  <c r="D67" i="9"/>
  <c r="V67" i="9" s="1"/>
  <c r="C68" i="9"/>
  <c r="D68" i="9" s="1"/>
  <c r="V68" i="9" s="1"/>
  <c r="E579" i="9" l="1"/>
  <c r="G579" i="9"/>
  <c r="G531" i="9"/>
  <c r="E531" i="9"/>
  <c r="G486" i="9"/>
  <c r="E486" i="9"/>
  <c r="I483" i="9"/>
  <c r="I438" i="9"/>
  <c r="R566" i="9"/>
  <c r="D524" i="9"/>
  <c r="V524" i="9" s="1"/>
  <c r="X489" i="9"/>
  <c r="D572" i="9"/>
  <c r="V572" i="9" s="1"/>
  <c r="X537" i="9"/>
  <c r="R518" i="9"/>
  <c r="Q72" i="9"/>
  <c r="C69" i="9"/>
  <c r="I579" i="9" l="1"/>
  <c r="G582" i="9"/>
  <c r="E582" i="9"/>
  <c r="G534" i="9"/>
  <c r="E534" i="9"/>
  <c r="I531" i="9"/>
  <c r="I486" i="9"/>
  <c r="D69" i="9"/>
  <c r="V69" i="9" s="1"/>
  <c r="Q79" i="9"/>
  <c r="C70" i="9"/>
  <c r="D70" i="9" s="1"/>
  <c r="V70" i="9" s="1"/>
  <c r="I582" i="9" l="1"/>
  <c r="I534" i="9"/>
  <c r="C88" i="9"/>
  <c r="C71" i="9"/>
  <c r="D71" i="9" s="1"/>
  <c r="V71" i="9" s="1"/>
  <c r="Q86" i="9" l="1"/>
  <c r="C72" i="9"/>
  <c r="G99" i="9" l="1"/>
  <c r="E99" i="9"/>
  <c r="L99" i="9" s="1"/>
  <c r="R86" i="9"/>
  <c r="D72" i="9"/>
  <c r="V72" i="9" s="1"/>
  <c r="C73" i="9"/>
  <c r="D73" i="9" s="1"/>
  <c r="V73" i="9" s="1"/>
  <c r="I99" i="9" l="1"/>
  <c r="N99" i="9"/>
  <c r="P99" i="9" s="1"/>
  <c r="C74" i="9"/>
  <c r="D74" i="9" l="1"/>
  <c r="V74" i="9" s="1"/>
  <c r="C75" i="9"/>
  <c r="D75" i="9" s="1"/>
  <c r="V75" i="9" s="1"/>
  <c r="C76" i="9" l="1"/>
  <c r="D76" i="9" s="1"/>
  <c r="V76" i="9" s="1"/>
  <c r="C77" i="9" l="1"/>
  <c r="D77" i="9" l="1"/>
  <c r="V77" i="9" s="1"/>
  <c r="C78" i="9"/>
  <c r="D78" i="9" s="1"/>
  <c r="V78" i="9" s="1"/>
  <c r="C79" i="9" l="1"/>
  <c r="D79" i="9" l="1"/>
  <c r="V79" i="9" s="1"/>
  <c r="C80" i="9"/>
  <c r="D80" i="9" s="1"/>
  <c r="V80" i="9" s="1"/>
  <c r="C81" i="9" l="1"/>
  <c r="D81" i="9" l="1"/>
  <c r="V81" i="9" s="1"/>
  <c r="C82" i="9"/>
  <c r="D82" i="9" s="1"/>
  <c r="V82" i="9" s="1"/>
  <c r="C83" i="9" l="1"/>
  <c r="D83" i="9" l="1"/>
  <c r="V83" i="9" s="1"/>
  <c r="C84" i="9"/>
  <c r="D84" i="9" s="1"/>
  <c r="V84" i="9" s="1"/>
  <c r="C85" i="9" l="1"/>
  <c r="D85" i="9" l="1"/>
  <c r="V85" i="9" s="1"/>
  <c r="C86" i="9"/>
  <c r="D86" i="9" l="1"/>
  <c r="V86" i="9" s="1"/>
  <c r="C87" i="9"/>
  <c r="D87" i="9" s="1"/>
  <c r="V87" i="9" s="1"/>
  <c r="D88" i="9" l="1"/>
  <c r="V88" i="9" s="1"/>
  <c r="C89" i="9" l="1"/>
  <c r="D89" i="9" l="1"/>
  <c r="V89" i="9" s="1"/>
  <c r="C90" i="9"/>
  <c r="D90" i="9" s="1"/>
  <c r="V90" i="9" s="1"/>
  <c r="C91" i="9" l="1"/>
  <c r="D91" i="9" l="1"/>
  <c r="V91" i="9" s="1"/>
  <c r="C92" i="9"/>
  <c r="X57" i="9" l="1"/>
  <c r="B106" i="9"/>
  <c r="D92" i="9"/>
  <c r="V92" i="9" s="1"/>
  <c r="B107" i="9" l="1"/>
  <c r="C106" i="9"/>
  <c r="W84" i="9"/>
  <c r="R79" i="9" s="1"/>
  <c r="W77" i="9"/>
  <c r="R72" i="9" s="1"/>
  <c r="W63" i="9"/>
  <c r="R58" i="9" s="1"/>
  <c r="E102" i="9" l="1"/>
  <c r="L102" i="9" s="1"/>
  <c r="G102" i="9"/>
  <c r="D106" i="9"/>
  <c r="V106" i="9" s="1"/>
  <c r="C107" i="9"/>
  <c r="B108" i="9"/>
  <c r="N102" i="9" l="1"/>
  <c r="P102" i="9" s="1"/>
  <c r="I102" i="9"/>
  <c r="B109" i="9"/>
  <c r="C108" i="9"/>
  <c r="D108" i="9" s="1"/>
  <c r="V108" i="9" s="1"/>
  <c r="D107" i="9"/>
  <c r="V107" i="9" s="1"/>
  <c r="B110" i="9" l="1"/>
  <c r="C109" i="9"/>
  <c r="D109" i="9" l="1"/>
  <c r="V109" i="9" s="1"/>
  <c r="C110" i="9"/>
  <c r="D110" i="9" s="1"/>
  <c r="V110" i="9" s="1"/>
  <c r="B111" i="9"/>
  <c r="B112" i="9" l="1"/>
  <c r="C111" i="9"/>
  <c r="D111" i="9" l="1"/>
  <c r="V111" i="9" s="1"/>
  <c r="C112" i="9"/>
  <c r="D112" i="9" s="1"/>
  <c r="V112" i="9" s="1"/>
  <c r="B113" i="9"/>
  <c r="Q106" i="9"/>
  <c r="R106" i="9" l="1"/>
  <c r="B114" i="9"/>
  <c r="C113" i="9"/>
  <c r="B115" i="9" l="1"/>
  <c r="C114" i="9"/>
  <c r="D114" i="9" s="1"/>
  <c r="V114" i="9" s="1"/>
  <c r="D113" i="9"/>
  <c r="V113" i="9" s="1"/>
  <c r="B116" i="9" l="1"/>
  <c r="C115" i="9"/>
  <c r="D115" i="9" s="1"/>
  <c r="V115" i="9" s="1"/>
  <c r="C116" i="9" l="1"/>
  <c r="D116" i="9" s="1"/>
  <c r="V116" i="9" s="1"/>
  <c r="B117" i="9"/>
  <c r="B118" i="9" l="1"/>
  <c r="C117" i="9"/>
  <c r="D117" i="9" s="1"/>
  <c r="V117" i="9" s="1"/>
  <c r="C118" i="9" l="1"/>
  <c r="D118" i="9" s="1"/>
  <c r="V118" i="9" s="1"/>
  <c r="B119" i="9"/>
  <c r="B120" i="9" l="1"/>
  <c r="C119" i="9"/>
  <c r="D119" i="9" s="1"/>
  <c r="V119" i="9" s="1"/>
  <c r="Q113" i="9"/>
  <c r="R113" i="9" l="1"/>
  <c r="C120" i="9"/>
  <c r="D120" i="9" s="1"/>
  <c r="V120" i="9" s="1"/>
  <c r="B121" i="9"/>
  <c r="B122" i="9" l="1"/>
  <c r="C121" i="9"/>
  <c r="D121" i="9" s="1"/>
  <c r="V121" i="9" s="1"/>
  <c r="B123" i="9" l="1"/>
  <c r="C122" i="9"/>
  <c r="D122" i="9" s="1"/>
  <c r="V122" i="9" s="1"/>
  <c r="C123" i="9" l="1"/>
  <c r="D123" i="9" s="1"/>
  <c r="V123" i="9" s="1"/>
  <c r="B124" i="9"/>
  <c r="B125" i="9" l="1"/>
  <c r="C124" i="9"/>
  <c r="D124" i="9" s="1"/>
  <c r="V124" i="9" s="1"/>
  <c r="C125" i="9" l="1"/>
  <c r="D125" i="9" s="1"/>
  <c r="V125" i="9" s="1"/>
  <c r="B126" i="9"/>
  <c r="B127" i="9" l="1"/>
  <c r="C126" i="9"/>
  <c r="D126" i="9" s="1"/>
  <c r="V126" i="9" s="1"/>
  <c r="Q120" i="9"/>
  <c r="R120" i="9" l="1"/>
  <c r="C127" i="9"/>
  <c r="D127" i="9" s="1"/>
  <c r="V127" i="9" s="1"/>
  <c r="B128" i="9"/>
  <c r="B129" i="9" l="1"/>
  <c r="C128" i="9"/>
  <c r="D128" i="9" s="1"/>
  <c r="V128" i="9" s="1"/>
  <c r="B130" i="9" l="1"/>
  <c r="C129" i="9"/>
  <c r="D129" i="9" s="1"/>
  <c r="V129" i="9" s="1"/>
  <c r="C130" i="9" l="1"/>
  <c r="D130" i="9" s="1"/>
  <c r="V130" i="9" s="1"/>
  <c r="B131" i="9"/>
  <c r="B132" i="9" l="1"/>
  <c r="C131" i="9"/>
  <c r="D131" i="9" s="1"/>
  <c r="V131" i="9" s="1"/>
  <c r="B133" i="9" l="1"/>
  <c r="C132" i="9"/>
  <c r="D132" i="9" s="1"/>
  <c r="V132" i="9" s="1"/>
  <c r="C133" i="9" l="1"/>
  <c r="D133" i="9" s="1"/>
  <c r="V133" i="9" s="1"/>
  <c r="B134" i="9"/>
  <c r="Q127" i="9"/>
  <c r="R127" i="9" l="1"/>
  <c r="C134" i="9"/>
  <c r="D134" i="9" s="1"/>
  <c r="V134" i="9" s="1"/>
  <c r="B135" i="9"/>
  <c r="C135" i="9" l="1"/>
  <c r="D135" i="9" s="1"/>
  <c r="V135" i="9" s="1"/>
  <c r="B136" i="9"/>
  <c r="C136" i="9" l="1"/>
  <c r="D136" i="9" s="1"/>
  <c r="V136" i="9" s="1"/>
  <c r="B137" i="9"/>
  <c r="C137" i="9" l="1"/>
  <c r="D137" i="9" s="1"/>
  <c r="V137" i="9" s="1"/>
  <c r="B138" i="9"/>
  <c r="B139" i="9" l="1"/>
  <c r="C138" i="9"/>
  <c r="D138" i="9" s="1"/>
  <c r="V138" i="9" s="1"/>
  <c r="B140" i="9" l="1"/>
  <c r="C139" i="9"/>
  <c r="D139" i="9" s="1"/>
  <c r="V139" i="9" s="1"/>
  <c r="C140" i="9" l="1"/>
  <c r="X105" i="9" s="1"/>
  <c r="Q134" i="9"/>
  <c r="E147" i="9" l="1"/>
  <c r="L147" i="9" s="1"/>
  <c r="L195" i="9" s="1"/>
  <c r="L243" i="9" s="1"/>
  <c r="L291" i="9" s="1"/>
  <c r="L339" i="9" s="1"/>
  <c r="L387" i="9" s="1"/>
  <c r="L435" i="9" s="1"/>
  <c r="L483" i="9" s="1"/>
  <c r="L531" i="9" s="1"/>
  <c r="L579" i="9" s="1"/>
  <c r="G147" i="9"/>
  <c r="R134" i="9"/>
  <c r="D140" i="9"/>
  <c r="V140" i="9" s="1"/>
  <c r="G150" i="9" l="1"/>
  <c r="E150" i="9"/>
  <c r="L150" i="9" s="1"/>
  <c r="L198" i="9" s="1"/>
  <c r="L246" i="9" s="1"/>
  <c r="L294" i="9" s="1"/>
  <c r="L342" i="9" s="1"/>
  <c r="L390" i="9" s="1"/>
  <c r="L438" i="9" s="1"/>
  <c r="L486" i="9" s="1"/>
  <c r="L534" i="9" s="1"/>
  <c r="L582" i="9" s="1"/>
  <c r="N147" i="9"/>
  <c r="I147" i="9"/>
  <c r="P147" i="9" l="1"/>
  <c r="N195" i="9"/>
  <c r="I150" i="9"/>
  <c r="N150" i="9"/>
  <c r="P195" i="9" l="1"/>
  <c r="N243" i="9"/>
  <c r="P150" i="9"/>
  <c r="N198" i="9"/>
  <c r="P243" i="9" l="1"/>
  <c r="N291" i="9"/>
  <c r="P198" i="9"/>
  <c r="N246" i="9"/>
  <c r="P291" i="9" l="1"/>
  <c r="N339" i="9"/>
  <c r="P246" i="9"/>
  <c r="N294" i="9"/>
  <c r="P339" i="9" l="1"/>
  <c r="N387" i="9"/>
  <c r="P294" i="9"/>
  <c r="N342" i="9"/>
  <c r="P387" i="9" l="1"/>
  <c r="N435" i="9"/>
  <c r="P342" i="9"/>
  <c r="N390" i="9"/>
  <c r="P435" i="9" l="1"/>
  <c r="N483" i="9"/>
  <c r="P390" i="9"/>
  <c r="N438" i="9"/>
  <c r="P483" i="9" l="1"/>
  <c r="N531" i="9"/>
  <c r="P438" i="9"/>
  <c r="N486" i="9"/>
  <c r="P531" i="9" l="1"/>
  <c r="N579" i="9"/>
  <c r="P579" i="9" s="1"/>
  <c r="P486" i="9"/>
  <c r="N534" i="9"/>
  <c r="P534" i="9" l="1"/>
  <c r="N582" i="9"/>
  <c r="P582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56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104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152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200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248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296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344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392" authorId="0" shapeId="0" xr:uid="{00000000-0006-0000-0100-000009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440" authorId="0" shapeId="0" xr:uid="{00000000-0006-0000-0100-00000A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488" authorId="0" shapeId="0" xr:uid="{00000000-0006-0000-0100-00000B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536" authorId="0" shapeId="0" xr:uid="{00000000-0006-0000-0100-00000C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</commentList>
</comments>
</file>

<file path=xl/sharedStrings.xml><?xml version="1.0" encoding="utf-8"?>
<sst xmlns="http://schemas.openxmlformats.org/spreadsheetml/2006/main" count="667" uniqueCount="89">
  <si>
    <t>工事件名</t>
    <rPh sb="0" eb="4">
      <t>コウジケンメイ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</si>
  <si>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</si>
  <si>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</si>
  <si>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</si>
  <si>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</si>
  <si>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</si>
  <si>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西暦</t>
    <rPh sb="0" eb="2">
      <t>セイレキ</t>
    </rPh>
    <phoneticPr fontId="1"/>
  </si>
  <si>
    <t>実施</t>
    <rPh sb="0" eb="2">
      <t>ジッシ</t>
    </rPh>
    <phoneticPr fontId="1"/>
  </si>
  <si>
    <t>夏季休暇</t>
    <rPh sb="0" eb="4">
      <t>カキキュウカ</t>
    </rPh>
    <phoneticPr fontId="1"/>
  </si>
  <si>
    <t>振替休日</t>
    <rPh sb="0" eb="2">
      <t>フリカエ</t>
    </rPh>
    <rPh sb="2" eb="4">
      <t>キュウジツ</t>
    </rPh>
    <phoneticPr fontId="1"/>
  </si>
  <si>
    <t>契約日</t>
    <rPh sb="0" eb="2">
      <t>ケイヤク</t>
    </rPh>
    <rPh sb="2" eb="3">
      <t>ビ</t>
    </rPh>
    <phoneticPr fontId="1"/>
  </si>
  <si>
    <t>月</t>
    <rPh sb="0" eb="1">
      <t>ガツ</t>
    </rPh>
    <phoneticPr fontId="1"/>
  </si>
  <si>
    <t>工事完成期限</t>
    <rPh sb="0" eb="2">
      <t>コウジ</t>
    </rPh>
    <rPh sb="2" eb="4">
      <t>カンセイ</t>
    </rPh>
    <rPh sb="4" eb="6">
      <t>キゲン</t>
    </rPh>
    <phoneticPr fontId="1"/>
  </si>
  <si>
    <t>休日</t>
    <rPh sb="0" eb="2">
      <t>キュウジツ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</si>
  <si>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</si>
  <si>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工場製作</t>
    <rPh sb="0" eb="4">
      <t>コウジョウセイサク</t>
    </rPh>
    <phoneticPr fontId="1"/>
  </si>
  <si>
    <t>一時中止</t>
    <rPh sb="0" eb="4">
      <t>イチジチュウシ</t>
    </rPh>
    <phoneticPr fontId="1"/>
  </si>
  <si>
    <t>振替作業</t>
    <rPh sb="0" eb="2">
      <t>フリカエ</t>
    </rPh>
    <rPh sb="2" eb="4">
      <t>サギョウ</t>
    </rPh>
    <phoneticPr fontId="1"/>
  </si>
  <si>
    <t>作業日</t>
    <rPh sb="0" eb="2">
      <t>サギョウ</t>
    </rPh>
    <rPh sb="2" eb="3">
      <t>ビ</t>
    </rPh>
    <phoneticPr fontId="1"/>
  </si>
  <si>
    <t>選択肢</t>
    <rPh sb="0" eb="3">
      <t>センタクシ</t>
    </rPh>
    <phoneticPr fontId="1"/>
  </si>
  <si>
    <t>振替休日</t>
    <rPh sb="0" eb="4">
      <t>フリカエキュウジツ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</si>
  <si>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</si>
  <si>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</si>
  <si>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</si>
  <si>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</si>
  <si>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※黄色のセルを記入してください</t>
    <rPh sb="1" eb="3">
      <t>キイロ</t>
    </rPh>
    <rPh sb="7" eb="9">
      <t>キニュウ</t>
    </rPh>
    <phoneticPr fontId="9"/>
  </si>
  <si>
    <t>〇〇局〇〇課</t>
    <phoneticPr fontId="1"/>
  </si>
  <si>
    <t>〇〇工事</t>
    <phoneticPr fontId="1"/>
  </si>
  <si>
    <t>○○建設株式会社</t>
    <phoneticPr fontId="1"/>
  </si>
  <si>
    <t>提出日</t>
    <rPh sb="0" eb="3">
      <t>テイシュツビ</t>
    </rPh>
    <phoneticPr fontId="1"/>
  </si>
  <si>
    <t>休日情報</t>
    <rPh sb="0" eb="2">
      <t>キュウジツ</t>
    </rPh>
    <rPh sb="2" eb="4">
      <t>ジョウホウ</t>
    </rPh>
    <phoneticPr fontId="1"/>
  </si>
  <si>
    <t>曜日</t>
    <rPh sb="0" eb="2">
      <t>ヨウビ</t>
    </rPh>
    <phoneticPr fontId="1"/>
  </si>
  <si>
    <t>土</t>
  </si>
  <si>
    <t>日</t>
  </si>
  <si>
    <r>
      <t>現場着工日</t>
    </r>
    <r>
      <rPr>
        <vertAlign val="superscript"/>
        <sz val="11"/>
        <color theme="1"/>
        <rFont val="游ゴシック"/>
        <family val="3"/>
        <charset val="128"/>
        <scheme val="minor"/>
      </rPr>
      <t>※1</t>
    </r>
    <rPh sb="0" eb="2">
      <t>ゲンバ</t>
    </rPh>
    <rPh sb="2" eb="5">
      <t>チャッコウビ</t>
    </rPh>
    <phoneticPr fontId="1"/>
  </si>
  <si>
    <r>
      <t>工事完成日</t>
    </r>
    <r>
      <rPr>
        <vertAlign val="superscript"/>
        <sz val="11"/>
        <color theme="1"/>
        <rFont val="游ゴシック"/>
        <family val="3"/>
        <charset val="128"/>
        <scheme val="minor"/>
      </rPr>
      <t>※2</t>
    </r>
    <rPh sb="0" eb="5">
      <t>コウジカンセイビ</t>
    </rPh>
    <phoneticPr fontId="1"/>
  </si>
  <si>
    <t>※1　現場着工日：現場事務所の設置、資機材の搬入または仮設工事の開始等、現場で作業を開始する日
※2　工事完成日：現場で作業を完了する日（完成日が未定の場合は完成期限を記入）</t>
    <phoneticPr fontId="1"/>
  </si>
  <si>
    <r>
      <t>法定休日・所定休日</t>
    </r>
    <r>
      <rPr>
        <vertAlign val="superscript"/>
        <sz val="11"/>
        <color theme="1"/>
        <rFont val="游ゴシック"/>
        <family val="3"/>
        <charset val="128"/>
        <scheme val="minor"/>
      </rPr>
      <t>※3</t>
    </r>
    <rPh sb="0" eb="4">
      <t>ホウテイキュウジツ</t>
    </rPh>
    <rPh sb="5" eb="9">
      <t>ショテイキュウジツ</t>
    </rPh>
    <phoneticPr fontId="1"/>
  </si>
  <si>
    <t>※3　法定休日・所定休日：施工計画書に記載したもの</t>
    <rPh sb="3" eb="7">
      <t>ホウテイキュウジツ</t>
    </rPh>
    <rPh sb="8" eb="12">
      <t>ショテイキュウジツ</t>
    </rPh>
    <rPh sb="13" eb="18">
      <t>セコウケイカクショ</t>
    </rPh>
    <rPh sb="19" eb="21">
      <t>キサイ</t>
    </rPh>
    <phoneticPr fontId="1"/>
  </si>
  <si>
    <t>週休２日工事（現場閉所）　基本情報</t>
    <rPh sb="0" eb="2">
      <t>シュウキュウ</t>
    </rPh>
    <rPh sb="3" eb="4">
      <t>ニチ</t>
    </rPh>
    <rPh sb="4" eb="6">
      <t>コウジ</t>
    </rPh>
    <rPh sb="7" eb="11">
      <t>ゲンバヘイショ</t>
    </rPh>
    <rPh sb="13" eb="15">
      <t>キホン</t>
    </rPh>
    <rPh sb="15" eb="17">
      <t>ジョウホウ</t>
    </rPh>
    <phoneticPr fontId="1"/>
  </si>
  <si>
    <t>週休２日工事（現場閉所）休日取得実績書</t>
    <rPh sb="0" eb="2">
      <t>シュウキュウ</t>
    </rPh>
    <rPh sb="3" eb="4">
      <t>ニチ</t>
    </rPh>
    <rPh sb="4" eb="6">
      <t>コウジ</t>
    </rPh>
    <rPh sb="7" eb="11">
      <t>ゲンバヘイショ</t>
    </rPh>
    <rPh sb="12" eb="14">
      <t>キュウジツ</t>
    </rPh>
    <rPh sb="14" eb="16">
      <t>シュトク</t>
    </rPh>
    <rPh sb="16" eb="18">
      <t>ジッセキ</t>
    </rPh>
    <rPh sb="18" eb="19">
      <t>ショ</t>
    </rPh>
    <phoneticPr fontId="1"/>
  </si>
  <si>
    <t>～</t>
    <phoneticPr fontId="1"/>
  </si>
  <si>
    <r>
      <t>夏季休暇</t>
    </r>
    <r>
      <rPr>
        <vertAlign val="superscript"/>
        <sz val="11"/>
        <color theme="1"/>
        <rFont val="游ゴシック"/>
        <family val="3"/>
        <charset val="128"/>
        <scheme val="minor"/>
      </rPr>
      <t>※4</t>
    </r>
    <rPh sb="0" eb="4">
      <t>カキキュウカ</t>
    </rPh>
    <phoneticPr fontId="1"/>
  </si>
  <si>
    <r>
      <t>年末年始休暇</t>
    </r>
    <r>
      <rPr>
        <vertAlign val="superscript"/>
        <sz val="11"/>
        <color theme="1"/>
        <rFont val="游ゴシック"/>
        <family val="3"/>
        <charset val="128"/>
        <scheme val="minor"/>
      </rPr>
      <t>※5</t>
    </r>
    <rPh sb="0" eb="4">
      <t>ネンマツネンシ</t>
    </rPh>
    <rPh sb="4" eb="6">
      <t>キュウカ</t>
    </rPh>
    <phoneticPr fontId="1"/>
  </si>
  <si>
    <t>※4　夏季休暇：3日まで</t>
    <rPh sb="3" eb="7">
      <t>カキキュウカ</t>
    </rPh>
    <rPh sb="9" eb="10">
      <t>ニチ</t>
    </rPh>
    <phoneticPr fontId="1"/>
  </si>
  <si>
    <t>※5　年末年始休暇：6日まで</t>
    <rPh sb="3" eb="9">
      <t>ネンマツネンシキュウカ</t>
    </rPh>
    <rPh sb="11" eb="12">
      <t>ニチ</t>
    </rPh>
    <phoneticPr fontId="1"/>
  </si>
  <si>
    <t>（記載例４）</t>
    <rPh sb="1" eb="4">
      <t>キサイレイ</t>
    </rPh>
    <phoneticPr fontId="1"/>
  </si>
  <si>
    <t>対象週数</t>
    <rPh sb="0" eb="2">
      <t>タイショウ</t>
    </rPh>
    <rPh sb="2" eb="4">
      <t>シュウスウ</t>
    </rPh>
    <phoneticPr fontId="9"/>
  </si>
  <si>
    <t>達成週数</t>
    <rPh sb="0" eb="4">
      <t>タッセイシュウスウ</t>
    </rPh>
    <phoneticPr fontId="9"/>
  </si>
  <si>
    <t>達成</t>
    <rPh sb="0" eb="2">
      <t>タッセイ</t>
    </rPh>
    <phoneticPr fontId="1"/>
  </si>
  <si>
    <t>現場着工日</t>
    <rPh sb="0" eb="5">
      <t>ゲンバチャッコウビ</t>
    </rPh>
    <phoneticPr fontId="1"/>
  </si>
  <si>
    <t>雨天</t>
    <rPh sb="0" eb="2">
      <t>ウテン</t>
    </rPh>
    <phoneticPr fontId="1"/>
  </si>
  <si>
    <t>工程の都合上</t>
    <rPh sb="0" eb="2">
      <t>コウテイ</t>
    </rPh>
    <rPh sb="3" eb="6">
      <t>ツゴウジョウ</t>
    </rPh>
    <phoneticPr fontId="1"/>
  </si>
  <si>
    <t>達成率</t>
    <rPh sb="0" eb="3">
      <t>タッセイリツ</t>
    </rPh>
    <phoneticPr fontId="9"/>
  </si>
  <si>
    <t>猛暑日(WBGT=32)</t>
    <rPh sb="0" eb="3">
      <t>モウショビ</t>
    </rPh>
    <phoneticPr fontId="1"/>
  </si>
  <si>
    <t>通期</t>
    <rPh sb="0" eb="2">
      <t>ツウキ</t>
    </rPh>
    <phoneticPr fontId="1"/>
  </si>
  <si>
    <t>月単位</t>
    <rPh sb="0" eb="3">
      <t>ツキタンイ</t>
    </rPh>
    <phoneticPr fontId="1"/>
  </si>
  <si>
    <t>振替休日ー振替作業日</t>
    <rPh sb="0" eb="2">
      <t>フリカエ</t>
    </rPh>
    <rPh sb="2" eb="4">
      <t>キュウジツ</t>
    </rPh>
    <rPh sb="5" eb="7">
      <t>フリカエ</t>
    </rPh>
    <rPh sb="7" eb="10">
      <t>サギョウビ</t>
    </rPh>
    <phoneticPr fontId="1"/>
  </si>
  <si>
    <t>当月実績　通期</t>
    <rPh sb="0" eb="2">
      <t>トウゲツ</t>
    </rPh>
    <rPh sb="2" eb="4">
      <t>ジッセキ</t>
    </rPh>
    <rPh sb="5" eb="7">
      <t>ツウキ</t>
    </rPh>
    <phoneticPr fontId="1"/>
  </si>
  <si>
    <t>当月実績　月単位</t>
    <rPh sb="0" eb="2">
      <t>トウゲツ</t>
    </rPh>
    <rPh sb="2" eb="4">
      <t>ジッセキ</t>
    </rPh>
    <rPh sb="5" eb="8">
      <t>ツキタンイ</t>
    </rPh>
    <phoneticPr fontId="9"/>
  </si>
  <si>
    <t>累計実績　通期</t>
    <rPh sb="0" eb="2">
      <t>ルイケイ</t>
    </rPh>
    <rPh sb="2" eb="4">
      <t>ジッセキ</t>
    </rPh>
    <rPh sb="5" eb="7">
      <t>ツウキ</t>
    </rPh>
    <phoneticPr fontId="1"/>
  </si>
  <si>
    <t>累計実績　月単位</t>
    <rPh sb="0" eb="2">
      <t>ルイケイ</t>
    </rPh>
    <rPh sb="2" eb="4">
      <t>ジッセキ</t>
    </rPh>
    <rPh sb="5" eb="8">
      <t>ツキタンイ</t>
    </rPh>
    <phoneticPr fontId="9"/>
  </si>
  <si>
    <t>達成状況</t>
    <rPh sb="0" eb="2">
      <t>タッセイ</t>
    </rPh>
    <rPh sb="2" eb="4">
      <t>ジョウキョウ</t>
    </rPh>
    <phoneticPr fontId="9"/>
  </si>
  <si>
    <t>次月開始日</t>
    <rPh sb="0" eb="1">
      <t>ツギ</t>
    </rPh>
    <rPh sb="1" eb="2">
      <t>ツキ</t>
    </rPh>
    <rPh sb="2" eb="4">
      <t>カイシ</t>
    </rPh>
    <rPh sb="4" eb="5">
      <t>ビ</t>
    </rPh>
    <phoneticPr fontId="1"/>
  </si>
  <si>
    <t>エラー</t>
    <phoneticPr fontId="1"/>
  </si>
  <si>
    <t>振替作業不可</t>
    <phoneticPr fontId="1"/>
  </si>
  <si>
    <t>振替休日不可</t>
    <phoneticPr fontId="1"/>
  </si>
  <si>
    <t>28日以内に変更</t>
    <phoneticPr fontId="1"/>
  </si>
  <si>
    <t>：作業予定日は振替作業を設定できません</t>
    <rPh sb="1" eb="3">
      <t>サギョウ</t>
    </rPh>
    <rPh sb="3" eb="5">
      <t>ヨテイ</t>
    </rPh>
    <rPh sb="5" eb="6">
      <t>ビ</t>
    </rPh>
    <rPh sb="7" eb="9">
      <t>フリカエ</t>
    </rPh>
    <rPh sb="9" eb="11">
      <t>サギョウ</t>
    </rPh>
    <rPh sb="12" eb="14">
      <t>セッテイ</t>
    </rPh>
    <phoneticPr fontId="1"/>
  </si>
  <si>
    <t>：休日予定日は振替休日を設定できません</t>
    <rPh sb="1" eb="3">
      <t>キュウジツ</t>
    </rPh>
    <rPh sb="3" eb="5">
      <t>ヨテイ</t>
    </rPh>
    <rPh sb="5" eb="6">
      <t>ビ</t>
    </rPh>
    <rPh sb="7" eb="9">
      <t>フリカエ</t>
    </rPh>
    <rPh sb="9" eb="11">
      <t>キュウジツ</t>
    </rPh>
    <rPh sb="12" eb="14">
      <t>セッテイ</t>
    </rPh>
    <phoneticPr fontId="1"/>
  </si>
  <si>
    <t>通期エラー</t>
    <rPh sb="0" eb="2">
      <t>ツウキ</t>
    </rPh>
    <phoneticPr fontId="1"/>
  </si>
  <si>
    <t>：振替は現場閉所予定日の前後28日以内に取得する必要があります</t>
    <rPh sb="1" eb="3">
      <t>フリカエ</t>
    </rPh>
    <rPh sb="4" eb="6">
      <t>ゲンバ</t>
    </rPh>
    <rPh sb="6" eb="11">
      <t>ヘイショヨテイビ</t>
    </rPh>
    <rPh sb="12" eb="14">
      <t>ゼンゴ</t>
    </rPh>
    <rPh sb="16" eb="17">
      <t>ニチ</t>
    </rPh>
    <rPh sb="17" eb="19">
      <t>イナイ</t>
    </rPh>
    <rPh sb="20" eb="22">
      <t>シュトク</t>
    </rPh>
    <rPh sb="24" eb="26">
      <t>ヒツヨウ</t>
    </rPh>
    <phoneticPr fontId="1"/>
  </si>
  <si>
    <t>振替休日未入力</t>
    <rPh sb="2" eb="4">
      <t>キュウジツ</t>
    </rPh>
    <rPh sb="3" eb="4">
      <t>ニチ</t>
    </rPh>
    <phoneticPr fontId="1"/>
  </si>
  <si>
    <t>：振替休日を取得する日を入力する必要があります</t>
    <rPh sb="1" eb="3">
      <t>フリカエ</t>
    </rPh>
    <rPh sb="3" eb="5">
      <t>キュウジツ</t>
    </rPh>
    <rPh sb="6" eb="8">
      <t>シュトク</t>
    </rPh>
    <rPh sb="10" eb="11">
      <t>ヒ</t>
    </rPh>
    <rPh sb="12" eb="14">
      <t>ニュウリョク</t>
    </rPh>
    <rPh sb="16" eb="18">
      <t>ヒツヨウ</t>
    </rPh>
    <phoneticPr fontId="1"/>
  </si>
  <si>
    <t>振替月単位外</t>
    <phoneticPr fontId="1"/>
  </si>
  <si>
    <t>月単位エラー</t>
    <rPh sb="0" eb="3">
      <t>ツキタンイ</t>
    </rPh>
    <phoneticPr fontId="1"/>
  </si>
  <si>
    <t>：月単位を達成するためには、当該現場閉所予定日の月単位内に振替を取得する必要があります</t>
    <rPh sb="1" eb="4">
      <t>ツキタンイ</t>
    </rPh>
    <rPh sb="5" eb="7">
      <t>タッセイ</t>
    </rPh>
    <rPh sb="14" eb="16">
      <t>トウガイ</t>
    </rPh>
    <rPh sb="16" eb="18">
      <t>ゲンバ</t>
    </rPh>
    <rPh sb="18" eb="20">
      <t>ヘイショ</t>
    </rPh>
    <rPh sb="20" eb="22">
      <t>ヨテイ</t>
    </rPh>
    <rPh sb="22" eb="23">
      <t>ビ</t>
    </rPh>
    <rPh sb="24" eb="27">
      <t>ツキタンイ</t>
    </rPh>
    <rPh sb="27" eb="28">
      <t>ナイ</t>
    </rPh>
    <rPh sb="29" eb="31">
      <t>フリカエ</t>
    </rPh>
    <rPh sb="32" eb="34">
      <t>シュトク</t>
    </rPh>
    <rPh sb="36" eb="38">
      <t>ヒツヨウ</t>
    </rPh>
    <phoneticPr fontId="1"/>
  </si>
  <si>
    <t>工程の都合上</t>
    <phoneticPr fontId="1"/>
  </si>
  <si>
    <t>猛暑日(WBGT=32)</t>
    <phoneticPr fontId="1"/>
  </si>
  <si>
    <t>休</t>
    <rPh sb="0" eb="1">
      <t>キュウ</t>
    </rPh>
    <phoneticPr fontId="1"/>
  </si>
  <si>
    <t>振作</t>
    <rPh sb="0" eb="2">
      <t>シンサクサク</t>
    </rPh>
    <phoneticPr fontId="1"/>
  </si>
  <si>
    <t>振休</t>
    <rPh sb="0" eb="2">
      <t>フリキュウ</t>
    </rPh>
    <phoneticPr fontId="1"/>
  </si>
  <si>
    <t>年末</t>
    <rPh sb="0" eb="2">
      <t>ネンマツ</t>
    </rPh>
    <phoneticPr fontId="1"/>
  </si>
  <si>
    <t>夏休</t>
    <rPh sb="0" eb="2">
      <t>ナツキュウ</t>
    </rPh>
    <phoneticPr fontId="1"/>
  </si>
  <si>
    <t>工場</t>
    <rPh sb="0" eb="2">
      <t>コウジョウ</t>
    </rPh>
    <phoneticPr fontId="1"/>
  </si>
  <si>
    <t>中止</t>
    <rPh sb="0" eb="2">
      <t>チュウシ</t>
    </rPh>
    <phoneticPr fontId="1"/>
  </si>
  <si>
    <t>当月実績　内訳</t>
    <rPh sb="0" eb="2">
      <t>トウゲツ</t>
    </rPh>
    <rPh sb="2" eb="4">
      <t>ジッセキ</t>
    </rPh>
    <rPh sb="5" eb="7">
      <t>ウチワケ</t>
    </rPh>
    <phoneticPr fontId="1"/>
  </si>
  <si>
    <t>累計実績　内訳</t>
    <rPh sb="0" eb="2">
      <t>ルイケイ</t>
    </rPh>
    <rPh sb="2" eb="4">
      <t>ジッセキ</t>
    </rPh>
    <rPh sb="5" eb="7">
      <t>ウチワケ</t>
    </rPh>
    <phoneticPr fontId="9"/>
  </si>
  <si>
    <t>振替休日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</si>
</sst>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d"/>
    <numFmt numFmtId="177" formatCode="m/d;@"/>
    <numFmt numFmtId="178" formatCode="0_);[Red]\(0\)"/>
    <numFmt numFmtId="179" formatCode="[$-411]ggge&quot;年&quot;"/>
    <numFmt numFmtId="180" formatCode="&quot;(&quot;@&quot;)&quot;"/>
    <numFmt numFmtId="181" formatCode="#"/>
    <numFmt numFmtId="182" formatCode="[$-411]ge&quot;年&quot;m&quot;月&quot;"/>
    <numFmt numFmtId="183" formatCode="0&quot;日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8" fontId="4" fillId="0" borderId="0" xfId="0" applyNumberFormat="1" applyFont="1" applyAlignment="1">
      <alignment horizontal="centerContinuous" vertical="center"/>
    </xf>
    <xf numFmtId="180" fontId="4" fillId="0" borderId="0" xfId="0" applyNumberFormat="1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8" fontId="4" fillId="0" borderId="0" xfId="0" applyNumberFormat="1" applyFont="1">
      <alignment vertical="center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181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0" fillId="0" borderId="8" xfId="0" applyBorder="1" applyAlignment="1">
      <alignment horizontal="centerContinuous" vertical="center"/>
    </xf>
    <xf numFmtId="0" fontId="11" fillId="0" borderId="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9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8" fillId="0" borderId="14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176" fontId="8" fillId="0" borderId="13" xfId="0" applyNumberFormat="1" applyFont="1" applyBorder="1" applyAlignment="1">
      <alignment horizontal="centerContinuous" vertical="center"/>
    </xf>
    <xf numFmtId="0" fontId="13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5" xfId="0" applyBorder="1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1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Continuous" vertical="center"/>
    </xf>
    <xf numFmtId="0" fontId="11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9" fontId="8" fillId="0" borderId="5" xfId="0" applyNumberFormat="1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83" fontId="0" fillId="0" borderId="0" xfId="0" applyNumberFormat="1" applyAlignment="1">
      <alignment horizontal="center" vertical="center"/>
    </xf>
    <xf numFmtId="0" fontId="8" fillId="0" borderId="8" xfId="0" applyFont="1" applyBorder="1" applyAlignment="1">
      <alignment horizontal="centerContinuous" vertical="center"/>
    </xf>
    <xf numFmtId="176" fontId="8" fillId="0" borderId="8" xfId="0" applyNumberFormat="1" applyFont="1" applyBorder="1" applyAlignment="1">
      <alignment horizontal="centerContinuous" vertical="center"/>
    </xf>
    <xf numFmtId="177" fontId="0" fillId="0" borderId="3" xfId="0" applyNumberFormat="1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83" fontId="0" fillId="0" borderId="21" xfId="0" applyNumberForma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 shrinkToFit="1"/>
    </xf>
    <xf numFmtId="183" fontId="0" fillId="0" borderId="17" xfId="0" applyNumberForma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 shrinkToFit="1"/>
    </xf>
    <xf numFmtId="183" fontId="0" fillId="0" borderId="25" xfId="0" applyNumberFormat="1" applyBorder="1" applyAlignment="1">
      <alignment horizontal="center" vertical="center"/>
    </xf>
    <xf numFmtId="178" fontId="3" fillId="0" borderId="25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4" borderId="8" xfId="0" applyFill="1" applyBorder="1" applyAlignment="1">
      <alignment horizontal="centerContinuous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Continuous" vertical="center"/>
    </xf>
    <xf numFmtId="0" fontId="0" fillId="4" borderId="10" xfId="0" applyFill="1" applyBorder="1" applyAlignment="1">
      <alignment horizontal="centerContinuous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Continuous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Continuous" vertical="center"/>
    </xf>
    <xf numFmtId="0" fontId="8" fillId="0" borderId="36" xfId="0" applyFont="1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2" borderId="8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8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83" fontId="16" fillId="0" borderId="1" xfId="0" applyNumberFormat="1" applyFont="1" applyBorder="1" applyAlignment="1">
      <alignment horizontal="center" vertical="center" wrapText="1" shrinkToFit="1"/>
    </xf>
    <xf numFmtId="183" fontId="17" fillId="0" borderId="1" xfId="0" applyNumberFormat="1" applyFont="1" applyBorder="1" applyAlignment="1">
      <alignment horizontal="center" vertical="center" wrapText="1" shrinkToFit="1"/>
    </xf>
    <xf numFmtId="177" fontId="0" fillId="2" borderId="17" xfId="0" applyNumberFormat="1" applyFill="1" applyBorder="1" applyAlignment="1" applyProtection="1">
      <alignment horizontal="center" vertical="center" shrinkToFit="1"/>
      <protection locked="0"/>
    </xf>
    <xf numFmtId="181" fontId="0" fillId="0" borderId="18" xfId="0" applyNumberFormat="1" applyBorder="1" applyAlignment="1">
      <alignment horizontal="center" vertical="center"/>
    </xf>
    <xf numFmtId="181" fontId="0" fillId="0" borderId="19" xfId="0" applyNumberFormat="1" applyBorder="1" applyAlignment="1">
      <alignment horizontal="center" vertical="center"/>
    </xf>
    <xf numFmtId="181" fontId="0" fillId="0" borderId="20" xfId="0" applyNumberFormat="1" applyBorder="1" applyAlignment="1">
      <alignment horizontal="center" vertical="center"/>
    </xf>
    <xf numFmtId="181" fontId="0" fillId="0" borderId="26" xfId="0" applyNumberFormat="1" applyBorder="1" applyAlignment="1">
      <alignment horizontal="center" vertical="center"/>
    </xf>
    <xf numFmtId="181" fontId="0" fillId="0" borderId="27" xfId="0" applyNumberFormat="1" applyBorder="1" applyAlignment="1">
      <alignment horizontal="center" vertical="center"/>
    </xf>
    <xf numFmtId="181" fontId="0" fillId="0" borderId="28" xfId="0" applyNumberFormat="1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177" fontId="0" fillId="2" borderId="25" xfId="0" applyNumberFormat="1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177" fontId="0" fillId="2" borderId="18" xfId="0" applyNumberFormat="1" applyFill="1" applyBorder="1" applyAlignment="1" applyProtection="1">
      <alignment horizontal="center" vertical="center" shrinkToFit="1"/>
      <protection locked="0"/>
    </xf>
    <xf numFmtId="177" fontId="0" fillId="2" borderId="19" xfId="0" applyNumberFormat="1" applyFill="1" applyBorder="1" applyAlignment="1" applyProtection="1">
      <alignment horizontal="center" vertical="center" shrinkToFit="1"/>
      <protection locked="0"/>
    </xf>
    <xf numFmtId="177" fontId="0" fillId="2" borderId="20" xfId="0" applyNumberFormat="1" applyFill="1" applyBorder="1" applyAlignment="1" applyProtection="1">
      <alignment horizontal="center" vertical="center" shrinkToFit="1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177" fontId="0" fillId="2" borderId="26" xfId="0" applyNumberFormat="1" applyFill="1" applyBorder="1" applyAlignment="1" applyProtection="1">
      <alignment horizontal="center" vertical="center" shrinkToFit="1"/>
      <protection locked="0"/>
    </xf>
    <xf numFmtId="177" fontId="0" fillId="2" borderId="27" xfId="0" applyNumberFormat="1" applyFill="1" applyBorder="1" applyAlignment="1" applyProtection="1">
      <alignment horizontal="center" vertical="center" shrinkToFit="1"/>
      <protection locked="0"/>
    </xf>
    <xf numFmtId="177" fontId="0" fillId="2" borderId="28" xfId="0" applyNumberFormat="1" applyFill="1" applyBorder="1" applyAlignment="1" applyProtection="1">
      <alignment horizontal="center" vertical="center" shrinkToFit="1"/>
      <protection locked="0"/>
    </xf>
    <xf numFmtId="181" fontId="0" fillId="0" borderId="22" xfId="0" applyNumberFormat="1" applyBorder="1" applyAlignment="1">
      <alignment horizontal="center" vertical="center"/>
    </xf>
    <xf numFmtId="181" fontId="0" fillId="0" borderId="23" xfId="0" applyNumberFormat="1" applyBorder="1" applyAlignment="1">
      <alignment horizontal="center" vertical="center"/>
    </xf>
    <xf numFmtId="181" fontId="0" fillId="0" borderId="24" xfId="0" applyNumberForma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177" fontId="0" fillId="2" borderId="22" xfId="0" applyNumberFormat="1" applyFill="1" applyBorder="1" applyAlignment="1" applyProtection="1">
      <alignment horizontal="center" vertical="center" shrinkToFit="1"/>
      <protection locked="0"/>
    </xf>
    <xf numFmtId="177" fontId="0" fillId="2" borderId="23" xfId="0" applyNumberFormat="1" applyFill="1" applyBorder="1" applyAlignment="1" applyProtection="1">
      <alignment horizontal="center" vertical="center" shrinkToFit="1"/>
      <protection locked="0"/>
    </xf>
    <xf numFmtId="177" fontId="0" fillId="2" borderId="24" xfId="0" applyNumberFormat="1" applyFill="1" applyBorder="1" applyAlignment="1" applyProtection="1">
      <alignment horizontal="center" vertical="center" shrinkToFit="1"/>
      <protection locked="0"/>
    </xf>
    <xf numFmtId="181" fontId="0" fillId="0" borderId="1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177" fontId="0" fillId="2" borderId="21" xfId="0" applyNumberFormat="1" applyFill="1" applyBorder="1" applyAlignment="1" applyProtection="1">
      <alignment horizontal="center" vertical="center" shrinkToFit="1"/>
      <protection locked="0"/>
    </xf>
    <xf numFmtId="182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182" fontId="7" fillId="0" borderId="2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</cellXfs>
  <cellStyles count="1">
    <cellStyle name="標準" xfId="0" builtinId="0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A23"/>
  <sheetViews>
    <sheetView tabSelected="1" view="pageBreakPreview" zoomScaleNormal="85" zoomScaleSheetLayoutView="100" workbookViewId="0">
      <selection activeCell="U6" sqref="U6"/>
    </sheetView>
  </sheetViews>
  <sheetFormatPr defaultColWidth="4.625" defaultRowHeight="18.75"/>
  <cols>
    <col min="1" max="1" width="3.125" customWidth="1"/>
    <col min="2" max="2" width="1.625" customWidth="1"/>
    <col min="4" max="4" width="9.25" customWidth="1"/>
    <col min="5" max="5" width="4.375" style="1" customWidth="1"/>
    <col min="6" max="12" width="6.25" customWidth="1"/>
    <col min="13" max="16" width="6.25" style="24" customWidth="1"/>
    <col min="17" max="18" width="6.25" customWidth="1"/>
    <col min="19" max="19" width="1.75" customWidth="1"/>
    <col min="20" max="20" width="2.5" customWidth="1"/>
    <col min="24" max="24" width="1.625" customWidth="1"/>
    <col min="28" max="28" width="4.625" customWidth="1"/>
  </cols>
  <sheetData>
    <row r="1" spans="3:27">
      <c r="C1" s="23" t="s">
        <v>25</v>
      </c>
    </row>
    <row r="2" spans="3:27" ht="9" customHeight="1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3:27" ht="24">
      <c r="C3" s="99" t="s">
        <v>39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25"/>
    </row>
    <row r="4" spans="3:27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3:27">
      <c r="C5" s="100" t="s">
        <v>21</v>
      </c>
      <c r="D5" s="100"/>
      <c r="E5" s="101" t="s">
        <v>26</v>
      </c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  <c r="S5" s="26"/>
    </row>
    <row r="6" spans="3:27">
      <c r="C6" s="100" t="s">
        <v>0</v>
      </c>
      <c r="D6" s="100"/>
      <c r="E6" s="101" t="s">
        <v>27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  <c r="S6" s="26"/>
    </row>
    <row r="7" spans="3:27">
      <c r="C7" s="100" t="s">
        <v>22</v>
      </c>
      <c r="D7" s="100"/>
      <c r="E7" s="101" t="s">
        <v>28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S7" s="26"/>
    </row>
    <row r="8" spans="3:27">
      <c r="C8" s="100" t="s">
        <v>10</v>
      </c>
      <c r="D8" s="100"/>
      <c r="E8" s="5" t="s">
        <v>6</v>
      </c>
      <c r="F8" s="3">
        <v>2024</v>
      </c>
      <c r="G8" s="6" t="s">
        <v>1</v>
      </c>
      <c r="H8" s="2">
        <v>7</v>
      </c>
      <c r="I8" s="6" t="s">
        <v>11</v>
      </c>
      <c r="J8" s="2">
        <v>1</v>
      </c>
      <c r="K8" s="7" t="s">
        <v>2</v>
      </c>
      <c r="L8" s="16"/>
      <c r="M8" s="17"/>
      <c r="N8" s="17"/>
      <c r="O8" s="17"/>
      <c r="P8" s="17"/>
      <c r="Q8" s="17"/>
      <c r="R8" s="17"/>
    </row>
    <row r="9" spans="3:27" ht="20.25">
      <c r="C9" s="100" t="s">
        <v>34</v>
      </c>
      <c r="D9" s="100"/>
      <c r="E9" s="8" t="s">
        <v>6</v>
      </c>
      <c r="F9" s="4">
        <v>2024</v>
      </c>
      <c r="G9" s="9" t="s">
        <v>1</v>
      </c>
      <c r="H9" s="21">
        <v>7</v>
      </c>
      <c r="I9" s="9" t="s">
        <v>11</v>
      </c>
      <c r="J9" s="21">
        <v>15</v>
      </c>
      <c r="K9" s="10" t="s">
        <v>2</v>
      </c>
      <c r="L9" s="18"/>
      <c r="M9" s="19"/>
      <c r="N9" s="19"/>
      <c r="O9" s="19"/>
      <c r="P9" s="19"/>
      <c r="Q9" s="19"/>
      <c r="R9" s="19"/>
      <c r="U9" s="15"/>
      <c r="V9" s="15"/>
      <c r="W9" s="15"/>
      <c r="X9" s="15"/>
      <c r="Y9" s="12"/>
      <c r="Z9" s="11"/>
      <c r="AA9" s="11"/>
    </row>
    <row r="10" spans="3:27" ht="20.25">
      <c r="C10" s="100" t="s">
        <v>35</v>
      </c>
      <c r="D10" s="100"/>
      <c r="E10" s="8" t="s">
        <v>6</v>
      </c>
      <c r="F10" s="4">
        <v>2024</v>
      </c>
      <c r="G10" s="9" t="s">
        <v>1</v>
      </c>
      <c r="H10" s="21">
        <v>9</v>
      </c>
      <c r="I10" s="9" t="s">
        <v>11</v>
      </c>
      <c r="J10" s="21">
        <v>15</v>
      </c>
      <c r="K10" s="10" t="s">
        <v>2</v>
      </c>
      <c r="L10" s="18"/>
      <c r="M10" s="19"/>
      <c r="N10" s="19"/>
      <c r="O10" s="19"/>
      <c r="P10" s="19"/>
      <c r="Q10" s="19"/>
      <c r="R10" s="19"/>
      <c r="U10" s="15"/>
      <c r="V10" s="15"/>
      <c r="W10" s="15"/>
      <c r="X10" s="15"/>
      <c r="Y10" s="12"/>
      <c r="Z10" s="11"/>
      <c r="AA10" s="11"/>
    </row>
    <row r="11" spans="3:27">
      <c r="C11" s="100" t="s">
        <v>12</v>
      </c>
      <c r="D11" s="100"/>
      <c r="E11" s="8" t="s">
        <v>6</v>
      </c>
      <c r="F11" s="4">
        <v>2024</v>
      </c>
      <c r="G11" s="9" t="s">
        <v>1</v>
      </c>
      <c r="H11" s="21">
        <v>9</v>
      </c>
      <c r="I11" s="9" t="s">
        <v>11</v>
      </c>
      <c r="J11" s="21">
        <v>30</v>
      </c>
      <c r="K11" s="10" t="s">
        <v>2</v>
      </c>
      <c r="L11" s="18"/>
      <c r="M11" s="19"/>
      <c r="N11" s="19"/>
      <c r="O11" s="19"/>
      <c r="P11" s="19"/>
      <c r="Q11" s="19"/>
      <c r="R11" s="19"/>
    </row>
    <row r="12" spans="3:27" ht="18" customHeight="1">
      <c r="C12" s="27"/>
    </row>
    <row r="13" spans="3:27" ht="42.75" customHeight="1">
      <c r="C13" s="91" t="s">
        <v>36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5" spans="3:27">
      <c r="C15" t="s">
        <v>30</v>
      </c>
    </row>
    <row r="16" spans="3:27" ht="20.25">
      <c r="C16" s="96" t="s">
        <v>37</v>
      </c>
      <c r="D16" s="97"/>
      <c r="E16" s="97"/>
      <c r="F16" s="98"/>
      <c r="G16" s="40" t="s">
        <v>32</v>
      </c>
      <c r="H16" s="41" t="s">
        <v>31</v>
      </c>
      <c r="I16" s="42" t="s">
        <v>33</v>
      </c>
      <c r="J16" s="43" t="s">
        <v>31</v>
      </c>
    </row>
    <row r="17" spans="3:18" ht="20.25">
      <c r="C17" s="96" t="s">
        <v>42</v>
      </c>
      <c r="D17" s="97"/>
      <c r="E17" s="97"/>
      <c r="F17" s="98"/>
      <c r="G17" s="93">
        <v>45518</v>
      </c>
      <c r="H17" s="94"/>
      <c r="I17" s="9" t="s">
        <v>41</v>
      </c>
      <c r="J17" s="94">
        <v>45520</v>
      </c>
      <c r="K17" s="95"/>
    </row>
    <row r="18" spans="3:18" ht="20.25">
      <c r="C18" s="96" t="s">
        <v>43</v>
      </c>
      <c r="D18" s="97"/>
      <c r="E18" s="97"/>
      <c r="F18" s="98"/>
      <c r="G18" s="93"/>
      <c r="H18" s="94"/>
      <c r="I18" s="9" t="s">
        <v>41</v>
      </c>
      <c r="J18" s="94"/>
      <c r="K18" s="95"/>
    </row>
    <row r="21" spans="3:18">
      <c r="C21" s="91" t="s">
        <v>38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</row>
    <row r="22" spans="3:18">
      <c r="C22" s="91" t="s">
        <v>44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</row>
    <row r="23" spans="3:18">
      <c r="C23" s="91" t="s">
        <v>45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</row>
  </sheetData>
  <sheetProtection sheet="1" objects="1" scenarios="1"/>
  <mergeCells count="22">
    <mergeCell ref="C16:F16"/>
    <mergeCell ref="C13:R13"/>
    <mergeCell ref="C3:R3"/>
    <mergeCell ref="C5:D5"/>
    <mergeCell ref="C6:D6"/>
    <mergeCell ref="C7:D7"/>
    <mergeCell ref="C8:D8"/>
    <mergeCell ref="C9:D9"/>
    <mergeCell ref="C10:D10"/>
    <mergeCell ref="C11:D11"/>
    <mergeCell ref="E5:R5"/>
    <mergeCell ref="E6:R6"/>
    <mergeCell ref="E7:R7"/>
    <mergeCell ref="C23:R23"/>
    <mergeCell ref="G17:H17"/>
    <mergeCell ref="J17:K17"/>
    <mergeCell ref="G18:H18"/>
    <mergeCell ref="J18:K18"/>
    <mergeCell ref="C22:R22"/>
    <mergeCell ref="C21:R21"/>
    <mergeCell ref="C17:F17"/>
    <mergeCell ref="C18:F18"/>
  </mergeCells>
  <phoneticPr fontId="1"/>
  <dataValidations count="1">
    <dataValidation type="list" allowBlank="1" showInputMessage="1" showErrorMessage="1" sqref="G16 I16" xr:uid="{00000000-0002-0000-0000-000000000000}">
      <formula1>"月,火,水,木,金,土,日"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583"/>
  <sheetViews>
    <sheetView view="pageBreakPreview" zoomScale="85" zoomScaleNormal="85" zoomScaleSheetLayoutView="85" workbookViewId="0">
      <selection activeCell="J538" sqref="J538:L538"/>
    </sheetView>
  </sheetViews>
  <sheetFormatPr defaultColWidth="4.625" defaultRowHeight="18.75"/>
  <cols>
    <col min="1" max="1" width="1.625" customWidth="1"/>
    <col min="2" max="2" width="5.5" customWidth="1"/>
    <col min="3" max="3" width="5.5" style="1" customWidth="1"/>
    <col min="4" max="6" width="5.625" style="28" customWidth="1"/>
    <col min="7" max="9" width="5.625" customWidth="1"/>
    <col min="10" max="12" width="5.5" customWidth="1"/>
    <col min="13" max="15" width="5.625" style="24" customWidth="1"/>
    <col min="16" max="18" width="5.25" customWidth="1"/>
    <col min="19" max="19" width="1.75" customWidth="1"/>
    <col min="21" max="21" width="9" style="54" customWidth="1"/>
    <col min="22" max="22" width="15" style="44" customWidth="1"/>
    <col min="23" max="23" width="11" style="1" customWidth="1"/>
    <col min="24" max="24" width="6.875" bestFit="1" customWidth="1"/>
    <col min="25" max="25" width="4.625" customWidth="1"/>
  </cols>
  <sheetData>
    <row r="1" spans="2:24">
      <c r="B1" s="23" t="s">
        <v>25</v>
      </c>
      <c r="C1"/>
      <c r="D1"/>
      <c r="E1" s="1"/>
      <c r="F1"/>
      <c r="P1" s="24"/>
      <c r="V1"/>
    </row>
    <row r="2" spans="2:24">
      <c r="B2" t="s">
        <v>46</v>
      </c>
      <c r="D2" s="22"/>
      <c r="E2" s="22"/>
      <c r="F2" s="2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24" ht="24">
      <c r="B3" s="99" t="s">
        <v>40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52"/>
      <c r="S3" s="25"/>
    </row>
    <row r="4" spans="2:24" ht="9" customHeight="1"/>
    <row r="5" spans="2:24" ht="22.5" customHeight="1">
      <c r="B5" s="100" t="s">
        <v>0</v>
      </c>
      <c r="C5" s="100"/>
      <c r="D5" s="149" t="str">
        <f>基本情報!$E$6</f>
        <v>〇〇工事</v>
      </c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2:24" ht="22.5" customHeight="1">
      <c r="B6" s="100" t="s">
        <v>22</v>
      </c>
      <c r="C6" s="100"/>
      <c r="D6" s="149" t="str">
        <f>基本情報!$E$7</f>
        <v>○○建設株式会社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</row>
    <row r="7" spans="2:24" ht="9" customHeight="1">
      <c r="B7" s="20"/>
      <c r="C7" s="20"/>
    </row>
    <row r="8" spans="2:24" ht="19.5">
      <c r="B8" s="147">
        <f>DATE(基本情報!$F$9,基本情報!$H$9,1)</f>
        <v>45474</v>
      </c>
      <c r="C8" s="147"/>
      <c r="M8" s="148" t="s">
        <v>29</v>
      </c>
      <c r="N8" s="148"/>
      <c r="O8" s="108">
        <v>45143</v>
      </c>
      <c r="P8" s="108"/>
      <c r="Q8" s="108"/>
      <c r="R8" s="108"/>
      <c r="U8" s="111" t="s">
        <v>57</v>
      </c>
      <c r="V8" s="59" t="s">
        <v>55</v>
      </c>
      <c r="W8" s="109" t="s">
        <v>56</v>
      </c>
      <c r="X8" s="110"/>
    </row>
    <row r="9" spans="2:24" ht="18.75" customHeight="1">
      <c r="B9" s="45" t="s">
        <v>23</v>
      </c>
      <c r="C9" s="45" t="s">
        <v>3</v>
      </c>
      <c r="D9" s="143" t="s">
        <v>4</v>
      </c>
      <c r="E9" s="143"/>
      <c r="F9" s="143"/>
      <c r="G9" s="100" t="s">
        <v>5</v>
      </c>
      <c r="H9" s="100"/>
      <c r="I9" s="100"/>
      <c r="J9" s="100" t="s">
        <v>9</v>
      </c>
      <c r="K9" s="100"/>
      <c r="L9" s="100"/>
      <c r="M9" s="100" t="s">
        <v>24</v>
      </c>
      <c r="N9" s="100"/>
      <c r="O9" s="100"/>
      <c r="P9" s="100"/>
      <c r="Q9" s="46" t="s">
        <v>55</v>
      </c>
      <c r="R9" s="53" t="s">
        <v>56</v>
      </c>
      <c r="T9" s="44"/>
      <c r="U9" s="112"/>
      <c r="V9" s="5" t="s">
        <v>64</v>
      </c>
      <c r="W9" s="58" t="s">
        <v>63</v>
      </c>
      <c r="X9" s="57">
        <f>IF(COUNTIF(C10:C44,C10)=0,"",B10+COUNTIF(B10:B44,"&gt;=1"))</f>
        <v>45509</v>
      </c>
    </row>
    <row r="10" spans="2:24">
      <c r="B10" s="60">
        <f>IF(OR(基本情報!F9="",基本情報!H9="",基本情報!J9=""),"",DATE(基本情報!$F$9,基本情報!$H$9,基本情報!$J$9))</f>
        <v>45488</v>
      </c>
      <c r="C10" s="61" t="str">
        <f>IFERROR(TEXT(B10,"aaa"),"")</f>
        <v>月</v>
      </c>
      <c r="D10" s="134" t="str">
        <f>IF(B10="ー","",IF(AND(B10&gt;=基本情報!$G$17,B10&lt;=基本情報!$J$17),"夏季休暇",IF(AND(B10&gt;=基本情報!$G$18,B10&lt;=基本情報!$J$18),"年末年始休暇",(IF($C10=基本情報!$G$16,"休日",IF($C10=基本情報!$I$16,"休日",""))))))</f>
        <v/>
      </c>
      <c r="E10" s="135"/>
      <c r="F10" s="136"/>
      <c r="G10" s="144"/>
      <c r="H10" s="144"/>
      <c r="I10" s="144"/>
      <c r="J10" s="146"/>
      <c r="K10" s="146"/>
      <c r="L10" s="146"/>
      <c r="M10" s="144" t="s">
        <v>50</v>
      </c>
      <c r="N10" s="144"/>
      <c r="O10" s="144"/>
      <c r="P10" s="144"/>
      <c r="Q10" s="105" t="str">
        <f>IF(COUNTIF(B10:B16,"ー")&gt;0,"ー",IF(COUNTIF(G10:G16,プルダウン!$B$6)+COUNTIF(G10:G16,プルダウン!$B$7)+COUNTIF(G10:G16,プルダウン!$B$8)+COUNTIF(G10:G16,プルダウン!$B$9)&gt;0,"ー",IF(COUNTIF(G10:G16,プルダウン!$B$3)+COUNTIF(G10:G16,プルダウン!$B$4)&gt;=2,"○","×")))</f>
        <v>○</v>
      </c>
      <c r="R10" s="105" t="str">
        <f>IF(Q10="○",IF(COUNTBLANK(W10:W16)=7,Q10,"×"),Q10)</f>
        <v>○</v>
      </c>
      <c r="U10" s="66" t="str">
        <f>IF(G10=プルダウン!$B$4,ABS(B10-J10),"")</f>
        <v/>
      </c>
      <c r="V10" s="67" t="str">
        <f>IF(AND(D10="",G10=プルダウン!$B$4),プルダウン!$G$3,IF(AND(D10=プルダウン!$B$3,G10=プルダウン!$B$5),プルダウン!$G$4,IF(G10=プルダウン!$B$4,IF(J10="",プルダウン!$G$5,IF(AND(J10-B10&gt;=-28,J10-B10&lt;=28),"","28日以内に変更")),"")))</f>
        <v/>
      </c>
      <c r="W10" s="151" t="str">
        <f>IF(G10=プルダウン!$B$4,IF(AND(J10&gt;=$B$10,J10&lt;$X$9),"",プルダウン!$G$9),"")</f>
        <v/>
      </c>
      <c r="X10" s="152"/>
    </row>
    <row r="11" spans="2:24">
      <c r="B11" s="62">
        <f>IF(B10="ー","ー",IF(B10+1&gt;DATE(基本情報!$F$10,基本情報!$H$10,基本情報!$J$10),"ー",B10+1))</f>
        <v>45489</v>
      </c>
      <c r="C11" s="63" t="str">
        <f t="shared" ref="C11:C40" si="0">IFERROR(TEXT(B11,"aaa"),"")</f>
        <v>火</v>
      </c>
      <c r="D11" s="114" t="str">
        <f>IF(B11="ー","",IF(AND(B11&gt;=基本情報!$G$17,B11&lt;=基本情報!$J$17),"夏季休暇",IF(AND(B11&gt;=基本情報!$G$18,B11&lt;=基本情報!$J$18),"年末年始休暇",(IF($C11=基本情報!$G$16,"休日",IF($C11=基本情報!$I$16,"休日",""))))))</f>
        <v/>
      </c>
      <c r="E11" s="115"/>
      <c r="F11" s="116"/>
      <c r="G11" s="104"/>
      <c r="H11" s="104"/>
      <c r="I11" s="104"/>
      <c r="J11" s="113"/>
      <c r="K11" s="113"/>
      <c r="L11" s="113"/>
      <c r="M11" s="104"/>
      <c r="N11" s="104"/>
      <c r="O11" s="104"/>
      <c r="P11" s="104"/>
      <c r="Q11" s="106"/>
      <c r="R11" s="106"/>
      <c r="U11" s="68" t="str">
        <f>IF(G11=プルダウン!$B$4,ABS(B11-J11),"")</f>
        <v/>
      </c>
      <c r="V11" s="69" t="str">
        <f>IF(AND(D11="",G11=プルダウン!$B$4),プルダウン!$G$3,IF(AND(D11=プルダウン!$B$3,G11=プルダウン!$B$5),プルダウン!$G$4,IF(G11=プルダウン!$B$4,IF(J11="",プルダウン!$G$5,IF(AND(J11-B11&gt;=-28,J11-B11&lt;=28),"","28日以内に変更")),"")))</f>
        <v/>
      </c>
      <c r="W11" s="153" t="str">
        <f>IF(G11=プルダウン!$B$4,IF(AND(J11&gt;=$B$10,J11&lt;$X$9),"",プルダウン!$G$9),"")</f>
        <v/>
      </c>
      <c r="X11" s="154"/>
    </row>
    <row r="12" spans="2:24">
      <c r="B12" s="62">
        <f>IF(B11="ー","ー",IF(B11+1&gt;DATE(基本情報!$F$10,基本情報!$H$10,基本情報!$J$10),"ー",B11+1))</f>
        <v>45490</v>
      </c>
      <c r="C12" s="63" t="str">
        <f t="shared" si="0"/>
        <v>水</v>
      </c>
      <c r="D12" s="114" t="str">
        <f>IF(B12="ー","",IF(AND(B12&gt;=基本情報!$G$17,B12&lt;=基本情報!$J$17),"夏季休暇",IF(AND(B12&gt;=基本情報!$G$18,B12&lt;=基本情報!$J$18),"年末年始休暇",(IF($C12=基本情報!$G$16,"休日",IF($C12=基本情報!$I$16,"休日",""))))))</f>
        <v/>
      </c>
      <c r="E12" s="115"/>
      <c r="F12" s="116"/>
      <c r="G12" s="104" t="s">
        <v>9</v>
      </c>
      <c r="H12" s="104"/>
      <c r="I12" s="104"/>
      <c r="J12" s="113"/>
      <c r="K12" s="113"/>
      <c r="L12" s="113"/>
      <c r="M12" s="104" t="s">
        <v>51</v>
      </c>
      <c r="N12" s="104"/>
      <c r="O12" s="104"/>
      <c r="P12" s="104"/>
      <c r="Q12" s="106"/>
      <c r="R12" s="106"/>
      <c r="U12" s="68" t="str">
        <f>IF(G12=プルダウン!$B$4,ABS(B12-J12),"")</f>
        <v/>
      </c>
      <c r="V12" s="69" t="str">
        <f>IF(AND(D12="",G12=プルダウン!$B$4),プルダウン!$G$3,IF(AND(D12=プルダウン!$B$3,G12=プルダウン!$B$5),プルダウン!$G$4,IF(G12=プルダウン!$B$4,IF(J12="",プルダウン!$G$5,IF(AND(J12-B12&gt;=-28,J12-B12&lt;=28),"","28日以内に変更")),"")))</f>
        <v/>
      </c>
      <c r="W12" s="153" t="str">
        <f>IF(G12=プルダウン!$B$4,IF(AND(J12&gt;=$B$10,J12&lt;$X$9),"",プルダウン!$G$9),"")</f>
        <v/>
      </c>
      <c r="X12" s="154"/>
    </row>
    <row r="13" spans="2:24">
      <c r="B13" s="62">
        <f>IF(B12="ー","ー",IF(B12+1&gt;DATE(基本情報!$F$10,基本情報!$H$10,基本情報!$J$10),"ー",B12+1))</f>
        <v>45491</v>
      </c>
      <c r="C13" s="63" t="str">
        <f t="shared" si="0"/>
        <v>木</v>
      </c>
      <c r="D13" s="114" t="str">
        <f>IF(B13="ー","",IF(AND(B13&gt;=基本情報!$G$17,B13&lt;=基本情報!$J$17),"夏季休暇",IF(AND(B13&gt;=基本情報!$G$18,B13&lt;=基本情報!$J$18),"年末年始休暇",(IF($C13=基本情報!$G$16,"休日",IF($C13=基本情報!$I$16,"休日",""))))))</f>
        <v/>
      </c>
      <c r="E13" s="115"/>
      <c r="F13" s="116"/>
      <c r="G13" s="104"/>
      <c r="H13" s="104"/>
      <c r="I13" s="104"/>
      <c r="J13" s="113"/>
      <c r="K13" s="113"/>
      <c r="L13" s="113"/>
      <c r="M13" s="104"/>
      <c r="N13" s="104"/>
      <c r="O13" s="104"/>
      <c r="P13" s="104"/>
      <c r="Q13" s="106"/>
      <c r="R13" s="106"/>
      <c r="U13" s="68" t="str">
        <f>IF(G13=プルダウン!$B$4,ABS(B13-J13),"")</f>
        <v/>
      </c>
      <c r="V13" s="69" t="str">
        <f>IF(AND(D13="",G13=プルダウン!$B$4),プルダウン!$G$3,IF(AND(D13=プルダウン!$B$3,G13=プルダウン!$B$5),プルダウン!$G$4,IF(G13=プルダウン!$B$4,IF(J13="",プルダウン!$G$5,IF(AND(J13-B13&gt;=-28,J13-B13&lt;=28),"","28日以内に変更")),"")))</f>
        <v/>
      </c>
      <c r="W13" s="153" t="str">
        <f>IF(G13=プルダウン!$B$4,IF(AND(J13&gt;=$B$10,J13&lt;$X$9),"",プルダウン!$G$9),"")</f>
        <v/>
      </c>
      <c r="X13" s="154"/>
    </row>
    <row r="14" spans="2:24">
      <c r="B14" s="62">
        <f>IF(B13="ー","ー",IF(B13+1&gt;DATE(基本情報!$F$10,基本情報!$H$10,基本情報!$J$10),"ー",B13+1))</f>
        <v>45492</v>
      </c>
      <c r="C14" s="63" t="str">
        <f t="shared" si="0"/>
        <v>金</v>
      </c>
      <c r="D14" s="114" t="str">
        <f>IF(B14="ー","",IF(AND(B14&gt;=基本情報!$G$17,B14&lt;=基本情報!$J$17),"夏季休暇",IF(AND(B14&gt;=基本情報!$G$18,B14&lt;=基本情報!$J$18),"年末年始休暇",(IF($C14=基本情報!$G$16,"休日",IF($C14=基本情報!$I$16,"休日",""))))))</f>
        <v/>
      </c>
      <c r="E14" s="115"/>
      <c r="F14" s="116"/>
      <c r="G14" s="104"/>
      <c r="H14" s="104"/>
      <c r="I14" s="104"/>
      <c r="J14" s="113"/>
      <c r="K14" s="113"/>
      <c r="L14" s="113"/>
      <c r="M14" s="104"/>
      <c r="N14" s="104"/>
      <c r="O14" s="104"/>
      <c r="P14" s="104"/>
      <c r="Q14" s="106"/>
      <c r="R14" s="106"/>
      <c r="U14" s="68" t="str">
        <f>IF(G14=プルダウン!$B$4,ABS(B14-J14),"")</f>
        <v/>
      </c>
      <c r="V14" s="69" t="str">
        <f>IF(AND(D14="",G14=プルダウン!$B$4),プルダウン!$G$3,IF(AND(D14=プルダウン!$B$3,G14=プルダウン!$B$5),プルダウン!$G$4,IF(G14=プルダウン!$B$4,IF(J14="",プルダウン!$G$5,IF(AND(J14-B14&gt;=-28,J14-B14&lt;=28),"","28日以内に変更")),"")))</f>
        <v/>
      </c>
      <c r="W14" s="153" t="str">
        <f>IF(G14=プルダウン!$B$4,IF(AND(J14&gt;=$B$10,J14&lt;$X$9),"",プルダウン!$G$9),"")</f>
        <v/>
      </c>
      <c r="X14" s="154"/>
    </row>
    <row r="15" spans="2:24">
      <c r="B15" s="62">
        <f>IF(B14="ー","ー",IF(B14+1&gt;DATE(基本情報!$F$10,基本情報!$H$10,基本情報!$J$10),"ー",B14+1))</f>
        <v>45493</v>
      </c>
      <c r="C15" s="63" t="str">
        <f t="shared" si="0"/>
        <v>土</v>
      </c>
      <c r="D15" s="114" t="str">
        <f>IF(B15="ー","",IF(AND(B15&gt;=基本情報!$G$17,B15&lt;=基本情報!$J$17),"夏季休暇",IF(AND(B15&gt;=基本情報!$G$18,B15&lt;=基本情報!$J$18),"年末年始休暇",(IF($C15=基本情報!$G$16,"休日",IF($C15=基本情報!$I$16,"休日",""))))))</f>
        <v>休日</v>
      </c>
      <c r="E15" s="115"/>
      <c r="F15" s="116"/>
      <c r="G15" s="104" t="s">
        <v>17</v>
      </c>
      <c r="H15" s="104"/>
      <c r="I15" s="104"/>
      <c r="J15" s="113">
        <v>45490</v>
      </c>
      <c r="K15" s="113"/>
      <c r="L15" s="113"/>
      <c r="M15" s="104"/>
      <c r="N15" s="104"/>
      <c r="O15" s="104"/>
      <c r="P15" s="104"/>
      <c r="Q15" s="106"/>
      <c r="R15" s="106"/>
      <c r="U15" s="68">
        <f>IF(G15=プルダウン!$B$4,ABS(B15-J15),"")</f>
        <v>3</v>
      </c>
      <c r="V15" s="69" t="str">
        <f>IF(AND(D15="",G15=プルダウン!$B$4),プルダウン!$G$3,IF(AND(D15=プルダウン!$B$3,G15=プルダウン!$B$5),プルダウン!$G$4,IF(G15=プルダウン!$B$4,IF(J15="",プルダウン!$G$5,IF(AND(J15-B15&gt;=-28,J15-B15&lt;=28),"","28日以内に変更")),"")))</f>
        <v/>
      </c>
      <c r="W15" s="153" t="str">
        <f>IF(G15=プルダウン!$B$4,IF(AND(J15&gt;=$B$10,J15&lt;$X$9),"",プルダウン!$G$9),"")</f>
        <v/>
      </c>
      <c r="X15" s="154"/>
    </row>
    <row r="16" spans="2:24">
      <c r="B16" s="64">
        <f>IF(B15="ー","ー",IF(B15+1&gt;DATE(基本情報!$F$10,基本情報!$H$10,基本情報!$J$10),"ー",B15+1))</f>
        <v>45494</v>
      </c>
      <c r="C16" s="65" t="str">
        <f t="shared" si="0"/>
        <v>日</v>
      </c>
      <c r="D16" s="117" t="str">
        <f>IF(B16="ー","",IF(AND(B16&gt;=基本情報!$G$17,B16&lt;=基本情報!$J$17),"夏季休暇",IF(AND(B16&gt;=基本情報!$G$18,B16&lt;=基本情報!$J$18),"年末年始休暇",(IF($C16=基本情報!$G$16,"休日",IF($C16=基本情報!$I$16,"休日",""))))))</f>
        <v>休日</v>
      </c>
      <c r="E16" s="118"/>
      <c r="F16" s="119"/>
      <c r="G16" s="120" t="s">
        <v>13</v>
      </c>
      <c r="H16" s="120"/>
      <c r="I16" s="120"/>
      <c r="J16" s="121"/>
      <c r="K16" s="121"/>
      <c r="L16" s="121"/>
      <c r="M16" s="120"/>
      <c r="N16" s="120"/>
      <c r="O16" s="120"/>
      <c r="P16" s="120"/>
      <c r="Q16" s="107"/>
      <c r="R16" s="107"/>
      <c r="U16" s="70" t="str">
        <f>IF(G16=プルダウン!$B$4,ABS(B16-J16),"")</f>
        <v/>
      </c>
      <c r="V16" s="71" t="str">
        <f>IF(AND(D16="",G16=プルダウン!$B$4),プルダウン!$G$3,IF(AND(D16=プルダウン!$B$3,G16=プルダウン!$B$5),プルダウン!$G$4,IF(G16=プルダウン!$B$4,IF(J16="",プルダウン!$G$5,IF(AND(J16-B16&gt;=-28,J16-B16&lt;=28),"","28日以内に変更")),"")))</f>
        <v/>
      </c>
      <c r="W16" s="155" t="str">
        <f>IF(G16=プルダウン!$B$4,IF(AND(J16&gt;=$B$10,J16&lt;$X$9),"",プルダウン!$G$9),"")</f>
        <v/>
      </c>
      <c r="X16" s="156"/>
    </row>
    <row r="17" spans="2:25">
      <c r="B17" s="60">
        <f>IF(B16="ー","ー",IF(B16+1&gt;DATE(基本情報!$F$10,基本情報!$H$10,基本情報!$J$10),"ー",IF(MONTH(B10)=MONTH(B16+1),B16+1,"ー")))</f>
        <v>45495</v>
      </c>
      <c r="C17" s="61" t="str">
        <f t="shared" si="0"/>
        <v>月</v>
      </c>
      <c r="D17" s="134" t="str">
        <f>IF(B17="ー","",IF(AND(B17&gt;=基本情報!$G$17,B17&lt;=基本情報!$J$17),"夏季休暇",IF(AND(B17&gt;=基本情報!$G$18,B17&lt;=基本情報!$J$18),"年末年始休暇",(IF($C17=基本情報!$G$16,"休日",IF($C17=基本情報!$I$16,"休日",""))))))</f>
        <v/>
      </c>
      <c r="E17" s="135"/>
      <c r="F17" s="136"/>
      <c r="G17" s="144"/>
      <c r="H17" s="144"/>
      <c r="I17" s="144"/>
      <c r="J17" s="146"/>
      <c r="K17" s="146"/>
      <c r="L17" s="146"/>
      <c r="M17" s="144"/>
      <c r="N17" s="144"/>
      <c r="O17" s="144"/>
      <c r="P17" s="144"/>
      <c r="Q17" s="105" t="str">
        <f>IF(COUNTIF(B17:B23,"ー")&gt;0,"ー",IF(COUNTIF(G17:G23,プルダウン!$B$6)+COUNTIF(G17:G23,プルダウン!$B$7)+COUNTIF(G17:G23,プルダウン!$B$8)+COUNTIF(G17:G23,プルダウン!$B$9)&gt;0,"ー",IF(COUNTIF(G17:G23,プルダウン!$B$3)+COUNTIF(G17:G23,プルダウン!$B$4)&gt;=2,"○","×")))</f>
        <v>○</v>
      </c>
      <c r="R17" s="105" t="str">
        <f>IF(Q17="○",IF(COUNTBLANK(W17:W23)=7,Q17,"×"),Q17)</f>
        <v>○</v>
      </c>
      <c r="U17" s="66" t="str">
        <f>IF(G17=プルダウン!$B$4,ABS(B17-J17),"")</f>
        <v/>
      </c>
      <c r="V17" s="67" t="str">
        <f>IF(AND(D17="",G17=プルダウン!$B$4),プルダウン!$G$3,IF(AND(D17=プルダウン!$B$3,G17=プルダウン!$B$5),プルダウン!$G$4,IF(G17=プルダウン!$B$4,IF(J17="",プルダウン!$G$5,IF(AND(J17-B17&gt;=-28,J17-B17&lt;=28),"","28日以内に変更")),"")))</f>
        <v/>
      </c>
      <c r="W17" s="151" t="str">
        <f>IF(G17=プルダウン!$B$4,IF(AND(J17&gt;=$B$10,J17&lt;$X$9),"",プルダウン!$G$9),"")</f>
        <v/>
      </c>
      <c r="X17" s="152"/>
    </row>
    <row r="18" spans="2:25">
      <c r="B18" s="62">
        <f>IF(B17="ー","ー",IF(B17+1&gt;DATE(基本情報!$F$10,基本情報!$H$10,基本情報!$J$10),"ー",B17+1))</f>
        <v>45496</v>
      </c>
      <c r="C18" s="63" t="str">
        <f t="shared" si="0"/>
        <v>火</v>
      </c>
      <c r="D18" s="114" t="str">
        <f>IF(B18="ー","",IF(AND(B18&gt;=基本情報!$G$17,B18&lt;=基本情報!$J$17),"夏季休暇",IF(AND(B18&gt;=基本情報!$G$18,B18&lt;=基本情報!$J$18),"年末年始休暇",(IF($C18=基本情報!$G$16,"休日",IF($C18=基本情報!$I$16,"休日",""))))))</f>
        <v/>
      </c>
      <c r="E18" s="115"/>
      <c r="F18" s="116"/>
      <c r="G18" s="104"/>
      <c r="H18" s="104"/>
      <c r="I18" s="104"/>
      <c r="J18" s="113"/>
      <c r="K18" s="113"/>
      <c r="L18" s="113"/>
      <c r="M18" s="104"/>
      <c r="N18" s="104"/>
      <c r="O18" s="104"/>
      <c r="P18" s="104"/>
      <c r="Q18" s="106"/>
      <c r="R18" s="106"/>
      <c r="U18" s="68" t="str">
        <f>IF(G18=プルダウン!$B$4,ABS(B18-J18),"")</f>
        <v/>
      </c>
      <c r="V18" s="69" t="str">
        <f>IF(AND(D18="",G18=プルダウン!$B$4),プルダウン!$G$3,IF(AND(D18=プルダウン!$B$3,G18=プルダウン!$B$5),プルダウン!$G$4,IF(G18=プルダウン!$B$4,IF(J18="",プルダウン!$G$5,IF(AND(J18-B18&gt;=-28,J18-B18&lt;=28),"","28日以内に変更")),"")))</f>
        <v/>
      </c>
      <c r="W18" s="153" t="str">
        <f>IF(G18=プルダウン!$B$4,IF(AND(J18&gt;=$B$10,J18&lt;$X$9),"",プルダウン!$G$9),"")</f>
        <v/>
      </c>
      <c r="X18" s="154"/>
    </row>
    <row r="19" spans="2:25">
      <c r="B19" s="62">
        <f>IF(B18="ー","ー",IF(B18+1&gt;DATE(基本情報!$F$10,基本情報!$H$10,基本情報!$J$10),"ー",B18+1))</f>
        <v>45497</v>
      </c>
      <c r="C19" s="63" t="str">
        <f t="shared" si="0"/>
        <v>水</v>
      </c>
      <c r="D19" s="114" t="str">
        <f>IF(B19="ー","",IF(AND(B19&gt;=基本情報!$G$17,B19&lt;=基本情報!$J$17),"夏季休暇",IF(AND(B19&gt;=基本情報!$G$18,B19&lt;=基本情報!$J$18),"年末年始休暇",(IF($C19=基本情報!$G$16,"休日",IF($C19=基本情報!$I$16,"休日",""))))))</f>
        <v/>
      </c>
      <c r="E19" s="115"/>
      <c r="F19" s="116"/>
      <c r="G19" s="122"/>
      <c r="H19" s="123"/>
      <c r="I19" s="124"/>
      <c r="J19" s="113"/>
      <c r="K19" s="113"/>
      <c r="L19" s="113"/>
      <c r="M19" s="104"/>
      <c r="N19" s="104"/>
      <c r="O19" s="104"/>
      <c r="P19" s="104"/>
      <c r="Q19" s="106"/>
      <c r="R19" s="106"/>
      <c r="U19" s="68" t="str">
        <f>IF(G19=プルダウン!$B$4,ABS(B19-J19),"")</f>
        <v/>
      </c>
      <c r="V19" s="69" t="str">
        <f>IF(AND(D19="",G19=プルダウン!$B$4),プルダウン!$G$3,IF(AND(D19=プルダウン!$B$3,G19=プルダウン!$B$5),プルダウン!$G$4,IF(G19=プルダウン!$B$4,IF(J19="",プルダウン!$G$5,IF(AND(J19-B19&gt;=-28,J19-B19&lt;=28),"","28日以内に変更")),"")))</f>
        <v/>
      </c>
      <c r="W19" s="153" t="str">
        <f>IF(G19=プルダウン!$B$4,IF(AND(J19&gt;=$B$10,J19&lt;$X$9),"",プルダウン!$G$9),"")</f>
        <v/>
      </c>
      <c r="X19" s="154"/>
    </row>
    <row r="20" spans="2:25">
      <c r="B20" s="62">
        <f>IF(B19="ー","ー",IF(B19+1&gt;DATE(基本情報!$F$10,基本情報!$H$10,基本情報!$J$10),"ー",B19+1))</f>
        <v>45498</v>
      </c>
      <c r="C20" s="63" t="str">
        <f t="shared" si="0"/>
        <v>木</v>
      </c>
      <c r="D20" s="114" t="str">
        <f>IF(B20="ー","",IF(AND(B20&gt;=基本情報!$G$17,B20&lt;=基本情報!$J$17),"夏季休暇",IF(AND(B20&gt;=基本情報!$G$18,B20&lt;=基本情報!$J$18),"年末年始休暇",(IF($C20=基本情報!$G$16,"休日",IF($C20=基本情報!$I$16,"休日",""))))))</f>
        <v/>
      </c>
      <c r="E20" s="115"/>
      <c r="F20" s="116"/>
      <c r="G20" s="104"/>
      <c r="H20" s="104"/>
      <c r="I20" s="104"/>
      <c r="J20" s="113"/>
      <c r="K20" s="113"/>
      <c r="L20" s="113"/>
      <c r="M20" s="104"/>
      <c r="N20" s="104"/>
      <c r="O20" s="104"/>
      <c r="P20" s="104"/>
      <c r="Q20" s="106"/>
      <c r="R20" s="106"/>
      <c r="U20" s="68" t="str">
        <f>IF(G20=プルダウン!$B$4,ABS(B20-J20),"")</f>
        <v/>
      </c>
      <c r="V20" s="69" t="str">
        <f>IF(AND(D20="",G20=プルダウン!$B$4),プルダウン!$G$3,IF(AND(D20=プルダウン!$B$3,G20=プルダウン!$B$5),プルダウン!$G$4,IF(G20=プルダウン!$B$4,IF(J20="",プルダウン!$G$5,IF(AND(J20-B20&gt;=-28,J20-B20&lt;=28),"","28日以内に変更")),"")))</f>
        <v/>
      </c>
      <c r="W20" s="153" t="str">
        <f>IF(G20=プルダウン!$B$4,IF(AND(J20&gt;=$B$10,J20&lt;$X$9),"",プルダウン!$G$9),"")</f>
        <v/>
      </c>
      <c r="X20" s="154"/>
    </row>
    <row r="21" spans="2:25">
      <c r="B21" s="62">
        <f>IF(B20="ー","ー",IF(B20+1&gt;DATE(基本情報!$F$10,基本情報!$H$10,基本情報!$J$10),"ー",B20+1))</f>
        <v>45499</v>
      </c>
      <c r="C21" s="63" t="str">
        <f t="shared" si="0"/>
        <v>金</v>
      </c>
      <c r="D21" s="114" t="str">
        <f>IF(B21="ー","",IF(AND(B21&gt;=基本情報!$G$17,B21&lt;=基本情報!$J$17),"夏季休暇",IF(AND(B21&gt;=基本情報!$G$18,B21&lt;=基本情報!$J$18),"年末年始休暇",(IF($C21=基本情報!$G$16,"休日",IF($C21=基本情報!$I$16,"休日",""))))))</f>
        <v/>
      </c>
      <c r="E21" s="115"/>
      <c r="F21" s="116"/>
      <c r="G21" s="104" t="s">
        <v>9</v>
      </c>
      <c r="H21" s="104"/>
      <c r="I21" s="104"/>
      <c r="J21" s="113"/>
      <c r="K21" s="113"/>
      <c r="L21" s="113"/>
      <c r="M21" s="104" t="s">
        <v>54</v>
      </c>
      <c r="N21" s="104"/>
      <c r="O21" s="104"/>
      <c r="P21" s="104"/>
      <c r="Q21" s="106"/>
      <c r="R21" s="106"/>
      <c r="U21" s="68" t="str">
        <f>IF(G21=プルダウン!$B$4,ABS(B21-J21),"")</f>
        <v/>
      </c>
      <c r="V21" s="69" t="str">
        <f>IF(AND(D21="",G21=プルダウン!$B$4),プルダウン!$G$3,IF(AND(D21=プルダウン!$B$3,G21=プルダウン!$B$5),プルダウン!$G$4,IF(G21=プルダウン!$B$4,IF(J21="",プルダウン!$G$5,IF(AND(J21-B21&gt;=-28,J21-B21&lt;=28),"","28日以内に変更")),"")))</f>
        <v/>
      </c>
      <c r="W21" s="153" t="str">
        <f>IF(G21=プルダウン!$B$4,IF(AND(J21&gt;=$B$10,J21&lt;$X$9),"",プルダウン!$G$9),"")</f>
        <v/>
      </c>
      <c r="X21" s="154"/>
    </row>
    <row r="22" spans="2:25">
      <c r="B22" s="62">
        <f>IF(B21="ー","ー",IF(B21+1&gt;DATE(基本情報!$F$10,基本情報!$H$10,基本情報!$J$10),"ー",B21+1))</f>
        <v>45500</v>
      </c>
      <c r="C22" s="63" t="str">
        <f t="shared" si="0"/>
        <v>土</v>
      </c>
      <c r="D22" s="114" t="str">
        <f>IF(B22="ー","",IF(AND(B22&gt;=基本情報!$G$17,B22&lt;=基本情報!$J$17),"夏季休暇",IF(AND(B22&gt;=基本情報!$G$18,B22&lt;=基本情報!$J$18),"年末年始休暇",(IF($C22=基本情報!$G$16,"休日",IF($C22=基本情報!$I$16,"休日",""))))))</f>
        <v>休日</v>
      </c>
      <c r="E22" s="115"/>
      <c r="F22" s="116"/>
      <c r="G22" s="104" t="s">
        <v>13</v>
      </c>
      <c r="H22" s="104"/>
      <c r="I22" s="104"/>
      <c r="J22" s="113"/>
      <c r="K22" s="113"/>
      <c r="L22" s="113"/>
      <c r="M22" s="104"/>
      <c r="N22" s="104"/>
      <c r="O22" s="104"/>
      <c r="P22" s="104"/>
      <c r="Q22" s="106"/>
      <c r="R22" s="106"/>
      <c r="U22" s="68" t="str">
        <f>IF(G22=プルダウン!$B$4,ABS(B22-J22),"")</f>
        <v/>
      </c>
      <c r="V22" s="69" t="str">
        <f>IF(AND(D22="",G22=プルダウン!$B$4),プルダウン!$G$3,IF(AND(D22=プルダウン!$B$3,G22=プルダウン!$B$5),プルダウン!$G$4,IF(G22=プルダウン!$B$4,IF(J22="",プルダウン!$G$5,IF(AND(J22-B22&gt;=-28,J22-B22&lt;=28),"","28日以内に変更")),"")))</f>
        <v/>
      </c>
      <c r="W22" s="153" t="str">
        <f>IF(G22=プルダウン!$B$4,IF(AND(J22&gt;=$B$10,J22&lt;$X$9),"",プルダウン!$G$9),"")</f>
        <v/>
      </c>
      <c r="X22" s="154"/>
      <c r="Y22" t="str">
        <f>IF(G22=プルダウン!$B$5,ABS(MONTH($B$8)-MONTH(J22)),"")</f>
        <v/>
      </c>
    </row>
    <row r="23" spans="2:25">
      <c r="B23" s="64">
        <f>IF(B22="ー","ー",IF(B22+1&gt;DATE(基本情報!$F$10,基本情報!$H$10,基本情報!$J$10),"ー",B22+1))</f>
        <v>45501</v>
      </c>
      <c r="C23" s="65" t="str">
        <f t="shared" si="0"/>
        <v>日</v>
      </c>
      <c r="D23" s="117" t="str">
        <f>IF(B23="ー","",IF(AND(B23&gt;=基本情報!$G$17,B23&lt;=基本情報!$J$17),"夏季休暇",IF(AND(B23&gt;=基本情報!$G$18,B23&lt;=基本情報!$J$18),"年末年始休暇",(IF($C23=基本情報!$G$16,"休日",IF($C23=基本情報!$I$16,"休日",""))))))</f>
        <v>休日</v>
      </c>
      <c r="E23" s="118"/>
      <c r="F23" s="119"/>
      <c r="G23" s="120" t="s">
        <v>13</v>
      </c>
      <c r="H23" s="120"/>
      <c r="I23" s="120"/>
      <c r="J23" s="121"/>
      <c r="K23" s="121"/>
      <c r="L23" s="121"/>
      <c r="M23" s="120"/>
      <c r="N23" s="120"/>
      <c r="O23" s="120"/>
      <c r="P23" s="120"/>
      <c r="Q23" s="107"/>
      <c r="R23" s="107"/>
      <c r="U23" s="70" t="str">
        <f>IF(G23=プルダウン!$B$4,ABS(B23-J23),"")</f>
        <v/>
      </c>
      <c r="V23" s="71" t="str">
        <f>IF(AND(D23="",G23=プルダウン!$B$4),プルダウン!$G$3,IF(AND(D23=プルダウン!$B$3,G23=プルダウン!$B$5),プルダウン!$G$4,IF(G23=プルダウン!$B$4,IF(J23="",プルダウン!$G$5,IF(AND(J23-B23&gt;=-28,J23-B23&lt;=28),"","28日以内に変更")),"")))</f>
        <v/>
      </c>
      <c r="W23" s="155" t="str">
        <f>IF(G23=プルダウン!$B$4,IF(AND(J23&gt;=$B$10,J23&lt;$X$9),"",プルダウン!$G$9),"")</f>
        <v/>
      </c>
      <c r="X23" s="156"/>
      <c r="Y23" t="str">
        <f>IF(G23=プルダウン!$B$5,ABS(MONTH($B$8)-MONTH(J23)),"")</f>
        <v/>
      </c>
    </row>
    <row r="24" spans="2:25">
      <c r="B24" s="60">
        <f>IF(B23="ー","ー",IF(B23+1&gt;DATE(基本情報!$F$10,基本情報!$H$10,基本情報!$J$10),"ー",IF(MONTH(B17)=MONTH(B23+1),B23+1,"ー")))</f>
        <v>45502</v>
      </c>
      <c r="C24" s="61" t="str">
        <f t="shared" si="0"/>
        <v>月</v>
      </c>
      <c r="D24" s="134" t="str">
        <f>IF(B24="ー","",IF(AND(B24&gt;=基本情報!$G$17,B24&lt;=基本情報!$J$17),"夏季休暇",IF(AND(B24&gt;=基本情報!$G$18,B24&lt;=基本情報!$J$18),"年末年始休暇",(IF($C24=基本情報!$G$16,"休日",IF($C24=基本情報!$I$16,"休日",""))))))</f>
        <v/>
      </c>
      <c r="E24" s="135"/>
      <c r="F24" s="136"/>
      <c r="G24" s="144"/>
      <c r="H24" s="144"/>
      <c r="I24" s="144"/>
      <c r="J24" s="146"/>
      <c r="K24" s="146"/>
      <c r="L24" s="146"/>
      <c r="M24" s="144"/>
      <c r="N24" s="144"/>
      <c r="O24" s="144"/>
      <c r="P24" s="144"/>
      <c r="Q24" s="105" t="str">
        <f>IF(COUNTIF(B24:B30,"ー")&gt;0,"ー",IF(COUNTIF(G24:G30,プルダウン!$B$6)+COUNTIF(G24:G30,プルダウン!$B$7)+COUNTIF(G24:G30,プルダウン!$B$8)+COUNTIF(G24:G30,プルダウン!$B$9)&gt;0,"ー",IF(COUNTIF(G24:G30,プルダウン!$B$3)+COUNTIF(G24:G30,プルダウン!$B$4)&gt;=2,"○","×")))</f>
        <v>○</v>
      </c>
      <c r="R24" s="105" t="str">
        <f>IF(Q24="○",IF(COUNTBLANK(W24:W30)=7,Q24,"×"),Q24)</f>
        <v>○</v>
      </c>
      <c r="U24" s="66" t="str">
        <f>IF(G24=プルダウン!$B$4,ABS(B24-J24),"")</f>
        <v/>
      </c>
      <c r="V24" s="67" t="str">
        <f>IF(AND(D24="",G24=プルダウン!$B$4),プルダウン!$G$3,IF(AND(D24=プルダウン!$B$3,G24=プルダウン!$B$5),プルダウン!$G$4,IF(G24=プルダウン!$B$4,IF(J24="",プルダウン!$G$5,IF(AND(J24-B24&gt;=-28,J24-B24&lt;=28),"","28日以内に変更")),"")))</f>
        <v/>
      </c>
      <c r="W24" s="151" t="str">
        <f>IF(G24=プルダウン!$B$4,IF(AND(J24&gt;=$B$10,J24&lt;$X$9),"",プルダウン!$G$9),"")</f>
        <v/>
      </c>
      <c r="X24" s="152"/>
      <c r="Y24" t="str">
        <f>IF(G24=プルダウン!$B$5,ABS(MONTH($B$8)-MONTH(J24)),"")</f>
        <v/>
      </c>
    </row>
    <row r="25" spans="2:25">
      <c r="B25" s="62">
        <f>IF(B24="ー","ー",IF(B24+1&gt;DATE(基本情報!$F$10,基本情報!$H$10,基本情報!$J$10),"ー",B24+1))</f>
        <v>45503</v>
      </c>
      <c r="C25" s="63" t="str">
        <f t="shared" si="0"/>
        <v>火</v>
      </c>
      <c r="D25" s="114" t="str">
        <f>IF(B25="ー","",IF(AND(B25&gt;=基本情報!$G$17,B25&lt;=基本情報!$J$17),"夏季休暇",IF(AND(B25&gt;=基本情報!$G$18,B25&lt;=基本情報!$J$18),"年末年始休暇",(IF($C25=基本情報!$G$16,"休日",IF($C25=基本情報!$I$16,"休日",""))))))</f>
        <v/>
      </c>
      <c r="E25" s="115"/>
      <c r="F25" s="116"/>
      <c r="G25" s="104"/>
      <c r="H25" s="104"/>
      <c r="I25" s="104"/>
      <c r="J25" s="113"/>
      <c r="K25" s="113"/>
      <c r="L25" s="113"/>
      <c r="M25" s="104"/>
      <c r="N25" s="104"/>
      <c r="O25" s="104"/>
      <c r="P25" s="104"/>
      <c r="Q25" s="106"/>
      <c r="R25" s="106"/>
      <c r="U25" s="68" t="str">
        <f>IF(G25=プルダウン!$B$4,ABS(B25-J25),"")</f>
        <v/>
      </c>
      <c r="V25" s="69" t="str">
        <f>IF(AND(D25="",G25=プルダウン!$B$4),プルダウン!$G$3,IF(AND(D25=プルダウン!$B$3,G25=プルダウン!$B$5),プルダウン!$G$4,IF(G25=プルダウン!$B$4,IF(J25="",プルダウン!$G$5,IF(AND(J25-B25&gt;=-28,J25-B25&lt;=28),"","28日以内に変更")),"")))</f>
        <v/>
      </c>
      <c r="W25" s="153" t="str">
        <f>IF(G25=プルダウン!$B$4,IF(AND(J25&gt;=$B$10,J25&lt;$X$9),"",プルダウン!$G$9),"")</f>
        <v/>
      </c>
      <c r="X25" s="154"/>
      <c r="Y25" t="str">
        <f>IF(G25=プルダウン!$B$5,ABS(MONTH($B$8)-MONTH(J25)),"")</f>
        <v/>
      </c>
    </row>
    <row r="26" spans="2:25">
      <c r="B26" s="62">
        <f>IF(B25="ー","ー",IF(B25+1&gt;DATE(基本情報!$F$10,基本情報!$H$10,基本情報!$J$10),"ー",B25+1))</f>
        <v>45504</v>
      </c>
      <c r="C26" s="63" t="str">
        <f t="shared" si="0"/>
        <v>水</v>
      </c>
      <c r="D26" s="114" t="str">
        <f>IF(B26="ー","",IF(AND(B26&gt;=基本情報!$G$17,B26&lt;=基本情報!$J$17),"夏季休暇",IF(AND(B26&gt;=基本情報!$G$18,B26&lt;=基本情報!$J$18),"年末年始休暇",(IF($C26=基本情報!$G$16,"休日",IF($C26=基本情報!$I$16,"休日",""))))))</f>
        <v/>
      </c>
      <c r="E26" s="115"/>
      <c r="F26" s="116"/>
      <c r="G26" s="104"/>
      <c r="H26" s="104"/>
      <c r="I26" s="104"/>
      <c r="J26" s="113"/>
      <c r="K26" s="113"/>
      <c r="L26" s="113"/>
      <c r="M26" s="104"/>
      <c r="N26" s="104"/>
      <c r="O26" s="104"/>
      <c r="P26" s="104"/>
      <c r="Q26" s="106"/>
      <c r="R26" s="106"/>
      <c r="U26" s="68" t="str">
        <f>IF(G26=プルダウン!$B$4,ABS(B26-J26),"")</f>
        <v/>
      </c>
      <c r="V26" s="69" t="str">
        <f>IF(AND(D26="",G26=プルダウン!$B$4),プルダウン!$G$3,IF(AND(D26=プルダウン!$B$3,G26=プルダウン!$B$5),プルダウン!$G$4,IF(G26=プルダウン!$B$4,IF(J26="",プルダウン!$G$5,IF(AND(J26-B26&gt;=-28,J26-B26&lt;=28),"","28日以内に変更")),"")))</f>
        <v/>
      </c>
      <c r="W26" s="153" t="str">
        <f>IF(G26=プルダウン!$B$4,IF(AND(J26&gt;=$B$10,J26&lt;$X$9),"",プルダウン!$G$9),"")</f>
        <v/>
      </c>
      <c r="X26" s="154"/>
      <c r="Y26" t="str">
        <f>IF(G26=プルダウン!$B$5,ABS(MONTH($B$8)-MONTH(J26)),"")</f>
        <v/>
      </c>
    </row>
    <row r="27" spans="2:25">
      <c r="B27" s="62">
        <f>IF(B26="ー","ー",IF(B26+1&gt;DATE(基本情報!$F$10,基本情報!$H$10,基本情報!$J$10),"ー",B26+1))</f>
        <v>45505</v>
      </c>
      <c r="C27" s="63" t="str">
        <f t="shared" si="0"/>
        <v>木</v>
      </c>
      <c r="D27" s="114" t="str">
        <f>IF(B27="ー","",IF(AND(B27&gt;=基本情報!$G$17,B27&lt;=基本情報!$J$17),"夏季休暇",IF(AND(B27&gt;=基本情報!$G$18,B27&lt;=基本情報!$J$18),"年末年始休暇",(IF($C27=基本情報!$G$16,"休日",IF($C27=基本情報!$I$16,"休日",""))))))</f>
        <v/>
      </c>
      <c r="E27" s="115"/>
      <c r="F27" s="116"/>
      <c r="G27" s="104"/>
      <c r="H27" s="104"/>
      <c r="I27" s="104"/>
      <c r="J27" s="113"/>
      <c r="K27" s="113"/>
      <c r="L27" s="113"/>
      <c r="M27" s="104"/>
      <c r="N27" s="104"/>
      <c r="O27" s="104"/>
      <c r="P27" s="104"/>
      <c r="Q27" s="106"/>
      <c r="R27" s="106"/>
      <c r="U27" s="68" t="str">
        <f>IF(G27=プルダウン!$B$4,ABS(B27-J27),"")</f>
        <v/>
      </c>
      <c r="V27" s="69" t="str">
        <f>IF(AND(D27="",G27=プルダウン!$B$4),プルダウン!$G$3,IF(AND(D27=プルダウン!$B$3,G27=プルダウン!$B$5),プルダウン!$G$4,IF(G27=プルダウン!$B$4,IF(J27="",プルダウン!$G$5,IF(AND(J27-B27&gt;=-28,J27-B27&lt;=28),"","28日以内に変更")),"")))</f>
        <v/>
      </c>
      <c r="W27" s="153" t="str">
        <f>IF(G27=プルダウン!$B$4,IF(AND(J27&gt;=$B$10,J27&lt;$X$9),"",プルダウン!$G$9),"")</f>
        <v/>
      </c>
      <c r="X27" s="154"/>
      <c r="Y27" t="str">
        <f>IF(G27=プルダウン!$B$5,ABS(MONTH($B$8)-MONTH(J27)),"")</f>
        <v/>
      </c>
    </row>
    <row r="28" spans="2:25">
      <c r="B28" s="62">
        <f>IF(B27="ー","ー",IF(B27+1&gt;DATE(基本情報!$F$10,基本情報!$H$10,基本情報!$J$10),"ー",B27+1))</f>
        <v>45506</v>
      </c>
      <c r="C28" s="63" t="str">
        <f t="shared" si="0"/>
        <v>金</v>
      </c>
      <c r="D28" s="114" t="str">
        <f>IF(B28="ー","",IF(AND(B28&gt;=基本情報!$G$17,B28&lt;=基本情報!$J$17),"夏季休暇",IF(AND(B28&gt;=基本情報!$G$18,B28&lt;=基本情報!$J$18),"年末年始休暇",(IF($C28=基本情報!$G$16,"休日",IF($C28=基本情報!$I$16,"休日",""))))))</f>
        <v/>
      </c>
      <c r="E28" s="115"/>
      <c r="F28" s="116"/>
      <c r="G28" s="104"/>
      <c r="H28" s="104"/>
      <c r="I28" s="104"/>
      <c r="J28" s="113"/>
      <c r="K28" s="113"/>
      <c r="L28" s="113"/>
      <c r="M28" s="104"/>
      <c r="N28" s="104"/>
      <c r="O28" s="104"/>
      <c r="P28" s="104"/>
      <c r="Q28" s="106"/>
      <c r="R28" s="106"/>
      <c r="U28" s="68" t="str">
        <f>IF(G28=プルダウン!$B$4,ABS(B28-J28),"")</f>
        <v/>
      </c>
      <c r="V28" s="69" t="str">
        <f>IF(AND(D28="",G28=プルダウン!$B$4),プルダウン!$G$3,IF(AND(D28=プルダウン!$B$3,G28=プルダウン!$B$5),プルダウン!$G$4,IF(G28=プルダウン!$B$4,IF(J28="",プルダウン!$G$5,IF(AND(J28-B28&gt;=-28,J28-B28&lt;=28),"","28日以内に変更")),"")))</f>
        <v/>
      </c>
      <c r="W28" s="153" t="str">
        <f>IF(G28=プルダウン!$B$4,IF(AND(J28&gt;=$B$10,J28&lt;$X$9),"",プルダウン!$G$9),"")</f>
        <v/>
      </c>
      <c r="X28" s="154"/>
      <c r="Y28" t="str">
        <f>IF(G28=プルダウン!$B$5,ABS(MONTH($B$8)-MONTH(J28)),"")</f>
        <v/>
      </c>
    </row>
    <row r="29" spans="2:25">
      <c r="B29" s="62">
        <f>IF(B28="ー","ー",IF(B28+1&gt;DATE(基本情報!$F$10,基本情報!$H$10,基本情報!$J$10),"ー",B28+1))</f>
        <v>45507</v>
      </c>
      <c r="C29" s="63" t="str">
        <f t="shared" si="0"/>
        <v>土</v>
      </c>
      <c r="D29" s="114" t="str">
        <f>IF(B29="ー","",IF(AND(B29&gt;=基本情報!$G$17,B29&lt;=基本情報!$J$17),"夏季休暇",IF(AND(B29&gt;=基本情報!$G$18,B29&lt;=基本情報!$J$18),"年末年始休暇",(IF($C29=基本情報!$G$16,"休日",IF($C29=基本情報!$I$16,"休日",""))))))</f>
        <v>休日</v>
      </c>
      <c r="E29" s="115"/>
      <c r="F29" s="116"/>
      <c r="G29" s="104" t="s">
        <v>17</v>
      </c>
      <c r="H29" s="104"/>
      <c r="I29" s="104"/>
      <c r="J29" s="113">
        <v>45499</v>
      </c>
      <c r="K29" s="113"/>
      <c r="L29" s="113"/>
      <c r="M29" s="104"/>
      <c r="N29" s="104"/>
      <c r="O29" s="104"/>
      <c r="P29" s="104"/>
      <c r="Q29" s="106"/>
      <c r="R29" s="106"/>
      <c r="U29" s="68">
        <f>IF(G29=プルダウン!$B$4,ABS(B29-J29),"")</f>
        <v>8</v>
      </c>
      <c r="V29" s="69" t="str">
        <f>IF(AND(D29="",G29=プルダウン!$B$4),プルダウン!$G$3,IF(AND(D29=プルダウン!$B$3,G29=プルダウン!$B$5),プルダウン!$G$4,IF(G29=プルダウン!$B$4,IF(J29="",プルダウン!$G$5,IF(AND(J29-B29&gt;=-28,J29-B29&lt;=28),"","28日以内に変更")),"")))</f>
        <v/>
      </c>
      <c r="W29" s="153" t="str">
        <f>IF(G29=プルダウン!$B$4,IF(AND(J29&gt;=$B$10,J29&lt;$X$9),"",プルダウン!$G$9),"")</f>
        <v/>
      </c>
      <c r="X29" s="154"/>
      <c r="Y29" t="str">
        <f>IF(G29=プルダウン!$B$5,ABS(MONTH($B$8)-MONTH(J29)),"")</f>
        <v/>
      </c>
    </row>
    <row r="30" spans="2:25">
      <c r="B30" s="64">
        <f>IF(B29="ー","ー",IF(B29+1&gt;DATE(基本情報!$F$10,基本情報!$H$10,基本情報!$J$10),"ー",B29+1))</f>
        <v>45508</v>
      </c>
      <c r="C30" s="65" t="str">
        <f t="shared" si="0"/>
        <v>日</v>
      </c>
      <c r="D30" s="117" t="str">
        <f>IF(B30="ー","",IF(AND(B30&gt;=基本情報!$G$17,B30&lt;=基本情報!$J$17),"夏季休暇",IF(AND(B30&gt;=基本情報!$G$18,B30&lt;=基本情報!$J$18),"年末年始休暇",(IF($C30=基本情報!$G$16,"休日",IF($C30=基本情報!$I$16,"休日",""))))))</f>
        <v>休日</v>
      </c>
      <c r="E30" s="118"/>
      <c r="F30" s="119"/>
      <c r="G30" s="120" t="s">
        <v>13</v>
      </c>
      <c r="H30" s="120"/>
      <c r="I30" s="120"/>
      <c r="J30" s="121"/>
      <c r="K30" s="121"/>
      <c r="L30" s="121"/>
      <c r="M30" s="120"/>
      <c r="N30" s="120"/>
      <c r="O30" s="120"/>
      <c r="P30" s="120"/>
      <c r="Q30" s="107"/>
      <c r="R30" s="107"/>
      <c r="U30" s="70" t="str">
        <f>IF(G30=プルダウン!$B$4,ABS(B30-J30),"")</f>
        <v/>
      </c>
      <c r="V30" s="71" t="str">
        <f>IF(AND(D30="",G30=プルダウン!$B$4),プルダウン!$G$3,IF(AND(D30=プルダウン!$B$3,G30=プルダウン!$B$5),プルダウン!$G$4,IF(G30=プルダウン!$B$4,IF(J30="",プルダウン!$G$5,IF(AND(J30-B30&gt;=-28,J30-B30&lt;=28),"","28日以内に変更")),"")))</f>
        <v/>
      </c>
      <c r="W30" s="155" t="str">
        <f>IF(G30=プルダウン!$B$4,IF(AND(J30&gt;=$B$10,J30&lt;$X$9),"",プルダウン!$G$9),"")</f>
        <v/>
      </c>
      <c r="X30" s="156"/>
      <c r="Y30" t="str">
        <f>IF(G30=プルダウン!$B$5,ABS(MONTH($B$8)-MONTH(J30)),"")</f>
        <v/>
      </c>
    </row>
    <row r="31" spans="2:25">
      <c r="B31" s="60" t="str">
        <f>IF(B30="ー","ー",IF(B30+1&gt;DATE(基本情報!$F$10,基本情報!$H$10,基本情報!$J$10),"ー",IF(MONTH(B24)=MONTH(B30+1),B30+1,"ー")))</f>
        <v>ー</v>
      </c>
      <c r="C31" s="61" t="str">
        <f t="shared" si="0"/>
        <v>ー</v>
      </c>
      <c r="D31" s="134" t="str">
        <f>IF(B31="ー","",IF(AND(B31&gt;=基本情報!$G$17,B31&lt;=基本情報!$J$17),"夏季休暇",IF(AND(B31&gt;=基本情報!$G$18,B31&lt;=基本情報!$J$18),"年末年始休暇",(IF($C31=基本情報!$G$16,"休日",IF($C31=基本情報!$I$16,"休日",""))))))</f>
        <v/>
      </c>
      <c r="E31" s="135"/>
      <c r="F31" s="136"/>
      <c r="G31" s="144"/>
      <c r="H31" s="144"/>
      <c r="I31" s="144"/>
      <c r="J31" s="146"/>
      <c r="K31" s="146"/>
      <c r="L31" s="146"/>
      <c r="M31" s="144"/>
      <c r="N31" s="144"/>
      <c r="O31" s="144"/>
      <c r="P31" s="144"/>
      <c r="Q31" s="105" t="str">
        <f>IF(COUNTIF(B31:B37,"ー")&gt;0,"ー",IF(COUNTIF(G31:G37,プルダウン!$B$6)+COUNTIF(G31:G37,プルダウン!$B$7)+COUNTIF(G31:G37,プルダウン!$B$8)+COUNTIF(G31:G37,プルダウン!$B$9)&gt;0,"ー",IF(COUNTIF(G31:G37,プルダウン!$B$3)+COUNTIF(G31:G37,プルダウン!$B$4)&gt;=2,"○","×")))</f>
        <v>ー</v>
      </c>
      <c r="R31" s="105" t="str">
        <f>IF(Q31="○",IF(COUNTBLANK(W31:W37)=7,Q31,"×"),Q31)</f>
        <v>ー</v>
      </c>
      <c r="U31" s="66" t="str">
        <f>IF(G31=プルダウン!$B$4,ABS(B31-J31),"")</f>
        <v/>
      </c>
      <c r="V31" s="67" t="str">
        <f>IF(AND(D31="",G31=プルダウン!$B$4),プルダウン!$G$3,IF(AND(D31=プルダウン!$B$3,G31=プルダウン!$B$5),プルダウン!$G$4,IF(G31=プルダウン!$B$4,IF(J31="",プルダウン!$G$5,IF(AND(J31-B31&gt;=-28,J31-B31&lt;=28),"","28日以内に変更")),"")))</f>
        <v/>
      </c>
      <c r="W31" s="151" t="str">
        <f>IF(G31=プルダウン!$B$4,IF(AND(J31&gt;=$B$10,J31&lt;$X$9),"",プルダウン!$G$9),"")</f>
        <v/>
      </c>
      <c r="X31" s="152"/>
      <c r="Y31" t="str">
        <f>IF(G31=プルダウン!$B$5,ABS(MONTH($B$8)-MONTH(J31)),"")</f>
        <v/>
      </c>
    </row>
    <row r="32" spans="2:25">
      <c r="B32" s="62" t="str">
        <f>IF(B31="ー","ー",IF(B31+1&gt;DATE(基本情報!$F$10,基本情報!$H$10,基本情報!$J$10),"ー",B31+1))</f>
        <v>ー</v>
      </c>
      <c r="C32" s="63" t="str">
        <f t="shared" si="0"/>
        <v>ー</v>
      </c>
      <c r="D32" s="114" t="str">
        <f>IF(B32="ー","",IF(AND(B32&gt;=基本情報!$G$17,B32&lt;=基本情報!$J$17),"夏季休暇",IF(AND(B32&gt;=基本情報!$G$18,B32&lt;=基本情報!$J$18),"年末年始休暇",(IF($C32=基本情報!$G$16,"休日",IF($C32=基本情報!$I$16,"休日",""))))))</f>
        <v/>
      </c>
      <c r="E32" s="115"/>
      <c r="F32" s="116"/>
      <c r="G32" s="104"/>
      <c r="H32" s="104"/>
      <c r="I32" s="104"/>
      <c r="J32" s="113"/>
      <c r="K32" s="113"/>
      <c r="L32" s="113"/>
      <c r="M32" s="104"/>
      <c r="N32" s="104"/>
      <c r="O32" s="104"/>
      <c r="P32" s="104"/>
      <c r="Q32" s="106"/>
      <c r="R32" s="106"/>
      <c r="U32" s="68" t="str">
        <f>IF(G32=プルダウン!$B$4,ABS(B32-J32),"")</f>
        <v/>
      </c>
      <c r="V32" s="69" t="str">
        <f>IF(AND(D32="",G32=プルダウン!$B$4),プルダウン!$G$3,IF(AND(D32=プルダウン!$B$3,G32=プルダウン!$B$5),プルダウン!$G$4,IF(G32=プルダウン!$B$4,IF(J32="",プルダウン!$G$5,IF(AND(J32-B32&gt;=-28,J32-B32&lt;=28),"","28日以内に変更")),"")))</f>
        <v/>
      </c>
      <c r="W32" s="153" t="str">
        <f>IF(G32=プルダウン!$B$4,IF(AND(J32&gt;=$B$10,J32&lt;$X$9),"",プルダウン!$G$9),"")</f>
        <v/>
      </c>
      <c r="X32" s="154"/>
      <c r="Y32" t="str">
        <f>IF(G32=プルダウン!$B$5,ABS(MONTH($B$8)-MONTH(J32)),"")</f>
        <v/>
      </c>
    </row>
    <row r="33" spans="2:25">
      <c r="B33" s="62" t="str">
        <f>IF(B32="ー","ー",IF(B32+1&gt;DATE(基本情報!$F$10,基本情報!$H$10,基本情報!$J$10),"ー",B32+1))</f>
        <v>ー</v>
      </c>
      <c r="C33" s="63" t="str">
        <f t="shared" si="0"/>
        <v>ー</v>
      </c>
      <c r="D33" s="114" t="str">
        <f>IF(B33="ー","",IF(AND(B33&gt;=基本情報!$G$17,B33&lt;=基本情報!$J$17),"夏季休暇",IF(AND(B33&gt;=基本情報!$G$18,B33&lt;=基本情報!$J$18),"年末年始休暇",(IF($C33=基本情報!$G$16,"休日",IF($C33=基本情報!$I$16,"休日",""))))))</f>
        <v/>
      </c>
      <c r="E33" s="115"/>
      <c r="F33" s="116"/>
      <c r="G33" s="104"/>
      <c r="H33" s="104"/>
      <c r="I33" s="104"/>
      <c r="J33" s="113"/>
      <c r="K33" s="113"/>
      <c r="L33" s="113"/>
      <c r="M33" s="104"/>
      <c r="N33" s="104"/>
      <c r="O33" s="104"/>
      <c r="P33" s="104"/>
      <c r="Q33" s="106"/>
      <c r="R33" s="106"/>
      <c r="U33" s="68" t="str">
        <f>IF(G33=プルダウン!$B$4,ABS(B33-J33),"")</f>
        <v/>
      </c>
      <c r="V33" s="69" t="str">
        <f>IF(AND(D33="",G33=プルダウン!$B$4),プルダウン!$G$3,IF(AND(D33=プルダウン!$B$3,G33=プルダウン!$B$5),プルダウン!$G$4,IF(G33=プルダウン!$B$4,IF(J33="",プルダウン!$G$5,IF(AND(J33-B33&gt;=-28,J33-B33&lt;=28),"","28日以内に変更")),"")))</f>
        <v/>
      </c>
      <c r="W33" s="153" t="str">
        <f>IF(G33=プルダウン!$B$4,IF(AND(J33&gt;=$B$10,J33&lt;$X$9),"",プルダウン!$G$9),"")</f>
        <v/>
      </c>
      <c r="X33" s="154"/>
      <c r="Y33" t="str">
        <f>IF(G33=プルダウン!$B$5,ABS(MONTH($B$8)-MONTH(J33)),"")</f>
        <v/>
      </c>
    </row>
    <row r="34" spans="2:25">
      <c r="B34" s="62" t="str">
        <f>IF(B33="ー","ー",IF(B33+1&gt;DATE(基本情報!$F$10,基本情報!$H$10,基本情報!$J$10),"ー",B33+1))</f>
        <v>ー</v>
      </c>
      <c r="C34" s="63" t="str">
        <f t="shared" si="0"/>
        <v>ー</v>
      </c>
      <c r="D34" s="114" t="str">
        <f>IF(B34="ー","",IF(AND(B34&gt;=基本情報!$G$17,B34&lt;=基本情報!$J$17),"夏季休暇",IF(AND(B34&gt;=基本情報!$G$18,B34&lt;=基本情報!$J$18),"年末年始休暇",(IF($C34=基本情報!$G$16,"休日",IF($C34=基本情報!$I$16,"休日",""))))))</f>
        <v/>
      </c>
      <c r="E34" s="115"/>
      <c r="F34" s="116"/>
      <c r="G34" s="104"/>
      <c r="H34" s="104"/>
      <c r="I34" s="104"/>
      <c r="J34" s="113"/>
      <c r="K34" s="113"/>
      <c r="L34" s="113"/>
      <c r="M34" s="104"/>
      <c r="N34" s="104"/>
      <c r="O34" s="104"/>
      <c r="P34" s="104"/>
      <c r="Q34" s="106"/>
      <c r="R34" s="106"/>
      <c r="U34" s="68" t="str">
        <f>IF(G34=プルダウン!$B$4,ABS(B34-J34),"")</f>
        <v/>
      </c>
      <c r="V34" s="69" t="str">
        <f>IF(AND(D34="",G34=プルダウン!$B$4),プルダウン!$G$3,IF(AND(D34=プルダウン!$B$3,G34=プルダウン!$B$5),プルダウン!$G$4,IF(G34=プルダウン!$B$4,IF(J34="",プルダウン!$G$5,IF(AND(J34-B34&gt;=-28,J34-B34&lt;=28),"","28日以内に変更")),"")))</f>
        <v/>
      </c>
      <c r="W34" s="153" t="str">
        <f>IF(G34=プルダウン!$B$4,IF(AND(J34&gt;=$B$10,J34&lt;$X$9),"",プルダウン!$G$9),"")</f>
        <v/>
      </c>
      <c r="X34" s="154"/>
      <c r="Y34" t="str">
        <f>IF(G34=プルダウン!$B$5,ABS(MONTH($B$8)-MONTH(J34)),"")</f>
        <v/>
      </c>
    </row>
    <row r="35" spans="2:25">
      <c r="B35" s="62" t="str">
        <f>IF(B34="ー","ー",IF(B34+1&gt;DATE(基本情報!$F$10,基本情報!$H$10,基本情報!$J$10),"ー",B34+1))</f>
        <v>ー</v>
      </c>
      <c r="C35" s="63" t="str">
        <f t="shared" si="0"/>
        <v>ー</v>
      </c>
      <c r="D35" s="114" t="str">
        <f>IF(B35="ー","",IF(AND(B35&gt;=基本情報!$G$17,B35&lt;=基本情報!$J$17),"夏季休暇",IF(AND(B35&gt;=基本情報!$G$18,B35&lt;=基本情報!$J$18),"年末年始休暇",(IF($C35=基本情報!$G$16,"休日",IF($C35=基本情報!$I$16,"休日",""))))))</f>
        <v/>
      </c>
      <c r="E35" s="115"/>
      <c r="F35" s="116"/>
      <c r="G35" s="104"/>
      <c r="H35" s="104"/>
      <c r="I35" s="104"/>
      <c r="J35" s="113"/>
      <c r="K35" s="113"/>
      <c r="L35" s="113"/>
      <c r="M35" s="104"/>
      <c r="N35" s="104"/>
      <c r="O35" s="104"/>
      <c r="P35" s="104"/>
      <c r="Q35" s="106"/>
      <c r="R35" s="106"/>
      <c r="U35" s="68" t="str">
        <f>IF(G35=プルダウン!$B$4,ABS(B35-J35),"")</f>
        <v/>
      </c>
      <c r="V35" s="69" t="str">
        <f>IF(AND(D35="",G35=プルダウン!$B$4),プルダウン!$G$3,IF(AND(D35=プルダウン!$B$3,G35=プルダウン!$B$5),プルダウン!$G$4,IF(G35=プルダウン!$B$4,IF(J35="",プルダウン!$G$5,IF(AND(J35-B35&gt;=-28,J35-B35&lt;=28),"","28日以内に変更")),"")))</f>
        <v/>
      </c>
      <c r="W35" s="153" t="str">
        <f>IF(G35=プルダウン!$B$4,IF(AND(J35&gt;=$B$10,J35&lt;$X$9),"",プルダウン!$G$9),"")</f>
        <v/>
      </c>
      <c r="X35" s="154"/>
      <c r="Y35" t="str">
        <f>IF(G35=プルダウン!$B$5,ABS(MONTH($B$8)-MONTH(J35)),"")</f>
        <v/>
      </c>
    </row>
    <row r="36" spans="2:25">
      <c r="B36" s="62" t="str">
        <f>IF(B35="ー","ー",IF(B35+1&gt;DATE(基本情報!$F$10,基本情報!$H$10,基本情報!$J$10),"ー",B35+1))</f>
        <v>ー</v>
      </c>
      <c r="C36" s="63" t="str">
        <f t="shared" si="0"/>
        <v>ー</v>
      </c>
      <c r="D36" s="114" t="str">
        <f>IF(B36="ー","",IF(AND(B36&gt;=基本情報!$G$17,B36&lt;=基本情報!$J$17),"夏季休暇",IF(AND(B36&gt;=基本情報!$G$18,B36&lt;=基本情報!$J$18),"年末年始休暇",(IF($C36=基本情報!$G$16,"休日",IF($C36=基本情報!$I$16,"休日",""))))))</f>
        <v/>
      </c>
      <c r="E36" s="115"/>
      <c r="F36" s="116"/>
      <c r="G36" s="104"/>
      <c r="H36" s="104"/>
      <c r="I36" s="104"/>
      <c r="J36" s="113"/>
      <c r="K36" s="113"/>
      <c r="L36" s="113"/>
      <c r="M36" s="104"/>
      <c r="N36" s="104"/>
      <c r="O36" s="104"/>
      <c r="P36" s="104"/>
      <c r="Q36" s="106"/>
      <c r="R36" s="106"/>
      <c r="U36" s="68" t="str">
        <f>IF(G36=プルダウン!$B$4,ABS(B36-J36),"")</f>
        <v/>
      </c>
      <c r="V36" s="69" t="str">
        <f>IF(AND(D36="",G36=プルダウン!$B$4),プルダウン!$G$3,IF(AND(D36=プルダウン!$B$3,G36=プルダウン!$B$5),プルダウン!$G$4,IF(G36=プルダウン!$B$4,IF(J36="",プルダウン!$G$5,IF(AND(J36-B36&gt;=-28,J36-B36&lt;=28),"","28日以内に変更")),"")))</f>
        <v/>
      </c>
      <c r="W36" s="153" t="str">
        <f>IF(G36=プルダウン!$B$4,IF(AND(J36&gt;=$B$10,J36&lt;$X$9),"",プルダウン!$G$9),"")</f>
        <v/>
      </c>
      <c r="X36" s="154"/>
      <c r="Y36" t="str">
        <f>IF(G36=プルダウン!$B$5,ABS(MONTH($B$8)-MONTH(J36)),"")</f>
        <v/>
      </c>
    </row>
    <row r="37" spans="2:25">
      <c r="B37" s="64" t="str">
        <f>IF(B36="ー","ー",IF(B36+1&gt;DATE(基本情報!$F$10,基本情報!$H$10,基本情報!$J$10),"ー",B36+1))</f>
        <v>ー</v>
      </c>
      <c r="C37" s="65" t="str">
        <f t="shared" si="0"/>
        <v>ー</v>
      </c>
      <c r="D37" s="117" t="str">
        <f>IF(B37="ー","",IF(AND(B37&gt;=基本情報!$G$17,B37&lt;=基本情報!$J$17),"夏季休暇",IF(AND(B37&gt;=基本情報!$G$18,B37&lt;=基本情報!$J$18),"年末年始休暇",(IF($C37=基本情報!$G$16,"休日",IF($C37=基本情報!$I$16,"休日",""))))))</f>
        <v/>
      </c>
      <c r="E37" s="118"/>
      <c r="F37" s="119"/>
      <c r="G37" s="120"/>
      <c r="H37" s="120"/>
      <c r="I37" s="120"/>
      <c r="J37" s="121"/>
      <c r="K37" s="121"/>
      <c r="L37" s="121"/>
      <c r="M37" s="120"/>
      <c r="N37" s="120"/>
      <c r="O37" s="120"/>
      <c r="P37" s="120"/>
      <c r="Q37" s="107"/>
      <c r="R37" s="107"/>
      <c r="U37" s="70" t="str">
        <f>IF(G37=プルダウン!$B$4,ABS(B37-J37),"")</f>
        <v/>
      </c>
      <c r="V37" s="71" t="str">
        <f>IF(AND(D37="",G37=プルダウン!$B$4),プルダウン!$G$3,IF(AND(D37=プルダウン!$B$3,G37=プルダウン!$B$5),プルダウン!$G$4,IF(G37=プルダウン!$B$4,IF(J37="",プルダウン!$G$5,IF(AND(J37-B37&gt;=-28,J37-B37&lt;=28),"","28日以内に変更")),"")))</f>
        <v/>
      </c>
      <c r="W37" s="155" t="str">
        <f>IF(G37=プルダウン!$B$4,IF(AND(J37&gt;=$B$10,J37&lt;$X$9),"",プルダウン!$G$9),"")</f>
        <v/>
      </c>
      <c r="X37" s="156"/>
      <c r="Y37" t="str">
        <f>IF(G37=プルダウン!$B$5,ABS(MONTH($B$8)-MONTH(J37)),"")</f>
        <v/>
      </c>
    </row>
    <row r="38" spans="2:25">
      <c r="B38" s="60" t="str">
        <f>IF(B37="ー","ー",IF(B37+1&gt;DATE(基本情報!$F$10,基本情報!$H$10,基本情報!$J$10),"ー",IF(MONTH(B31)=MONTH(B37+1),B37+1,"ー")))</f>
        <v>ー</v>
      </c>
      <c r="C38" s="61" t="str">
        <f t="shared" si="0"/>
        <v>ー</v>
      </c>
      <c r="D38" s="134" t="str">
        <f>IF(B38="ー","",IF(AND(B38&gt;=基本情報!$G$17,B38&lt;=基本情報!$J$17),"夏季休暇",IF(AND(B38&gt;=基本情報!$G$18,B38&lt;=基本情報!$J$18),"年末年始休暇",(IF($C38=基本情報!$G$16,"休日",IF($C38=基本情報!$I$16,"休日",""))))))</f>
        <v/>
      </c>
      <c r="E38" s="135"/>
      <c r="F38" s="136"/>
      <c r="G38" s="144"/>
      <c r="H38" s="144"/>
      <c r="I38" s="144"/>
      <c r="J38" s="146"/>
      <c r="K38" s="146"/>
      <c r="L38" s="146"/>
      <c r="M38" s="144"/>
      <c r="N38" s="144"/>
      <c r="O38" s="144"/>
      <c r="P38" s="144"/>
      <c r="Q38" s="105" t="str">
        <f>IF(COUNTIF(B38:B44,"ー")&gt;0,"ー",IF(COUNTIF(G38:G44,プルダウン!$B$6)+COUNTIF(G38:G44,プルダウン!$B$7)+COUNTIF(G38:G44,プルダウン!$B$8)+COUNTIF(G38:G44,プルダウン!$B$9)&gt;0,"ー",IF(COUNTIF(G38:G44,プルダウン!$B$3)+COUNTIF(G38:G44,プルダウン!$B$4)&gt;=2,"○","×")))</f>
        <v>ー</v>
      </c>
      <c r="R38" s="105" t="str">
        <f>IF(Q38="○",IF(COUNTBLANK(W38:W44)=7,Q38,"×"),Q38)</f>
        <v>ー</v>
      </c>
      <c r="U38" s="66" t="str">
        <f>IF(G38=プルダウン!$B$4,ABS(B38-J38),"")</f>
        <v/>
      </c>
      <c r="V38" s="67" t="str">
        <f>IF(AND(D38="",G38=プルダウン!$B$4),プルダウン!$G$3,IF(AND(D38=プルダウン!$B$3,G38=プルダウン!$B$5),プルダウン!$G$4,IF(G38=プルダウン!$B$4,IF(J38="",プルダウン!$G$5,IF(AND(J38-B38&gt;=-28,J38-B38&lt;=28),"","28日以内に変更")),"")))</f>
        <v/>
      </c>
      <c r="W38" s="151" t="str">
        <f>IF(G38=プルダウン!$B$4,IF(AND(J38&gt;=$B$10,J38&lt;$X$9),"",プルダウン!$G$9),"")</f>
        <v/>
      </c>
      <c r="X38" s="152"/>
      <c r="Y38" t="str">
        <f>IF(G38=プルダウン!$B$5,ABS(MONTH($B$8)-MONTH(J38)),"")</f>
        <v/>
      </c>
    </row>
    <row r="39" spans="2:25">
      <c r="B39" s="62" t="str">
        <f>IF(B38="ー","ー",IF(B38+1&gt;DATE(基本情報!$F$10,基本情報!$H$10,基本情報!$J$10),"ー",B38+1))</f>
        <v>ー</v>
      </c>
      <c r="C39" s="63" t="str">
        <f t="shared" si="0"/>
        <v>ー</v>
      </c>
      <c r="D39" s="114" t="str">
        <f>IF(B39="ー","",IF(AND(B39&gt;=基本情報!$G$17,B39&lt;=基本情報!$J$17),"夏季休暇",IF(AND(B39&gt;=基本情報!$G$18,B39&lt;=基本情報!$J$18),"年末年始休暇",(IF($C39=基本情報!$G$16,"休日",IF($C39=基本情報!$I$16,"休日",""))))))</f>
        <v/>
      </c>
      <c r="E39" s="115"/>
      <c r="F39" s="116"/>
      <c r="G39" s="104"/>
      <c r="H39" s="104"/>
      <c r="I39" s="104"/>
      <c r="J39" s="113"/>
      <c r="K39" s="113"/>
      <c r="L39" s="113"/>
      <c r="M39" s="104"/>
      <c r="N39" s="104"/>
      <c r="O39" s="104"/>
      <c r="P39" s="104"/>
      <c r="Q39" s="106"/>
      <c r="R39" s="106"/>
      <c r="U39" s="68" t="str">
        <f>IF(G39=プルダウン!$B$4,ABS(B39-J39),"")</f>
        <v/>
      </c>
      <c r="V39" s="69" t="str">
        <f>IF(AND(D39="",G39=プルダウン!$B$4),プルダウン!$G$3,IF(AND(D39=プルダウン!$B$3,G39=プルダウン!$B$5),プルダウン!$G$4,IF(G39=プルダウン!$B$4,IF(J39="",プルダウン!$G$5,IF(AND(J39-B39&gt;=-28,J39-B39&lt;=28),"","28日以内に変更")),"")))</f>
        <v/>
      </c>
      <c r="W39" s="153" t="str">
        <f>IF(G39=プルダウン!$B$4,IF(AND(J39&gt;=$B$10,J39&lt;$X$9),"",プルダウン!$G$9),"")</f>
        <v/>
      </c>
      <c r="X39" s="154"/>
      <c r="Y39" t="str">
        <f>IF(G39=プルダウン!$B$5,ABS(MONTH($B$8)-MONTH(J39)),"")</f>
        <v/>
      </c>
    </row>
    <row r="40" spans="2:25">
      <c r="B40" s="62" t="str">
        <f>IF(B39="ー","ー",IF(B39+1&gt;DATE(基本情報!$F$10,基本情報!$H$10,基本情報!$J$10),"ー",B39+1))</f>
        <v>ー</v>
      </c>
      <c r="C40" s="63" t="str">
        <f t="shared" si="0"/>
        <v>ー</v>
      </c>
      <c r="D40" s="114" t="str">
        <f>IF(B40="ー","",IF(AND(B40&gt;=基本情報!$G$17,B40&lt;=基本情報!$J$17),"夏季休暇",IF(AND(B40&gt;=基本情報!$G$18,B40&lt;=基本情報!$J$18),"年末年始休暇",(IF($C40=基本情報!$G$16,"休日",IF($C40=基本情報!$I$16,"休日",""))))))</f>
        <v/>
      </c>
      <c r="E40" s="115"/>
      <c r="F40" s="116"/>
      <c r="G40" s="104"/>
      <c r="H40" s="104"/>
      <c r="I40" s="104"/>
      <c r="J40" s="113"/>
      <c r="K40" s="113"/>
      <c r="L40" s="113"/>
      <c r="M40" s="104"/>
      <c r="N40" s="104"/>
      <c r="O40" s="104"/>
      <c r="P40" s="104"/>
      <c r="Q40" s="106"/>
      <c r="R40" s="106"/>
      <c r="U40" s="68" t="str">
        <f>IF(G40=プルダウン!$B$4,ABS(B40-J40),"")</f>
        <v/>
      </c>
      <c r="V40" s="69" t="str">
        <f>IF(AND(D40="",G40=プルダウン!$B$4),プルダウン!$G$3,IF(AND(D40=プルダウン!$B$3,G40=プルダウン!$B$5),プルダウン!$G$4,IF(G40=プルダウン!$B$4,IF(J40="",プルダウン!$G$5,IF(AND(J40-B40&gt;=-28,J40-B40&lt;=28),"","28日以内に変更")),"")))</f>
        <v/>
      </c>
      <c r="W40" s="153" t="str">
        <f>IF(G40=プルダウン!$B$4,IF(AND(J40&gt;=$B$10,J40&lt;$X$9),"",プルダウン!$G$9),"")</f>
        <v/>
      </c>
      <c r="X40" s="154"/>
      <c r="Y40" t="str">
        <f>IF(G40=プルダウン!$B$5,ABS(MONTH($B$8)-MONTH(J40)),"")</f>
        <v/>
      </c>
    </row>
    <row r="41" spans="2:25">
      <c r="B41" s="62" t="str">
        <f>IF(B40="ー","ー",IF(B40+1&gt;DATE(基本情報!$F$10,基本情報!$H$10,基本情報!$J$10),"ー",B40+1))</f>
        <v>ー</v>
      </c>
      <c r="C41" s="63" t="str">
        <f t="shared" ref="C41:C44" si="1">IFERROR(TEXT(B41,"aaa"),"")</f>
        <v>ー</v>
      </c>
      <c r="D41" s="114" t="str">
        <f>IF(B41="ー","",IF(AND(B41&gt;=基本情報!$G$17,B41&lt;=基本情報!$J$17),"夏季休暇",IF(AND(B41&gt;=基本情報!$G$18,B41&lt;=基本情報!$J$18),"年末年始休暇",(IF($C41=基本情報!$G$16,"休日",IF($C41=基本情報!$I$16,"休日",""))))))</f>
        <v/>
      </c>
      <c r="E41" s="115"/>
      <c r="F41" s="116"/>
      <c r="G41" s="104"/>
      <c r="H41" s="104"/>
      <c r="I41" s="104"/>
      <c r="J41" s="113"/>
      <c r="K41" s="113"/>
      <c r="L41" s="113"/>
      <c r="M41" s="104"/>
      <c r="N41" s="104"/>
      <c r="O41" s="104"/>
      <c r="P41" s="104"/>
      <c r="Q41" s="106"/>
      <c r="R41" s="106"/>
      <c r="U41" s="68" t="str">
        <f>IF(G41=プルダウン!$B$4,ABS(B41-J41),"")</f>
        <v/>
      </c>
      <c r="V41" s="69" t="str">
        <f>IF(AND(D41="",G41=プルダウン!$B$4),プルダウン!$G$3,IF(AND(D41=プルダウン!$B$3,G41=プルダウン!$B$5),プルダウン!$G$4,IF(G41=プルダウン!$B$4,IF(J41="",プルダウン!$G$5,IF(AND(J41-B41&gt;=-28,J41-B41&lt;=28),"","28日以内に変更")),"")))</f>
        <v/>
      </c>
      <c r="W41" s="153" t="str">
        <f>IF(G41=プルダウン!$B$4,IF(AND(J41&gt;=$B$10,J41&lt;$X$9),"",プルダウン!$G$9),"")</f>
        <v/>
      </c>
      <c r="X41" s="154"/>
      <c r="Y41" t="str">
        <f>IF(G41=プルダウン!$B$5,ABS(MONTH($B$8)-MONTH(J41)),"")</f>
        <v/>
      </c>
    </row>
    <row r="42" spans="2:25">
      <c r="B42" s="62" t="str">
        <f>IF(B41="ー","ー",IF(B41+1&gt;DATE(基本情報!$F$10,基本情報!$H$10,基本情報!$J$10),"ー",B41+1))</f>
        <v>ー</v>
      </c>
      <c r="C42" s="63" t="str">
        <f t="shared" si="1"/>
        <v>ー</v>
      </c>
      <c r="D42" s="114" t="str">
        <f>IF(B42="ー","",IF(AND(B42&gt;=基本情報!$G$17,B42&lt;=基本情報!$J$17),"夏季休暇",IF(AND(B42&gt;=基本情報!$G$18,B42&lt;=基本情報!$J$18),"年末年始休暇",(IF($C42=基本情報!$G$16,"休日",IF($C42=基本情報!$I$16,"休日",""))))))</f>
        <v/>
      </c>
      <c r="E42" s="115"/>
      <c r="F42" s="116"/>
      <c r="G42" s="104"/>
      <c r="H42" s="104"/>
      <c r="I42" s="104"/>
      <c r="J42" s="113"/>
      <c r="K42" s="113"/>
      <c r="L42" s="113"/>
      <c r="M42" s="104"/>
      <c r="N42" s="104"/>
      <c r="O42" s="104"/>
      <c r="P42" s="104"/>
      <c r="Q42" s="106"/>
      <c r="R42" s="106"/>
      <c r="U42" s="68" t="str">
        <f>IF(G42=プルダウン!$B$4,ABS(B42-J42),"")</f>
        <v/>
      </c>
      <c r="V42" s="69" t="str">
        <f>IF(AND(D42="",G42=プルダウン!$B$4),プルダウン!$G$3,IF(AND(D42=プルダウン!$B$3,G42=プルダウン!$B$5),プルダウン!$G$4,IF(G42=プルダウン!$B$4,IF(J42="",プルダウン!$G$5,IF(AND(J42-B42&gt;=-28,J42-B42&lt;=28),"","28日以内に変更")),"")))</f>
        <v/>
      </c>
      <c r="W42" s="153" t="str">
        <f>IF(G42=プルダウン!$B$4,IF(AND(J42&gt;=$B$10,J42&lt;$X$9),"",プルダウン!$G$9),"")</f>
        <v/>
      </c>
      <c r="X42" s="154"/>
      <c r="Y42" t="str">
        <f>IF(G42=プルダウン!$B$5,ABS(MONTH($B$8)-MONTH(J42)),"")</f>
        <v/>
      </c>
    </row>
    <row r="43" spans="2:25">
      <c r="B43" s="62" t="str">
        <f>IF(B42="ー","ー",IF(B42+1&gt;DATE(基本情報!$F$10,基本情報!$H$10,基本情報!$J$10),"ー",B42+1))</f>
        <v>ー</v>
      </c>
      <c r="C43" s="63" t="str">
        <f t="shared" si="1"/>
        <v>ー</v>
      </c>
      <c r="D43" s="114" t="str">
        <f>IF(B43="ー","",IF(AND(B43&gt;=基本情報!$G$17,B43&lt;=基本情報!$J$17),"夏季休暇",IF(AND(B43&gt;=基本情報!$G$18,B43&lt;=基本情報!$J$18),"年末年始休暇",(IF($C43=基本情報!$G$16,"休日",IF($C43=基本情報!$I$16,"休日",""))))))</f>
        <v/>
      </c>
      <c r="E43" s="115"/>
      <c r="F43" s="116"/>
      <c r="G43" s="104"/>
      <c r="H43" s="104"/>
      <c r="I43" s="104"/>
      <c r="J43" s="113"/>
      <c r="K43" s="113"/>
      <c r="L43" s="113"/>
      <c r="M43" s="104"/>
      <c r="N43" s="104"/>
      <c r="O43" s="104"/>
      <c r="P43" s="104"/>
      <c r="Q43" s="106"/>
      <c r="R43" s="106"/>
      <c r="U43" s="68" t="str">
        <f>IF(G43=プルダウン!$B$4,ABS(B43-J43),"")</f>
        <v/>
      </c>
      <c r="V43" s="69" t="str">
        <f>IF(AND(D43="",G43=プルダウン!$B$4),プルダウン!$G$3,IF(AND(D43=プルダウン!$B$3,G43=プルダウン!$B$5),プルダウン!$G$4,IF(G43=プルダウン!$B$4,IF(J43="",プルダウン!$G$5,IF(AND(J43-B43&gt;=-28,J43-B43&lt;=28),"","28日以内に変更")),"")))</f>
        <v/>
      </c>
      <c r="W43" s="153" t="str">
        <f>IF(G43=プルダウン!$B$4,IF(AND(J43&gt;=$B$10,J43&lt;$X$9),"",プルダウン!$G$9),"")</f>
        <v/>
      </c>
      <c r="X43" s="154"/>
      <c r="Y43" t="str">
        <f>IF(G43=プルダウン!$B$5,ABS(MONTH($B$8)-MONTH(J43)),"")</f>
        <v/>
      </c>
    </row>
    <row r="44" spans="2:25">
      <c r="B44" s="64" t="str">
        <f>IF(B43="ー","ー",IF(B43+1&gt;DATE(基本情報!$F$10,基本情報!$H$10,基本情報!$J$10),"ー",B43+1))</f>
        <v>ー</v>
      </c>
      <c r="C44" s="65" t="str">
        <f t="shared" si="1"/>
        <v>ー</v>
      </c>
      <c r="D44" s="117" t="str">
        <f>IF(B44="ー","",IF(AND(B44&gt;=基本情報!$G$17,B44&lt;=基本情報!$J$17),"夏季休暇",IF(AND(B44&gt;=基本情報!$G$18,B44&lt;=基本情報!$J$18),"年末年始休暇",(IF($C44=基本情報!$G$16,"休日",IF($C44=基本情報!$I$16,"休日",""))))))</f>
        <v/>
      </c>
      <c r="E44" s="118"/>
      <c r="F44" s="119"/>
      <c r="G44" s="120"/>
      <c r="H44" s="120"/>
      <c r="I44" s="120"/>
      <c r="J44" s="121"/>
      <c r="K44" s="121"/>
      <c r="L44" s="121"/>
      <c r="M44" s="120"/>
      <c r="N44" s="120"/>
      <c r="O44" s="120"/>
      <c r="P44" s="120"/>
      <c r="Q44" s="107"/>
      <c r="R44" s="107"/>
      <c r="U44" s="70" t="str">
        <f>IF(G44=プルダウン!$B$4,ABS(B44-J44),"")</f>
        <v/>
      </c>
      <c r="V44" s="71" t="str">
        <f>IF(AND(D44="",G44=プルダウン!$B$4),プルダウン!$G$3,IF(AND(D44=プルダウン!$B$3,G44=プルダウン!$B$5),プルダウン!$G$4,IF(G44=プルダウン!$B$4,IF(J44="",プルダウン!$G$5,IF(AND(J44-B44&gt;=-28,J44-B44&lt;=28),"","28日以内に変更")),"")))</f>
        <v/>
      </c>
      <c r="W44" s="155" t="str">
        <f>IF(G44=プルダウン!$B$4,IF(AND(J44&gt;=$B$10,J44&lt;$X$9),"",プルダウン!$G$9),"")</f>
        <v/>
      </c>
      <c r="X44" s="156"/>
      <c r="Y44" t="str">
        <f>IF(G44=プルダウン!$B$5,ABS(MONTH($B$8)-MONTH(J44)),"")</f>
        <v/>
      </c>
    </row>
    <row r="45" spans="2:25" ht="9.75" customHeight="1"/>
    <row r="46" spans="2:25">
      <c r="E46" s="29" t="s">
        <v>86</v>
      </c>
      <c r="F46" s="30"/>
      <c r="G46" s="30"/>
      <c r="H46" s="30"/>
      <c r="I46" s="30"/>
      <c r="J46" s="30"/>
      <c r="K46" s="30"/>
      <c r="L46" s="31" t="s">
        <v>87</v>
      </c>
      <c r="M46" s="30"/>
      <c r="N46" s="30"/>
      <c r="O46" s="30"/>
      <c r="P46" s="30"/>
      <c r="Q46" s="30"/>
      <c r="R46" s="84"/>
    </row>
    <row r="47" spans="2:25">
      <c r="E47" s="78" t="s">
        <v>79</v>
      </c>
      <c r="F47" s="79" t="s">
        <v>80</v>
      </c>
      <c r="G47" s="79" t="s">
        <v>81</v>
      </c>
      <c r="H47" s="79" t="s">
        <v>82</v>
      </c>
      <c r="I47" s="79" t="s">
        <v>83</v>
      </c>
      <c r="J47" s="79" t="s">
        <v>84</v>
      </c>
      <c r="K47" s="80" t="s">
        <v>85</v>
      </c>
      <c r="L47" s="79" t="s">
        <v>79</v>
      </c>
      <c r="M47" s="79" t="s">
        <v>80</v>
      </c>
      <c r="N47" s="79" t="s">
        <v>81</v>
      </c>
      <c r="O47" s="79" t="s">
        <v>82</v>
      </c>
      <c r="P47" s="79" t="s">
        <v>83</v>
      </c>
      <c r="Q47" s="79" t="s">
        <v>84</v>
      </c>
      <c r="R47" s="85" t="s">
        <v>85</v>
      </c>
    </row>
    <row r="48" spans="2:25">
      <c r="E48" s="81">
        <f>COUNTIF($G10:$G44,プルダウン!$B$3)</f>
        <v>4</v>
      </c>
      <c r="F48" s="82">
        <f>COUNTIF($G10:$G44,プルダウン!$B$4)</f>
        <v>2</v>
      </c>
      <c r="G48" s="82">
        <f>COUNTIF($G10:$G44,プルダウン!$B$5)</f>
        <v>2</v>
      </c>
      <c r="H48" s="82">
        <f>COUNTIF($G10:$G44,プルダウン!$B$6)</f>
        <v>0</v>
      </c>
      <c r="I48" s="82">
        <f>COUNTIF($G10:$G44,プルダウン!$B$7)</f>
        <v>0</v>
      </c>
      <c r="J48" s="82">
        <f>COUNTIF($G10:$G44,プルダウン!$B$8)</f>
        <v>0</v>
      </c>
      <c r="K48" s="83">
        <f>COUNTIF($G10:$G44,プルダウン!$B$9)</f>
        <v>0</v>
      </c>
      <c r="L48" s="82">
        <f>E48</f>
        <v>4</v>
      </c>
      <c r="M48" s="82">
        <f t="shared" ref="M48:R48" si="2">F48</f>
        <v>2</v>
      </c>
      <c r="N48" s="82">
        <f t="shared" si="2"/>
        <v>2</v>
      </c>
      <c r="O48" s="82">
        <f t="shared" si="2"/>
        <v>0</v>
      </c>
      <c r="P48" s="82">
        <f t="shared" si="2"/>
        <v>0</v>
      </c>
      <c r="Q48" s="82">
        <f t="shared" si="2"/>
        <v>0</v>
      </c>
      <c r="R48" s="86">
        <f t="shared" si="2"/>
        <v>0</v>
      </c>
    </row>
    <row r="49" spans="2:24">
      <c r="E49" s="29" t="s">
        <v>58</v>
      </c>
      <c r="F49" s="30"/>
      <c r="G49" s="30"/>
      <c r="H49" s="30"/>
      <c r="I49" s="30"/>
      <c r="J49" s="30"/>
      <c r="K49" s="88"/>
      <c r="L49" s="90" t="s">
        <v>60</v>
      </c>
      <c r="M49" s="30"/>
      <c r="N49" s="30"/>
      <c r="O49" s="30"/>
      <c r="P49" s="30"/>
      <c r="Q49" s="30"/>
      <c r="R49" s="84"/>
    </row>
    <row r="50" spans="2:24">
      <c r="E50" s="55" t="s">
        <v>47</v>
      </c>
      <c r="F50" s="32"/>
      <c r="G50" s="31" t="s">
        <v>48</v>
      </c>
      <c r="H50" s="34"/>
      <c r="I50" s="35" t="s">
        <v>53</v>
      </c>
      <c r="J50" s="36"/>
      <c r="K50" s="89"/>
      <c r="L50" s="31" t="s">
        <v>47</v>
      </c>
      <c r="M50" s="32"/>
      <c r="N50" s="31" t="s">
        <v>48</v>
      </c>
      <c r="O50" s="34"/>
      <c r="P50" s="35" t="s">
        <v>53</v>
      </c>
      <c r="Q50" s="36"/>
      <c r="R50" s="36"/>
    </row>
    <row r="51" spans="2:24">
      <c r="E51" s="56">
        <f>COUNTIF(Q10:Q44,"○")+COUNTIF(Q10:Q44,"×")</f>
        <v>3</v>
      </c>
      <c r="F51" s="32"/>
      <c r="G51" s="31">
        <f>COUNTIF(Q10:Q44,"○")</f>
        <v>3</v>
      </c>
      <c r="H51" s="34"/>
      <c r="I51" s="47">
        <f>G51/E51</f>
        <v>1</v>
      </c>
      <c r="J51" s="36"/>
      <c r="K51" s="89"/>
      <c r="L51" s="37">
        <f>E51</f>
        <v>3</v>
      </c>
      <c r="M51" s="32"/>
      <c r="N51" s="31">
        <f>G51</f>
        <v>3</v>
      </c>
      <c r="O51" s="34"/>
      <c r="P51" s="47">
        <f>N51/L51</f>
        <v>1</v>
      </c>
      <c r="Q51" s="36"/>
      <c r="R51" s="36"/>
    </row>
    <row r="52" spans="2:24">
      <c r="E52" s="55" t="s">
        <v>59</v>
      </c>
      <c r="F52" s="32"/>
      <c r="G52" s="32"/>
      <c r="H52" s="32"/>
      <c r="I52" s="32"/>
      <c r="J52" s="33"/>
      <c r="K52" s="34"/>
      <c r="L52" s="32" t="s">
        <v>61</v>
      </c>
      <c r="M52" s="32"/>
      <c r="N52" s="32"/>
      <c r="O52" s="32"/>
      <c r="P52" s="32"/>
      <c r="Q52" s="33"/>
      <c r="R52" s="33"/>
    </row>
    <row r="53" spans="2:24">
      <c r="E53" s="55" t="s">
        <v>47</v>
      </c>
      <c r="F53" s="32"/>
      <c r="G53" s="31" t="s">
        <v>48</v>
      </c>
      <c r="H53" s="34"/>
      <c r="I53" s="35" t="s">
        <v>53</v>
      </c>
      <c r="J53" s="36"/>
      <c r="K53" s="89"/>
      <c r="L53" s="32" t="s">
        <v>47</v>
      </c>
      <c r="M53" s="32"/>
      <c r="N53" s="31" t="s">
        <v>48</v>
      </c>
      <c r="O53" s="34"/>
      <c r="P53" s="35" t="s">
        <v>62</v>
      </c>
      <c r="Q53" s="36"/>
      <c r="R53" s="36"/>
    </row>
    <row r="54" spans="2:24">
      <c r="E54" s="56">
        <f>COUNTIF(R10:R44,"○")+COUNTIF(R10:R44,"×")</f>
        <v>3</v>
      </c>
      <c r="F54" s="32"/>
      <c r="G54" s="31">
        <f>COUNTIF(R10:R44,"○")</f>
        <v>3</v>
      </c>
      <c r="H54" s="34"/>
      <c r="I54" s="47">
        <f>G54/E54</f>
        <v>1</v>
      </c>
      <c r="J54" s="36"/>
      <c r="K54" s="89"/>
      <c r="L54" s="87">
        <f>E54</f>
        <v>3</v>
      </c>
      <c r="M54" s="32"/>
      <c r="N54" s="31">
        <f>G54</f>
        <v>3</v>
      </c>
      <c r="O54" s="34"/>
      <c r="P54" s="47" t="str">
        <f>IF(L54=0,"ー",IF(N54=L54,"達成","未達成"))</f>
        <v>達成</v>
      </c>
      <c r="Q54" s="36"/>
      <c r="R54" s="36"/>
    </row>
    <row r="55" spans="2:24" ht="9.75" customHeight="1">
      <c r="E55" s="48"/>
      <c r="F55" s="48"/>
      <c r="G55" s="48"/>
      <c r="H55" s="48"/>
      <c r="I55" s="48"/>
      <c r="J55" s="48"/>
      <c r="K55" s="48"/>
      <c r="L55" s="49"/>
      <c r="M55" s="50"/>
      <c r="N55" s="50"/>
      <c r="O55" s="50"/>
      <c r="P55" s="51"/>
      <c r="Q55" s="50"/>
      <c r="R55" s="50"/>
    </row>
    <row r="56" spans="2:24" ht="19.5">
      <c r="B56" s="150">
        <f>EDATE(B8,1)</f>
        <v>45505</v>
      </c>
      <c r="C56" s="150"/>
      <c r="M56" s="145" t="s">
        <v>29</v>
      </c>
      <c r="N56" s="145"/>
      <c r="O56" s="108"/>
      <c r="P56" s="108"/>
      <c r="Q56" s="108"/>
      <c r="R56" s="108"/>
      <c r="U56" s="111" t="s">
        <v>57</v>
      </c>
      <c r="V56" s="59" t="s">
        <v>55</v>
      </c>
      <c r="W56" s="109" t="s">
        <v>56</v>
      </c>
      <c r="X56" s="110"/>
    </row>
    <row r="57" spans="2:24" ht="18.75" customHeight="1">
      <c r="B57" s="45" t="s">
        <v>23</v>
      </c>
      <c r="C57" s="45" t="s">
        <v>3</v>
      </c>
      <c r="D57" s="143" t="s">
        <v>4</v>
      </c>
      <c r="E57" s="143"/>
      <c r="F57" s="143"/>
      <c r="G57" s="100" t="s">
        <v>5</v>
      </c>
      <c r="H57" s="100"/>
      <c r="I57" s="100"/>
      <c r="J57" s="100" t="s">
        <v>88</v>
      </c>
      <c r="K57" s="100"/>
      <c r="L57" s="100"/>
      <c r="M57" s="100" t="s">
        <v>24</v>
      </c>
      <c r="N57" s="100"/>
      <c r="O57" s="100"/>
      <c r="P57" s="100"/>
      <c r="Q57" s="46" t="s">
        <v>49</v>
      </c>
      <c r="R57" s="53" t="s">
        <v>56</v>
      </c>
      <c r="U57" s="112"/>
      <c r="V57" s="5" t="s">
        <v>64</v>
      </c>
      <c r="W57" s="58" t="s">
        <v>63</v>
      </c>
      <c r="X57" s="57">
        <f>IF(COUNTIF(C58:C92,C58)=0,"",B58+COUNTIF(B58:B92,"&gt;=1"))</f>
        <v>45537</v>
      </c>
    </row>
    <row r="58" spans="2:24">
      <c r="B58" s="60">
        <f>IF(B56&gt;DATE(基本情報!$F$10,基本情報!$H$10,基本情報!$J$10),"ー",IF(COUNTIF(C10:C44,C10)=0,"",B10+COUNTIF(B10:B44,"&gt;=1")))</f>
        <v>45509</v>
      </c>
      <c r="C58" s="61" t="str">
        <f>IF(B58="ー","ー",$C$10)</f>
        <v>月</v>
      </c>
      <c r="D58" s="134" t="str">
        <f>IF(B58="","",IF(AND(B58&gt;=基本情報!$G$17,B58&lt;=基本情報!$J$17),"夏季休暇",IF(AND(B58&gt;=基本情報!$G$18,B58&lt;=基本情報!$J$18),"年末年始休暇",(IF($C58=基本情報!$G$16,"休日",IF($C58=基本情報!$I$16,"休日",""))))))</f>
        <v/>
      </c>
      <c r="E58" s="135"/>
      <c r="F58" s="136"/>
      <c r="G58" s="137"/>
      <c r="H58" s="138"/>
      <c r="I58" s="139"/>
      <c r="J58" s="140"/>
      <c r="K58" s="141"/>
      <c r="L58" s="142"/>
      <c r="M58" s="144"/>
      <c r="N58" s="144"/>
      <c r="O58" s="144"/>
      <c r="P58" s="144"/>
      <c r="Q58" s="105" t="str">
        <f>IF(COUNTIF(B58:B64,"ー")&gt;0,"ー",IF(COUNTIF(G58:G64,プルダウン!$B$6)+COUNTIF(G58:G64,プルダウン!$B$7)+COUNTIF(G58:G64,プルダウン!$B$8)+COUNTIF(G58:G64,プルダウン!$B$9)&gt;0,"ー",IF(COUNTIF(G58:G64,プルダウン!$B$3)+COUNTIF(G58:G64,プルダウン!$B$4)&gt;=2,"○","×")))</f>
        <v>○</v>
      </c>
      <c r="R58" s="105" t="str">
        <f>IF(Q58="○",IF(COUNTBLANK(W58:W64)=7,Q58,"×"),Q58)</f>
        <v>○</v>
      </c>
      <c r="U58" s="66" t="str">
        <f>IF(G58=プルダウン!$B$4,ABS(B58-J58),"")</f>
        <v/>
      </c>
      <c r="V58" s="67" t="str">
        <f>IF(AND(D58="",G58=プルダウン!$B$4),プルダウン!$G$3,IF(AND(D58=プルダウン!$B$3,G58=プルダウン!$B$5),プルダウン!$G$4,IF(G58=プルダウン!$B$4,IF(J58="",プルダウン!$G$5,IF(AND(J58-B58&gt;=-28,J58-B58&lt;=28),"","28日以内に変更")),"")))</f>
        <v/>
      </c>
      <c r="W58" s="158" t="str">
        <f>IF(G58=プルダウン!$B$4,IF(AND(J58&gt;=$B$58,J58&lt;$X$57),"",プルダウン!$G$9),"")</f>
        <v/>
      </c>
      <c r="X58" s="158"/>
    </row>
    <row r="59" spans="2:24">
      <c r="B59" s="62">
        <f>IF(B58="ー","ー",IF(B58+1&gt;DATE(基本情報!$F$10,基本情報!$H$10,基本情報!$J$10),"ー",B58+1))</f>
        <v>45510</v>
      </c>
      <c r="C59" s="63" t="str">
        <f t="shared" ref="C59:C87" si="3">IFERROR(TEXT(B59,"aaa"),"")</f>
        <v>火</v>
      </c>
      <c r="D59" s="114" t="str">
        <f>IF(B59="","",IF(AND(B59&gt;=基本情報!$G$17,B59&lt;=基本情報!$J$17),"夏季休暇",IF(AND(B59&gt;=基本情報!$G$18,B59&lt;=基本情報!$J$18),"年末年始休暇",(IF($C59=基本情報!$G$16,"休日",IF($C59=基本情報!$I$16,"休日",""))))))</f>
        <v/>
      </c>
      <c r="E59" s="115"/>
      <c r="F59" s="116"/>
      <c r="G59" s="122" t="s">
        <v>9</v>
      </c>
      <c r="H59" s="123"/>
      <c r="I59" s="124"/>
      <c r="J59" s="125"/>
      <c r="K59" s="126"/>
      <c r="L59" s="127"/>
      <c r="M59" s="104" t="s">
        <v>51</v>
      </c>
      <c r="N59" s="104"/>
      <c r="O59" s="104"/>
      <c r="P59" s="104"/>
      <c r="Q59" s="106"/>
      <c r="R59" s="106"/>
      <c r="U59" s="68" t="str">
        <f>IF(G59=プルダウン!$B$4,ABS(B59-J59),"")</f>
        <v/>
      </c>
      <c r="V59" s="69" t="str">
        <f>IF(AND(D59="",G59=プルダウン!$B$4),プルダウン!$G$3,IF(AND(D59=プルダウン!$B$3,G59=プルダウン!$B$5),プルダウン!$G$4,IF(G59=プルダウン!$B$4,IF(J59="",プルダウン!$G$5,IF(AND(J59-B59&gt;=-28,J59-B59&lt;=28),"","28日以内に変更")),"")))</f>
        <v/>
      </c>
      <c r="W59" s="159" t="str">
        <f>IF(G59=プルダウン!$B$4,IF(AND(J59&gt;=$B$58,J59&lt;$X$57),"",プルダウン!$G$9),"")</f>
        <v/>
      </c>
      <c r="X59" s="159"/>
    </row>
    <row r="60" spans="2:24">
      <c r="B60" s="62">
        <f>IF(B59="ー","ー",IF(B59+1&gt;DATE(基本情報!$F$10,基本情報!$H$10,基本情報!$J$10),"ー",B59+1))</f>
        <v>45511</v>
      </c>
      <c r="C60" s="63" t="str">
        <f t="shared" si="3"/>
        <v>水</v>
      </c>
      <c r="D60" s="114" t="str">
        <f>IF(B60="","",IF(AND(B60&gt;=基本情報!$G$17,B60&lt;=基本情報!$J$17),"夏季休暇",IF(AND(B60&gt;=基本情報!$G$18,B60&lt;=基本情報!$J$18),"年末年始休暇",(IF($C60=基本情報!$G$16,"休日",IF($C60=基本情報!$I$16,"休日",""))))))</f>
        <v/>
      </c>
      <c r="E60" s="115"/>
      <c r="F60" s="116"/>
      <c r="G60" s="122"/>
      <c r="H60" s="123"/>
      <c r="I60" s="124"/>
      <c r="J60" s="125"/>
      <c r="K60" s="126"/>
      <c r="L60" s="127"/>
      <c r="M60" s="104"/>
      <c r="N60" s="104"/>
      <c r="O60" s="104"/>
      <c r="P60" s="104"/>
      <c r="Q60" s="106"/>
      <c r="R60" s="106"/>
      <c r="U60" s="68" t="str">
        <f>IF(G60=プルダウン!$B$4,ABS(B60-J60),"")</f>
        <v/>
      </c>
      <c r="V60" s="69" t="str">
        <f>IF(AND(D60="",G60=プルダウン!$B$4),プルダウン!$G$3,IF(AND(D60=プルダウン!$B$3,G60=プルダウン!$B$5),プルダウン!$G$4,IF(G60=プルダウン!$B$4,IF(J60="",プルダウン!$G$5,IF(AND(J60-B60&gt;=-28,J60-B60&lt;=28),"","28日以内に変更")),"")))</f>
        <v/>
      </c>
      <c r="W60" s="159" t="str">
        <f>IF(G60=プルダウン!$B$4,IF(AND(J60&gt;=$B$58,J60&lt;$X$57),"",プルダウン!$G$9),"")</f>
        <v/>
      </c>
      <c r="X60" s="159"/>
    </row>
    <row r="61" spans="2:24">
      <c r="B61" s="62">
        <f>IF(B60="ー","ー",IF(B60+1&gt;DATE(基本情報!$F$10,基本情報!$H$10,基本情報!$J$10),"ー",B60+1))</f>
        <v>45512</v>
      </c>
      <c r="C61" s="63" t="str">
        <f t="shared" si="3"/>
        <v>木</v>
      </c>
      <c r="D61" s="114" t="str">
        <f>IF(B61="","",IF(AND(B61&gt;=基本情報!$G$17,B61&lt;=基本情報!$J$17),"夏季休暇",IF(AND(B61&gt;=基本情報!$G$18,B61&lt;=基本情報!$J$18),"年末年始休暇",(IF($C61=基本情報!$G$16,"休日",IF($C61=基本情報!$I$16,"休日",""))))))</f>
        <v/>
      </c>
      <c r="E61" s="115"/>
      <c r="F61" s="116"/>
      <c r="G61" s="122"/>
      <c r="H61" s="123"/>
      <c r="I61" s="124"/>
      <c r="J61" s="125"/>
      <c r="K61" s="126"/>
      <c r="L61" s="127"/>
      <c r="M61" s="104"/>
      <c r="N61" s="104"/>
      <c r="O61" s="104"/>
      <c r="P61" s="104"/>
      <c r="Q61" s="106"/>
      <c r="R61" s="106"/>
      <c r="U61" s="68" t="str">
        <f>IF(G61=プルダウン!$B$4,ABS(B61-J61),"")</f>
        <v/>
      </c>
      <c r="V61" s="69" t="str">
        <f>IF(AND(D61="",G61=プルダウン!$B$4),プルダウン!$G$3,IF(AND(D61=プルダウン!$B$3,G61=プルダウン!$B$5),プルダウン!$G$4,IF(G61=プルダウン!$B$4,IF(J61="",プルダウン!$G$5,IF(AND(J61-B61&gt;=-28,J61-B61&lt;=28),"","28日以内に変更")),"")))</f>
        <v/>
      </c>
      <c r="W61" s="159" t="str">
        <f>IF(G61=プルダウン!$B$4,IF(AND(J61&gt;=$B$58,J61&lt;$X$57),"",プルダウン!$G$9),"")</f>
        <v/>
      </c>
      <c r="X61" s="159"/>
    </row>
    <row r="62" spans="2:24">
      <c r="B62" s="62">
        <f>IF(B61="ー","ー",IF(B61+1&gt;DATE(基本情報!$F$10,基本情報!$H$10,基本情報!$J$10),"ー",B61+1))</f>
        <v>45513</v>
      </c>
      <c r="C62" s="63" t="str">
        <f t="shared" si="3"/>
        <v>金</v>
      </c>
      <c r="D62" s="114" t="str">
        <f>IF(B62="","",IF(AND(B62&gt;=基本情報!$G$17,B62&lt;=基本情報!$J$17),"夏季休暇",IF(AND(B62&gt;=基本情報!$G$18,B62&lt;=基本情報!$J$18),"年末年始休暇",(IF($C62=基本情報!$G$16,"休日",IF($C62=基本情報!$I$16,"休日",""))))))</f>
        <v/>
      </c>
      <c r="E62" s="115"/>
      <c r="F62" s="116"/>
      <c r="G62" s="122"/>
      <c r="H62" s="123"/>
      <c r="I62" s="124"/>
      <c r="J62" s="125"/>
      <c r="K62" s="126"/>
      <c r="L62" s="127"/>
      <c r="M62" s="104"/>
      <c r="N62" s="104"/>
      <c r="O62" s="104"/>
      <c r="P62" s="104"/>
      <c r="Q62" s="106"/>
      <c r="R62" s="106"/>
      <c r="U62" s="68" t="str">
        <f>IF(G62=プルダウン!$B$4,ABS(B62-J62),"")</f>
        <v/>
      </c>
      <c r="V62" s="69" t="str">
        <f>IF(AND(D62="",G62=プルダウン!$B$4),プルダウン!$G$3,IF(AND(D62=プルダウン!$B$3,G62=プルダウン!$B$5),プルダウン!$G$4,IF(G62=プルダウン!$B$4,IF(J62="",プルダウン!$G$5,IF(AND(J62-B62&gt;=-28,J62-B62&lt;=28),"","28日以内に変更")),"")))</f>
        <v/>
      </c>
      <c r="W62" s="159" t="str">
        <f>IF(G62=プルダウン!$B$4,IF(AND(J62&gt;=$B$58,J62&lt;$X$57),"",プルダウン!$G$9),"")</f>
        <v/>
      </c>
      <c r="X62" s="159"/>
    </row>
    <row r="63" spans="2:24">
      <c r="B63" s="62">
        <f>IF(B62="ー","ー",IF(B62+1&gt;DATE(基本情報!$F$10,基本情報!$H$10,基本情報!$J$10),"ー",B62+1))</f>
        <v>45514</v>
      </c>
      <c r="C63" s="63" t="str">
        <f t="shared" si="3"/>
        <v>土</v>
      </c>
      <c r="D63" s="114" t="str">
        <f>IF(B63="","",IF(AND(B63&gt;=基本情報!$G$17,B63&lt;=基本情報!$J$17),"夏季休暇",IF(AND(B63&gt;=基本情報!$G$18,B63&lt;=基本情報!$J$18),"年末年始休暇",(IF($C63=基本情報!$G$16,"休日",IF($C63=基本情報!$I$16,"休日",""))))))</f>
        <v>休日</v>
      </c>
      <c r="E63" s="115"/>
      <c r="F63" s="116"/>
      <c r="G63" s="122" t="s">
        <v>17</v>
      </c>
      <c r="H63" s="123"/>
      <c r="I63" s="124"/>
      <c r="J63" s="125">
        <v>45509</v>
      </c>
      <c r="K63" s="126"/>
      <c r="L63" s="127"/>
      <c r="M63" s="104"/>
      <c r="N63" s="104"/>
      <c r="O63" s="104"/>
      <c r="P63" s="104"/>
      <c r="Q63" s="106"/>
      <c r="R63" s="106"/>
      <c r="U63" s="68">
        <f>IF(G63=プルダウン!$B$4,ABS(B63-J63),"")</f>
        <v>5</v>
      </c>
      <c r="V63" s="69" t="str">
        <f>IF(AND(D63="",G63=プルダウン!$B$4),プルダウン!$G$3,IF(AND(D63=プルダウン!$B$3,G63=プルダウン!$B$5),プルダウン!$G$4,IF(G63=プルダウン!$B$4,IF(J63="",プルダウン!$G$5,IF(AND(J63-B63&gt;=-28,J63-B63&lt;=28),"","28日以内に変更")),"")))</f>
        <v/>
      </c>
      <c r="W63" s="159" t="str">
        <f>IF(G63=プルダウン!$B$4,IF(AND(J63&gt;=$B$58,J63&lt;$X$57),"",プルダウン!$G$9),"")</f>
        <v/>
      </c>
      <c r="X63" s="159"/>
    </row>
    <row r="64" spans="2:24">
      <c r="B64" s="64">
        <f>IF(B63="ー","ー",IF(B63+1&gt;DATE(基本情報!$F$10,基本情報!$H$10,基本情報!$J$10),"ー",B63+1))</f>
        <v>45515</v>
      </c>
      <c r="C64" s="65" t="str">
        <f t="shared" si="3"/>
        <v>日</v>
      </c>
      <c r="D64" s="117" t="str">
        <f>IF(B64="","",IF(AND(B64&gt;=基本情報!$G$17,B64&lt;=基本情報!$J$17),"夏季休暇",IF(AND(B64&gt;=基本情報!$G$18,B64&lt;=基本情報!$J$18),"年末年始休暇",(IF($C64=基本情報!$G$16,"休日",IF($C64=基本情報!$I$16,"休日",""))))))</f>
        <v>休日</v>
      </c>
      <c r="E64" s="118"/>
      <c r="F64" s="119"/>
      <c r="G64" s="128" t="s">
        <v>13</v>
      </c>
      <c r="H64" s="129"/>
      <c r="I64" s="130"/>
      <c r="J64" s="131"/>
      <c r="K64" s="132"/>
      <c r="L64" s="133"/>
      <c r="M64" s="120"/>
      <c r="N64" s="120"/>
      <c r="O64" s="120"/>
      <c r="P64" s="120"/>
      <c r="Q64" s="107"/>
      <c r="R64" s="107"/>
      <c r="U64" s="70" t="str">
        <f>IF(G64=プルダウン!$B$4,ABS(B64-J64),"")</f>
        <v/>
      </c>
      <c r="V64" s="71" t="str">
        <f>IF(AND(D64="",G64=プルダウン!$B$4),プルダウン!$G$3,IF(AND(D64=プルダウン!$B$3,G64=プルダウン!$B$5),プルダウン!$G$4,IF(G64=プルダウン!$B$4,IF(J64="",プルダウン!$G$5,IF(AND(J64-B64&gt;=-28,J64-B64&lt;=28),"","28日以内に変更")),"")))</f>
        <v/>
      </c>
      <c r="W64" s="157" t="str">
        <f>IF(G64=プルダウン!$B$4,IF(AND(J64&gt;=$B$58,J64&lt;$X$57),"",プルダウン!$G$9),"")</f>
        <v/>
      </c>
      <c r="X64" s="157"/>
    </row>
    <row r="65" spans="2:24">
      <c r="B65" s="60">
        <f>IF(B64="ー","ー",IF(B64+1&gt;DATE(基本情報!$F$10,基本情報!$H$10,基本情報!$J$10),"ー",IF(MONTH(B58)=MONTH(B64+1),B64+1,"ー")))</f>
        <v>45516</v>
      </c>
      <c r="C65" s="61" t="str">
        <f t="shared" si="3"/>
        <v>月</v>
      </c>
      <c r="D65" s="134" t="str">
        <f>IF(B65="","",IF(AND(B65&gt;=基本情報!$G$17,B65&lt;=基本情報!$J$17),"夏季休暇",IF(AND(B65&gt;=基本情報!$G$18,B65&lt;=基本情報!$J$18),"年末年始休暇",(IF($C65=基本情報!$G$16,"休日",IF($C65=基本情報!$I$16,"休日",""))))))</f>
        <v/>
      </c>
      <c r="E65" s="135"/>
      <c r="F65" s="136"/>
      <c r="G65" s="137"/>
      <c r="H65" s="138"/>
      <c r="I65" s="139"/>
      <c r="J65" s="140"/>
      <c r="K65" s="141"/>
      <c r="L65" s="142"/>
      <c r="M65" s="144"/>
      <c r="N65" s="144"/>
      <c r="O65" s="144"/>
      <c r="P65" s="144"/>
      <c r="Q65" s="105" t="str">
        <f>IF(COUNTIF(B65:B71,"ー")&gt;0,"ー",IF(COUNTIF(G65:G71,プルダウン!$B$6)+COUNTIF(G65:G71,プルダウン!$B$7)+COUNTIF(G65:G71,プルダウン!$B$8)+COUNTIF(G65:G71,プルダウン!$B$9)&gt;0,"ー",IF(COUNTIF(G65:G71,プルダウン!$B$3)+COUNTIF(G65:G71,プルダウン!$B$4)&gt;=2,"○","×")))</f>
        <v>ー</v>
      </c>
      <c r="R65" s="105" t="str">
        <f>IF(Q65="○",IF(COUNTBLANK(W65:W71)=7,Q65,"×"),Q65)</f>
        <v>ー</v>
      </c>
      <c r="U65" s="66" t="str">
        <f>IF(G65=プルダウン!$B$4,ABS(B65-J65),"")</f>
        <v/>
      </c>
      <c r="V65" s="67" t="str">
        <f>IF(AND(D65="",G65=プルダウン!$B$4),プルダウン!$G$3,IF(AND(D65=プルダウン!$B$3,G65=プルダウン!$B$5),プルダウン!$G$4,IF(G65=プルダウン!$B$4,IF(J65="",プルダウン!$G$5,IF(AND(J65-B65&gt;=-28,J65-B65&lt;=28),"","28日以内に変更")),"")))</f>
        <v/>
      </c>
      <c r="W65" s="158" t="str">
        <f>IF(G65=プルダウン!$B$4,IF(AND(J65&gt;=$B$58,J65&lt;$X$57),"",プルダウン!$G$9),"")</f>
        <v/>
      </c>
      <c r="X65" s="158"/>
    </row>
    <row r="66" spans="2:24">
      <c r="B66" s="62">
        <f>IF(B65="ー","ー",IF(B65+1&gt;DATE(基本情報!$F$10,基本情報!$H$10,基本情報!$J$10),"ー",B65+1))</f>
        <v>45517</v>
      </c>
      <c r="C66" s="63" t="str">
        <f t="shared" si="3"/>
        <v>火</v>
      </c>
      <c r="D66" s="114" t="str">
        <f>IF(B66="","",IF(AND(B66&gt;=基本情報!$G$17,B66&lt;=基本情報!$J$17),"夏季休暇",IF(AND(B66&gt;=基本情報!$G$18,B66&lt;=基本情報!$J$18),"年末年始休暇",(IF($C66=基本情報!$G$16,"休日",IF($C66=基本情報!$I$16,"休日",""))))))</f>
        <v/>
      </c>
      <c r="E66" s="115"/>
      <c r="F66" s="116"/>
      <c r="G66" s="122"/>
      <c r="H66" s="123"/>
      <c r="I66" s="124"/>
      <c r="J66" s="125"/>
      <c r="K66" s="126"/>
      <c r="L66" s="127"/>
      <c r="M66" s="104"/>
      <c r="N66" s="104"/>
      <c r="O66" s="104"/>
      <c r="P66" s="104"/>
      <c r="Q66" s="106"/>
      <c r="R66" s="106"/>
      <c r="U66" s="68" t="str">
        <f>IF(G66=プルダウン!$B$4,ABS(B66-J66),"")</f>
        <v/>
      </c>
      <c r="V66" s="69" t="str">
        <f>IF(AND(D66="",G66=プルダウン!$B$4),プルダウン!$G$3,IF(AND(D66=プルダウン!$B$3,G66=プルダウン!$B$5),プルダウン!$G$4,IF(G66=プルダウン!$B$4,IF(J66="",プルダウン!$G$5,IF(AND(J66-B66&gt;=-28,J66-B66&lt;=28),"","28日以内に変更")),"")))</f>
        <v/>
      </c>
      <c r="W66" s="159" t="str">
        <f>IF(G66=プルダウン!$B$4,IF(AND(J66&gt;=$B$58,J66&lt;$X$57),"",プルダウン!$G$9),"")</f>
        <v/>
      </c>
      <c r="X66" s="159"/>
    </row>
    <row r="67" spans="2:24">
      <c r="B67" s="62">
        <f>IF(B66="ー","ー",IF(B66+1&gt;DATE(基本情報!$F$10,基本情報!$H$10,基本情報!$J$10),"ー",B66+1))</f>
        <v>45518</v>
      </c>
      <c r="C67" s="63" t="str">
        <f t="shared" si="3"/>
        <v>水</v>
      </c>
      <c r="D67" s="114" t="str">
        <f>IF(B67="","",IF(AND(B67&gt;=基本情報!$G$17,B67&lt;=基本情報!$J$17),"夏季休暇",IF(AND(B67&gt;=基本情報!$G$18,B67&lt;=基本情報!$J$18),"年末年始休暇",(IF($C67=基本情報!$G$16,"休日",IF($C67=基本情報!$I$16,"休日",""))))))</f>
        <v>夏季休暇</v>
      </c>
      <c r="E67" s="115"/>
      <c r="F67" s="116"/>
      <c r="G67" s="122" t="s">
        <v>8</v>
      </c>
      <c r="H67" s="123"/>
      <c r="I67" s="124"/>
      <c r="J67" s="125"/>
      <c r="K67" s="126"/>
      <c r="L67" s="127"/>
      <c r="M67" s="104"/>
      <c r="N67" s="104"/>
      <c r="O67" s="104"/>
      <c r="P67" s="104"/>
      <c r="Q67" s="106"/>
      <c r="R67" s="106"/>
      <c r="U67" s="68" t="str">
        <f>IF(G67=プルダウン!$B$4,ABS(B67-J67),"")</f>
        <v/>
      </c>
      <c r="V67" s="69" t="str">
        <f>IF(AND(D67="",G67=プルダウン!$B$4),プルダウン!$G$3,IF(AND(D67=プルダウン!$B$3,G67=プルダウン!$B$5),プルダウン!$G$4,IF(G67=プルダウン!$B$4,IF(J67="",プルダウン!$G$5,IF(AND(J67-B67&gt;=-28,J67-B67&lt;=28),"","28日以内に変更")),"")))</f>
        <v/>
      </c>
      <c r="W67" s="159" t="str">
        <f>IF(G67=プルダウン!$B$4,IF(AND(J67&gt;=$B$58,J67&lt;$X$57),"",プルダウン!$G$9),"")</f>
        <v/>
      </c>
      <c r="X67" s="159"/>
    </row>
    <row r="68" spans="2:24">
      <c r="B68" s="62">
        <f>IF(B67="ー","ー",IF(B67+1&gt;DATE(基本情報!$F$10,基本情報!$H$10,基本情報!$J$10),"ー",B67+1))</f>
        <v>45519</v>
      </c>
      <c r="C68" s="63" t="str">
        <f t="shared" si="3"/>
        <v>木</v>
      </c>
      <c r="D68" s="114" t="str">
        <f>IF(B68="","",IF(AND(B68&gt;=基本情報!$G$17,B68&lt;=基本情報!$J$17),"夏季休暇",IF(AND(B68&gt;=基本情報!$G$18,B68&lt;=基本情報!$J$18),"年末年始休暇",(IF($C68=基本情報!$G$16,"休日",IF($C68=基本情報!$I$16,"休日",""))))))</f>
        <v>夏季休暇</v>
      </c>
      <c r="E68" s="115"/>
      <c r="F68" s="116"/>
      <c r="G68" s="122" t="s">
        <v>8</v>
      </c>
      <c r="H68" s="123"/>
      <c r="I68" s="124"/>
      <c r="J68" s="125"/>
      <c r="K68" s="126"/>
      <c r="L68" s="127"/>
      <c r="M68" s="104"/>
      <c r="N68" s="104"/>
      <c r="O68" s="104"/>
      <c r="P68" s="104"/>
      <c r="Q68" s="106"/>
      <c r="R68" s="106"/>
      <c r="U68" s="68" t="str">
        <f>IF(G68=プルダウン!$B$4,ABS(B68-J68),"")</f>
        <v/>
      </c>
      <c r="V68" s="69" t="str">
        <f>IF(AND(D68="",G68=プルダウン!$B$4),プルダウン!$G$3,IF(AND(D68=プルダウン!$B$3,G68=プルダウン!$B$5),プルダウン!$G$4,IF(G68=プルダウン!$B$4,IF(J68="",プルダウン!$G$5,IF(AND(J68-B68&gt;=-28,J68-B68&lt;=28),"","28日以内に変更")),"")))</f>
        <v/>
      </c>
      <c r="W68" s="159" t="str">
        <f>IF(G68=プルダウン!$B$4,IF(AND(J68&gt;=$B$58,J68&lt;$X$57),"",プルダウン!$G$9),"")</f>
        <v/>
      </c>
      <c r="X68" s="159"/>
    </row>
    <row r="69" spans="2:24">
      <c r="B69" s="62">
        <f>IF(B68="ー","ー",IF(B68+1&gt;DATE(基本情報!$F$10,基本情報!$H$10,基本情報!$J$10),"ー",B68+1))</f>
        <v>45520</v>
      </c>
      <c r="C69" s="63" t="str">
        <f t="shared" si="3"/>
        <v>金</v>
      </c>
      <c r="D69" s="114" t="str">
        <f>IF(B69="","",IF(AND(B69&gt;=基本情報!$G$17,B69&lt;=基本情報!$J$17),"夏季休暇",IF(AND(B69&gt;=基本情報!$G$18,B69&lt;=基本情報!$J$18),"年末年始休暇",(IF($C69=基本情報!$G$16,"休日",IF($C69=基本情報!$I$16,"休日",""))))))</f>
        <v>夏季休暇</v>
      </c>
      <c r="E69" s="115"/>
      <c r="F69" s="116"/>
      <c r="G69" s="122" t="s">
        <v>8</v>
      </c>
      <c r="H69" s="123"/>
      <c r="I69" s="124"/>
      <c r="J69" s="125"/>
      <c r="K69" s="126"/>
      <c r="L69" s="127"/>
      <c r="M69" s="104"/>
      <c r="N69" s="104"/>
      <c r="O69" s="104"/>
      <c r="P69" s="104"/>
      <c r="Q69" s="106"/>
      <c r="R69" s="106"/>
      <c r="U69" s="68" t="str">
        <f>IF(G69=プルダウン!$B$4,ABS(B69-J69),"")</f>
        <v/>
      </c>
      <c r="V69" s="69" t="str">
        <f>IF(AND(D69="",G69=プルダウン!$B$4),プルダウン!$G$3,IF(AND(D69=プルダウン!$B$3,G69=プルダウン!$B$5),プルダウン!$G$4,IF(G69=プルダウン!$B$4,IF(J69="",プルダウン!$G$5,IF(AND(J69-B69&gt;=-28,J69-B69&lt;=28),"","28日以内に変更")),"")))</f>
        <v/>
      </c>
      <c r="W69" s="159" t="str">
        <f>IF(G69=プルダウン!$B$4,IF(AND(J69&gt;=$B$58,J69&lt;$X$57),"",プルダウン!$G$9),"")</f>
        <v/>
      </c>
      <c r="X69" s="159"/>
    </row>
    <row r="70" spans="2:24">
      <c r="B70" s="62">
        <f>IF(B69="ー","ー",IF(B69+1&gt;DATE(基本情報!$F$10,基本情報!$H$10,基本情報!$J$10),"ー",B69+1))</f>
        <v>45521</v>
      </c>
      <c r="C70" s="63" t="str">
        <f t="shared" si="3"/>
        <v>土</v>
      </c>
      <c r="D70" s="114" t="str">
        <f>IF(B70="","",IF(AND(B70&gt;=基本情報!$G$17,B70&lt;=基本情報!$J$17),"夏季休暇",IF(AND(B70&gt;=基本情報!$G$18,B70&lt;=基本情報!$J$18),"年末年始休暇",(IF($C70=基本情報!$G$16,"休日",IF($C70=基本情報!$I$16,"休日",""))))))</f>
        <v>休日</v>
      </c>
      <c r="E70" s="115"/>
      <c r="F70" s="116"/>
      <c r="G70" s="122" t="s">
        <v>13</v>
      </c>
      <c r="H70" s="123"/>
      <c r="I70" s="124"/>
      <c r="J70" s="125"/>
      <c r="K70" s="126"/>
      <c r="L70" s="127"/>
      <c r="M70" s="104"/>
      <c r="N70" s="104"/>
      <c r="O70" s="104"/>
      <c r="P70" s="104"/>
      <c r="Q70" s="106"/>
      <c r="R70" s="106"/>
      <c r="U70" s="68" t="str">
        <f>IF(G70=プルダウン!$B$4,ABS(B70-J70),"")</f>
        <v/>
      </c>
      <c r="V70" s="69" t="str">
        <f>IF(AND(D70="",G70=プルダウン!$B$4),プルダウン!$G$3,IF(AND(D70=プルダウン!$B$3,G70=プルダウン!$B$5),プルダウン!$G$4,IF(G70=プルダウン!$B$4,IF(J70="",プルダウン!$G$5,IF(AND(J70-B70&gt;=-28,J70-B70&lt;=28),"","28日以内に変更")),"")))</f>
        <v/>
      </c>
      <c r="W70" s="159" t="str">
        <f>IF(G70=プルダウン!$B$4,IF(AND(J70&gt;=$B$58,J70&lt;$X$57),"",プルダウン!$G$9),"")</f>
        <v/>
      </c>
      <c r="X70" s="159"/>
    </row>
    <row r="71" spans="2:24">
      <c r="B71" s="64">
        <f>IF(B70="ー","ー",IF(B70+1&gt;DATE(基本情報!$F$10,基本情報!$H$10,基本情報!$J$10),"ー",B70+1))</f>
        <v>45522</v>
      </c>
      <c r="C71" s="65" t="str">
        <f t="shared" si="3"/>
        <v>日</v>
      </c>
      <c r="D71" s="117" t="str">
        <f>IF(B71="","",IF(AND(B71&gt;=基本情報!$G$17,B71&lt;=基本情報!$J$17),"夏季休暇",IF(AND(B71&gt;=基本情報!$G$18,B71&lt;=基本情報!$J$18),"年末年始休暇",(IF($C71=基本情報!$G$16,"休日",IF($C71=基本情報!$I$16,"休日",""))))))</f>
        <v>休日</v>
      </c>
      <c r="E71" s="118"/>
      <c r="F71" s="119"/>
      <c r="G71" s="128" t="s">
        <v>13</v>
      </c>
      <c r="H71" s="129"/>
      <c r="I71" s="130"/>
      <c r="J71" s="131"/>
      <c r="K71" s="132"/>
      <c r="L71" s="133"/>
      <c r="M71" s="120"/>
      <c r="N71" s="120"/>
      <c r="O71" s="120"/>
      <c r="P71" s="120"/>
      <c r="Q71" s="107"/>
      <c r="R71" s="107"/>
      <c r="U71" s="70" t="str">
        <f>IF(G71=プルダウン!$B$4,ABS(B71-J71),"")</f>
        <v/>
      </c>
      <c r="V71" s="71" t="str">
        <f>IF(AND(D71="",G71=プルダウン!$B$4),プルダウン!$G$3,IF(AND(D71=プルダウン!$B$3,G71=プルダウン!$B$5),プルダウン!$G$4,IF(G71=プルダウン!$B$4,IF(J71="",プルダウン!$G$5,IF(AND(J71-B71&gt;=-28,J71-B71&lt;=28),"","28日以内に変更")),"")))</f>
        <v/>
      </c>
      <c r="W71" s="157" t="str">
        <f>IF(G71=プルダウン!$B$4,IF(AND(J71&gt;=$B$58,J71&lt;$X$57),"",プルダウン!$G$9),"")</f>
        <v/>
      </c>
      <c r="X71" s="157"/>
    </row>
    <row r="72" spans="2:24">
      <c r="B72" s="60">
        <f>IF(B71="ー","ー",IF(B71+1&gt;DATE(基本情報!$F$10,基本情報!$H$10,基本情報!$J$10),"ー",IF(MONTH(B65)=MONTH(B71+1),B71+1,"ー")))</f>
        <v>45523</v>
      </c>
      <c r="C72" s="61" t="str">
        <f t="shared" si="3"/>
        <v>月</v>
      </c>
      <c r="D72" s="134" t="str">
        <f>IF(B72="","",IF(AND(B72&gt;=基本情報!$G$17,B72&lt;=基本情報!$J$17),"夏季休暇",IF(AND(B72&gt;=基本情報!$G$18,B72&lt;=基本情報!$J$18),"年末年始休暇",(IF($C72=基本情報!$G$16,"休日",IF($C72=基本情報!$I$16,"休日",""))))))</f>
        <v/>
      </c>
      <c r="E72" s="135"/>
      <c r="F72" s="136"/>
      <c r="G72" s="137"/>
      <c r="H72" s="138"/>
      <c r="I72" s="139"/>
      <c r="J72" s="140"/>
      <c r="K72" s="141"/>
      <c r="L72" s="142"/>
      <c r="M72" s="144"/>
      <c r="N72" s="144"/>
      <c r="O72" s="144"/>
      <c r="P72" s="144"/>
      <c r="Q72" s="105" t="str">
        <f>IF(COUNTIF(B72:B78,"ー")&gt;0,"ー",IF(COUNTIF(G72:G78,プルダウン!$B$6)+COUNTIF(G72:G78,プルダウン!$B$7)+COUNTIF(G72:G78,プルダウン!$B$8)+COUNTIF(G72:G78,プルダウン!$B$9)&gt;0,"ー",IF(COUNTIF(G72:G78,プルダウン!$B$3)+COUNTIF(G72:G78,プルダウン!$B$4)&gt;=2,"○","×")))</f>
        <v>○</v>
      </c>
      <c r="R72" s="105" t="str">
        <f>IF(Q72="○",IF(COUNTBLANK(W72:W78)=7,Q72,"×"),Q72)</f>
        <v>×</v>
      </c>
      <c r="U72" s="66" t="str">
        <f>IF(G72=プルダウン!$B$4,ABS(B72-J72),"")</f>
        <v/>
      </c>
      <c r="V72" s="67" t="str">
        <f>IF(AND(D72="",G72=プルダウン!$B$4),プルダウン!$G$3,IF(AND(D72=プルダウン!$B$3,G72=プルダウン!$B$5),プルダウン!$G$4,IF(G72=プルダウン!$B$4,IF(J72="",プルダウン!$G$5,IF(AND(J72-B72&gt;=-28,J72-B72&lt;=28),"","28日以内に変更")),"")))</f>
        <v/>
      </c>
      <c r="W72" s="158" t="str">
        <f>IF(G72=プルダウン!$B$4,IF(AND(J72&gt;=$B$58,J72&lt;$X$57),"",プルダウン!$G$9),"")</f>
        <v/>
      </c>
      <c r="X72" s="158"/>
    </row>
    <row r="73" spans="2:24">
      <c r="B73" s="62">
        <f>IF(B72="ー","ー",IF(B72+1&gt;DATE(基本情報!$F$10,基本情報!$H$10,基本情報!$J$10),"ー",B72+1))</f>
        <v>45524</v>
      </c>
      <c r="C73" s="63" t="str">
        <f t="shared" si="3"/>
        <v>火</v>
      </c>
      <c r="D73" s="114" t="str">
        <f>IF(B73="","",IF(AND(B73&gt;=基本情報!$G$17,B73&lt;=基本情報!$J$17),"夏季休暇",IF(AND(B73&gt;=基本情報!$G$18,B73&lt;=基本情報!$J$18),"年末年始休暇",(IF($C73=基本情報!$G$16,"休日",IF($C73=基本情報!$I$16,"休日",""))))))</f>
        <v/>
      </c>
      <c r="E73" s="115"/>
      <c r="F73" s="116"/>
      <c r="G73" s="122"/>
      <c r="H73" s="123"/>
      <c r="I73" s="124"/>
      <c r="J73" s="125"/>
      <c r="K73" s="126"/>
      <c r="L73" s="127"/>
      <c r="M73" s="104"/>
      <c r="N73" s="104"/>
      <c r="O73" s="104"/>
      <c r="P73" s="104"/>
      <c r="Q73" s="106"/>
      <c r="R73" s="106"/>
      <c r="U73" s="68" t="str">
        <f>IF(G73=プルダウン!$B$4,ABS(B73-J73),"")</f>
        <v/>
      </c>
      <c r="V73" s="69" t="str">
        <f>IF(AND(D73="",G73=プルダウン!$B$4),プルダウン!$G$3,IF(AND(D73=プルダウン!$B$3,G73=プルダウン!$B$5),プルダウン!$G$4,IF(G73=プルダウン!$B$4,IF(J73="",プルダウン!$G$5,IF(AND(J73-B73&gt;=-28,J73-B73&lt;=28),"","28日以内に変更")),"")))</f>
        <v/>
      </c>
      <c r="W73" s="159" t="str">
        <f>IF(G73=プルダウン!$B$4,IF(AND(J73&gt;=$B$58,J73&lt;$X$57),"",プルダウン!$G$9),"")</f>
        <v/>
      </c>
      <c r="X73" s="159"/>
    </row>
    <row r="74" spans="2:24">
      <c r="B74" s="62">
        <f>IF(B73="ー","ー",IF(B73+1&gt;DATE(基本情報!$F$10,基本情報!$H$10,基本情報!$J$10),"ー",B73+1))</f>
        <v>45525</v>
      </c>
      <c r="C74" s="63" t="str">
        <f t="shared" si="3"/>
        <v>水</v>
      </c>
      <c r="D74" s="114" t="str">
        <f>IF(B74="","",IF(AND(B74&gt;=基本情報!$G$17,B74&lt;=基本情報!$J$17),"夏季休暇",IF(AND(B74&gt;=基本情報!$G$18,B74&lt;=基本情報!$J$18),"年末年始休暇",(IF($C74=基本情報!$G$16,"休日",IF($C74=基本情報!$I$16,"休日",""))))))</f>
        <v/>
      </c>
      <c r="E74" s="115"/>
      <c r="F74" s="116"/>
      <c r="G74" s="122" t="s">
        <v>9</v>
      </c>
      <c r="H74" s="123"/>
      <c r="I74" s="124"/>
      <c r="J74" s="125"/>
      <c r="K74" s="126"/>
      <c r="L74" s="127"/>
      <c r="M74" s="104" t="s">
        <v>78</v>
      </c>
      <c r="N74" s="104"/>
      <c r="O74" s="104"/>
      <c r="P74" s="104"/>
      <c r="Q74" s="106"/>
      <c r="R74" s="106"/>
      <c r="U74" s="68" t="str">
        <f>IF(G74=プルダウン!$B$4,ABS(B74-J74),"")</f>
        <v/>
      </c>
      <c r="V74" s="69" t="str">
        <f>IF(AND(D74="",G74=プルダウン!$B$4),プルダウン!$G$3,IF(AND(D74=プルダウン!$B$3,G74=プルダウン!$B$5),プルダウン!$G$4,IF(G74=プルダウン!$B$4,IF(J74="",プルダウン!$G$5,IF(AND(J74-B74&gt;=-28,J74-B74&lt;=28),"","28日以内に変更")),"")))</f>
        <v/>
      </c>
      <c r="W74" s="159" t="str">
        <f>IF(G74=プルダウン!$B$4,IF(AND(J74&gt;=$B$58,J74&lt;$X$57),"",プルダウン!$G$9),"")</f>
        <v/>
      </c>
      <c r="X74" s="159"/>
    </row>
    <row r="75" spans="2:24">
      <c r="B75" s="62">
        <f>IF(B74="ー","ー",IF(B74+1&gt;DATE(基本情報!$F$10,基本情報!$H$10,基本情報!$J$10),"ー",B74+1))</f>
        <v>45526</v>
      </c>
      <c r="C75" s="63" t="str">
        <f t="shared" si="3"/>
        <v>木</v>
      </c>
      <c r="D75" s="114" t="str">
        <f>IF(B75="","",IF(AND(B75&gt;=基本情報!$G$17,B75&lt;=基本情報!$J$17),"夏季休暇",IF(AND(B75&gt;=基本情報!$G$18,B75&lt;=基本情報!$J$18),"年末年始休暇",(IF($C75=基本情報!$G$16,"休日",IF($C75=基本情報!$I$16,"休日",""))))))</f>
        <v/>
      </c>
      <c r="E75" s="115"/>
      <c r="F75" s="116"/>
      <c r="G75" s="122"/>
      <c r="H75" s="123"/>
      <c r="I75" s="124"/>
      <c r="J75" s="125"/>
      <c r="K75" s="126"/>
      <c r="L75" s="127"/>
      <c r="M75" s="104"/>
      <c r="N75" s="104"/>
      <c r="O75" s="104"/>
      <c r="P75" s="104"/>
      <c r="Q75" s="106"/>
      <c r="R75" s="106"/>
      <c r="U75" s="68" t="str">
        <f>IF(G75=プルダウン!$B$4,ABS(B75-J75),"")</f>
        <v/>
      </c>
      <c r="V75" s="69" t="str">
        <f>IF(AND(D75="",G75=プルダウン!$B$4),プルダウン!$G$3,IF(AND(D75=プルダウン!$B$3,G75=プルダウン!$B$5),プルダウン!$G$4,IF(G75=プルダウン!$B$4,IF(J75="",プルダウン!$G$5,IF(AND(J75-B75&gt;=-28,J75-B75&lt;=28),"","28日以内に変更")),"")))</f>
        <v/>
      </c>
      <c r="W75" s="159" t="str">
        <f>IF(G75=プルダウン!$B$4,IF(AND(J75&gt;=$B$58,J75&lt;$X$57),"",プルダウン!$G$9),"")</f>
        <v/>
      </c>
      <c r="X75" s="159"/>
    </row>
    <row r="76" spans="2:24">
      <c r="B76" s="62">
        <f>IF(B75="ー","ー",IF(B75+1&gt;DATE(基本情報!$F$10,基本情報!$H$10,基本情報!$J$10),"ー",B75+1))</f>
        <v>45527</v>
      </c>
      <c r="C76" s="63" t="str">
        <f t="shared" si="3"/>
        <v>金</v>
      </c>
      <c r="D76" s="114" t="str">
        <f>IF(B76="","",IF(AND(B76&gt;=基本情報!$G$17,B76&lt;=基本情報!$J$17),"夏季休暇",IF(AND(B76&gt;=基本情報!$G$18,B76&lt;=基本情報!$J$18),"年末年始休暇",(IF($C76=基本情報!$G$16,"休日",IF($C76=基本情報!$I$16,"休日",""))))))</f>
        <v/>
      </c>
      <c r="E76" s="115"/>
      <c r="F76" s="116"/>
      <c r="G76" s="122"/>
      <c r="H76" s="123"/>
      <c r="I76" s="124"/>
      <c r="J76" s="125"/>
      <c r="K76" s="126"/>
      <c r="L76" s="127"/>
      <c r="M76" s="104"/>
      <c r="N76" s="104"/>
      <c r="O76" s="104"/>
      <c r="P76" s="104"/>
      <c r="Q76" s="106"/>
      <c r="R76" s="106"/>
      <c r="U76" s="68" t="str">
        <f>IF(G76=プルダウン!$B$4,ABS(B76-J76),"")</f>
        <v/>
      </c>
      <c r="V76" s="69" t="str">
        <f>IF(AND(D76="",G76=プルダウン!$B$4),プルダウン!$G$3,IF(AND(D76=プルダウン!$B$3,G76=プルダウン!$B$5),プルダウン!$G$4,IF(G76=プルダウン!$B$4,IF(J76="",プルダウン!$G$5,IF(AND(J76-B76&gt;=-28,J76-B76&lt;=28),"","28日以内に変更")),"")))</f>
        <v/>
      </c>
      <c r="W76" s="159" t="str">
        <f>IF(G76=プルダウン!$B$4,IF(AND(J76&gt;=$B$58,J76&lt;$X$57),"",プルダウン!$G$9),"")</f>
        <v/>
      </c>
      <c r="X76" s="159"/>
    </row>
    <row r="77" spans="2:24">
      <c r="B77" s="62">
        <f>IF(B76="ー","ー",IF(B76+1&gt;DATE(基本情報!$F$10,基本情報!$H$10,基本情報!$J$10),"ー",B76+1))</f>
        <v>45528</v>
      </c>
      <c r="C77" s="63" t="str">
        <f t="shared" si="3"/>
        <v>土</v>
      </c>
      <c r="D77" s="114" t="str">
        <f>IF(B77="","",IF(AND(B77&gt;=基本情報!$G$17,B77&lt;=基本情報!$J$17),"夏季休暇",IF(AND(B77&gt;=基本情報!$G$18,B77&lt;=基本情報!$J$18),"年末年始休暇",(IF($C77=基本情報!$G$16,"休日",IF($C77=基本情報!$I$16,"休日",""))))))</f>
        <v>休日</v>
      </c>
      <c r="E77" s="115"/>
      <c r="F77" s="116"/>
      <c r="G77" s="122" t="s">
        <v>17</v>
      </c>
      <c r="H77" s="123"/>
      <c r="I77" s="124"/>
      <c r="J77" s="125">
        <v>45541</v>
      </c>
      <c r="K77" s="126"/>
      <c r="L77" s="127"/>
      <c r="M77" s="104" t="s">
        <v>77</v>
      </c>
      <c r="N77" s="104"/>
      <c r="O77" s="104"/>
      <c r="P77" s="104"/>
      <c r="Q77" s="106"/>
      <c r="R77" s="106"/>
      <c r="U77" s="68">
        <f>IF(G77=プルダウン!$B$4,ABS(B77-J77),"")</f>
        <v>13</v>
      </c>
      <c r="V77" s="69" t="str">
        <f>IF(AND(D77="",G77=プルダウン!$B$4),プルダウン!$G$3,IF(AND(D77=プルダウン!$B$3,G77=プルダウン!$B$5),プルダウン!$G$4,IF(G77=プルダウン!$B$4,IF(J77="",プルダウン!$G$5,IF(AND(J77-B77&gt;=-28,J77-B77&lt;=28),"","28日以内に変更")),"")))</f>
        <v/>
      </c>
      <c r="W77" s="159" t="str">
        <f>IF(G77=プルダウン!$B$4,IF(AND(J77&gt;=$B$58,J77&lt;$X$57),"",プルダウン!$G$9),"")</f>
        <v>振替月単位外</v>
      </c>
      <c r="X77" s="159"/>
    </row>
    <row r="78" spans="2:24">
      <c r="B78" s="64">
        <f>IF(B77="ー","ー",IF(B77+1&gt;DATE(基本情報!$F$10,基本情報!$H$10,基本情報!$J$10),"ー",B77+1))</f>
        <v>45529</v>
      </c>
      <c r="C78" s="65" t="str">
        <f t="shared" si="3"/>
        <v>日</v>
      </c>
      <c r="D78" s="117" t="str">
        <f>IF(B78="","",IF(AND(B78&gt;=基本情報!$G$17,B78&lt;=基本情報!$J$17),"夏季休暇",IF(AND(B78&gt;=基本情報!$G$18,B78&lt;=基本情報!$J$18),"年末年始休暇",(IF($C78=基本情報!$G$16,"休日",IF($C78=基本情報!$I$16,"休日",""))))))</f>
        <v>休日</v>
      </c>
      <c r="E78" s="118"/>
      <c r="F78" s="119"/>
      <c r="G78" s="128" t="s">
        <v>13</v>
      </c>
      <c r="H78" s="129"/>
      <c r="I78" s="130"/>
      <c r="J78" s="131"/>
      <c r="K78" s="132"/>
      <c r="L78" s="133"/>
      <c r="M78" s="120"/>
      <c r="N78" s="120"/>
      <c r="O78" s="120"/>
      <c r="P78" s="120"/>
      <c r="Q78" s="107"/>
      <c r="R78" s="107"/>
      <c r="U78" s="70" t="str">
        <f>IF(G78=プルダウン!$B$4,ABS(B78-J78),"")</f>
        <v/>
      </c>
      <c r="V78" s="71" t="str">
        <f>IF(AND(D78="",G78=プルダウン!$B$4),プルダウン!$G$3,IF(AND(D78=プルダウン!$B$3,G78=プルダウン!$B$5),プルダウン!$G$4,IF(G78=プルダウン!$B$4,IF(J78="",プルダウン!$G$5,IF(AND(J78-B78&gt;=-28,J78-B78&lt;=28),"","28日以内に変更")),"")))</f>
        <v/>
      </c>
      <c r="W78" s="157" t="str">
        <f>IF(G78=プルダウン!$B$4,IF(AND(J78&gt;=$B$58,J78&lt;$X$57),"",プルダウン!$G$9),"")</f>
        <v/>
      </c>
      <c r="X78" s="157"/>
    </row>
    <row r="79" spans="2:24">
      <c r="B79" s="60">
        <f>IF(B78="ー","ー",IF(B78+1&gt;DATE(基本情報!$F$10,基本情報!$H$10,基本情報!$J$10),"ー",IF(MONTH(B72)=MONTH(B78+1),B78+1,"ー")))</f>
        <v>45530</v>
      </c>
      <c r="C79" s="61" t="str">
        <f t="shared" si="3"/>
        <v>月</v>
      </c>
      <c r="D79" s="134" t="str">
        <f>IF(B79="","",IF(AND(B79&gt;=基本情報!$G$17,B79&lt;=基本情報!$J$17),"夏季休暇",IF(AND(B79&gt;=基本情報!$G$18,B79&lt;=基本情報!$J$18),"年末年始休暇",(IF($C79=基本情報!$G$16,"休日",IF($C79=基本情報!$I$16,"休日",""))))))</f>
        <v/>
      </c>
      <c r="E79" s="135"/>
      <c r="F79" s="136"/>
      <c r="G79" s="137"/>
      <c r="H79" s="138"/>
      <c r="I79" s="139"/>
      <c r="J79" s="140"/>
      <c r="K79" s="141"/>
      <c r="L79" s="142"/>
      <c r="M79" s="144"/>
      <c r="N79" s="144"/>
      <c r="O79" s="144"/>
      <c r="P79" s="144"/>
      <c r="Q79" s="105" t="str">
        <f>IF(COUNTIF(B79:B85,"ー")&gt;0,"ー",IF(COUNTIF(G79:G85,プルダウン!$B$6)+COUNTIF(G79:G85,プルダウン!$B$7)+COUNTIF(G79:G85,プルダウン!$B$8)+COUNTIF(G79:G85,プルダウン!$B$9)&gt;0,"ー",IF(COUNTIF(G79:G85,プルダウン!$B$3)+COUNTIF(G79:G85,プルダウン!$B$4)&gt;=2,"○","×")))</f>
        <v>○</v>
      </c>
      <c r="R79" s="105" t="str">
        <f>IF(Q79="○",IF(COUNTBLANK(W79:W85)=7,Q79,"×"),Q79)</f>
        <v>○</v>
      </c>
      <c r="U79" s="66" t="str">
        <f>IF(G79=プルダウン!$B$4,ABS(B79-J79),"")</f>
        <v/>
      </c>
      <c r="V79" s="67" t="str">
        <f>IF(AND(D79="",G79=プルダウン!$B$4),プルダウン!$G$3,IF(AND(D79=プルダウン!$B$3,G79=プルダウン!$B$5),プルダウン!$G$4,IF(G79=プルダウン!$B$4,IF(J79="",プルダウン!$G$5,IF(AND(J79-B79&gt;=-28,J79-B79&lt;=28),"","28日以内に変更")),"")))</f>
        <v/>
      </c>
      <c r="W79" s="158" t="str">
        <f>IF(G79=プルダウン!$B$4,IF(AND(J79&gt;=$B$58,J79&lt;$X$57),"",プルダウン!$G$9),"")</f>
        <v/>
      </c>
      <c r="X79" s="158"/>
    </row>
    <row r="80" spans="2:24">
      <c r="B80" s="62">
        <f>IF(B79="ー","ー",IF(B79+1&gt;DATE(基本情報!$F$10,基本情報!$H$10,基本情報!$J$10),"ー",B79+1))</f>
        <v>45531</v>
      </c>
      <c r="C80" s="63" t="str">
        <f t="shared" si="3"/>
        <v>火</v>
      </c>
      <c r="D80" s="114" t="str">
        <f>IF(B80="","",IF(AND(B80&gt;=基本情報!$G$17,B80&lt;=基本情報!$J$17),"夏季休暇",IF(AND(B80&gt;=基本情報!$G$18,B80&lt;=基本情報!$J$18),"年末年始休暇",(IF($C80=基本情報!$G$16,"休日",IF($C80=基本情報!$I$16,"休日",""))))))</f>
        <v/>
      </c>
      <c r="E80" s="115"/>
      <c r="F80" s="116"/>
      <c r="G80" s="122"/>
      <c r="H80" s="123"/>
      <c r="I80" s="124"/>
      <c r="J80" s="125"/>
      <c r="K80" s="126"/>
      <c r="L80" s="127"/>
      <c r="M80" s="104"/>
      <c r="N80" s="104"/>
      <c r="O80" s="104"/>
      <c r="P80" s="104"/>
      <c r="Q80" s="106"/>
      <c r="R80" s="106"/>
      <c r="U80" s="68" t="str">
        <f>IF(G80=プルダウン!$B$4,ABS(B80-J80),"")</f>
        <v/>
      </c>
      <c r="V80" s="69" t="str">
        <f>IF(AND(D80="",G80=プルダウン!$B$4),プルダウン!$G$3,IF(AND(D80=プルダウン!$B$3,G80=プルダウン!$B$5),プルダウン!$G$4,IF(G80=プルダウン!$B$4,IF(J80="",プルダウン!$G$5,IF(AND(J80-B80&gt;=-28,J80-B80&lt;=28),"","28日以内に変更")),"")))</f>
        <v/>
      </c>
      <c r="W80" s="159" t="str">
        <f>IF(G80=プルダウン!$B$4,IF(AND(J80&gt;=$B$58,J80&lt;$X$57),"",プルダウン!$G$9),"")</f>
        <v/>
      </c>
      <c r="X80" s="159"/>
    </row>
    <row r="81" spans="2:24">
      <c r="B81" s="62">
        <f>IF(B80="ー","ー",IF(B80+1&gt;DATE(基本情報!$F$10,基本情報!$H$10,基本情報!$J$10),"ー",B80+1))</f>
        <v>45532</v>
      </c>
      <c r="C81" s="63" t="str">
        <f t="shared" si="3"/>
        <v>水</v>
      </c>
      <c r="D81" s="114" t="str">
        <f>IF(B81="","",IF(AND(B81&gt;=基本情報!$G$17,B81&lt;=基本情報!$J$17),"夏季休暇",IF(AND(B81&gt;=基本情報!$G$18,B81&lt;=基本情報!$J$18),"年末年始休暇",(IF($C81=基本情報!$G$16,"休日",IF($C81=基本情報!$I$16,"休日",""))))))</f>
        <v/>
      </c>
      <c r="E81" s="115"/>
      <c r="F81" s="116"/>
      <c r="G81" s="122"/>
      <c r="H81" s="123"/>
      <c r="I81" s="124"/>
      <c r="J81" s="125"/>
      <c r="K81" s="126"/>
      <c r="L81" s="127"/>
      <c r="M81" s="104"/>
      <c r="N81" s="104"/>
      <c r="O81" s="104"/>
      <c r="P81" s="104"/>
      <c r="Q81" s="106"/>
      <c r="R81" s="106"/>
      <c r="U81" s="68" t="str">
        <f>IF(G81=プルダウン!$B$4,ABS(B81-J81),"")</f>
        <v/>
      </c>
      <c r="V81" s="69" t="str">
        <f>IF(AND(D81="",G81=プルダウン!$B$4),プルダウン!$G$3,IF(AND(D81=プルダウン!$B$3,G81=プルダウン!$B$5),プルダウン!$G$4,IF(G81=プルダウン!$B$4,IF(J81="",プルダウン!$G$5,IF(AND(J81-B81&gt;=-28,J81-B81&lt;=28),"","28日以内に変更")),"")))</f>
        <v/>
      </c>
      <c r="W81" s="159" t="str">
        <f>IF(G81=プルダウン!$B$4,IF(AND(J81&gt;=$B$58,J81&lt;$X$57),"",プルダウン!$G$9),"")</f>
        <v/>
      </c>
      <c r="X81" s="159"/>
    </row>
    <row r="82" spans="2:24">
      <c r="B82" s="62">
        <f>IF(B81="ー","ー",IF(B81+1&gt;DATE(基本情報!$F$10,基本情報!$H$10,基本情報!$J$10),"ー",B81+1))</f>
        <v>45533</v>
      </c>
      <c r="C82" s="63" t="str">
        <f t="shared" si="3"/>
        <v>木</v>
      </c>
      <c r="D82" s="114" t="str">
        <f>IF(B82="","",IF(AND(B82&gt;=基本情報!$G$17,B82&lt;=基本情報!$J$17),"夏季休暇",IF(AND(B82&gt;=基本情報!$G$18,B82&lt;=基本情報!$J$18),"年末年始休暇",(IF($C82=基本情報!$G$16,"休日",IF($C82=基本情報!$I$16,"休日",""))))))</f>
        <v/>
      </c>
      <c r="E82" s="115"/>
      <c r="F82" s="116"/>
      <c r="G82" s="122"/>
      <c r="H82" s="123"/>
      <c r="I82" s="124"/>
      <c r="J82" s="125"/>
      <c r="K82" s="126"/>
      <c r="L82" s="127"/>
      <c r="M82" s="104"/>
      <c r="N82" s="104"/>
      <c r="O82" s="104"/>
      <c r="P82" s="104"/>
      <c r="Q82" s="106"/>
      <c r="R82" s="106"/>
      <c r="U82" s="68" t="str">
        <f>IF(G82=プルダウン!$B$4,ABS(B82-J82),"")</f>
        <v/>
      </c>
      <c r="V82" s="69" t="str">
        <f>IF(AND(D82="",G82=プルダウン!$B$4),プルダウン!$G$3,IF(AND(D82=プルダウン!$B$3,G82=プルダウン!$B$5),プルダウン!$G$4,IF(G82=プルダウン!$B$4,IF(J82="",プルダウン!$G$5,IF(AND(J82-B82&gt;=-28,J82-B82&lt;=28),"","28日以内に変更")),"")))</f>
        <v/>
      </c>
      <c r="W82" s="159" t="str">
        <f>IF(G82=プルダウン!$B$4,IF(AND(J82&gt;=$B$58,J82&lt;$X$57),"",プルダウン!$G$9),"")</f>
        <v/>
      </c>
      <c r="X82" s="159"/>
    </row>
    <row r="83" spans="2:24">
      <c r="B83" s="62">
        <f>IF(B82="ー","ー",IF(B82+1&gt;DATE(基本情報!$F$10,基本情報!$H$10,基本情報!$J$10),"ー",B82+1))</f>
        <v>45534</v>
      </c>
      <c r="C83" s="63" t="str">
        <f t="shared" si="3"/>
        <v>金</v>
      </c>
      <c r="D83" s="114" t="str">
        <f>IF(B83="","",IF(AND(B83&gt;=基本情報!$G$17,B83&lt;=基本情報!$J$17),"夏季休暇",IF(AND(B83&gt;=基本情報!$G$18,B83&lt;=基本情報!$J$18),"年末年始休暇",(IF($C83=基本情報!$G$16,"休日",IF($C83=基本情報!$I$16,"休日",""))))))</f>
        <v/>
      </c>
      <c r="E83" s="115"/>
      <c r="F83" s="116"/>
      <c r="G83" s="122"/>
      <c r="H83" s="123"/>
      <c r="I83" s="124"/>
      <c r="J83" s="125"/>
      <c r="K83" s="126"/>
      <c r="L83" s="127"/>
      <c r="M83" s="104"/>
      <c r="N83" s="104"/>
      <c r="O83" s="104"/>
      <c r="P83" s="104"/>
      <c r="Q83" s="106"/>
      <c r="R83" s="106"/>
      <c r="U83" s="68" t="str">
        <f>IF(G83=プルダウン!$B$4,ABS(B83-J83),"")</f>
        <v/>
      </c>
      <c r="V83" s="69" t="str">
        <f>IF(AND(D83="",G83=プルダウン!$B$4),プルダウン!$G$3,IF(AND(D83=プルダウン!$B$3,G83=プルダウン!$B$5),プルダウン!$G$4,IF(G83=プルダウン!$B$4,IF(J83="",プルダウン!$G$5,IF(AND(J83-B83&gt;=-28,J83-B83&lt;=28),"","28日以内に変更")),"")))</f>
        <v/>
      </c>
      <c r="W83" s="159" t="str">
        <f>IF(G83=プルダウン!$B$4,IF(AND(J83&gt;=$B$58,J83&lt;$X$57),"",プルダウン!$G$9),"")</f>
        <v/>
      </c>
      <c r="X83" s="159"/>
    </row>
    <row r="84" spans="2:24">
      <c r="B84" s="62">
        <f>IF(B83="ー","ー",IF(B83+1&gt;DATE(基本情報!$F$10,基本情報!$H$10,基本情報!$J$10),"ー",B83+1))</f>
        <v>45535</v>
      </c>
      <c r="C84" s="63" t="str">
        <f t="shared" si="3"/>
        <v>土</v>
      </c>
      <c r="D84" s="114" t="str">
        <f>IF(B84="","",IF(AND(B84&gt;=基本情報!$G$17,B84&lt;=基本情報!$J$17),"夏季休暇",IF(AND(B84&gt;=基本情報!$G$18,B84&lt;=基本情報!$J$18),"年末年始休暇",(IF($C84=基本情報!$G$16,"休日",IF($C84=基本情報!$I$16,"休日",""))))))</f>
        <v>休日</v>
      </c>
      <c r="E84" s="115"/>
      <c r="F84" s="116"/>
      <c r="G84" s="122" t="s">
        <v>17</v>
      </c>
      <c r="H84" s="123"/>
      <c r="I84" s="124"/>
      <c r="J84" s="125">
        <v>45520</v>
      </c>
      <c r="K84" s="126"/>
      <c r="L84" s="127"/>
      <c r="M84" s="104" t="s">
        <v>52</v>
      </c>
      <c r="N84" s="104"/>
      <c r="O84" s="104"/>
      <c r="P84" s="104"/>
      <c r="Q84" s="106"/>
      <c r="R84" s="106"/>
      <c r="U84" s="68">
        <f>IF(G84=プルダウン!$B$4,ABS(B84-J84),"")</f>
        <v>15</v>
      </c>
      <c r="V84" s="69" t="str">
        <f>IF(AND(D84="",G84=プルダウン!$B$4),プルダウン!$G$3,IF(AND(D84=プルダウン!$B$3,G84=プルダウン!$B$5),プルダウン!$G$4,IF(G84=プルダウン!$B$4,IF(J84="",プルダウン!$G$5,IF(AND(J84-B84&gt;=-28,J84-B84&lt;=28),"","28日以内に変更")),"")))</f>
        <v/>
      </c>
      <c r="W84" s="159" t="str">
        <f>IF(G84=プルダウン!$B$4,IF(AND(J84&gt;=$B$58,J84&lt;$X$57),"",プルダウン!$G$9),"")</f>
        <v/>
      </c>
      <c r="X84" s="159"/>
    </row>
    <row r="85" spans="2:24">
      <c r="B85" s="64">
        <f>IF(B84="ー","ー",IF(B84+1&gt;DATE(基本情報!$F$10,基本情報!$H$10,基本情報!$J$10),"ー",B84+1))</f>
        <v>45536</v>
      </c>
      <c r="C85" s="65" t="str">
        <f t="shared" si="3"/>
        <v>日</v>
      </c>
      <c r="D85" s="117" t="str">
        <f>IF(B85="","",IF(AND(B85&gt;=基本情報!$G$17,B85&lt;=基本情報!$J$17),"夏季休暇",IF(AND(B85&gt;=基本情報!$G$18,B85&lt;=基本情報!$J$18),"年末年始休暇",(IF($C85=基本情報!$G$16,"休日",IF($C85=基本情報!$I$16,"休日",""))))))</f>
        <v>休日</v>
      </c>
      <c r="E85" s="118"/>
      <c r="F85" s="119"/>
      <c r="G85" s="128" t="s">
        <v>13</v>
      </c>
      <c r="H85" s="129"/>
      <c r="I85" s="130"/>
      <c r="J85" s="131"/>
      <c r="K85" s="132"/>
      <c r="L85" s="133"/>
      <c r="M85" s="120"/>
      <c r="N85" s="120"/>
      <c r="O85" s="120"/>
      <c r="P85" s="120"/>
      <c r="Q85" s="107"/>
      <c r="R85" s="107"/>
      <c r="U85" s="70" t="str">
        <f>IF(G85=プルダウン!$B$4,ABS(B85-J85),"")</f>
        <v/>
      </c>
      <c r="V85" s="71" t="str">
        <f>IF(AND(D85="",G85=プルダウン!$B$4),プルダウン!$G$3,IF(AND(D85=プルダウン!$B$3,G85=プルダウン!$B$5),プルダウン!$G$4,IF(G85=プルダウン!$B$4,IF(J85="",プルダウン!$G$5,IF(AND(J85-B85&gt;=-28,J85-B85&lt;=28),"","28日以内に変更")),"")))</f>
        <v/>
      </c>
      <c r="W85" s="157" t="str">
        <f>IF(G85=プルダウン!$B$4,IF(AND(J85&gt;=$B$58,J85&lt;$X$57),"",プルダウン!$G$9),"")</f>
        <v/>
      </c>
      <c r="X85" s="157"/>
    </row>
    <row r="86" spans="2:24">
      <c r="B86" s="60" t="str">
        <f>IF(B85="ー","ー",IF(B85+1&gt;DATE(基本情報!$F$10,基本情報!$H$10,基本情報!$J$10),"ー",IF(MONTH(B79)=MONTH(B85+1),B85+1,"ー")))</f>
        <v>ー</v>
      </c>
      <c r="C86" s="61" t="str">
        <f t="shared" si="3"/>
        <v>ー</v>
      </c>
      <c r="D86" s="134" t="str">
        <f>IF(B86="","",IF(AND(B86&gt;=基本情報!$G$17,B86&lt;=基本情報!$J$17),"夏季休暇",IF(AND(B86&gt;=基本情報!$G$18,B86&lt;=基本情報!$J$18),"年末年始休暇",(IF($C86=基本情報!$G$16,"休日",IF($C86=基本情報!$I$16,"休日",""))))))</f>
        <v/>
      </c>
      <c r="E86" s="135"/>
      <c r="F86" s="136"/>
      <c r="G86" s="137"/>
      <c r="H86" s="138"/>
      <c r="I86" s="139"/>
      <c r="J86" s="140"/>
      <c r="K86" s="141"/>
      <c r="L86" s="142"/>
      <c r="M86" s="144"/>
      <c r="N86" s="144"/>
      <c r="O86" s="144"/>
      <c r="P86" s="144"/>
      <c r="Q86" s="105" t="str">
        <f>IF(COUNTIF(B86:B92,"ー")&gt;0,"ー",IF(COUNTIF(G86:G92,プルダウン!$B$6)+COUNTIF(G86:G92,プルダウン!$B$7)+COUNTIF(G86:G92,プルダウン!$B$8)+COUNTIF(G86:G92,プルダウン!$B$9)&gt;0,"ー",IF(COUNTIF(G86:G92,プルダウン!$B$3)+COUNTIF(G86:G92,プルダウン!$B$4)&gt;=2,"○","×")))</f>
        <v>ー</v>
      </c>
      <c r="R86" s="105" t="str">
        <f>IF(Q86="○",IF(COUNTBLANK(W86:W92)=7,Q86,"×"),Q86)</f>
        <v>ー</v>
      </c>
      <c r="U86" s="66" t="str">
        <f>IF(G86=プルダウン!$B$4,ABS(B86-J86),"")</f>
        <v/>
      </c>
      <c r="V86" s="67" t="str">
        <f>IF(AND(D86="",G86=プルダウン!$B$4),プルダウン!$G$3,IF(AND(D86=プルダウン!$B$3,G86=プルダウン!$B$5),プルダウン!$G$4,IF(G86=プルダウン!$B$4,IF(J86="",プルダウン!$G$5,IF(AND(J86-B86&gt;=-28,J86-B86&lt;=28),"","28日以内に変更")),"")))</f>
        <v/>
      </c>
      <c r="W86" s="158" t="str">
        <f>IF(G86=プルダウン!$B$4,IF(AND(J86&gt;=$B$58,J86&lt;$X$57),"",プルダウン!$G$9),"")</f>
        <v/>
      </c>
      <c r="X86" s="158"/>
    </row>
    <row r="87" spans="2:24">
      <c r="B87" s="62" t="str">
        <f>IF(B86="ー","ー",IF(B86+1&gt;DATE(基本情報!$F$10,基本情報!$H$10,基本情報!$J$10),"ー",B86+1))</f>
        <v>ー</v>
      </c>
      <c r="C87" s="63" t="str">
        <f t="shared" si="3"/>
        <v>ー</v>
      </c>
      <c r="D87" s="114" t="str">
        <f>IF(B87="","",IF(AND(B87&gt;=基本情報!$G$17,B87&lt;=基本情報!$J$17),"夏季休暇",IF(AND(B87&gt;=基本情報!$G$18,B87&lt;=基本情報!$J$18),"年末年始休暇",(IF($C87=基本情報!$G$16,"休日",IF($C87=基本情報!$I$16,"休日",""))))))</f>
        <v/>
      </c>
      <c r="E87" s="115"/>
      <c r="F87" s="116"/>
      <c r="G87" s="122"/>
      <c r="H87" s="123"/>
      <c r="I87" s="124"/>
      <c r="J87" s="125"/>
      <c r="K87" s="126"/>
      <c r="L87" s="127"/>
      <c r="M87" s="104"/>
      <c r="N87" s="104"/>
      <c r="O87" s="104"/>
      <c r="P87" s="104"/>
      <c r="Q87" s="106"/>
      <c r="R87" s="106"/>
      <c r="U87" s="68" t="str">
        <f>IF(G87=プルダウン!$B$4,ABS(B87-J87),"")</f>
        <v/>
      </c>
      <c r="V87" s="69" t="str">
        <f>IF(AND(D87="",G87=プルダウン!$B$4),プルダウン!$G$3,IF(AND(D87=プルダウン!$B$3,G87=プルダウン!$B$5),プルダウン!$G$4,IF(G87=プルダウン!$B$4,IF(J87="",プルダウン!$G$5,IF(AND(J87-B87&gt;=-28,J87-B87&lt;=28),"","28日以内に変更")),"")))</f>
        <v/>
      </c>
      <c r="W87" s="159" t="str">
        <f>IF(G87=プルダウン!$B$4,IF(AND(J87&gt;=$B$58,J87&lt;$X$57),"",プルダウン!$G$9),"")</f>
        <v/>
      </c>
      <c r="X87" s="159"/>
    </row>
    <row r="88" spans="2:24">
      <c r="B88" s="62" t="str">
        <f>IF(B87="ー","ー",IF(B87+1&gt;DATE(基本情報!$F$10,基本情報!$H$10,基本情報!$J$10),"ー",B87+1))</f>
        <v>ー</v>
      </c>
      <c r="C88" s="63" t="str">
        <f>IFERROR(TEXT(B88,"aaa"),"")</f>
        <v>ー</v>
      </c>
      <c r="D88" s="114" t="str">
        <f>IF(B88="","",IF(AND(B88&gt;=基本情報!$G$17,B88&lt;=基本情報!$J$17),"夏季休暇",IF(AND(B88&gt;=基本情報!$G$18,B88&lt;=基本情報!$J$18),"年末年始休暇",(IF($C88=基本情報!$G$16,"休日",IF($C88=基本情報!$I$16,"休日",""))))))</f>
        <v/>
      </c>
      <c r="E88" s="115"/>
      <c r="F88" s="116"/>
      <c r="G88" s="122"/>
      <c r="H88" s="123"/>
      <c r="I88" s="124"/>
      <c r="J88" s="125"/>
      <c r="K88" s="126"/>
      <c r="L88" s="127"/>
      <c r="M88" s="104"/>
      <c r="N88" s="104"/>
      <c r="O88" s="104"/>
      <c r="P88" s="104"/>
      <c r="Q88" s="106"/>
      <c r="R88" s="106"/>
      <c r="U88" s="68" t="str">
        <f>IF(G88=プルダウン!$B$4,ABS(B88-J88),"")</f>
        <v/>
      </c>
      <c r="V88" s="69" t="str">
        <f>IF(AND(D88="",G88=プルダウン!$B$4),プルダウン!$G$3,IF(AND(D88=プルダウン!$B$3,G88=プルダウン!$B$5),プルダウン!$G$4,IF(G88=プルダウン!$B$4,IF(J88="",プルダウン!$G$5,IF(AND(J88-B88&gt;=-28,J88-B88&lt;=28),"","28日以内に変更")),"")))</f>
        <v/>
      </c>
      <c r="W88" s="159" t="str">
        <f>IF(G88=プルダウン!$B$4,IF(AND(J88&gt;=$B$58,J88&lt;$X$57),"",プルダウン!$G$9),"")</f>
        <v/>
      </c>
      <c r="X88" s="159"/>
    </row>
    <row r="89" spans="2:24">
      <c r="B89" s="62" t="str">
        <f>IF(B88="ー","ー",IF(B88+1&gt;DATE(基本情報!$F$10,基本情報!$H$10,基本情報!$J$10),"ー",B88+1))</f>
        <v>ー</v>
      </c>
      <c r="C89" s="63" t="str">
        <f t="shared" ref="C89:C92" si="4">IFERROR(TEXT(B89,"aaa"),"")</f>
        <v>ー</v>
      </c>
      <c r="D89" s="114" t="str">
        <f>IF(B89="","",IF(AND(B89&gt;=基本情報!$G$17,B89&lt;=基本情報!$J$17),"夏季休暇",IF(AND(B89&gt;=基本情報!$G$18,B89&lt;=基本情報!$J$18),"年末年始休暇",(IF($C89=基本情報!$G$16,"休日",IF($C89=基本情報!$I$16,"休日",""))))))</f>
        <v/>
      </c>
      <c r="E89" s="115"/>
      <c r="F89" s="116"/>
      <c r="G89" s="122"/>
      <c r="H89" s="123"/>
      <c r="I89" s="124"/>
      <c r="J89" s="125"/>
      <c r="K89" s="126"/>
      <c r="L89" s="127"/>
      <c r="M89" s="104"/>
      <c r="N89" s="104"/>
      <c r="O89" s="104"/>
      <c r="P89" s="104"/>
      <c r="Q89" s="106"/>
      <c r="R89" s="106"/>
      <c r="U89" s="68" t="str">
        <f>IF(G89=プルダウン!$B$4,ABS(B89-J89),"")</f>
        <v/>
      </c>
      <c r="V89" s="69" t="str">
        <f>IF(AND(D89="",G89=プルダウン!$B$4),プルダウン!$G$3,IF(AND(D89=プルダウン!$B$3,G89=プルダウン!$B$5),プルダウン!$G$4,IF(G89=プルダウン!$B$4,IF(J89="",プルダウン!$G$5,IF(AND(J89-B89&gt;=-28,J89-B89&lt;=28),"","28日以内に変更")),"")))</f>
        <v/>
      </c>
      <c r="W89" s="159" t="str">
        <f>IF(G89=プルダウン!$B$4,IF(AND(J89&gt;=$B$58,J89&lt;$X$57),"",プルダウン!$G$9),"")</f>
        <v/>
      </c>
      <c r="X89" s="159"/>
    </row>
    <row r="90" spans="2:24">
      <c r="B90" s="62" t="str">
        <f>IF(B89="ー","ー",IF(B89+1&gt;DATE(基本情報!$F$10,基本情報!$H$10,基本情報!$J$10),"ー",B89+1))</f>
        <v>ー</v>
      </c>
      <c r="C90" s="63" t="str">
        <f t="shared" si="4"/>
        <v>ー</v>
      </c>
      <c r="D90" s="114" t="str">
        <f>IF(B90="","",IF(AND(B90&gt;=基本情報!$G$17,B90&lt;=基本情報!$J$17),"夏季休暇",IF(AND(B90&gt;=基本情報!$G$18,B90&lt;=基本情報!$J$18),"年末年始休暇",(IF($C90=基本情報!$G$16,"休日",IF($C90=基本情報!$I$16,"休日",""))))))</f>
        <v/>
      </c>
      <c r="E90" s="115"/>
      <c r="F90" s="116"/>
      <c r="G90" s="122"/>
      <c r="H90" s="123"/>
      <c r="I90" s="124"/>
      <c r="J90" s="125"/>
      <c r="K90" s="126"/>
      <c r="L90" s="127"/>
      <c r="M90" s="104"/>
      <c r="N90" s="104"/>
      <c r="O90" s="104"/>
      <c r="P90" s="104"/>
      <c r="Q90" s="106"/>
      <c r="R90" s="106"/>
      <c r="U90" s="68" t="str">
        <f>IF(G90=プルダウン!$B$4,ABS(B90-J90),"")</f>
        <v/>
      </c>
      <c r="V90" s="69" t="str">
        <f>IF(AND(D90="",G90=プルダウン!$B$4),プルダウン!$G$3,IF(AND(D90=プルダウン!$B$3,G90=プルダウン!$B$5),プルダウン!$G$4,IF(G90=プルダウン!$B$4,IF(J90="",プルダウン!$G$5,IF(AND(J90-B90&gt;=-28,J90-B90&lt;=28),"","28日以内に変更")),"")))</f>
        <v/>
      </c>
      <c r="W90" s="159" t="str">
        <f>IF(G90=プルダウン!$B$4,IF(AND(J90&gt;=$B$58,J90&lt;$X$57),"",プルダウン!$G$9),"")</f>
        <v/>
      </c>
      <c r="X90" s="159"/>
    </row>
    <row r="91" spans="2:24">
      <c r="B91" s="62" t="str">
        <f>IF(B90="ー","ー",IF(B90+1&gt;DATE(基本情報!$F$10,基本情報!$H$10,基本情報!$J$10),"ー",B90+1))</f>
        <v>ー</v>
      </c>
      <c r="C91" s="63" t="str">
        <f t="shared" si="4"/>
        <v>ー</v>
      </c>
      <c r="D91" s="114" t="str">
        <f>IF(B91="","",IF(AND(B91&gt;=基本情報!$G$17,B91&lt;=基本情報!$J$17),"夏季休暇",IF(AND(B91&gt;=基本情報!$G$18,B91&lt;=基本情報!$J$18),"年末年始休暇",(IF($C91=基本情報!$G$16,"休日",IF($C91=基本情報!$I$16,"休日",""))))))</f>
        <v/>
      </c>
      <c r="E91" s="115"/>
      <c r="F91" s="116"/>
      <c r="G91" s="122"/>
      <c r="H91" s="123"/>
      <c r="I91" s="124"/>
      <c r="J91" s="125"/>
      <c r="K91" s="126"/>
      <c r="L91" s="127"/>
      <c r="M91" s="104"/>
      <c r="N91" s="104"/>
      <c r="O91" s="104"/>
      <c r="P91" s="104"/>
      <c r="Q91" s="106"/>
      <c r="R91" s="106"/>
      <c r="U91" s="68" t="str">
        <f>IF(G91=プルダウン!$B$4,ABS(B91-J91),"")</f>
        <v/>
      </c>
      <c r="V91" s="69" t="str">
        <f>IF(AND(D91="",G91=プルダウン!$B$4),プルダウン!$G$3,IF(AND(D91=プルダウン!$B$3,G91=プルダウン!$B$5),プルダウン!$G$4,IF(G91=プルダウン!$B$4,IF(J91="",プルダウン!$G$5,IF(AND(J91-B91&gt;=-28,J91-B91&lt;=28),"","28日以内に変更")),"")))</f>
        <v/>
      </c>
      <c r="W91" s="159" t="str">
        <f>IF(G91=プルダウン!$B$4,IF(AND(J91&gt;=$B$58,J91&lt;$X$57),"",プルダウン!$G$9),"")</f>
        <v/>
      </c>
      <c r="X91" s="159"/>
    </row>
    <row r="92" spans="2:24">
      <c r="B92" s="64" t="str">
        <f>IF(B91="ー","ー",IF(B91+1&gt;DATE(基本情報!$F$10,基本情報!$H$10,基本情報!$J$10),"ー",B91+1))</f>
        <v>ー</v>
      </c>
      <c r="C92" s="65" t="str">
        <f t="shared" si="4"/>
        <v>ー</v>
      </c>
      <c r="D92" s="117" t="str">
        <f>IF(B92="","",IF(AND(B92&gt;=基本情報!$G$17,B92&lt;=基本情報!$J$17),"夏季休暇",IF(AND(B92&gt;=基本情報!$G$18,B92&lt;=基本情報!$J$18),"年末年始休暇",(IF($C92=基本情報!$G$16,"休日",IF($C92=基本情報!$I$16,"休日",""))))))</f>
        <v/>
      </c>
      <c r="E92" s="118"/>
      <c r="F92" s="119"/>
      <c r="G92" s="128"/>
      <c r="H92" s="129"/>
      <c r="I92" s="130"/>
      <c r="J92" s="131"/>
      <c r="K92" s="132"/>
      <c r="L92" s="133"/>
      <c r="M92" s="120"/>
      <c r="N92" s="120"/>
      <c r="O92" s="120"/>
      <c r="P92" s="120"/>
      <c r="Q92" s="107"/>
      <c r="R92" s="107"/>
      <c r="U92" s="70" t="str">
        <f>IF(G92=プルダウン!$B$4,ABS(B92-J92),"")</f>
        <v/>
      </c>
      <c r="V92" s="71" t="str">
        <f>IF(AND(D92="",G92=プルダウン!$B$4),プルダウン!$G$3,IF(AND(D92=プルダウン!$B$3,G92=プルダウン!$B$5),プルダウン!$G$4,IF(G92=プルダウン!$B$4,IF(J92="",プルダウン!$G$5,IF(AND(J92-B92&gt;=-28,J92-B92&lt;=28),"","28日以内に変更")),"")))</f>
        <v/>
      </c>
      <c r="W92" s="157" t="str">
        <f>IF(G92=プルダウン!$B$4,IF(AND(J92&gt;=$B$58,J92&lt;$X$57),"",プルダウン!$G$9),"")</f>
        <v/>
      </c>
      <c r="X92" s="157"/>
    </row>
    <row r="93" spans="2:24" ht="9.75" customHeight="1"/>
    <row r="94" spans="2:24">
      <c r="E94" s="29" t="s">
        <v>86</v>
      </c>
      <c r="F94" s="30"/>
      <c r="G94" s="30"/>
      <c r="H94" s="30"/>
      <c r="I94" s="30"/>
      <c r="J94" s="30"/>
      <c r="K94" s="30"/>
      <c r="L94" s="55" t="s">
        <v>87</v>
      </c>
      <c r="M94" s="30"/>
      <c r="N94" s="30"/>
      <c r="O94" s="30"/>
      <c r="P94" s="30"/>
      <c r="Q94" s="30"/>
      <c r="R94" s="84"/>
    </row>
    <row r="95" spans="2:24">
      <c r="E95" s="78" t="s">
        <v>79</v>
      </c>
      <c r="F95" s="79" t="s">
        <v>80</v>
      </c>
      <c r="G95" s="79" t="s">
        <v>81</v>
      </c>
      <c r="H95" s="79" t="s">
        <v>82</v>
      </c>
      <c r="I95" s="79" t="s">
        <v>83</v>
      </c>
      <c r="J95" s="79" t="s">
        <v>84</v>
      </c>
      <c r="K95" s="80" t="s">
        <v>85</v>
      </c>
      <c r="L95" s="78" t="s">
        <v>79</v>
      </c>
      <c r="M95" s="79" t="s">
        <v>80</v>
      </c>
      <c r="N95" s="79" t="s">
        <v>81</v>
      </c>
      <c r="O95" s="79" t="s">
        <v>82</v>
      </c>
      <c r="P95" s="79" t="s">
        <v>83</v>
      </c>
      <c r="Q95" s="79" t="s">
        <v>84</v>
      </c>
      <c r="R95" s="85" t="s">
        <v>85</v>
      </c>
    </row>
    <row r="96" spans="2:24">
      <c r="E96" s="81">
        <f>COUNTIF($G58:$G92,プルダウン!$B$3)</f>
        <v>5</v>
      </c>
      <c r="F96" s="82">
        <f>COUNTIF($G58:$G92,プルダウン!$B$4)</f>
        <v>3</v>
      </c>
      <c r="G96" s="82">
        <f>COUNTIF($G58:$G92,プルダウン!$B$5)</f>
        <v>2</v>
      </c>
      <c r="H96" s="82">
        <f>COUNTIF($G58:$G92,プルダウン!$B$6)</f>
        <v>0</v>
      </c>
      <c r="I96" s="82">
        <f>COUNTIF($G58:$G92,プルダウン!$B$7)</f>
        <v>3</v>
      </c>
      <c r="J96" s="82">
        <f>COUNTIF($G58:$G92,プルダウン!$B$8)</f>
        <v>0</v>
      </c>
      <c r="K96" s="83">
        <f>COUNTIF($G58:$G92,プルダウン!$B$9)</f>
        <v>0</v>
      </c>
      <c r="L96" s="81">
        <f>E96</f>
        <v>5</v>
      </c>
      <c r="M96" s="82">
        <f t="shared" ref="M96" si="5">F96</f>
        <v>3</v>
      </c>
      <c r="N96" s="82">
        <f t="shared" ref="N96" si="6">G96</f>
        <v>2</v>
      </c>
      <c r="O96" s="82">
        <f t="shared" ref="O96" si="7">H96</f>
        <v>0</v>
      </c>
      <c r="P96" s="82">
        <f t="shared" ref="P96" si="8">I96</f>
        <v>3</v>
      </c>
      <c r="Q96" s="82">
        <f t="shared" ref="Q96" si="9">J96</f>
        <v>0</v>
      </c>
      <c r="R96" s="86">
        <f t="shared" ref="R96" si="10">K96</f>
        <v>0</v>
      </c>
    </row>
    <row r="97" spans="2:24">
      <c r="E97" s="29" t="s">
        <v>58</v>
      </c>
      <c r="F97" s="30"/>
      <c r="G97" s="30"/>
      <c r="H97" s="30"/>
      <c r="I97" s="30"/>
      <c r="J97" s="30"/>
      <c r="K97" s="30"/>
      <c r="L97" s="29" t="s">
        <v>60</v>
      </c>
      <c r="M97" s="30"/>
      <c r="N97" s="30"/>
      <c r="O97" s="30"/>
      <c r="P97" s="30"/>
      <c r="Q97" s="30"/>
      <c r="R97" s="84"/>
    </row>
    <row r="98" spans="2:24">
      <c r="E98" s="55" t="s">
        <v>47</v>
      </c>
      <c r="F98" s="32"/>
      <c r="G98" s="31" t="s">
        <v>48</v>
      </c>
      <c r="H98" s="34"/>
      <c r="I98" s="35" t="s">
        <v>53</v>
      </c>
      <c r="J98" s="36"/>
      <c r="K98" s="35"/>
      <c r="L98" s="55" t="s">
        <v>47</v>
      </c>
      <c r="M98" s="32"/>
      <c r="N98" s="31" t="s">
        <v>48</v>
      </c>
      <c r="O98" s="34"/>
      <c r="P98" s="35" t="s">
        <v>53</v>
      </c>
      <c r="Q98" s="36"/>
      <c r="R98" s="36"/>
    </row>
    <row r="99" spans="2:24">
      <c r="E99" s="56">
        <f>COUNTIF(Q58:Q92,"○")+COUNTIF(Q58:Q92,"×")</f>
        <v>3</v>
      </c>
      <c r="F99" s="32"/>
      <c r="G99" s="31">
        <f>COUNTIF(Q58:Q92,"○")</f>
        <v>3</v>
      </c>
      <c r="H99" s="34"/>
      <c r="I99" s="47">
        <f>G99/E99</f>
        <v>1</v>
      </c>
      <c r="J99" s="36"/>
      <c r="K99" s="35"/>
      <c r="L99" s="56">
        <f>E99+L51</f>
        <v>6</v>
      </c>
      <c r="M99" s="32"/>
      <c r="N99" s="37">
        <f>G99+N51</f>
        <v>6</v>
      </c>
      <c r="O99" s="34"/>
      <c r="P99" s="47">
        <f>N99/L99</f>
        <v>1</v>
      </c>
      <c r="Q99" s="36"/>
      <c r="R99" s="36"/>
    </row>
    <row r="100" spans="2:24">
      <c r="E100" s="55" t="s">
        <v>59</v>
      </c>
      <c r="F100" s="32"/>
      <c r="G100" s="32"/>
      <c r="H100" s="32"/>
      <c r="I100" s="32"/>
      <c r="J100" s="33"/>
      <c r="K100" s="32"/>
      <c r="L100" s="55" t="s">
        <v>61</v>
      </c>
      <c r="M100" s="32"/>
      <c r="N100" s="32"/>
      <c r="O100" s="32"/>
      <c r="P100" s="32"/>
      <c r="Q100" s="33"/>
      <c r="R100" s="33"/>
    </row>
    <row r="101" spans="2:24">
      <c r="E101" s="55" t="s">
        <v>47</v>
      </c>
      <c r="F101" s="32"/>
      <c r="G101" s="31" t="s">
        <v>48</v>
      </c>
      <c r="H101" s="34"/>
      <c r="I101" s="35" t="s">
        <v>53</v>
      </c>
      <c r="J101" s="36"/>
      <c r="K101" s="35"/>
      <c r="L101" s="55" t="s">
        <v>47</v>
      </c>
      <c r="M101" s="32"/>
      <c r="N101" s="31" t="s">
        <v>48</v>
      </c>
      <c r="O101" s="34"/>
      <c r="P101" s="35" t="s">
        <v>62</v>
      </c>
      <c r="Q101" s="36"/>
      <c r="R101" s="36"/>
    </row>
    <row r="102" spans="2:24">
      <c r="E102" s="56">
        <f>COUNTIF(R58:R92,"○")+COUNTIF(R58:R92,"×")</f>
        <v>3</v>
      </c>
      <c r="F102" s="32"/>
      <c r="G102" s="31">
        <f>COUNTIF(R58:R92,"○")</f>
        <v>2</v>
      </c>
      <c r="H102" s="34"/>
      <c r="I102" s="47">
        <f>G102/E102</f>
        <v>0.66666666666666663</v>
      </c>
      <c r="J102" s="36"/>
      <c r="K102" s="35"/>
      <c r="L102" s="56">
        <f>E102+L54</f>
        <v>6</v>
      </c>
      <c r="M102" s="32"/>
      <c r="N102" s="37">
        <f>G102+N54</f>
        <v>5</v>
      </c>
      <c r="O102" s="34"/>
      <c r="P102" s="47" t="str">
        <f>IF(L102=0,"ー",IF(N102=L102,"達成","未達成"))</f>
        <v>未達成</v>
      </c>
      <c r="Q102" s="36"/>
      <c r="R102" s="36"/>
    </row>
    <row r="103" spans="2:24" ht="9.75" customHeight="1">
      <c r="E103" s="48"/>
      <c r="F103" s="48"/>
      <c r="G103" s="48"/>
      <c r="H103" s="48"/>
      <c r="I103" s="48"/>
      <c r="J103" s="48"/>
      <c r="K103" s="48"/>
      <c r="L103" s="49"/>
      <c r="M103" s="50"/>
      <c r="N103" s="50"/>
      <c r="O103" s="50"/>
      <c r="P103" s="51"/>
      <c r="Q103" s="50"/>
      <c r="R103" s="50"/>
    </row>
    <row r="104" spans="2:24" ht="19.5">
      <c r="B104" s="150">
        <f>EDATE(B56,1)</f>
        <v>45536</v>
      </c>
      <c r="C104" s="150"/>
      <c r="M104" s="145" t="s">
        <v>29</v>
      </c>
      <c r="N104" s="145"/>
      <c r="O104" s="108"/>
      <c r="P104" s="108"/>
      <c r="Q104" s="108"/>
      <c r="R104" s="108"/>
      <c r="U104" s="111" t="s">
        <v>57</v>
      </c>
      <c r="V104" s="59" t="s">
        <v>55</v>
      </c>
      <c r="W104" s="109" t="s">
        <v>56</v>
      </c>
      <c r="X104" s="110"/>
    </row>
    <row r="105" spans="2:24" ht="18.75" customHeight="1">
      <c r="B105" s="45" t="s">
        <v>23</v>
      </c>
      <c r="C105" s="45" t="s">
        <v>3</v>
      </c>
      <c r="D105" s="143" t="s">
        <v>4</v>
      </c>
      <c r="E105" s="143"/>
      <c r="F105" s="143"/>
      <c r="G105" s="100" t="s">
        <v>5</v>
      </c>
      <c r="H105" s="100"/>
      <c r="I105" s="100"/>
      <c r="J105" s="100" t="s">
        <v>88</v>
      </c>
      <c r="K105" s="100"/>
      <c r="L105" s="100"/>
      <c r="M105" s="100" t="s">
        <v>24</v>
      </c>
      <c r="N105" s="100"/>
      <c r="O105" s="100"/>
      <c r="P105" s="100"/>
      <c r="Q105" s="46" t="s">
        <v>49</v>
      </c>
      <c r="R105" s="53" t="s">
        <v>56</v>
      </c>
      <c r="U105" s="112"/>
      <c r="V105" s="5" t="s">
        <v>64</v>
      </c>
      <c r="W105" s="58" t="s">
        <v>63</v>
      </c>
      <c r="X105" s="57">
        <f>IF(COUNTIF(C106:C140,C106)=0,"",B106+COUNTIF(B106:B140,"&gt;=1"))</f>
        <v>45551</v>
      </c>
    </row>
    <row r="106" spans="2:24">
      <c r="B106" s="60">
        <f>IF(B104&gt;DATE(基本情報!$F$10,基本情報!$H$10,基本情報!$J$10),"ー",IF(COUNTIF(C58:C92,C58)=0,"",B58+COUNTIF(B58:B92,"&gt;=1")))</f>
        <v>45537</v>
      </c>
      <c r="C106" s="61" t="str">
        <f>IF(B106="ー","ー",$C$10)</f>
        <v>月</v>
      </c>
      <c r="D106" s="134" t="str">
        <f>IF(B106="","",IF(AND(B106&gt;=基本情報!$G$17,B106&lt;=基本情報!$J$17),"夏季休暇",IF(AND(B106&gt;=基本情報!$G$18,B106&lt;=基本情報!$J$18),"年末年始休暇",(IF($C106=基本情報!$G$16,"休日",IF($C106=基本情報!$I$16,"休日",""))))))</f>
        <v/>
      </c>
      <c r="E106" s="135"/>
      <c r="F106" s="136"/>
      <c r="G106" s="137"/>
      <c r="H106" s="138"/>
      <c r="I106" s="139"/>
      <c r="J106" s="140"/>
      <c r="K106" s="141"/>
      <c r="L106" s="142"/>
      <c r="M106" s="144"/>
      <c r="N106" s="144"/>
      <c r="O106" s="144"/>
      <c r="P106" s="144"/>
      <c r="Q106" s="105" t="str">
        <f>IF(COUNTIF(B106:B112,"ー")&gt;0,"ー",IF(COUNTIF(G106:G112,プルダウン!$B$6)+COUNTIF(G106:G112,プルダウン!$B$7)+COUNTIF(G106:G112,プルダウン!$B$8)+COUNTIF(G106:G112,プルダウン!$B$9)&gt;0,"ー",IF(COUNTIF(G106:G112,プルダウン!$B$3)+COUNTIF(G106:G112,プルダウン!$B$4)&gt;=2,"○","×")))</f>
        <v>○</v>
      </c>
      <c r="R106" s="105" t="str">
        <f>IF(Q106="○",IF(COUNTBLANK(W106:W112)=7,Q106,"×"),Q106)</f>
        <v>○</v>
      </c>
      <c r="U106" s="66" t="str">
        <f>IF(G106=プルダウン!$B$4,ABS(B106-J106),"")</f>
        <v/>
      </c>
      <c r="V106" s="67" t="str">
        <f>IF(AND(D106="",G106=プルダウン!$B$4),プルダウン!$G$3,IF(AND(D106=プルダウン!$B$3,G106=プルダウン!$B$5),プルダウン!$G$4,IF(G106=プルダウン!$B$4,IF(J106="",プルダウン!$G$5,IF(AND(J106-B106&gt;=-28,J106-B106&lt;=28),"","28日以内に変更")),"")))</f>
        <v/>
      </c>
      <c r="W106" s="151" t="str">
        <f>IF(G106=プルダウン!$B$4,IF(AND(J106&gt;=$B$106,J106&lt;$X$105),"",プルダウン!$G$9),"")</f>
        <v/>
      </c>
      <c r="X106" s="152"/>
    </row>
    <row r="107" spans="2:24">
      <c r="B107" s="62">
        <f>IF(B106="ー","ー",IF(B106+1&gt;DATE(基本情報!$F$10,基本情報!$H$10,基本情報!$J$10),"ー",B106+1))</f>
        <v>45538</v>
      </c>
      <c r="C107" s="63" t="str">
        <f t="shared" ref="C107:C135" si="11">IFERROR(TEXT(B107,"aaa"),"")</f>
        <v>火</v>
      </c>
      <c r="D107" s="114" t="str">
        <f>IF(B107="","",IF(AND(B107&gt;=基本情報!$G$17,B107&lt;=基本情報!$J$17),"夏季休暇",IF(AND(B107&gt;=基本情報!$G$18,B107&lt;=基本情報!$J$18),"年末年始休暇",(IF($C107=基本情報!$G$16,"休日",IF($C107=基本情報!$I$16,"休日",""))))))</f>
        <v/>
      </c>
      <c r="E107" s="115"/>
      <c r="F107" s="116"/>
      <c r="G107" s="122"/>
      <c r="H107" s="123"/>
      <c r="I107" s="124"/>
      <c r="J107" s="125"/>
      <c r="K107" s="126"/>
      <c r="L107" s="127"/>
      <c r="M107" s="104"/>
      <c r="N107" s="104"/>
      <c r="O107" s="104"/>
      <c r="P107" s="104"/>
      <c r="Q107" s="106"/>
      <c r="R107" s="106"/>
      <c r="U107" s="68" t="str">
        <f>IF(G107=プルダウン!$B$4,ABS(B107-J107),"")</f>
        <v/>
      </c>
      <c r="V107" s="69" t="str">
        <f>IF(AND(D107="",G107=プルダウン!$B$4),プルダウン!$G$3,IF(AND(D107=プルダウン!$B$3,G107=プルダウン!$B$5),プルダウン!$G$4,IF(G107=プルダウン!$B$4,IF(J107="",プルダウン!$G$5,IF(AND(J107-B107&gt;=-28,J107-B107&lt;=28),"","28日以内に変更")),"")))</f>
        <v/>
      </c>
      <c r="W107" s="153" t="str">
        <f>IF(G107=プルダウン!$B$4,IF(AND(J107&gt;=$B$106,J107&lt;$X$105),"",プルダウン!$G$9),"")</f>
        <v/>
      </c>
      <c r="X107" s="154"/>
    </row>
    <row r="108" spans="2:24">
      <c r="B108" s="62">
        <f>IF(B107="ー","ー",IF(B107+1&gt;DATE(基本情報!$F$10,基本情報!$H$10,基本情報!$J$10),"ー",B107+1))</f>
        <v>45539</v>
      </c>
      <c r="C108" s="63" t="str">
        <f t="shared" si="11"/>
        <v>水</v>
      </c>
      <c r="D108" s="114" t="str">
        <f>IF(B108="","",IF(AND(B108&gt;=基本情報!$G$17,B108&lt;=基本情報!$J$17),"夏季休暇",IF(AND(B108&gt;=基本情報!$G$18,B108&lt;=基本情報!$J$18),"年末年始休暇",(IF($C108=基本情報!$G$16,"休日",IF($C108=基本情報!$I$16,"休日",""))))))</f>
        <v/>
      </c>
      <c r="E108" s="115"/>
      <c r="F108" s="116"/>
      <c r="G108" s="122"/>
      <c r="H108" s="123"/>
      <c r="I108" s="124"/>
      <c r="J108" s="125"/>
      <c r="K108" s="126"/>
      <c r="L108" s="127"/>
      <c r="M108" s="104"/>
      <c r="N108" s="104"/>
      <c r="O108" s="104"/>
      <c r="P108" s="104"/>
      <c r="Q108" s="106"/>
      <c r="R108" s="106"/>
      <c r="U108" s="68" t="str">
        <f>IF(G108=プルダウン!$B$4,ABS(B108-J108),"")</f>
        <v/>
      </c>
      <c r="V108" s="69" t="str">
        <f>IF(AND(D108="",G108=プルダウン!$B$4),プルダウン!$G$3,IF(AND(D108=プルダウン!$B$3,G108=プルダウン!$B$5),プルダウン!$G$4,IF(G108=プルダウン!$B$4,IF(J108="",プルダウン!$G$5,IF(AND(J108-B108&gt;=-28,J108-B108&lt;=28),"","28日以内に変更")),"")))</f>
        <v/>
      </c>
      <c r="W108" s="153" t="str">
        <f>IF(G108=プルダウン!$B$4,IF(AND(J108&gt;=$B$106,J108&lt;$X$105),"",プルダウン!$G$9),"")</f>
        <v/>
      </c>
      <c r="X108" s="154"/>
    </row>
    <row r="109" spans="2:24">
      <c r="B109" s="62">
        <f>IF(B108="ー","ー",IF(B108+1&gt;DATE(基本情報!$F$10,基本情報!$H$10,基本情報!$J$10),"ー",B108+1))</f>
        <v>45540</v>
      </c>
      <c r="C109" s="63" t="str">
        <f t="shared" si="11"/>
        <v>木</v>
      </c>
      <c r="D109" s="114" t="str">
        <f>IF(B109="","",IF(AND(B109&gt;=基本情報!$G$17,B109&lt;=基本情報!$J$17),"夏季休暇",IF(AND(B109&gt;=基本情報!$G$18,B109&lt;=基本情報!$J$18),"年末年始休暇",(IF($C109=基本情報!$G$16,"休日",IF($C109=基本情報!$I$16,"休日",""))))))</f>
        <v/>
      </c>
      <c r="E109" s="115"/>
      <c r="F109" s="116"/>
      <c r="G109" s="122"/>
      <c r="H109" s="123"/>
      <c r="I109" s="124"/>
      <c r="J109" s="125"/>
      <c r="K109" s="126"/>
      <c r="L109" s="127"/>
      <c r="M109" s="104"/>
      <c r="N109" s="104"/>
      <c r="O109" s="104"/>
      <c r="P109" s="104"/>
      <c r="Q109" s="106"/>
      <c r="R109" s="106"/>
      <c r="U109" s="68" t="str">
        <f>IF(G109=プルダウン!$B$4,ABS(B109-J109),"")</f>
        <v/>
      </c>
      <c r="V109" s="69" t="str">
        <f>IF(AND(D109="",G109=プルダウン!$B$4),プルダウン!$G$3,IF(AND(D109=プルダウン!$B$3,G109=プルダウン!$B$5),プルダウン!$G$4,IF(G109=プルダウン!$B$4,IF(J109="",プルダウン!$G$5,IF(AND(J109-B109&gt;=-28,J109-B109&lt;=28),"","28日以内に変更")),"")))</f>
        <v/>
      </c>
      <c r="W109" s="153" t="str">
        <f>IF(G109=プルダウン!$B$4,IF(AND(J109&gt;=$B$106,J109&lt;$X$105),"",プルダウン!$G$9),"")</f>
        <v/>
      </c>
      <c r="X109" s="154"/>
    </row>
    <row r="110" spans="2:24">
      <c r="B110" s="62">
        <f>IF(B109="ー","ー",IF(B109+1&gt;DATE(基本情報!$F$10,基本情報!$H$10,基本情報!$J$10),"ー",B109+1))</f>
        <v>45541</v>
      </c>
      <c r="C110" s="63" t="str">
        <f t="shared" si="11"/>
        <v>金</v>
      </c>
      <c r="D110" s="114" t="str">
        <f>IF(B110="","",IF(AND(B110&gt;=基本情報!$G$17,B110&lt;=基本情報!$J$17),"夏季休暇",IF(AND(B110&gt;=基本情報!$G$18,B110&lt;=基本情報!$J$18),"年末年始休暇",(IF($C110=基本情報!$G$16,"休日",IF($C110=基本情報!$I$16,"休日",""))))))</f>
        <v/>
      </c>
      <c r="E110" s="115"/>
      <c r="F110" s="116"/>
      <c r="G110" s="122"/>
      <c r="H110" s="123"/>
      <c r="I110" s="124"/>
      <c r="J110" s="125"/>
      <c r="K110" s="126"/>
      <c r="L110" s="127"/>
      <c r="M110" s="104"/>
      <c r="N110" s="104"/>
      <c r="O110" s="104"/>
      <c r="P110" s="104"/>
      <c r="Q110" s="106"/>
      <c r="R110" s="106"/>
      <c r="U110" s="68" t="str">
        <f>IF(G110=プルダウン!$B$4,ABS(B110-J110),"")</f>
        <v/>
      </c>
      <c r="V110" s="69" t="str">
        <f>IF(AND(D110="",G110=プルダウン!$B$4),プルダウン!$G$3,IF(AND(D110=プルダウン!$B$3,G110=プルダウン!$B$5),プルダウン!$G$4,IF(G110=プルダウン!$B$4,IF(J110="",プルダウン!$G$5,IF(AND(J110-B110&gt;=-28,J110-B110&lt;=28),"","28日以内に変更")),"")))</f>
        <v/>
      </c>
      <c r="W110" s="153" t="str">
        <f>IF(G110=プルダウン!$B$4,IF(AND(J110&gt;=$B$106,J110&lt;$X$105),"",プルダウン!$G$9),"")</f>
        <v/>
      </c>
      <c r="X110" s="154"/>
    </row>
    <row r="111" spans="2:24">
      <c r="B111" s="62">
        <f>IF(B110="ー","ー",IF(B110+1&gt;DATE(基本情報!$F$10,基本情報!$H$10,基本情報!$J$10),"ー",B110+1))</f>
        <v>45542</v>
      </c>
      <c r="C111" s="63" t="str">
        <f t="shared" si="11"/>
        <v>土</v>
      </c>
      <c r="D111" s="114" t="str">
        <f>IF(B111="","",IF(AND(B111&gt;=基本情報!$G$17,B111&lt;=基本情報!$J$17),"夏季休暇",IF(AND(B111&gt;=基本情報!$G$18,B111&lt;=基本情報!$J$18),"年末年始休暇",(IF($C111=基本情報!$G$16,"休日",IF($C111=基本情報!$I$16,"休日",""))))))</f>
        <v>休日</v>
      </c>
      <c r="E111" s="115"/>
      <c r="F111" s="116"/>
      <c r="G111" s="122" t="s">
        <v>13</v>
      </c>
      <c r="H111" s="123"/>
      <c r="I111" s="124"/>
      <c r="J111" s="125"/>
      <c r="K111" s="126"/>
      <c r="L111" s="127"/>
      <c r="M111" s="104"/>
      <c r="N111" s="104"/>
      <c r="O111" s="104"/>
      <c r="P111" s="104"/>
      <c r="Q111" s="106"/>
      <c r="R111" s="106"/>
      <c r="U111" s="68" t="str">
        <f>IF(G111=プルダウン!$B$4,ABS(B111-J111),"")</f>
        <v/>
      </c>
      <c r="V111" s="69" t="str">
        <f>IF(AND(D111="",G111=プルダウン!$B$4),プルダウン!$G$3,IF(AND(D111=プルダウン!$B$3,G111=プルダウン!$B$5),プルダウン!$G$4,IF(G111=プルダウン!$B$4,IF(J111="",プルダウン!$G$5,IF(AND(J111-B111&gt;=-28,J111-B111&lt;=28),"","28日以内に変更")),"")))</f>
        <v/>
      </c>
      <c r="W111" s="153" t="str">
        <f>IF(G111=プルダウン!$B$4,IF(AND(J111&gt;=$B$106,J111&lt;$X$105),"",プルダウン!$G$9),"")</f>
        <v/>
      </c>
      <c r="X111" s="154"/>
    </row>
    <row r="112" spans="2:24">
      <c r="B112" s="64">
        <f>IF(B111="ー","ー",IF(B111+1&gt;DATE(基本情報!$F$10,基本情報!$H$10,基本情報!$J$10),"ー",B111+1))</f>
        <v>45543</v>
      </c>
      <c r="C112" s="65" t="str">
        <f t="shared" si="11"/>
        <v>日</v>
      </c>
      <c r="D112" s="117" t="str">
        <f>IF(B112="","",IF(AND(B112&gt;=基本情報!$G$17,B112&lt;=基本情報!$J$17),"夏季休暇",IF(AND(B112&gt;=基本情報!$G$18,B112&lt;=基本情報!$J$18),"年末年始休暇",(IF($C112=基本情報!$G$16,"休日",IF($C112=基本情報!$I$16,"休日",""))))))</f>
        <v>休日</v>
      </c>
      <c r="E112" s="118"/>
      <c r="F112" s="119"/>
      <c r="G112" s="128" t="s">
        <v>13</v>
      </c>
      <c r="H112" s="129"/>
      <c r="I112" s="130"/>
      <c r="J112" s="131"/>
      <c r="K112" s="132"/>
      <c r="L112" s="133"/>
      <c r="M112" s="120"/>
      <c r="N112" s="120"/>
      <c r="O112" s="120"/>
      <c r="P112" s="120"/>
      <c r="Q112" s="107"/>
      <c r="R112" s="107"/>
      <c r="U112" s="70" t="str">
        <f>IF(G112=プルダウン!$B$4,ABS(B112-J112),"")</f>
        <v/>
      </c>
      <c r="V112" s="71" t="str">
        <f>IF(AND(D112="",G112=プルダウン!$B$4),プルダウン!$G$3,IF(AND(D112=プルダウン!$B$3,G112=プルダウン!$B$5),プルダウン!$G$4,IF(G112=プルダウン!$B$4,IF(J112="",プルダウン!$G$5,IF(AND(J112-B112&gt;=-28,J112-B112&lt;=28),"","28日以内に変更")),"")))</f>
        <v/>
      </c>
      <c r="W112" s="155" t="str">
        <f>IF(G112=プルダウン!$B$4,IF(AND(J112&gt;=$B$106,J112&lt;$X$105),"",プルダウン!$G$9),"")</f>
        <v/>
      </c>
      <c r="X112" s="156"/>
    </row>
    <row r="113" spans="2:24">
      <c r="B113" s="60">
        <f>IF(B112="ー","ー",IF(B112+1&gt;DATE(基本情報!$F$10,基本情報!$H$10,基本情報!$J$10),"ー",IF(MONTH(B106)=MONTH(B112+1),B112+1,"ー")))</f>
        <v>45544</v>
      </c>
      <c r="C113" s="61" t="str">
        <f t="shared" si="11"/>
        <v>月</v>
      </c>
      <c r="D113" s="134" t="str">
        <f>IF(B113="","",IF(AND(B113&gt;=基本情報!$G$17,B113&lt;=基本情報!$J$17),"夏季休暇",IF(AND(B113&gt;=基本情報!$G$18,B113&lt;=基本情報!$J$18),"年末年始休暇",(IF($C113=基本情報!$G$16,"休日",IF($C113=基本情報!$I$16,"休日",""))))))</f>
        <v/>
      </c>
      <c r="E113" s="135"/>
      <c r="F113" s="136"/>
      <c r="G113" s="137"/>
      <c r="H113" s="138"/>
      <c r="I113" s="139"/>
      <c r="J113" s="140"/>
      <c r="K113" s="141"/>
      <c r="L113" s="142"/>
      <c r="M113" s="144"/>
      <c r="N113" s="144"/>
      <c r="O113" s="144"/>
      <c r="P113" s="144"/>
      <c r="Q113" s="105" t="str">
        <f>IF(COUNTIF(B113:B119,"ー")&gt;0,"ー",IF(COUNTIF(G113:G119,プルダウン!$B$6)+COUNTIF(G113:G119,プルダウン!$B$7)+COUNTIF(G113:G119,プルダウン!$B$8)+COUNTIF(G113:G119,プルダウン!$B$9)&gt;0,"ー",IF(COUNTIF(G113:G119,プルダウン!$B$3)+COUNTIF(G113:G119,プルダウン!$B$4)&gt;=2,"○","×")))</f>
        <v>○</v>
      </c>
      <c r="R113" s="105" t="str">
        <f>IF(Q113="○",IF(COUNTBLANK(W113:W119)=7,Q113,"×"),Q113)</f>
        <v>○</v>
      </c>
      <c r="U113" s="66" t="str">
        <f>IF(G113=プルダウン!$B$4,ABS(B113-J113),"")</f>
        <v/>
      </c>
      <c r="V113" s="67" t="str">
        <f>IF(AND(D113="",G113=プルダウン!$B$4),プルダウン!$G$3,IF(AND(D113=プルダウン!$B$3,G113=プルダウン!$B$5),プルダウン!$G$4,IF(G113=プルダウン!$B$4,IF(J113="",プルダウン!$G$5,IF(AND(J113-B113&gt;=-28,J113-B113&lt;=28),"","28日以内に変更")),"")))</f>
        <v/>
      </c>
      <c r="W113" s="151" t="str">
        <f>IF(G113=プルダウン!$B$4,IF(AND(J113&gt;=$B$106,J113&lt;$X$105),"",プルダウン!$G$9),"")</f>
        <v/>
      </c>
      <c r="X113" s="152"/>
    </row>
    <row r="114" spans="2:24">
      <c r="B114" s="62">
        <f>IF(B113="ー","ー",IF(B113+1&gt;DATE(基本情報!$F$10,基本情報!$H$10,基本情報!$J$10),"ー",B113+1))</f>
        <v>45545</v>
      </c>
      <c r="C114" s="63" t="str">
        <f t="shared" si="11"/>
        <v>火</v>
      </c>
      <c r="D114" s="114" t="str">
        <f>IF(B114="","",IF(AND(B114&gt;=基本情報!$G$17,B114&lt;=基本情報!$J$17),"夏季休暇",IF(AND(B114&gt;=基本情報!$G$18,B114&lt;=基本情報!$J$18),"年末年始休暇",(IF($C114=基本情報!$G$16,"休日",IF($C114=基本情報!$I$16,"休日",""))))))</f>
        <v/>
      </c>
      <c r="E114" s="115"/>
      <c r="F114" s="116"/>
      <c r="G114" s="122"/>
      <c r="H114" s="123"/>
      <c r="I114" s="124"/>
      <c r="J114" s="125"/>
      <c r="K114" s="126"/>
      <c r="L114" s="127"/>
      <c r="M114" s="104"/>
      <c r="N114" s="104"/>
      <c r="O114" s="104"/>
      <c r="P114" s="104"/>
      <c r="Q114" s="106"/>
      <c r="R114" s="106"/>
      <c r="U114" s="68" t="str">
        <f>IF(G114=プルダウン!$B$4,ABS(B114-J114),"")</f>
        <v/>
      </c>
      <c r="V114" s="69" t="str">
        <f>IF(AND(D114="",G114=プルダウン!$B$4),プルダウン!$G$3,IF(AND(D114=プルダウン!$B$3,G114=プルダウン!$B$5),プルダウン!$G$4,IF(G114=プルダウン!$B$4,IF(J114="",プルダウン!$G$5,IF(AND(J114-B114&gt;=-28,J114-B114&lt;=28),"","28日以内に変更")),"")))</f>
        <v/>
      </c>
      <c r="W114" s="153" t="str">
        <f>IF(G114=プルダウン!$B$4,IF(AND(J114&gt;=$B$106,J114&lt;$X$105),"",プルダウン!$G$9),"")</f>
        <v/>
      </c>
      <c r="X114" s="154"/>
    </row>
    <row r="115" spans="2:24">
      <c r="B115" s="62">
        <f>IF(B114="ー","ー",IF(B114+1&gt;DATE(基本情報!$F$10,基本情報!$H$10,基本情報!$J$10),"ー",B114+1))</f>
        <v>45546</v>
      </c>
      <c r="C115" s="63" t="str">
        <f t="shared" si="11"/>
        <v>水</v>
      </c>
      <c r="D115" s="114" t="str">
        <f>IF(B115="","",IF(AND(B115&gt;=基本情報!$G$17,B115&lt;=基本情報!$J$17),"夏季休暇",IF(AND(B115&gt;=基本情報!$G$18,B115&lt;=基本情報!$J$18),"年末年始休暇",(IF($C115=基本情報!$G$16,"休日",IF($C115=基本情報!$I$16,"休日",""))))))</f>
        <v/>
      </c>
      <c r="E115" s="115"/>
      <c r="F115" s="116"/>
      <c r="G115" s="122" t="s">
        <v>9</v>
      </c>
      <c r="H115" s="123"/>
      <c r="I115" s="124"/>
      <c r="J115" s="125"/>
      <c r="K115" s="126"/>
      <c r="L115" s="127"/>
      <c r="M115" s="104"/>
      <c r="N115" s="104"/>
      <c r="O115" s="104"/>
      <c r="P115" s="104"/>
      <c r="Q115" s="106"/>
      <c r="R115" s="106"/>
      <c r="U115" s="68" t="str">
        <f>IF(G115=プルダウン!$B$4,ABS(B115-J115),"")</f>
        <v/>
      </c>
      <c r="V115" s="69" t="str">
        <f>IF(AND(D115="",G115=プルダウン!$B$4),プルダウン!$G$3,IF(AND(D115=プルダウン!$B$3,G115=プルダウン!$B$5),プルダウン!$G$4,IF(G115=プルダウン!$B$4,IF(J115="",プルダウン!$G$5,IF(AND(J115-B115&gt;=-28,J115-B115&lt;=28),"","28日以内に変更")),"")))</f>
        <v/>
      </c>
      <c r="W115" s="153" t="str">
        <f>IF(G115=プルダウン!$B$4,IF(AND(J115&gt;=$B$106,J115&lt;$X$105),"",プルダウン!$G$9),"")</f>
        <v/>
      </c>
      <c r="X115" s="154"/>
    </row>
    <row r="116" spans="2:24">
      <c r="B116" s="62">
        <f>IF(B115="ー","ー",IF(B115+1&gt;DATE(基本情報!$F$10,基本情報!$H$10,基本情報!$J$10),"ー",B115+1))</f>
        <v>45547</v>
      </c>
      <c r="C116" s="63" t="str">
        <f t="shared" si="11"/>
        <v>木</v>
      </c>
      <c r="D116" s="114" t="str">
        <f>IF(B116="","",IF(AND(B116&gt;=基本情報!$G$17,B116&lt;=基本情報!$J$17),"夏季休暇",IF(AND(B116&gt;=基本情報!$G$18,B116&lt;=基本情報!$J$18),"年末年始休暇",(IF($C116=基本情報!$G$16,"休日",IF($C116=基本情報!$I$16,"休日",""))))))</f>
        <v/>
      </c>
      <c r="E116" s="115"/>
      <c r="F116" s="116"/>
      <c r="G116" s="122"/>
      <c r="H116" s="123"/>
      <c r="I116" s="124"/>
      <c r="J116" s="125"/>
      <c r="K116" s="126"/>
      <c r="L116" s="127"/>
      <c r="M116" s="104"/>
      <c r="N116" s="104"/>
      <c r="O116" s="104"/>
      <c r="P116" s="104"/>
      <c r="Q116" s="106"/>
      <c r="R116" s="106"/>
      <c r="U116" s="68" t="str">
        <f>IF(G116=プルダウン!$B$4,ABS(B116-J116),"")</f>
        <v/>
      </c>
      <c r="V116" s="69" t="str">
        <f>IF(AND(D116="",G116=プルダウン!$B$4),プルダウン!$G$3,IF(AND(D116=プルダウン!$B$3,G116=プルダウン!$B$5),プルダウン!$G$4,IF(G116=プルダウン!$B$4,IF(J116="",プルダウン!$G$5,IF(AND(J116-B116&gt;=-28,J116-B116&lt;=28),"","28日以内に変更")),"")))</f>
        <v/>
      </c>
      <c r="W116" s="153" t="str">
        <f>IF(G116=プルダウン!$B$4,IF(AND(J116&gt;=$B$106,J116&lt;$X$105),"",プルダウン!$G$9),"")</f>
        <v/>
      </c>
      <c r="X116" s="154"/>
    </row>
    <row r="117" spans="2:24">
      <c r="B117" s="62">
        <f>IF(B116="ー","ー",IF(B116+1&gt;DATE(基本情報!$F$10,基本情報!$H$10,基本情報!$J$10),"ー",B116+1))</f>
        <v>45548</v>
      </c>
      <c r="C117" s="63" t="str">
        <f t="shared" si="11"/>
        <v>金</v>
      </c>
      <c r="D117" s="114" t="str">
        <f>IF(B117="","",IF(AND(B117&gt;=基本情報!$G$17,B117&lt;=基本情報!$J$17),"夏季休暇",IF(AND(B117&gt;=基本情報!$G$18,B117&lt;=基本情報!$J$18),"年末年始休暇",(IF($C117=基本情報!$G$16,"休日",IF($C117=基本情報!$I$16,"休日",""))))))</f>
        <v/>
      </c>
      <c r="E117" s="115"/>
      <c r="F117" s="116"/>
      <c r="G117" s="122"/>
      <c r="H117" s="123"/>
      <c r="I117" s="124"/>
      <c r="J117" s="125"/>
      <c r="K117" s="126"/>
      <c r="L117" s="127"/>
      <c r="M117" s="104"/>
      <c r="N117" s="104"/>
      <c r="O117" s="104"/>
      <c r="P117" s="104"/>
      <c r="Q117" s="106"/>
      <c r="R117" s="106"/>
      <c r="U117" s="68" t="str">
        <f>IF(G117=プルダウン!$B$4,ABS(B117-J117),"")</f>
        <v/>
      </c>
      <c r="V117" s="69" t="str">
        <f>IF(AND(D117="",G117=プルダウン!$B$4),プルダウン!$G$3,IF(AND(D117=プルダウン!$B$3,G117=プルダウン!$B$5),プルダウン!$G$4,IF(G117=プルダウン!$B$4,IF(J117="",プルダウン!$G$5,IF(AND(J117-B117&gt;=-28,J117-B117&lt;=28),"","28日以内に変更")),"")))</f>
        <v/>
      </c>
      <c r="W117" s="153" t="str">
        <f>IF(G117=プルダウン!$B$4,IF(AND(J117&gt;=$B$106,J117&lt;$X$105),"",プルダウン!$G$9),"")</f>
        <v/>
      </c>
      <c r="X117" s="154"/>
    </row>
    <row r="118" spans="2:24">
      <c r="B118" s="62">
        <f>IF(B117="ー","ー",IF(B117+1&gt;DATE(基本情報!$F$10,基本情報!$H$10,基本情報!$J$10),"ー",B117+1))</f>
        <v>45549</v>
      </c>
      <c r="C118" s="63" t="str">
        <f t="shared" si="11"/>
        <v>土</v>
      </c>
      <c r="D118" s="114" t="str">
        <f>IF(B118="","",IF(AND(B118&gt;=基本情報!$G$17,B118&lt;=基本情報!$J$17),"夏季休暇",IF(AND(B118&gt;=基本情報!$G$18,B118&lt;=基本情報!$J$18),"年末年始休暇",(IF($C118=基本情報!$G$16,"休日",IF($C118=基本情報!$I$16,"休日",""))))))</f>
        <v>休日</v>
      </c>
      <c r="E118" s="115"/>
      <c r="F118" s="116"/>
      <c r="G118" s="122" t="s">
        <v>13</v>
      </c>
      <c r="H118" s="123"/>
      <c r="I118" s="124"/>
      <c r="J118" s="125"/>
      <c r="K118" s="126"/>
      <c r="L118" s="127"/>
      <c r="M118" s="104"/>
      <c r="N118" s="104"/>
      <c r="O118" s="104"/>
      <c r="P118" s="104"/>
      <c r="Q118" s="106"/>
      <c r="R118" s="106"/>
      <c r="U118" s="68" t="str">
        <f>IF(G118=プルダウン!$B$4,ABS(B118-J118),"")</f>
        <v/>
      </c>
      <c r="V118" s="69" t="str">
        <f>IF(AND(D118="",G118=プルダウン!$B$4),プルダウン!$G$3,IF(AND(D118=プルダウン!$B$3,G118=プルダウン!$B$5),プルダウン!$G$4,IF(G118=プルダウン!$B$4,IF(J118="",プルダウン!$G$5,IF(AND(J118-B118&gt;=-28,J118-B118&lt;=28),"","28日以内に変更")),"")))</f>
        <v/>
      </c>
      <c r="W118" s="153" t="str">
        <f>IF(G118=プルダウン!$B$4,IF(AND(J118&gt;=$B$106,J118&lt;$X$105),"",プルダウン!$G$9),"")</f>
        <v/>
      </c>
      <c r="X118" s="154"/>
    </row>
    <row r="119" spans="2:24">
      <c r="B119" s="64">
        <f>IF(B118="ー","ー",IF(B118+1&gt;DATE(基本情報!$F$10,基本情報!$H$10,基本情報!$J$10),"ー",B118+1))</f>
        <v>45550</v>
      </c>
      <c r="C119" s="65" t="str">
        <f t="shared" si="11"/>
        <v>日</v>
      </c>
      <c r="D119" s="117" t="str">
        <f>IF(B119="","",IF(AND(B119&gt;=基本情報!$G$17,B119&lt;=基本情報!$J$17),"夏季休暇",IF(AND(B119&gt;=基本情報!$G$18,B119&lt;=基本情報!$J$18),"年末年始休暇",(IF($C119=基本情報!$G$16,"休日",IF($C119=基本情報!$I$16,"休日",""))))))</f>
        <v>休日</v>
      </c>
      <c r="E119" s="118"/>
      <c r="F119" s="119"/>
      <c r="G119" s="128" t="s">
        <v>13</v>
      </c>
      <c r="H119" s="129"/>
      <c r="I119" s="130"/>
      <c r="J119" s="131"/>
      <c r="K119" s="132"/>
      <c r="L119" s="133"/>
      <c r="M119" s="120"/>
      <c r="N119" s="120"/>
      <c r="O119" s="120"/>
      <c r="P119" s="120"/>
      <c r="Q119" s="107"/>
      <c r="R119" s="107"/>
      <c r="U119" s="70" t="str">
        <f>IF(G119=プルダウン!$B$4,ABS(B119-J119),"")</f>
        <v/>
      </c>
      <c r="V119" s="71" t="str">
        <f>IF(AND(D119="",G119=プルダウン!$B$4),プルダウン!$G$3,IF(AND(D119=プルダウン!$B$3,G119=プルダウン!$B$5),プルダウン!$G$4,IF(G119=プルダウン!$B$4,IF(J119="",プルダウン!$G$5,IF(AND(J119-B119&gt;=-28,J119-B119&lt;=28),"","28日以内に変更")),"")))</f>
        <v/>
      </c>
      <c r="W119" s="155" t="str">
        <f>IF(G119=プルダウン!$B$4,IF(AND(J119&gt;=$B$106,J119&lt;$X$105),"",プルダウン!$G$9),"")</f>
        <v/>
      </c>
      <c r="X119" s="156"/>
    </row>
    <row r="120" spans="2:24">
      <c r="B120" s="60" t="str">
        <f>IF(B119="ー","ー",IF(B119+1&gt;DATE(基本情報!$F$10,基本情報!$H$10,基本情報!$J$10),"ー",IF(MONTH(B113)=MONTH(B119+1),B119+1,"ー")))</f>
        <v>ー</v>
      </c>
      <c r="C120" s="61" t="str">
        <f t="shared" si="11"/>
        <v>ー</v>
      </c>
      <c r="D120" s="134" t="str">
        <f>IF(B120="","",IF(AND(B120&gt;=基本情報!$G$17,B120&lt;=基本情報!$J$17),"夏季休暇",IF(AND(B120&gt;=基本情報!$G$18,B120&lt;=基本情報!$J$18),"年末年始休暇",(IF($C120=基本情報!$G$16,"休日",IF($C120=基本情報!$I$16,"休日",""))))))</f>
        <v/>
      </c>
      <c r="E120" s="135"/>
      <c r="F120" s="136"/>
      <c r="G120" s="137"/>
      <c r="H120" s="138"/>
      <c r="I120" s="139"/>
      <c r="J120" s="140"/>
      <c r="K120" s="141"/>
      <c r="L120" s="142"/>
      <c r="M120" s="144"/>
      <c r="N120" s="144"/>
      <c r="O120" s="144"/>
      <c r="P120" s="144"/>
      <c r="Q120" s="105" t="str">
        <f>IF(COUNTIF(B120:B126,"ー")&gt;0,"ー",IF(COUNTIF(G120:G126,プルダウン!$B$6)+COUNTIF(G120:G126,プルダウン!$B$7)+COUNTIF(G120:G126,プルダウン!$B$8)+COUNTIF(G120:G126,プルダウン!$B$9)&gt;0,"ー",IF(COUNTIF(G120:G126,プルダウン!$B$3)+COUNTIF(G120:G126,プルダウン!$B$4)&gt;=2,"○","×")))</f>
        <v>ー</v>
      </c>
      <c r="R120" s="105" t="str">
        <f>IF(Q120="○",IF(COUNTBLANK(W120:W126)=7,Q120,"×"),Q120)</f>
        <v>ー</v>
      </c>
      <c r="U120" s="66" t="str">
        <f>IF(G120=プルダウン!$B$4,ABS(B120-J120),"")</f>
        <v/>
      </c>
      <c r="V120" s="67" t="str">
        <f>IF(AND(D120="",G120=プルダウン!$B$4),プルダウン!$G$3,IF(AND(D120=プルダウン!$B$3,G120=プルダウン!$B$5),プルダウン!$G$4,IF(G120=プルダウン!$B$4,IF(J120="",プルダウン!$G$5,IF(AND(J120-B120&gt;=-28,J120-B120&lt;=28),"","28日以内に変更")),"")))</f>
        <v/>
      </c>
      <c r="W120" s="151" t="str">
        <f>IF(G120=プルダウン!$B$4,IF(AND(J120&gt;=$B$106,J120&lt;$X$105),"",プルダウン!$G$9),"")</f>
        <v/>
      </c>
      <c r="X120" s="152"/>
    </row>
    <row r="121" spans="2:24">
      <c r="B121" s="62" t="str">
        <f>IF(B120="ー","ー",IF(B120+1&gt;DATE(基本情報!$F$10,基本情報!$H$10,基本情報!$J$10),"ー",B120+1))</f>
        <v>ー</v>
      </c>
      <c r="C121" s="63" t="str">
        <f t="shared" si="11"/>
        <v>ー</v>
      </c>
      <c r="D121" s="114" t="str">
        <f>IF(B121="","",IF(AND(B121&gt;=基本情報!$G$17,B121&lt;=基本情報!$J$17),"夏季休暇",IF(AND(B121&gt;=基本情報!$G$18,B121&lt;=基本情報!$J$18),"年末年始休暇",(IF($C121=基本情報!$G$16,"休日",IF($C121=基本情報!$I$16,"休日",""))))))</f>
        <v/>
      </c>
      <c r="E121" s="115"/>
      <c r="F121" s="116"/>
      <c r="G121" s="122"/>
      <c r="H121" s="123"/>
      <c r="I121" s="124"/>
      <c r="J121" s="125"/>
      <c r="K121" s="126"/>
      <c r="L121" s="127"/>
      <c r="M121" s="104"/>
      <c r="N121" s="104"/>
      <c r="O121" s="104"/>
      <c r="P121" s="104"/>
      <c r="Q121" s="106"/>
      <c r="R121" s="106"/>
      <c r="U121" s="68" t="str">
        <f>IF(G121=プルダウン!$B$4,ABS(B121-J121),"")</f>
        <v/>
      </c>
      <c r="V121" s="69" t="str">
        <f>IF(AND(D121="",G121=プルダウン!$B$4),プルダウン!$G$3,IF(AND(D121=プルダウン!$B$3,G121=プルダウン!$B$5),プルダウン!$G$4,IF(G121=プルダウン!$B$4,IF(J121="",プルダウン!$G$5,IF(AND(J121-B121&gt;=-28,J121-B121&lt;=28),"","28日以内に変更")),"")))</f>
        <v/>
      </c>
      <c r="W121" s="153" t="str">
        <f>IF(G121=プルダウン!$B$4,IF(AND(J121&gt;=$B$106,J121&lt;$X$105),"",プルダウン!$G$9),"")</f>
        <v/>
      </c>
      <c r="X121" s="154"/>
    </row>
    <row r="122" spans="2:24">
      <c r="B122" s="62" t="str">
        <f>IF(B121="ー","ー",IF(B121+1&gt;DATE(基本情報!$F$10,基本情報!$H$10,基本情報!$J$10),"ー",B121+1))</f>
        <v>ー</v>
      </c>
      <c r="C122" s="63" t="str">
        <f t="shared" si="11"/>
        <v>ー</v>
      </c>
      <c r="D122" s="114" t="str">
        <f>IF(B122="","",IF(AND(B122&gt;=基本情報!$G$17,B122&lt;=基本情報!$J$17),"夏季休暇",IF(AND(B122&gt;=基本情報!$G$18,B122&lt;=基本情報!$J$18),"年末年始休暇",(IF($C122=基本情報!$G$16,"休日",IF($C122=基本情報!$I$16,"休日",""))))))</f>
        <v/>
      </c>
      <c r="E122" s="115"/>
      <c r="F122" s="116"/>
      <c r="G122" s="122"/>
      <c r="H122" s="123"/>
      <c r="I122" s="124"/>
      <c r="J122" s="125"/>
      <c r="K122" s="126"/>
      <c r="L122" s="127"/>
      <c r="M122" s="104"/>
      <c r="N122" s="104"/>
      <c r="O122" s="104"/>
      <c r="P122" s="104"/>
      <c r="Q122" s="106"/>
      <c r="R122" s="106"/>
      <c r="U122" s="68" t="str">
        <f>IF(G122=プルダウン!$B$4,ABS(B122-J122),"")</f>
        <v/>
      </c>
      <c r="V122" s="69" t="str">
        <f>IF(AND(D122="",G122=プルダウン!$B$4),プルダウン!$G$3,IF(AND(D122=プルダウン!$B$3,G122=プルダウン!$B$5),プルダウン!$G$4,IF(G122=プルダウン!$B$4,IF(J122="",プルダウン!$G$5,IF(AND(J122-B122&gt;=-28,J122-B122&lt;=28),"","28日以内に変更")),"")))</f>
        <v/>
      </c>
      <c r="W122" s="153" t="str">
        <f>IF(G122=プルダウン!$B$4,IF(AND(J122&gt;=$B$106,J122&lt;$X$105),"",プルダウン!$G$9),"")</f>
        <v/>
      </c>
      <c r="X122" s="154"/>
    </row>
    <row r="123" spans="2:24">
      <c r="B123" s="62" t="str">
        <f>IF(B122="ー","ー",IF(B122+1&gt;DATE(基本情報!$F$10,基本情報!$H$10,基本情報!$J$10),"ー",B122+1))</f>
        <v>ー</v>
      </c>
      <c r="C123" s="63" t="str">
        <f t="shared" si="11"/>
        <v>ー</v>
      </c>
      <c r="D123" s="114" t="str">
        <f>IF(B123="","",IF(AND(B123&gt;=基本情報!$G$17,B123&lt;=基本情報!$J$17),"夏季休暇",IF(AND(B123&gt;=基本情報!$G$18,B123&lt;=基本情報!$J$18),"年末年始休暇",(IF($C123=基本情報!$G$16,"休日",IF($C123=基本情報!$I$16,"休日",""))))))</f>
        <v/>
      </c>
      <c r="E123" s="115"/>
      <c r="F123" s="116"/>
      <c r="G123" s="122"/>
      <c r="H123" s="123"/>
      <c r="I123" s="124"/>
      <c r="J123" s="125"/>
      <c r="K123" s="126"/>
      <c r="L123" s="127"/>
      <c r="M123" s="104"/>
      <c r="N123" s="104"/>
      <c r="O123" s="104"/>
      <c r="P123" s="104"/>
      <c r="Q123" s="106"/>
      <c r="R123" s="106"/>
      <c r="U123" s="68" t="str">
        <f>IF(G123=プルダウン!$B$4,ABS(B123-J123),"")</f>
        <v/>
      </c>
      <c r="V123" s="69" t="str">
        <f>IF(AND(D123="",G123=プルダウン!$B$4),プルダウン!$G$3,IF(AND(D123=プルダウン!$B$3,G123=プルダウン!$B$5),プルダウン!$G$4,IF(G123=プルダウン!$B$4,IF(J123="",プルダウン!$G$5,IF(AND(J123-B123&gt;=-28,J123-B123&lt;=28),"","28日以内に変更")),"")))</f>
        <v/>
      </c>
      <c r="W123" s="153" t="str">
        <f>IF(G123=プルダウン!$B$4,IF(AND(J123&gt;=$B$106,J123&lt;$X$105),"",プルダウン!$G$9),"")</f>
        <v/>
      </c>
      <c r="X123" s="154"/>
    </row>
    <row r="124" spans="2:24">
      <c r="B124" s="62" t="str">
        <f>IF(B123="ー","ー",IF(B123+1&gt;DATE(基本情報!$F$10,基本情報!$H$10,基本情報!$J$10),"ー",B123+1))</f>
        <v>ー</v>
      </c>
      <c r="C124" s="63" t="str">
        <f t="shared" si="11"/>
        <v>ー</v>
      </c>
      <c r="D124" s="114" t="str">
        <f>IF(B124="","",IF(AND(B124&gt;=基本情報!$G$17,B124&lt;=基本情報!$J$17),"夏季休暇",IF(AND(B124&gt;=基本情報!$G$18,B124&lt;=基本情報!$J$18),"年末年始休暇",(IF($C124=基本情報!$G$16,"休日",IF($C124=基本情報!$I$16,"休日",""))))))</f>
        <v/>
      </c>
      <c r="E124" s="115"/>
      <c r="F124" s="116"/>
      <c r="G124" s="122"/>
      <c r="H124" s="123"/>
      <c r="I124" s="124"/>
      <c r="J124" s="125"/>
      <c r="K124" s="126"/>
      <c r="L124" s="127"/>
      <c r="M124" s="104"/>
      <c r="N124" s="104"/>
      <c r="O124" s="104"/>
      <c r="P124" s="104"/>
      <c r="Q124" s="106"/>
      <c r="R124" s="106"/>
      <c r="U124" s="68" t="str">
        <f>IF(G124=プルダウン!$B$4,ABS(B124-J124),"")</f>
        <v/>
      </c>
      <c r="V124" s="69" t="str">
        <f>IF(AND(D124="",G124=プルダウン!$B$4),プルダウン!$G$3,IF(AND(D124=プルダウン!$B$3,G124=プルダウン!$B$5),プルダウン!$G$4,IF(G124=プルダウン!$B$4,IF(J124="",プルダウン!$G$5,IF(AND(J124-B124&gt;=-28,J124-B124&lt;=28),"","28日以内に変更")),"")))</f>
        <v/>
      </c>
      <c r="W124" s="153" t="str">
        <f>IF(G124=プルダウン!$B$4,IF(AND(J124&gt;=$B$106,J124&lt;$X$105),"",プルダウン!$G$9),"")</f>
        <v/>
      </c>
      <c r="X124" s="154"/>
    </row>
    <row r="125" spans="2:24">
      <c r="B125" s="62" t="str">
        <f>IF(B124="ー","ー",IF(B124+1&gt;DATE(基本情報!$F$10,基本情報!$H$10,基本情報!$J$10),"ー",B124+1))</f>
        <v>ー</v>
      </c>
      <c r="C125" s="63" t="str">
        <f t="shared" si="11"/>
        <v>ー</v>
      </c>
      <c r="D125" s="114" t="str">
        <f>IF(B125="","",IF(AND(B125&gt;=基本情報!$G$17,B125&lt;=基本情報!$J$17),"夏季休暇",IF(AND(B125&gt;=基本情報!$G$18,B125&lt;=基本情報!$J$18),"年末年始休暇",(IF($C125=基本情報!$G$16,"休日",IF($C125=基本情報!$I$16,"休日",""))))))</f>
        <v/>
      </c>
      <c r="E125" s="115"/>
      <c r="F125" s="116"/>
      <c r="G125" s="122"/>
      <c r="H125" s="123"/>
      <c r="I125" s="124"/>
      <c r="J125" s="125"/>
      <c r="K125" s="126"/>
      <c r="L125" s="127"/>
      <c r="M125" s="104"/>
      <c r="N125" s="104"/>
      <c r="O125" s="104"/>
      <c r="P125" s="104"/>
      <c r="Q125" s="106"/>
      <c r="R125" s="106"/>
      <c r="U125" s="68" t="str">
        <f>IF(G125=プルダウン!$B$4,ABS(B125-J125),"")</f>
        <v/>
      </c>
      <c r="V125" s="69" t="str">
        <f>IF(AND(D125="",G125=プルダウン!$B$4),プルダウン!$G$3,IF(AND(D125=プルダウン!$B$3,G125=プルダウン!$B$5),プルダウン!$G$4,IF(G125=プルダウン!$B$4,IF(J125="",プルダウン!$G$5,IF(AND(J125-B125&gt;=-28,J125-B125&lt;=28),"","28日以内に変更")),"")))</f>
        <v/>
      </c>
      <c r="W125" s="153" t="str">
        <f>IF(G125=プルダウン!$B$4,IF(AND(J125&gt;=$B$106,J125&lt;$X$105),"",プルダウン!$G$9),"")</f>
        <v/>
      </c>
      <c r="X125" s="154"/>
    </row>
    <row r="126" spans="2:24">
      <c r="B126" s="64" t="str">
        <f>IF(B125="ー","ー",IF(B125+1&gt;DATE(基本情報!$F$10,基本情報!$H$10,基本情報!$J$10),"ー",B125+1))</f>
        <v>ー</v>
      </c>
      <c r="C126" s="65" t="str">
        <f t="shared" si="11"/>
        <v>ー</v>
      </c>
      <c r="D126" s="117" t="str">
        <f>IF(B126="","",IF(AND(B126&gt;=基本情報!$G$17,B126&lt;=基本情報!$J$17),"夏季休暇",IF(AND(B126&gt;=基本情報!$G$18,B126&lt;=基本情報!$J$18),"年末年始休暇",(IF($C126=基本情報!$G$16,"休日",IF($C126=基本情報!$I$16,"休日",""))))))</f>
        <v/>
      </c>
      <c r="E126" s="118"/>
      <c r="F126" s="119"/>
      <c r="G126" s="128"/>
      <c r="H126" s="129"/>
      <c r="I126" s="130"/>
      <c r="J126" s="131"/>
      <c r="K126" s="132"/>
      <c r="L126" s="133"/>
      <c r="M126" s="120"/>
      <c r="N126" s="120"/>
      <c r="O126" s="120"/>
      <c r="P126" s="120"/>
      <c r="Q126" s="107"/>
      <c r="R126" s="107"/>
      <c r="U126" s="70" t="str">
        <f>IF(G126=プルダウン!$B$4,ABS(B126-J126),"")</f>
        <v/>
      </c>
      <c r="V126" s="71" t="str">
        <f>IF(AND(D126="",G126=プルダウン!$B$4),プルダウン!$G$3,IF(AND(D126=プルダウン!$B$3,G126=プルダウン!$B$5),プルダウン!$G$4,IF(G126=プルダウン!$B$4,IF(J126="",プルダウン!$G$5,IF(AND(J126-B126&gt;=-28,J126-B126&lt;=28),"","28日以内に変更")),"")))</f>
        <v/>
      </c>
      <c r="W126" s="155" t="str">
        <f>IF(G126=プルダウン!$B$4,IF(AND(J126&gt;=$B$106,J126&lt;$X$105),"",プルダウン!$G$9),"")</f>
        <v/>
      </c>
      <c r="X126" s="156"/>
    </row>
    <row r="127" spans="2:24">
      <c r="B127" s="60" t="str">
        <f>IF(B126="ー","ー",IF(B126+1&gt;DATE(基本情報!$F$10,基本情報!$H$10,基本情報!$J$10),"ー",IF(MONTH(B120)=MONTH(B126+1),B126+1,"ー")))</f>
        <v>ー</v>
      </c>
      <c r="C127" s="61" t="str">
        <f t="shared" si="11"/>
        <v>ー</v>
      </c>
      <c r="D127" s="134" t="str">
        <f>IF(B127="","",IF(AND(B127&gt;=基本情報!$G$17,B127&lt;=基本情報!$J$17),"夏季休暇",IF(AND(B127&gt;=基本情報!$G$18,B127&lt;=基本情報!$J$18),"年末年始休暇",(IF($C127=基本情報!$G$16,"休日",IF($C127=基本情報!$I$16,"休日",""))))))</f>
        <v/>
      </c>
      <c r="E127" s="135"/>
      <c r="F127" s="136"/>
      <c r="G127" s="137"/>
      <c r="H127" s="138"/>
      <c r="I127" s="139"/>
      <c r="J127" s="140"/>
      <c r="K127" s="141"/>
      <c r="L127" s="142"/>
      <c r="M127" s="144"/>
      <c r="N127" s="144"/>
      <c r="O127" s="144"/>
      <c r="P127" s="144"/>
      <c r="Q127" s="105" t="str">
        <f>IF(COUNTIF(B127:B133,"ー")&gt;0,"ー",IF(COUNTIF(G127:G133,プルダウン!$B$6)+COUNTIF(G127:G133,プルダウン!$B$7)+COUNTIF(G127:G133,プルダウン!$B$8)+COUNTIF(G127:G133,プルダウン!$B$9)&gt;0,"ー",IF(COUNTIF(G127:G133,プルダウン!$B$3)+COUNTIF(G127:G133,プルダウン!$B$4)&gt;=2,"○","×")))</f>
        <v>ー</v>
      </c>
      <c r="R127" s="105" t="str">
        <f>IF(Q127="○",IF(COUNTBLANK(W127:W133)=7,Q127,"×"),Q127)</f>
        <v>ー</v>
      </c>
      <c r="U127" s="66" t="str">
        <f>IF(G127=プルダウン!$B$4,ABS(B127-J127),"")</f>
        <v/>
      </c>
      <c r="V127" s="67" t="str">
        <f>IF(AND(D127="",G127=プルダウン!$B$4),プルダウン!$G$3,IF(AND(D127=プルダウン!$B$3,G127=プルダウン!$B$5),プルダウン!$G$4,IF(G127=プルダウン!$B$4,IF(J127="",プルダウン!$G$5,IF(AND(J127-B127&gt;=-28,J127-B127&lt;=28),"","28日以内に変更")),"")))</f>
        <v/>
      </c>
      <c r="W127" s="151" t="str">
        <f>IF(G127=プルダウン!$B$4,IF(AND(J127&gt;=$B$106,J127&lt;$X$105),"",プルダウン!$G$9),"")</f>
        <v/>
      </c>
      <c r="X127" s="152"/>
    </row>
    <row r="128" spans="2:24">
      <c r="B128" s="62" t="str">
        <f>IF(B127="ー","ー",IF(B127+1&gt;DATE(基本情報!$F$10,基本情報!$H$10,基本情報!$J$10),"ー",B127+1))</f>
        <v>ー</v>
      </c>
      <c r="C128" s="63" t="str">
        <f t="shared" si="11"/>
        <v>ー</v>
      </c>
      <c r="D128" s="114" t="str">
        <f>IF(B128="","",IF(AND(B128&gt;=基本情報!$G$17,B128&lt;=基本情報!$J$17),"夏季休暇",IF(AND(B128&gt;=基本情報!$G$18,B128&lt;=基本情報!$J$18),"年末年始休暇",(IF($C128=基本情報!$G$16,"休日",IF($C128=基本情報!$I$16,"休日",""))))))</f>
        <v/>
      </c>
      <c r="E128" s="115"/>
      <c r="F128" s="116"/>
      <c r="G128" s="122"/>
      <c r="H128" s="123"/>
      <c r="I128" s="124"/>
      <c r="J128" s="125"/>
      <c r="K128" s="126"/>
      <c r="L128" s="127"/>
      <c r="M128" s="104"/>
      <c r="N128" s="104"/>
      <c r="O128" s="104"/>
      <c r="P128" s="104"/>
      <c r="Q128" s="106"/>
      <c r="R128" s="106"/>
      <c r="U128" s="68" t="str">
        <f>IF(G128=プルダウン!$B$4,ABS(B128-J128),"")</f>
        <v/>
      </c>
      <c r="V128" s="69" t="str">
        <f>IF(AND(D128="",G128=プルダウン!$B$4),プルダウン!$G$3,IF(AND(D128=プルダウン!$B$3,G128=プルダウン!$B$5),プルダウン!$G$4,IF(G128=プルダウン!$B$4,IF(J128="",プルダウン!$G$5,IF(AND(J128-B128&gt;=-28,J128-B128&lt;=28),"","28日以内に変更")),"")))</f>
        <v/>
      </c>
      <c r="W128" s="153" t="str">
        <f>IF(G128=プルダウン!$B$4,IF(AND(J128&gt;=$B$106,J128&lt;$X$105),"",プルダウン!$G$9),"")</f>
        <v/>
      </c>
      <c r="X128" s="154"/>
    </row>
    <row r="129" spans="2:24">
      <c r="B129" s="62" t="str">
        <f>IF(B128="ー","ー",IF(B128+1&gt;DATE(基本情報!$F$10,基本情報!$H$10,基本情報!$J$10),"ー",B128+1))</f>
        <v>ー</v>
      </c>
      <c r="C129" s="63" t="str">
        <f t="shared" si="11"/>
        <v>ー</v>
      </c>
      <c r="D129" s="114" t="str">
        <f>IF(B129="","",IF(AND(B129&gt;=基本情報!$G$17,B129&lt;=基本情報!$J$17),"夏季休暇",IF(AND(B129&gt;=基本情報!$G$18,B129&lt;=基本情報!$J$18),"年末年始休暇",(IF($C129=基本情報!$G$16,"休日",IF($C129=基本情報!$I$16,"休日",""))))))</f>
        <v/>
      </c>
      <c r="E129" s="115"/>
      <c r="F129" s="116"/>
      <c r="G129" s="122"/>
      <c r="H129" s="123"/>
      <c r="I129" s="124"/>
      <c r="J129" s="125"/>
      <c r="K129" s="126"/>
      <c r="L129" s="127"/>
      <c r="M129" s="104"/>
      <c r="N129" s="104"/>
      <c r="O129" s="104"/>
      <c r="P129" s="104"/>
      <c r="Q129" s="106"/>
      <c r="R129" s="106"/>
      <c r="U129" s="68" t="str">
        <f>IF(G129=プルダウン!$B$4,ABS(B129-J129),"")</f>
        <v/>
      </c>
      <c r="V129" s="69" t="str">
        <f>IF(AND(D129="",G129=プルダウン!$B$4),プルダウン!$G$3,IF(AND(D129=プルダウン!$B$3,G129=プルダウン!$B$5),プルダウン!$G$4,IF(G129=プルダウン!$B$4,IF(J129="",プルダウン!$G$5,IF(AND(J129-B129&gt;=-28,J129-B129&lt;=28),"","28日以内に変更")),"")))</f>
        <v/>
      </c>
      <c r="W129" s="153" t="str">
        <f>IF(G129=プルダウン!$B$4,IF(AND(J129&gt;=$B$106,J129&lt;$X$105),"",プルダウン!$G$9),"")</f>
        <v/>
      </c>
      <c r="X129" s="154"/>
    </row>
    <row r="130" spans="2:24">
      <c r="B130" s="62" t="str">
        <f>IF(B129="ー","ー",IF(B129+1&gt;DATE(基本情報!$F$10,基本情報!$H$10,基本情報!$J$10),"ー",B129+1))</f>
        <v>ー</v>
      </c>
      <c r="C130" s="63" t="str">
        <f t="shared" si="11"/>
        <v>ー</v>
      </c>
      <c r="D130" s="114" t="str">
        <f>IF(B130="","",IF(AND(B130&gt;=基本情報!$G$17,B130&lt;=基本情報!$J$17),"夏季休暇",IF(AND(B130&gt;=基本情報!$G$18,B130&lt;=基本情報!$J$18),"年末年始休暇",(IF($C130=基本情報!$G$16,"休日",IF($C130=基本情報!$I$16,"休日",""))))))</f>
        <v/>
      </c>
      <c r="E130" s="115"/>
      <c r="F130" s="116"/>
      <c r="G130" s="122"/>
      <c r="H130" s="123"/>
      <c r="I130" s="124"/>
      <c r="J130" s="125"/>
      <c r="K130" s="126"/>
      <c r="L130" s="127"/>
      <c r="M130" s="104"/>
      <c r="N130" s="104"/>
      <c r="O130" s="104"/>
      <c r="P130" s="104"/>
      <c r="Q130" s="106"/>
      <c r="R130" s="106"/>
      <c r="U130" s="68" t="str">
        <f>IF(G130=プルダウン!$B$4,ABS(B130-J130),"")</f>
        <v/>
      </c>
      <c r="V130" s="69" t="str">
        <f>IF(AND(D130="",G130=プルダウン!$B$4),プルダウン!$G$3,IF(AND(D130=プルダウン!$B$3,G130=プルダウン!$B$5),プルダウン!$G$4,IF(G130=プルダウン!$B$4,IF(J130="",プルダウン!$G$5,IF(AND(J130-B130&gt;=-28,J130-B130&lt;=28),"","28日以内に変更")),"")))</f>
        <v/>
      </c>
      <c r="W130" s="153" t="str">
        <f>IF(G130=プルダウン!$B$4,IF(AND(J130&gt;=$B$106,J130&lt;$X$105),"",プルダウン!$G$9),"")</f>
        <v/>
      </c>
      <c r="X130" s="154"/>
    </row>
    <row r="131" spans="2:24">
      <c r="B131" s="62" t="str">
        <f>IF(B130="ー","ー",IF(B130+1&gt;DATE(基本情報!$F$10,基本情報!$H$10,基本情報!$J$10),"ー",B130+1))</f>
        <v>ー</v>
      </c>
      <c r="C131" s="63" t="str">
        <f t="shared" si="11"/>
        <v>ー</v>
      </c>
      <c r="D131" s="114" t="str">
        <f>IF(B131="","",IF(AND(B131&gt;=基本情報!$G$17,B131&lt;=基本情報!$J$17),"夏季休暇",IF(AND(B131&gt;=基本情報!$G$18,B131&lt;=基本情報!$J$18),"年末年始休暇",(IF($C131=基本情報!$G$16,"休日",IF($C131=基本情報!$I$16,"休日",""))))))</f>
        <v/>
      </c>
      <c r="E131" s="115"/>
      <c r="F131" s="116"/>
      <c r="G131" s="122"/>
      <c r="H131" s="123"/>
      <c r="I131" s="124"/>
      <c r="J131" s="125"/>
      <c r="K131" s="126"/>
      <c r="L131" s="127"/>
      <c r="M131" s="104"/>
      <c r="N131" s="104"/>
      <c r="O131" s="104"/>
      <c r="P131" s="104"/>
      <c r="Q131" s="106"/>
      <c r="R131" s="106"/>
      <c r="U131" s="68" t="str">
        <f>IF(G131=プルダウン!$B$4,ABS(B131-J131),"")</f>
        <v/>
      </c>
      <c r="V131" s="69" t="str">
        <f>IF(AND(D131="",G131=プルダウン!$B$4),プルダウン!$G$3,IF(AND(D131=プルダウン!$B$3,G131=プルダウン!$B$5),プルダウン!$G$4,IF(G131=プルダウン!$B$4,IF(J131="",プルダウン!$G$5,IF(AND(J131-B131&gt;=-28,J131-B131&lt;=28),"","28日以内に変更")),"")))</f>
        <v/>
      </c>
      <c r="W131" s="153" t="str">
        <f>IF(G131=プルダウン!$B$4,IF(AND(J131&gt;=$B$106,J131&lt;$X$105),"",プルダウン!$G$9),"")</f>
        <v/>
      </c>
      <c r="X131" s="154"/>
    </row>
    <row r="132" spans="2:24">
      <c r="B132" s="62" t="str">
        <f>IF(B131="ー","ー",IF(B131+1&gt;DATE(基本情報!$F$10,基本情報!$H$10,基本情報!$J$10),"ー",B131+1))</f>
        <v>ー</v>
      </c>
      <c r="C132" s="63" t="str">
        <f t="shared" si="11"/>
        <v>ー</v>
      </c>
      <c r="D132" s="114" t="str">
        <f>IF(B132="","",IF(AND(B132&gt;=基本情報!$G$17,B132&lt;=基本情報!$J$17),"夏季休暇",IF(AND(B132&gt;=基本情報!$G$18,B132&lt;=基本情報!$J$18),"年末年始休暇",(IF($C132=基本情報!$G$16,"休日",IF($C132=基本情報!$I$16,"休日",""))))))</f>
        <v/>
      </c>
      <c r="E132" s="115"/>
      <c r="F132" s="116"/>
      <c r="G132" s="122"/>
      <c r="H132" s="123"/>
      <c r="I132" s="124"/>
      <c r="J132" s="125"/>
      <c r="K132" s="126"/>
      <c r="L132" s="127"/>
      <c r="M132" s="104"/>
      <c r="N132" s="104"/>
      <c r="O132" s="104"/>
      <c r="P132" s="104"/>
      <c r="Q132" s="106"/>
      <c r="R132" s="106"/>
      <c r="U132" s="68" t="str">
        <f>IF(G132=プルダウン!$B$4,ABS(B132-J132),"")</f>
        <v/>
      </c>
      <c r="V132" s="69" t="str">
        <f>IF(AND(D132="",G132=プルダウン!$B$4),プルダウン!$G$3,IF(AND(D132=プルダウン!$B$3,G132=プルダウン!$B$5),プルダウン!$G$4,IF(G132=プルダウン!$B$4,IF(J132="",プルダウン!$G$5,IF(AND(J132-B132&gt;=-28,J132-B132&lt;=28),"","28日以内に変更")),"")))</f>
        <v/>
      </c>
      <c r="W132" s="153" t="str">
        <f>IF(G132=プルダウン!$B$4,IF(AND(J132&gt;=$B$106,J132&lt;$X$105),"",プルダウン!$G$9),"")</f>
        <v/>
      </c>
      <c r="X132" s="154"/>
    </row>
    <row r="133" spans="2:24">
      <c r="B133" s="64" t="str">
        <f>IF(B132="ー","ー",IF(B132+1&gt;DATE(基本情報!$F$10,基本情報!$H$10,基本情報!$J$10),"ー",B132+1))</f>
        <v>ー</v>
      </c>
      <c r="C133" s="65" t="str">
        <f t="shared" si="11"/>
        <v>ー</v>
      </c>
      <c r="D133" s="117" t="str">
        <f>IF(B133="","",IF(AND(B133&gt;=基本情報!$G$17,B133&lt;=基本情報!$J$17),"夏季休暇",IF(AND(B133&gt;=基本情報!$G$18,B133&lt;=基本情報!$J$18),"年末年始休暇",(IF($C133=基本情報!$G$16,"休日",IF($C133=基本情報!$I$16,"休日",""))))))</f>
        <v/>
      </c>
      <c r="E133" s="118"/>
      <c r="F133" s="119"/>
      <c r="G133" s="128"/>
      <c r="H133" s="129"/>
      <c r="I133" s="130"/>
      <c r="J133" s="131"/>
      <c r="K133" s="132"/>
      <c r="L133" s="133"/>
      <c r="M133" s="120"/>
      <c r="N133" s="120"/>
      <c r="O133" s="120"/>
      <c r="P133" s="120"/>
      <c r="Q133" s="107"/>
      <c r="R133" s="107"/>
      <c r="U133" s="70" t="str">
        <f>IF(G133=プルダウン!$B$4,ABS(B133-J133),"")</f>
        <v/>
      </c>
      <c r="V133" s="71" t="str">
        <f>IF(AND(D133="",G133=プルダウン!$B$4),プルダウン!$G$3,IF(AND(D133=プルダウン!$B$3,G133=プルダウン!$B$5),プルダウン!$G$4,IF(G133=プルダウン!$B$4,IF(J133="",プルダウン!$G$5,IF(AND(J133-B133&gt;=-28,J133-B133&lt;=28),"","28日以内に変更")),"")))</f>
        <v/>
      </c>
      <c r="W133" s="155" t="str">
        <f>IF(G133=プルダウン!$B$4,IF(AND(J133&gt;=$B$106,J133&lt;$X$105),"",プルダウン!$G$9),"")</f>
        <v/>
      </c>
      <c r="X133" s="156"/>
    </row>
    <row r="134" spans="2:24">
      <c r="B134" s="60" t="str">
        <f>IF(B133="ー","ー",IF(B133+1&gt;DATE(基本情報!$F$10,基本情報!$H$10,基本情報!$J$10),"ー",IF(MONTH(B127)=MONTH(B133+1),B133+1,"ー")))</f>
        <v>ー</v>
      </c>
      <c r="C134" s="61" t="str">
        <f t="shared" si="11"/>
        <v>ー</v>
      </c>
      <c r="D134" s="134" t="str">
        <f>IF(B134="","",IF(AND(B134&gt;=基本情報!$G$17,B134&lt;=基本情報!$J$17),"夏季休暇",IF(AND(B134&gt;=基本情報!$G$18,B134&lt;=基本情報!$J$18),"年末年始休暇",(IF($C134=基本情報!$G$16,"休日",IF($C134=基本情報!$I$16,"休日",""))))))</f>
        <v/>
      </c>
      <c r="E134" s="135"/>
      <c r="F134" s="136"/>
      <c r="G134" s="137"/>
      <c r="H134" s="138"/>
      <c r="I134" s="139"/>
      <c r="J134" s="140"/>
      <c r="K134" s="141"/>
      <c r="L134" s="142"/>
      <c r="M134" s="144"/>
      <c r="N134" s="144"/>
      <c r="O134" s="144"/>
      <c r="P134" s="144"/>
      <c r="Q134" s="105" t="str">
        <f>IF(COUNTIF(B134:B140,"ー")&gt;0,"ー",IF(COUNTIF(G134:G140,プルダウン!$B$6)+COUNTIF(G134:G140,プルダウン!$B$7)+COUNTIF(G134:G140,プルダウン!$B$8)+COUNTIF(G134:G140,プルダウン!$B$9)&gt;0,"ー",IF(COUNTIF(G134:G140,プルダウン!$B$3)+COUNTIF(G134:G140,プルダウン!$B$4)&gt;=2,"○","×")))</f>
        <v>ー</v>
      </c>
      <c r="R134" s="105" t="str">
        <f>IF(Q134="○",IF(COUNTBLANK(W134:W140)=7,Q134,"×"),Q134)</f>
        <v>ー</v>
      </c>
      <c r="U134" s="66" t="str">
        <f>IF(G134=プルダウン!$B$4,ABS(B134-J134),"")</f>
        <v/>
      </c>
      <c r="V134" s="67" t="str">
        <f>IF(AND(D134="",G134=プルダウン!$B$4),プルダウン!$G$3,IF(AND(D134=プルダウン!$B$3,G134=プルダウン!$B$5),プルダウン!$G$4,IF(G134=プルダウン!$B$4,IF(J134="",プルダウン!$G$5,IF(AND(J134-B134&gt;=-28,J134-B134&lt;=28),"","28日以内に変更")),"")))</f>
        <v/>
      </c>
      <c r="W134" s="151" t="str">
        <f>IF(G134=プルダウン!$B$4,IF(AND(J134&gt;=$B$106,J134&lt;$X$105),"",プルダウン!$G$9),"")</f>
        <v/>
      </c>
      <c r="X134" s="152"/>
    </row>
    <row r="135" spans="2:24">
      <c r="B135" s="62" t="str">
        <f>IF(B134="ー","ー",IF(B134+1&gt;DATE(基本情報!$F$10,基本情報!$H$10,基本情報!$J$10),"ー",B134+1))</f>
        <v>ー</v>
      </c>
      <c r="C135" s="63" t="str">
        <f t="shared" si="11"/>
        <v>ー</v>
      </c>
      <c r="D135" s="114" t="str">
        <f>IF(B135="","",IF(AND(B135&gt;=基本情報!$G$17,B135&lt;=基本情報!$J$17),"夏季休暇",IF(AND(B135&gt;=基本情報!$G$18,B135&lt;=基本情報!$J$18),"年末年始休暇",(IF($C135=基本情報!$G$16,"休日",IF($C135=基本情報!$I$16,"休日",""))))))</f>
        <v/>
      </c>
      <c r="E135" s="115"/>
      <c r="F135" s="116"/>
      <c r="G135" s="122"/>
      <c r="H135" s="123"/>
      <c r="I135" s="124"/>
      <c r="J135" s="125"/>
      <c r="K135" s="126"/>
      <c r="L135" s="127"/>
      <c r="M135" s="104"/>
      <c r="N135" s="104"/>
      <c r="O135" s="104"/>
      <c r="P135" s="104"/>
      <c r="Q135" s="106"/>
      <c r="R135" s="106"/>
      <c r="U135" s="68" t="str">
        <f>IF(G135=プルダウン!$B$4,ABS(B135-J135),"")</f>
        <v/>
      </c>
      <c r="V135" s="69" t="str">
        <f>IF(AND(D135="",G135=プルダウン!$B$4),プルダウン!$G$3,IF(AND(D135=プルダウン!$B$3,G135=プルダウン!$B$5),プルダウン!$G$4,IF(G135=プルダウン!$B$4,IF(J135="",プルダウン!$G$5,IF(AND(J135-B135&gt;=-28,J135-B135&lt;=28),"","28日以内に変更")),"")))</f>
        <v/>
      </c>
      <c r="W135" s="153" t="str">
        <f>IF(G135=プルダウン!$B$4,IF(AND(J135&gt;=$B$106,J135&lt;$X$105),"",プルダウン!$G$9),"")</f>
        <v/>
      </c>
      <c r="X135" s="154"/>
    </row>
    <row r="136" spans="2:24">
      <c r="B136" s="62" t="str">
        <f>IF(B135="ー","ー",IF(B135+1&gt;DATE(基本情報!$F$10,基本情報!$H$10,基本情報!$J$10),"ー",B135+1))</f>
        <v>ー</v>
      </c>
      <c r="C136" s="63" t="str">
        <f>IFERROR(TEXT(B136,"aaa"),"")</f>
        <v>ー</v>
      </c>
      <c r="D136" s="114" t="str">
        <f>IF(B136="","",IF(AND(B136&gt;=基本情報!$G$17,B136&lt;=基本情報!$J$17),"夏季休暇",IF(AND(B136&gt;=基本情報!$G$18,B136&lt;=基本情報!$J$18),"年末年始休暇",(IF($C136=基本情報!$G$16,"休日",IF($C136=基本情報!$I$16,"休日",""))))))</f>
        <v/>
      </c>
      <c r="E136" s="115"/>
      <c r="F136" s="116"/>
      <c r="G136" s="122"/>
      <c r="H136" s="123"/>
      <c r="I136" s="124"/>
      <c r="J136" s="125"/>
      <c r="K136" s="126"/>
      <c r="L136" s="127"/>
      <c r="M136" s="104"/>
      <c r="N136" s="104"/>
      <c r="O136" s="104"/>
      <c r="P136" s="104"/>
      <c r="Q136" s="106"/>
      <c r="R136" s="106"/>
      <c r="U136" s="68" t="str">
        <f>IF(G136=プルダウン!$B$4,ABS(B136-J136),"")</f>
        <v/>
      </c>
      <c r="V136" s="69" t="str">
        <f>IF(AND(D136="",G136=プルダウン!$B$4),プルダウン!$G$3,IF(AND(D136=プルダウン!$B$3,G136=プルダウン!$B$5),プルダウン!$G$4,IF(G136=プルダウン!$B$4,IF(J136="",プルダウン!$G$5,IF(AND(J136-B136&gt;=-28,J136-B136&lt;=28),"","28日以内に変更")),"")))</f>
        <v/>
      </c>
      <c r="W136" s="153" t="str">
        <f>IF(G136=プルダウン!$B$4,IF(AND(J136&gt;=$B$106,J136&lt;$X$105),"",プルダウン!$G$9),"")</f>
        <v/>
      </c>
      <c r="X136" s="154"/>
    </row>
    <row r="137" spans="2:24">
      <c r="B137" s="62" t="str">
        <f>IF(B136="ー","ー",IF(B136+1&gt;DATE(基本情報!$F$10,基本情報!$H$10,基本情報!$J$10),"ー",B136+1))</f>
        <v>ー</v>
      </c>
      <c r="C137" s="63" t="str">
        <f t="shared" ref="C137:C140" si="12">IFERROR(TEXT(B137,"aaa"),"")</f>
        <v>ー</v>
      </c>
      <c r="D137" s="114" t="str">
        <f>IF(B137="","",IF(AND(B137&gt;=基本情報!$G$17,B137&lt;=基本情報!$J$17),"夏季休暇",IF(AND(B137&gt;=基本情報!$G$18,B137&lt;=基本情報!$J$18),"年末年始休暇",(IF($C137=基本情報!$G$16,"休日",IF($C137=基本情報!$I$16,"休日",""))))))</f>
        <v/>
      </c>
      <c r="E137" s="115"/>
      <c r="F137" s="116"/>
      <c r="G137" s="122"/>
      <c r="H137" s="123"/>
      <c r="I137" s="124"/>
      <c r="J137" s="125"/>
      <c r="K137" s="126"/>
      <c r="L137" s="127"/>
      <c r="M137" s="104"/>
      <c r="N137" s="104"/>
      <c r="O137" s="104"/>
      <c r="P137" s="104"/>
      <c r="Q137" s="106"/>
      <c r="R137" s="106"/>
      <c r="U137" s="68" t="str">
        <f>IF(G137=プルダウン!$B$4,ABS(B137-J137),"")</f>
        <v/>
      </c>
      <c r="V137" s="69" t="str">
        <f>IF(AND(D137="",G137=プルダウン!$B$4),プルダウン!$G$3,IF(AND(D137=プルダウン!$B$3,G137=プルダウン!$B$5),プルダウン!$G$4,IF(G137=プルダウン!$B$4,IF(J137="",プルダウン!$G$5,IF(AND(J137-B137&gt;=-28,J137-B137&lt;=28),"","28日以内に変更")),"")))</f>
        <v/>
      </c>
      <c r="W137" s="153" t="str">
        <f>IF(G137=プルダウン!$B$4,IF(AND(J137&gt;=$B$106,J137&lt;$X$105),"",プルダウン!$G$9),"")</f>
        <v/>
      </c>
      <c r="X137" s="154"/>
    </row>
    <row r="138" spans="2:24">
      <c r="B138" s="62" t="str">
        <f>IF(B137="ー","ー",IF(B137+1&gt;DATE(基本情報!$F$10,基本情報!$H$10,基本情報!$J$10),"ー",B137+1))</f>
        <v>ー</v>
      </c>
      <c r="C138" s="63" t="str">
        <f t="shared" si="12"/>
        <v>ー</v>
      </c>
      <c r="D138" s="114" t="str">
        <f>IF(B138="","",IF(AND(B138&gt;=基本情報!$G$17,B138&lt;=基本情報!$J$17),"夏季休暇",IF(AND(B138&gt;=基本情報!$G$18,B138&lt;=基本情報!$J$18),"年末年始休暇",(IF($C138=基本情報!$G$16,"休日",IF($C138=基本情報!$I$16,"休日",""))))))</f>
        <v/>
      </c>
      <c r="E138" s="115"/>
      <c r="F138" s="116"/>
      <c r="G138" s="122"/>
      <c r="H138" s="123"/>
      <c r="I138" s="124"/>
      <c r="J138" s="125"/>
      <c r="K138" s="126"/>
      <c r="L138" s="127"/>
      <c r="M138" s="104"/>
      <c r="N138" s="104"/>
      <c r="O138" s="104"/>
      <c r="P138" s="104"/>
      <c r="Q138" s="106"/>
      <c r="R138" s="106"/>
      <c r="U138" s="68" t="str">
        <f>IF(G138=プルダウン!$B$4,ABS(B138-J138),"")</f>
        <v/>
      </c>
      <c r="V138" s="69" t="str">
        <f>IF(AND(D138="",G138=プルダウン!$B$4),プルダウン!$G$3,IF(AND(D138=プルダウン!$B$3,G138=プルダウン!$B$5),プルダウン!$G$4,IF(G138=プルダウン!$B$4,IF(J138="",プルダウン!$G$5,IF(AND(J138-B138&gt;=-28,J138-B138&lt;=28),"","28日以内に変更")),"")))</f>
        <v/>
      </c>
      <c r="W138" s="153" t="str">
        <f>IF(G138=プルダウン!$B$4,IF(AND(J138&gt;=$B$106,J138&lt;$X$105),"",プルダウン!$G$9),"")</f>
        <v/>
      </c>
      <c r="X138" s="154"/>
    </row>
    <row r="139" spans="2:24">
      <c r="B139" s="62" t="str">
        <f>IF(B138="ー","ー",IF(B138+1&gt;DATE(基本情報!$F$10,基本情報!$H$10,基本情報!$J$10),"ー",B138+1))</f>
        <v>ー</v>
      </c>
      <c r="C139" s="63" t="str">
        <f t="shared" si="12"/>
        <v>ー</v>
      </c>
      <c r="D139" s="114" t="str">
        <f>IF(B139="","",IF(AND(B139&gt;=基本情報!$G$17,B139&lt;=基本情報!$J$17),"夏季休暇",IF(AND(B139&gt;=基本情報!$G$18,B139&lt;=基本情報!$J$18),"年末年始休暇",(IF($C139=基本情報!$G$16,"休日",IF($C139=基本情報!$I$16,"休日",""))))))</f>
        <v/>
      </c>
      <c r="E139" s="115"/>
      <c r="F139" s="116"/>
      <c r="G139" s="122"/>
      <c r="H139" s="123"/>
      <c r="I139" s="124"/>
      <c r="J139" s="125"/>
      <c r="K139" s="126"/>
      <c r="L139" s="127"/>
      <c r="M139" s="104"/>
      <c r="N139" s="104"/>
      <c r="O139" s="104"/>
      <c r="P139" s="104"/>
      <c r="Q139" s="106"/>
      <c r="R139" s="106"/>
      <c r="U139" s="68" t="str">
        <f>IF(G139=プルダウン!$B$4,ABS(B139-J139),"")</f>
        <v/>
      </c>
      <c r="V139" s="69" t="str">
        <f>IF(AND(D139="",G139=プルダウン!$B$4),プルダウン!$G$3,IF(AND(D139=プルダウン!$B$3,G139=プルダウン!$B$5),プルダウン!$G$4,IF(G139=プルダウン!$B$4,IF(J139="",プルダウン!$G$5,IF(AND(J139-B139&gt;=-28,J139-B139&lt;=28),"","28日以内に変更")),"")))</f>
        <v/>
      </c>
      <c r="W139" s="153" t="str">
        <f>IF(G139=プルダウン!$B$4,IF(AND(J139&gt;=$B$106,J139&lt;$X$105),"",プルダウン!$G$9),"")</f>
        <v/>
      </c>
      <c r="X139" s="154"/>
    </row>
    <row r="140" spans="2:24">
      <c r="B140" s="64" t="str">
        <f>IF(B139="ー","ー",IF(B139+1&gt;DATE(基本情報!$F$10,基本情報!$H$10,基本情報!$J$10),"ー",B139+1))</f>
        <v>ー</v>
      </c>
      <c r="C140" s="65" t="str">
        <f t="shared" si="12"/>
        <v>ー</v>
      </c>
      <c r="D140" s="117" t="str">
        <f>IF(B140="","",IF(AND(B140&gt;=基本情報!$G$17,B140&lt;=基本情報!$J$17),"夏季休暇",IF(AND(B140&gt;=基本情報!$G$18,B140&lt;=基本情報!$J$18),"年末年始休暇",(IF($C140=基本情報!$G$16,"休日",IF($C140=基本情報!$I$16,"休日",""))))))</f>
        <v/>
      </c>
      <c r="E140" s="118"/>
      <c r="F140" s="119"/>
      <c r="G140" s="128"/>
      <c r="H140" s="129"/>
      <c r="I140" s="130"/>
      <c r="J140" s="131"/>
      <c r="K140" s="132"/>
      <c r="L140" s="133"/>
      <c r="M140" s="120"/>
      <c r="N140" s="120"/>
      <c r="O140" s="120"/>
      <c r="P140" s="120"/>
      <c r="Q140" s="107"/>
      <c r="R140" s="107"/>
      <c r="U140" s="70" t="str">
        <f>IF(G140=プルダウン!$B$4,ABS(B140-J140),"")</f>
        <v/>
      </c>
      <c r="V140" s="71" t="str">
        <f>IF(AND(D140="",G140=プルダウン!$B$4),プルダウン!$G$3,IF(AND(D140=プルダウン!$B$3,G140=プルダウン!$B$5),プルダウン!$G$4,IF(G140=プルダウン!$B$4,IF(J140="",プルダウン!$G$5,IF(AND(J140-B140&gt;=-28,J140-B140&lt;=28),"","28日以内に変更")),"")))</f>
        <v/>
      </c>
      <c r="W140" s="155" t="str">
        <f>IF(G140=プルダウン!$B$4,IF(AND(J140&gt;=$B$106,J140&lt;$X$105),"",プルダウン!$G$9),"")</f>
        <v/>
      </c>
      <c r="X140" s="156"/>
    </row>
    <row r="141" spans="2:24" ht="9.75" customHeight="1"/>
    <row r="142" spans="2:24">
      <c r="E142" s="29" t="s">
        <v>86</v>
      </c>
      <c r="F142" s="30"/>
      <c r="G142" s="30"/>
      <c r="H142" s="30"/>
      <c r="I142" s="30"/>
      <c r="J142" s="30"/>
      <c r="K142" s="30"/>
      <c r="L142" s="55" t="s">
        <v>87</v>
      </c>
      <c r="M142" s="30"/>
      <c r="N142" s="30"/>
      <c r="O142" s="30"/>
      <c r="P142" s="30"/>
      <c r="Q142" s="30"/>
      <c r="R142" s="84"/>
    </row>
    <row r="143" spans="2:24">
      <c r="E143" s="78" t="s">
        <v>79</v>
      </c>
      <c r="F143" s="79" t="s">
        <v>80</v>
      </c>
      <c r="G143" s="79" t="s">
        <v>81</v>
      </c>
      <c r="H143" s="79" t="s">
        <v>82</v>
      </c>
      <c r="I143" s="79" t="s">
        <v>83</v>
      </c>
      <c r="J143" s="79" t="s">
        <v>84</v>
      </c>
      <c r="K143" s="80" t="s">
        <v>85</v>
      </c>
      <c r="L143" s="78" t="s">
        <v>79</v>
      </c>
      <c r="M143" s="79" t="s">
        <v>80</v>
      </c>
      <c r="N143" s="79" t="s">
        <v>81</v>
      </c>
      <c r="O143" s="79" t="s">
        <v>82</v>
      </c>
      <c r="P143" s="79" t="s">
        <v>83</v>
      </c>
      <c r="Q143" s="79" t="s">
        <v>84</v>
      </c>
      <c r="R143" s="85" t="s">
        <v>85</v>
      </c>
    </row>
    <row r="144" spans="2:24">
      <c r="E144" s="81">
        <f>COUNTIF($G106:$G140,プルダウン!$B$3)</f>
        <v>4</v>
      </c>
      <c r="F144" s="82">
        <f>COUNTIF($G106:$G140,プルダウン!$B$4)</f>
        <v>0</v>
      </c>
      <c r="G144" s="82">
        <f>COUNTIF($G106:$G140,プルダウン!$B$5)</f>
        <v>1</v>
      </c>
      <c r="H144" s="82">
        <f>COUNTIF($G106:$G140,プルダウン!$B$6)</f>
        <v>0</v>
      </c>
      <c r="I144" s="82">
        <f>COUNTIF($G106:$G140,プルダウン!$B$7)</f>
        <v>0</v>
      </c>
      <c r="J144" s="82">
        <f>COUNTIF($G106:$G140,プルダウン!$B$8)</f>
        <v>0</v>
      </c>
      <c r="K144" s="83">
        <f>COUNTIF($G106:$G140,プルダウン!$B$9)</f>
        <v>0</v>
      </c>
      <c r="L144" s="81">
        <f>E144</f>
        <v>4</v>
      </c>
      <c r="M144" s="82">
        <f t="shared" ref="M144" si="13">F144</f>
        <v>0</v>
      </c>
      <c r="N144" s="82">
        <f t="shared" ref="N144" si="14">G144</f>
        <v>1</v>
      </c>
      <c r="O144" s="82">
        <f t="shared" ref="O144" si="15">H144</f>
        <v>0</v>
      </c>
      <c r="P144" s="82">
        <f t="shared" ref="P144" si="16">I144</f>
        <v>0</v>
      </c>
      <c r="Q144" s="82">
        <f t="shared" ref="Q144" si="17">J144</f>
        <v>0</v>
      </c>
      <c r="R144" s="86">
        <f t="shared" ref="R144" si="18">K144</f>
        <v>0</v>
      </c>
    </row>
    <row r="145" spans="2:24">
      <c r="E145" s="29" t="s">
        <v>58</v>
      </c>
      <c r="F145" s="30"/>
      <c r="G145" s="30"/>
      <c r="H145" s="30"/>
      <c r="I145" s="30"/>
      <c r="J145" s="30"/>
      <c r="K145" s="30"/>
      <c r="L145" s="29" t="s">
        <v>60</v>
      </c>
      <c r="M145" s="30"/>
      <c r="N145" s="30"/>
      <c r="O145" s="30"/>
      <c r="P145" s="30"/>
      <c r="Q145" s="30"/>
      <c r="R145" s="84"/>
    </row>
    <row r="146" spans="2:24">
      <c r="E146" s="55" t="s">
        <v>47</v>
      </c>
      <c r="F146" s="32"/>
      <c r="G146" s="31" t="s">
        <v>48</v>
      </c>
      <c r="H146" s="34"/>
      <c r="I146" s="35" t="s">
        <v>53</v>
      </c>
      <c r="J146" s="36"/>
      <c r="K146" s="35"/>
      <c r="L146" s="55" t="s">
        <v>47</v>
      </c>
      <c r="M146" s="32"/>
      <c r="N146" s="31" t="s">
        <v>48</v>
      </c>
      <c r="O146" s="34"/>
      <c r="P146" s="35" t="s">
        <v>53</v>
      </c>
      <c r="Q146" s="36"/>
      <c r="R146" s="36"/>
    </row>
    <row r="147" spans="2:24">
      <c r="E147" s="56">
        <f>COUNTIF(Q106:Q140,"○")+COUNTIF(Q106:Q140,"×")</f>
        <v>2</v>
      </c>
      <c r="F147" s="32"/>
      <c r="G147" s="31">
        <f>COUNTIF(Q106:Q140,"○")</f>
        <v>2</v>
      </c>
      <c r="H147" s="34"/>
      <c r="I147" s="47">
        <f>G147/E147</f>
        <v>1</v>
      </c>
      <c r="J147" s="36"/>
      <c r="K147" s="35"/>
      <c r="L147" s="56">
        <f>E147+L99</f>
        <v>8</v>
      </c>
      <c r="M147" s="32"/>
      <c r="N147" s="37">
        <f>G147+N99</f>
        <v>8</v>
      </c>
      <c r="O147" s="34"/>
      <c r="P147" s="47">
        <f>N147/L147</f>
        <v>1</v>
      </c>
      <c r="Q147" s="36"/>
      <c r="R147" s="36"/>
    </row>
    <row r="148" spans="2:24">
      <c r="E148" s="55" t="s">
        <v>59</v>
      </c>
      <c r="F148" s="32"/>
      <c r="G148" s="32"/>
      <c r="H148" s="32"/>
      <c r="I148" s="32"/>
      <c r="J148" s="33"/>
      <c r="K148" s="32"/>
      <c r="L148" s="55" t="s">
        <v>61</v>
      </c>
      <c r="M148" s="32"/>
      <c r="N148" s="32"/>
      <c r="O148" s="32"/>
      <c r="P148" s="32"/>
      <c r="Q148" s="33"/>
      <c r="R148" s="33"/>
    </row>
    <row r="149" spans="2:24">
      <c r="E149" s="55" t="s">
        <v>47</v>
      </c>
      <c r="F149" s="32"/>
      <c r="G149" s="31" t="s">
        <v>48</v>
      </c>
      <c r="H149" s="34"/>
      <c r="I149" s="35" t="s">
        <v>53</v>
      </c>
      <c r="J149" s="36"/>
      <c r="K149" s="35"/>
      <c r="L149" s="55" t="s">
        <v>47</v>
      </c>
      <c r="M149" s="32"/>
      <c r="N149" s="31" t="s">
        <v>48</v>
      </c>
      <c r="O149" s="34"/>
      <c r="P149" s="35" t="s">
        <v>62</v>
      </c>
      <c r="Q149" s="36"/>
      <c r="R149" s="36"/>
    </row>
    <row r="150" spans="2:24">
      <c r="E150" s="56">
        <f>COUNTIF(R106:R140,"○")+COUNTIF(R106:R140,"×")</f>
        <v>2</v>
      </c>
      <c r="F150" s="32"/>
      <c r="G150" s="31">
        <f>COUNTIF(R106:R140,"○")</f>
        <v>2</v>
      </c>
      <c r="H150" s="34"/>
      <c r="I150" s="47">
        <f>G150/E150</f>
        <v>1</v>
      </c>
      <c r="J150" s="36"/>
      <c r="K150" s="35"/>
      <c r="L150" s="56">
        <f>E150+L102</f>
        <v>8</v>
      </c>
      <c r="M150" s="32"/>
      <c r="N150" s="37">
        <f>G150+N102</f>
        <v>7</v>
      </c>
      <c r="O150" s="34"/>
      <c r="P150" s="47" t="str">
        <f>IF(L150=0,"ー",IF(N150=L150,"達成","未達成"))</f>
        <v>未達成</v>
      </c>
      <c r="Q150" s="36"/>
      <c r="R150" s="36"/>
    </row>
    <row r="151" spans="2:24" ht="9.75" customHeight="1">
      <c r="E151" s="48"/>
      <c r="F151" s="48"/>
      <c r="G151" s="48"/>
      <c r="H151" s="48"/>
      <c r="I151" s="48"/>
      <c r="J151" s="48"/>
      <c r="K151" s="48"/>
      <c r="L151" s="49"/>
      <c r="M151" s="50"/>
      <c r="N151" s="50"/>
      <c r="O151" s="50"/>
      <c r="P151" s="51"/>
      <c r="Q151" s="50"/>
      <c r="R151" s="50"/>
    </row>
    <row r="152" spans="2:24" ht="19.5">
      <c r="B152" s="150">
        <f>EDATE(B104,1)</f>
        <v>45566</v>
      </c>
      <c r="C152" s="150"/>
      <c r="M152" s="145" t="s">
        <v>29</v>
      </c>
      <c r="N152" s="145"/>
      <c r="O152" s="108"/>
      <c r="P152" s="108"/>
      <c r="Q152" s="108"/>
      <c r="R152" s="108"/>
      <c r="U152" s="111" t="s">
        <v>57</v>
      </c>
      <c r="V152" s="59" t="s">
        <v>55</v>
      </c>
      <c r="W152" s="109" t="s">
        <v>56</v>
      </c>
      <c r="X152" s="110"/>
    </row>
    <row r="153" spans="2:24" ht="18.75" customHeight="1">
      <c r="B153" s="45" t="s">
        <v>23</v>
      </c>
      <c r="C153" s="45" t="s">
        <v>3</v>
      </c>
      <c r="D153" s="143" t="s">
        <v>4</v>
      </c>
      <c r="E153" s="143"/>
      <c r="F153" s="143"/>
      <c r="G153" s="100" t="s">
        <v>5</v>
      </c>
      <c r="H153" s="100"/>
      <c r="I153" s="100"/>
      <c r="J153" s="100" t="s">
        <v>88</v>
      </c>
      <c r="K153" s="100"/>
      <c r="L153" s="100"/>
      <c r="M153" s="100" t="s">
        <v>24</v>
      </c>
      <c r="N153" s="100"/>
      <c r="O153" s="100"/>
      <c r="P153" s="100"/>
      <c r="Q153" s="46" t="s">
        <v>49</v>
      </c>
      <c r="R153" s="53" t="s">
        <v>56</v>
      </c>
      <c r="U153" s="112"/>
      <c r="V153" s="5" t="s">
        <v>64</v>
      </c>
      <c r="W153" s="58" t="s">
        <v>63</v>
      </c>
      <c r="X153" s="57" t="e">
        <f>IF(COUNTIF(C154:C188,C154)=0,"",B154+COUNTIF(B154:B188,"&gt;=1"))</f>
        <v>#VALUE!</v>
      </c>
    </row>
    <row r="154" spans="2:24">
      <c r="B154" s="60" t="str">
        <f>IF(B152&gt;DATE(基本情報!$F$10,基本情報!$H$10,基本情報!$J$10),"ー",IF(COUNTIF(C106:C140,C106)=0,"",B106+COUNTIF(B106:B140,"&gt;=1")))</f>
        <v>ー</v>
      </c>
      <c r="C154" s="61" t="str">
        <f>IF(B154="ー","ー",$C$10)</f>
        <v>ー</v>
      </c>
      <c r="D154" s="134" t="str">
        <f>IF(B154="","",IF(AND(B154&gt;=基本情報!$G$17,B154&lt;=基本情報!$J$17),"夏季休暇",IF(AND(B154&gt;=基本情報!$G$18,B154&lt;=基本情報!$J$18),"年末年始休暇",(IF($C154=基本情報!$G$16,"休日",IF($C154=基本情報!$I$16,"休日",""))))))</f>
        <v/>
      </c>
      <c r="E154" s="135"/>
      <c r="F154" s="136"/>
      <c r="G154" s="137"/>
      <c r="H154" s="138"/>
      <c r="I154" s="139"/>
      <c r="J154" s="140"/>
      <c r="K154" s="141"/>
      <c r="L154" s="142"/>
      <c r="M154" s="144"/>
      <c r="N154" s="144"/>
      <c r="O154" s="144"/>
      <c r="P154" s="144"/>
      <c r="Q154" s="105" t="str">
        <f>IF(COUNTIF(B154:B160,"ー")&gt;0,"ー",IF(COUNTIF(G154:G160,プルダウン!$B$6)+COUNTIF(G154:G160,プルダウン!$B$7)+COUNTIF(G154:G160,プルダウン!$B$8)+COUNTIF(G154:G160,プルダウン!$B$9)&gt;0,"ー",IF(COUNTIF(G154:G160,プルダウン!$B$3)+COUNTIF(G154:G160,プルダウン!$B$4)&gt;=2,"○","×")))</f>
        <v>ー</v>
      </c>
      <c r="R154" s="105" t="str">
        <f>IF(Q154="○",IF(COUNTBLANK(W154:W160)=7,Q154,"×"),Q154)</f>
        <v>ー</v>
      </c>
      <c r="U154" s="66" t="str">
        <f>IF(G154=プルダウン!$B$5,ABS(B154-J154),"")</f>
        <v/>
      </c>
      <c r="V154" s="67" t="str">
        <f>IF(AND(D154="",G154=プルダウン!$B$4),"振替作業不可",IF(AND(D154=プルダウン!$B$3,G154=プルダウン!$B$5),"振替休日不可",IF(G154=プルダウン!$B$5,IF(J154="","振替作業日未入力",IF(AND(J154-B154&gt;=-28,J154-B154&lt;=28),"","28日以内に変更")),"")))</f>
        <v/>
      </c>
      <c r="W154" s="151" t="str">
        <f>IF(G154=プルダウン!$B$4,IF(AND(J154&gt;=$B$154,J154&lt;$X$153),"",プルダウン!$G$9),"")</f>
        <v/>
      </c>
      <c r="X154" s="152"/>
    </row>
    <row r="155" spans="2:24">
      <c r="B155" s="62" t="str">
        <f>IF(B154="ー","ー",IF(B154+1&gt;DATE(基本情報!$F$10,基本情報!$H$10,基本情報!$J$10),"ー",B154+1))</f>
        <v>ー</v>
      </c>
      <c r="C155" s="63" t="str">
        <f t="shared" ref="C155:C183" si="19">IFERROR(TEXT(B155,"aaa"),"")</f>
        <v>ー</v>
      </c>
      <c r="D155" s="114" t="str">
        <f>IF(B155="","",IF(AND(B155&gt;=基本情報!$G$17,B155&lt;=基本情報!$J$17),"夏季休暇",IF(AND(B155&gt;=基本情報!$G$18,B155&lt;=基本情報!$J$18),"年末年始休暇",(IF($C155=基本情報!$G$16,"休日",IF($C155=基本情報!$I$16,"休日",""))))))</f>
        <v/>
      </c>
      <c r="E155" s="115"/>
      <c r="F155" s="116"/>
      <c r="G155" s="122"/>
      <c r="H155" s="123"/>
      <c r="I155" s="124"/>
      <c r="J155" s="125"/>
      <c r="K155" s="126"/>
      <c r="L155" s="127"/>
      <c r="M155" s="104"/>
      <c r="N155" s="104"/>
      <c r="O155" s="104"/>
      <c r="P155" s="104"/>
      <c r="Q155" s="106"/>
      <c r="R155" s="106"/>
      <c r="U155" s="68" t="str">
        <f>IF(G155=プルダウン!$B$5,ABS(B155-J155),"")</f>
        <v/>
      </c>
      <c r="V155" s="69" t="str">
        <f>IF(AND(D155="",G155=プルダウン!$B$4),"振替作業不可",IF(AND(D155=プルダウン!$B$3,G155=プルダウン!$B$5),"振替休日不可",IF(G155=プルダウン!$B$5,IF(J155="","振替作業日未入力",IF(AND(J155-B155&gt;=-28,J155-B155&lt;=28),"","28日以内に変更")),"")))</f>
        <v/>
      </c>
      <c r="W155" s="153" t="str">
        <f>IF(G155=プルダウン!$B$4,IF(AND(J155&gt;=$B$154,J155&lt;$X$153),"",プルダウン!$G$9),"")</f>
        <v/>
      </c>
      <c r="X155" s="154"/>
    </row>
    <row r="156" spans="2:24">
      <c r="B156" s="62" t="str">
        <f>IF(B155="ー","ー",IF(B155+1&gt;DATE(基本情報!$F$10,基本情報!$H$10,基本情報!$J$10),"ー",B155+1))</f>
        <v>ー</v>
      </c>
      <c r="C156" s="63" t="str">
        <f t="shared" si="19"/>
        <v>ー</v>
      </c>
      <c r="D156" s="114" t="str">
        <f>IF(B156="","",IF(AND(B156&gt;=基本情報!$G$17,B156&lt;=基本情報!$J$17),"夏季休暇",IF(AND(B156&gt;=基本情報!$G$18,B156&lt;=基本情報!$J$18),"年末年始休暇",(IF($C156=基本情報!$G$16,"休日",IF($C156=基本情報!$I$16,"休日",""))))))</f>
        <v/>
      </c>
      <c r="E156" s="115"/>
      <c r="F156" s="116"/>
      <c r="G156" s="122"/>
      <c r="H156" s="123"/>
      <c r="I156" s="124"/>
      <c r="J156" s="125"/>
      <c r="K156" s="126"/>
      <c r="L156" s="127"/>
      <c r="M156" s="104"/>
      <c r="N156" s="104"/>
      <c r="O156" s="104"/>
      <c r="P156" s="104"/>
      <c r="Q156" s="106"/>
      <c r="R156" s="106"/>
      <c r="U156" s="68" t="str">
        <f>IF(G156=プルダウン!$B$5,ABS(B156-J156),"")</f>
        <v/>
      </c>
      <c r="V156" s="69" t="str">
        <f>IF(AND(D156="",G156=プルダウン!$B$4),"振替作業不可",IF(AND(D156=プルダウン!$B$3,G156=プルダウン!$B$5),"振替休日不可",IF(G156=プルダウン!$B$5,IF(J156="","振替作業日未入力",IF(AND(J156-B156&gt;=-28,J156-B156&lt;=28),"","28日以内に変更")),"")))</f>
        <v/>
      </c>
      <c r="W156" s="153" t="str">
        <f>IF(G156=プルダウン!$B$4,IF(AND(J156&gt;=$B$154,J156&lt;$X$153),"",プルダウン!$G$9),"")</f>
        <v/>
      </c>
      <c r="X156" s="154"/>
    </row>
    <row r="157" spans="2:24">
      <c r="B157" s="62" t="str">
        <f>IF(B156="ー","ー",IF(B156+1&gt;DATE(基本情報!$F$10,基本情報!$H$10,基本情報!$J$10),"ー",B156+1))</f>
        <v>ー</v>
      </c>
      <c r="C157" s="63" t="str">
        <f t="shared" si="19"/>
        <v>ー</v>
      </c>
      <c r="D157" s="114" t="str">
        <f>IF(B157="","",IF(AND(B157&gt;=基本情報!$G$17,B157&lt;=基本情報!$J$17),"夏季休暇",IF(AND(B157&gt;=基本情報!$G$18,B157&lt;=基本情報!$J$18),"年末年始休暇",(IF($C157=基本情報!$G$16,"休日",IF($C157=基本情報!$I$16,"休日",""))))))</f>
        <v/>
      </c>
      <c r="E157" s="115"/>
      <c r="F157" s="116"/>
      <c r="G157" s="122"/>
      <c r="H157" s="123"/>
      <c r="I157" s="124"/>
      <c r="J157" s="125"/>
      <c r="K157" s="126"/>
      <c r="L157" s="127"/>
      <c r="M157" s="104"/>
      <c r="N157" s="104"/>
      <c r="O157" s="104"/>
      <c r="P157" s="104"/>
      <c r="Q157" s="106"/>
      <c r="R157" s="106"/>
      <c r="U157" s="68" t="str">
        <f>IF(G157=プルダウン!$B$5,ABS(B157-J157),"")</f>
        <v/>
      </c>
      <c r="V157" s="69" t="str">
        <f>IF(AND(D157="",G157=プルダウン!$B$4),"振替作業不可",IF(AND(D157=プルダウン!$B$3,G157=プルダウン!$B$5),"振替休日不可",IF(G157=プルダウン!$B$5,IF(J157="","振替作業日未入力",IF(AND(J157-B157&gt;=-28,J157-B157&lt;=28),"","28日以内に変更")),"")))</f>
        <v/>
      </c>
      <c r="W157" s="153" t="str">
        <f>IF(G157=プルダウン!$B$4,IF(AND(J157&gt;=$B$154,J157&lt;$X$153),"",プルダウン!$G$9),"")</f>
        <v/>
      </c>
      <c r="X157" s="154"/>
    </row>
    <row r="158" spans="2:24">
      <c r="B158" s="62" t="str">
        <f>IF(B157="ー","ー",IF(B157+1&gt;DATE(基本情報!$F$10,基本情報!$H$10,基本情報!$J$10),"ー",B157+1))</f>
        <v>ー</v>
      </c>
      <c r="C158" s="63" t="str">
        <f t="shared" si="19"/>
        <v>ー</v>
      </c>
      <c r="D158" s="114" t="str">
        <f>IF(B158="","",IF(AND(B158&gt;=基本情報!$G$17,B158&lt;=基本情報!$J$17),"夏季休暇",IF(AND(B158&gt;=基本情報!$G$18,B158&lt;=基本情報!$J$18),"年末年始休暇",(IF($C158=基本情報!$G$16,"休日",IF($C158=基本情報!$I$16,"休日",""))))))</f>
        <v/>
      </c>
      <c r="E158" s="115"/>
      <c r="F158" s="116"/>
      <c r="G158" s="122"/>
      <c r="H158" s="123"/>
      <c r="I158" s="124"/>
      <c r="J158" s="125"/>
      <c r="K158" s="126"/>
      <c r="L158" s="127"/>
      <c r="M158" s="104"/>
      <c r="N158" s="104"/>
      <c r="O158" s="104"/>
      <c r="P158" s="104"/>
      <c r="Q158" s="106"/>
      <c r="R158" s="106"/>
      <c r="U158" s="68" t="str">
        <f>IF(G158=プルダウン!$B$5,ABS(B158-J158),"")</f>
        <v/>
      </c>
      <c r="V158" s="69" t="str">
        <f>IF(AND(D158="",G158=プルダウン!$B$4),"振替作業不可",IF(AND(D158=プルダウン!$B$3,G158=プルダウン!$B$5),"振替休日不可",IF(G158=プルダウン!$B$5,IF(J158="","振替作業日未入力",IF(AND(J158-B158&gt;=-28,J158-B158&lt;=28),"","28日以内に変更")),"")))</f>
        <v/>
      </c>
      <c r="W158" s="153" t="str">
        <f>IF(G158=プルダウン!$B$4,IF(AND(J158&gt;=$B$154,J158&lt;$X$153),"",プルダウン!$G$9),"")</f>
        <v/>
      </c>
      <c r="X158" s="154"/>
    </row>
    <row r="159" spans="2:24">
      <c r="B159" s="62" t="str">
        <f>IF(B158="ー","ー",IF(B158+1&gt;DATE(基本情報!$F$10,基本情報!$H$10,基本情報!$J$10),"ー",B158+1))</f>
        <v>ー</v>
      </c>
      <c r="C159" s="63" t="str">
        <f t="shared" si="19"/>
        <v>ー</v>
      </c>
      <c r="D159" s="114" t="str">
        <f>IF(B159="","",IF(AND(B159&gt;=基本情報!$G$17,B159&lt;=基本情報!$J$17),"夏季休暇",IF(AND(B159&gt;=基本情報!$G$18,B159&lt;=基本情報!$J$18),"年末年始休暇",(IF($C159=基本情報!$G$16,"休日",IF($C159=基本情報!$I$16,"休日",""))))))</f>
        <v/>
      </c>
      <c r="E159" s="115"/>
      <c r="F159" s="116"/>
      <c r="G159" s="122"/>
      <c r="H159" s="123"/>
      <c r="I159" s="124"/>
      <c r="J159" s="125"/>
      <c r="K159" s="126"/>
      <c r="L159" s="127"/>
      <c r="M159" s="104"/>
      <c r="N159" s="104"/>
      <c r="O159" s="104"/>
      <c r="P159" s="104"/>
      <c r="Q159" s="106"/>
      <c r="R159" s="106"/>
      <c r="U159" s="68" t="str">
        <f>IF(G159=プルダウン!$B$5,ABS(B159-J159),"")</f>
        <v/>
      </c>
      <c r="V159" s="69" t="str">
        <f>IF(AND(D159="",G159=プルダウン!$B$4),"振替作業不可",IF(AND(D159=プルダウン!$B$3,G159=プルダウン!$B$5),"振替休日不可",IF(G159=プルダウン!$B$5,IF(J159="","振替作業日未入力",IF(AND(J159-B159&gt;=-28,J159-B159&lt;=28),"","28日以内に変更")),"")))</f>
        <v/>
      </c>
      <c r="W159" s="153" t="str">
        <f>IF(G159=プルダウン!$B$4,IF(AND(J159&gt;=$B$154,J159&lt;$X$153),"",プルダウン!$G$9),"")</f>
        <v/>
      </c>
      <c r="X159" s="154"/>
    </row>
    <row r="160" spans="2:24">
      <c r="B160" s="64" t="str">
        <f>IF(B159="ー","ー",IF(B159+1&gt;DATE(基本情報!$F$10,基本情報!$H$10,基本情報!$J$10),"ー",B159+1))</f>
        <v>ー</v>
      </c>
      <c r="C160" s="65" t="str">
        <f t="shared" si="19"/>
        <v>ー</v>
      </c>
      <c r="D160" s="117" t="str">
        <f>IF(B160="","",IF(AND(B160&gt;=基本情報!$G$17,B160&lt;=基本情報!$J$17),"夏季休暇",IF(AND(B160&gt;=基本情報!$G$18,B160&lt;=基本情報!$J$18),"年末年始休暇",(IF($C160=基本情報!$G$16,"休日",IF($C160=基本情報!$I$16,"休日",""))))))</f>
        <v/>
      </c>
      <c r="E160" s="118"/>
      <c r="F160" s="119"/>
      <c r="G160" s="128"/>
      <c r="H160" s="129"/>
      <c r="I160" s="130"/>
      <c r="J160" s="131"/>
      <c r="K160" s="132"/>
      <c r="L160" s="133"/>
      <c r="M160" s="120"/>
      <c r="N160" s="120"/>
      <c r="O160" s="120"/>
      <c r="P160" s="120"/>
      <c r="Q160" s="107"/>
      <c r="R160" s="107"/>
      <c r="U160" s="70" t="str">
        <f>IF(G160=プルダウン!$B$5,ABS(B160-J160),"")</f>
        <v/>
      </c>
      <c r="V160" s="71" t="str">
        <f>IF(AND(D160="",G160=プルダウン!$B$4),"振替作業不可",IF(AND(D160=プルダウン!$B$3,G160=プルダウン!$B$5),"振替休日不可",IF(G160=プルダウン!$B$5,IF(J160="","振替作業日未入力",IF(AND(J160-B160&gt;=-28,J160-B160&lt;=28),"","28日以内に変更")),"")))</f>
        <v/>
      </c>
      <c r="W160" s="155" t="str">
        <f>IF(G160=プルダウン!$B$4,IF(AND(J160&gt;=$B$154,J160&lt;$X$153),"",プルダウン!$G$9),"")</f>
        <v/>
      </c>
      <c r="X160" s="156"/>
    </row>
    <row r="161" spans="2:24">
      <c r="B161" s="60" t="str">
        <f>IF(B160="ー","ー",IF(B160+1&gt;DATE(基本情報!$F$10,基本情報!$H$10,基本情報!$J$10),"ー",IF(MONTH(B154)=MONTH(B160+1),B160+1,"ー")))</f>
        <v>ー</v>
      </c>
      <c r="C161" s="61" t="str">
        <f t="shared" si="19"/>
        <v>ー</v>
      </c>
      <c r="D161" s="134" t="str">
        <f>IF(B161="","",IF(AND(B161&gt;=基本情報!$G$17,B161&lt;=基本情報!$J$17),"夏季休暇",IF(AND(B161&gt;=基本情報!$G$18,B161&lt;=基本情報!$J$18),"年末年始休暇",(IF($C161=基本情報!$G$16,"休日",IF($C161=基本情報!$I$16,"休日",""))))))</f>
        <v/>
      </c>
      <c r="E161" s="135"/>
      <c r="F161" s="136"/>
      <c r="G161" s="137"/>
      <c r="H161" s="138"/>
      <c r="I161" s="139"/>
      <c r="J161" s="140"/>
      <c r="K161" s="141"/>
      <c r="L161" s="142"/>
      <c r="M161" s="144"/>
      <c r="N161" s="144"/>
      <c r="O161" s="144"/>
      <c r="P161" s="144"/>
      <c r="Q161" s="105" t="str">
        <f>IF(COUNTIF(B161:B167,"ー")&gt;0,"ー",IF(COUNTIF(G161:G167,プルダウン!$B$6)+COUNTIF(G161:G167,プルダウン!$B$7)+COUNTIF(G161:G167,プルダウン!$B$8)+COUNTIF(G161:G167,プルダウン!$B$9)&gt;0,"ー",IF(COUNTIF(G161:G167,プルダウン!$B$3)+COUNTIF(G161:G167,プルダウン!$B$4)&gt;=2,"○","×")))</f>
        <v>ー</v>
      </c>
      <c r="R161" s="105" t="str">
        <f>IF(Q161="○",IF(COUNTBLANK(W161:W167)=7,Q161,"×"),Q161)</f>
        <v>ー</v>
      </c>
      <c r="U161" s="66" t="str">
        <f>IF(G161=プルダウン!$B$5,ABS(B161-J161),"")</f>
        <v/>
      </c>
      <c r="V161" s="67" t="str">
        <f>IF(AND(D161="",G161=プルダウン!$B$4),"振替作業不可",IF(AND(D161=プルダウン!$B$3,G161=プルダウン!$B$5),"振替休日不可",IF(G161=プルダウン!$B$5,IF(J161="","振替作業日未入力",IF(AND(J161-B161&gt;=-28,J161-B161&lt;=28),"","28日以内に変更")),"")))</f>
        <v/>
      </c>
      <c r="W161" s="151" t="str">
        <f>IF(G161=プルダウン!$B$4,IF(AND(J161&gt;=$B$154,J161&lt;$X$153),"",プルダウン!$G$9),"")</f>
        <v/>
      </c>
      <c r="X161" s="152"/>
    </row>
    <row r="162" spans="2:24">
      <c r="B162" s="62" t="str">
        <f>IF(B161="ー","ー",IF(B161+1&gt;DATE(基本情報!$F$10,基本情報!$H$10,基本情報!$J$10),"ー",B161+1))</f>
        <v>ー</v>
      </c>
      <c r="C162" s="63" t="str">
        <f t="shared" si="19"/>
        <v>ー</v>
      </c>
      <c r="D162" s="114" t="str">
        <f>IF(B162="","",IF(AND(B162&gt;=基本情報!$G$17,B162&lt;=基本情報!$J$17),"夏季休暇",IF(AND(B162&gt;=基本情報!$G$18,B162&lt;=基本情報!$J$18),"年末年始休暇",(IF($C162=基本情報!$G$16,"休日",IF($C162=基本情報!$I$16,"休日",""))))))</f>
        <v/>
      </c>
      <c r="E162" s="115"/>
      <c r="F162" s="116"/>
      <c r="G162" s="122"/>
      <c r="H162" s="123"/>
      <c r="I162" s="124"/>
      <c r="J162" s="125"/>
      <c r="K162" s="126"/>
      <c r="L162" s="127"/>
      <c r="M162" s="104"/>
      <c r="N162" s="104"/>
      <c r="O162" s="104"/>
      <c r="P162" s="104"/>
      <c r="Q162" s="106"/>
      <c r="R162" s="106"/>
      <c r="U162" s="68" t="str">
        <f>IF(G162=プルダウン!$B$5,ABS(B162-J162),"")</f>
        <v/>
      </c>
      <c r="V162" s="69" t="str">
        <f>IF(AND(D162="",G162=プルダウン!$B$4),"振替作業不可",IF(AND(D162=プルダウン!$B$3,G162=プルダウン!$B$5),"振替休日不可",IF(G162=プルダウン!$B$5,IF(J162="","振替作業日未入力",IF(AND(J162-B162&gt;=-28,J162-B162&lt;=28),"","28日以内に変更")),"")))</f>
        <v/>
      </c>
      <c r="W162" s="153" t="str">
        <f>IF(G162=プルダウン!$B$4,IF(AND(J162&gt;=$B$154,J162&lt;$X$153),"",プルダウン!$G$9),"")</f>
        <v/>
      </c>
      <c r="X162" s="154"/>
    </row>
    <row r="163" spans="2:24">
      <c r="B163" s="62" t="str">
        <f>IF(B162="ー","ー",IF(B162+1&gt;DATE(基本情報!$F$10,基本情報!$H$10,基本情報!$J$10),"ー",B162+1))</f>
        <v>ー</v>
      </c>
      <c r="C163" s="63" t="str">
        <f t="shared" si="19"/>
        <v>ー</v>
      </c>
      <c r="D163" s="114" t="str">
        <f>IF(B163="","",IF(AND(B163&gt;=基本情報!$G$17,B163&lt;=基本情報!$J$17),"夏季休暇",IF(AND(B163&gt;=基本情報!$G$18,B163&lt;=基本情報!$J$18),"年末年始休暇",(IF($C163=基本情報!$G$16,"休日",IF($C163=基本情報!$I$16,"休日",""))))))</f>
        <v/>
      </c>
      <c r="E163" s="115"/>
      <c r="F163" s="116"/>
      <c r="G163" s="122"/>
      <c r="H163" s="123"/>
      <c r="I163" s="124"/>
      <c r="J163" s="125"/>
      <c r="K163" s="126"/>
      <c r="L163" s="127"/>
      <c r="M163" s="104"/>
      <c r="N163" s="104"/>
      <c r="O163" s="104"/>
      <c r="P163" s="104"/>
      <c r="Q163" s="106"/>
      <c r="R163" s="106"/>
      <c r="U163" s="68" t="str">
        <f>IF(G163=プルダウン!$B$5,ABS(B163-J163),"")</f>
        <v/>
      </c>
      <c r="V163" s="69" t="str">
        <f>IF(AND(D163="",G163=プルダウン!$B$4),"振替作業不可",IF(AND(D163=プルダウン!$B$3,G163=プルダウン!$B$5),"振替休日不可",IF(G163=プルダウン!$B$5,IF(J163="","振替作業日未入力",IF(AND(J163-B163&gt;=-28,J163-B163&lt;=28),"","28日以内に変更")),"")))</f>
        <v/>
      </c>
      <c r="W163" s="153" t="str">
        <f>IF(G163=プルダウン!$B$4,IF(AND(J163&gt;=$B$154,J163&lt;$X$153),"",プルダウン!$G$9),"")</f>
        <v/>
      </c>
      <c r="X163" s="154"/>
    </row>
    <row r="164" spans="2:24">
      <c r="B164" s="62" t="str">
        <f>IF(B163="ー","ー",IF(B163+1&gt;DATE(基本情報!$F$10,基本情報!$H$10,基本情報!$J$10),"ー",B163+1))</f>
        <v>ー</v>
      </c>
      <c r="C164" s="63" t="str">
        <f t="shared" si="19"/>
        <v>ー</v>
      </c>
      <c r="D164" s="114" t="str">
        <f>IF(B164="","",IF(AND(B164&gt;=基本情報!$G$17,B164&lt;=基本情報!$J$17),"夏季休暇",IF(AND(B164&gt;=基本情報!$G$18,B164&lt;=基本情報!$J$18),"年末年始休暇",(IF($C164=基本情報!$G$16,"休日",IF($C164=基本情報!$I$16,"休日",""))))))</f>
        <v/>
      </c>
      <c r="E164" s="115"/>
      <c r="F164" s="116"/>
      <c r="G164" s="122"/>
      <c r="H164" s="123"/>
      <c r="I164" s="124"/>
      <c r="J164" s="125"/>
      <c r="K164" s="126"/>
      <c r="L164" s="127"/>
      <c r="M164" s="104"/>
      <c r="N164" s="104"/>
      <c r="O164" s="104"/>
      <c r="P164" s="104"/>
      <c r="Q164" s="106"/>
      <c r="R164" s="106"/>
      <c r="U164" s="68" t="str">
        <f>IF(G164=プルダウン!$B$5,ABS(B164-J164),"")</f>
        <v/>
      </c>
      <c r="V164" s="69" t="str">
        <f>IF(AND(D164="",G164=プルダウン!$B$4),"振替作業不可",IF(AND(D164=プルダウン!$B$3,G164=プルダウン!$B$5),"振替休日不可",IF(G164=プルダウン!$B$5,IF(J164="","振替作業日未入力",IF(AND(J164-B164&gt;=-28,J164-B164&lt;=28),"","28日以内に変更")),"")))</f>
        <v/>
      </c>
      <c r="W164" s="153" t="str">
        <f>IF(G164=プルダウン!$B$4,IF(AND(J164&gt;=$B$154,J164&lt;$X$153),"",プルダウン!$G$9),"")</f>
        <v/>
      </c>
      <c r="X164" s="154"/>
    </row>
    <row r="165" spans="2:24">
      <c r="B165" s="62" t="str">
        <f>IF(B164="ー","ー",IF(B164+1&gt;DATE(基本情報!$F$10,基本情報!$H$10,基本情報!$J$10),"ー",B164+1))</f>
        <v>ー</v>
      </c>
      <c r="C165" s="63" t="str">
        <f t="shared" si="19"/>
        <v>ー</v>
      </c>
      <c r="D165" s="114" t="str">
        <f>IF(B165="","",IF(AND(B165&gt;=基本情報!$G$17,B165&lt;=基本情報!$J$17),"夏季休暇",IF(AND(B165&gt;=基本情報!$G$18,B165&lt;=基本情報!$J$18),"年末年始休暇",(IF($C165=基本情報!$G$16,"休日",IF($C165=基本情報!$I$16,"休日",""))))))</f>
        <v/>
      </c>
      <c r="E165" s="115"/>
      <c r="F165" s="116"/>
      <c r="G165" s="122"/>
      <c r="H165" s="123"/>
      <c r="I165" s="124"/>
      <c r="J165" s="125"/>
      <c r="K165" s="126"/>
      <c r="L165" s="127"/>
      <c r="M165" s="104"/>
      <c r="N165" s="104"/>
      <c r="O165" s="104"/>
      <c r="P165" s="104"/>
      <c r="Q165" s="106"/>
      <c r="R165" s="106"/>
      <c r="U165" s="68" t="str">
        <f>IF(G165=プルダウン!$B$5,ABS(B165-J165),"")</f>
        <v/>
      </c>
      <c r="V165" s="69" t="str">
        <f>IF(AND(D165="",G165=プルダウン!$B$4),"振替作業不可",IF(AND(D165=プルダウン!$B$3,G165=プルダウン!$B$5),"振替休日不可",IF(G165=プルダウン!$B$5,IF(J165="","振替作業日未入力",IF(AND(J165-B165&gt;=-28,J165-B165&lt;=28),"","28日以内に変更")),"")))</f>
        <v/>
      </c>
      <c r="W165" s="153" t="str">
        <f>IF(G165=プルダウン!$B$4,IF(AND(J165&gt;=$B$154,J165&lt;$X$153),"",プルダウン!$G$9),"")</f>
        <v/>
      </c>
      <c r="X165" s="154"/>
    </row>
    <row r="166" spans="2:24">
      <c r="B166" s="62" t="str">
        <f>IF(B165="ー","ー",IF(B165+1&gt;DATE(基本情報!$F$10,基本情報!$H$10,基本情報!$J$10),"ー",B165+1))</f>
        <v>ー</v>
      </c>
      <c r="C166" s="63" t="str">
        <f t="shared" si="19"/>
        <v>ー</v>
      </c>
      <c r="D166" s="114" t="str">
        <f>IF(B166="","",IF(AND(B166&gt;=基本情報!$G$17,B166&lt;=基本情報!$J$17),"夏季休暇",IF(AND(B166&gt;=基本情報!$G$18,B166&lt;=基本情報!$J$18),"年末年始休暇",(IF($C166=基本情報!$G$16,"休日",IF($C166=基本情報!$I$16,"休日",""))))))</f>
        <v/>
      </c>
      <c r="E166" s="115"/>
      <c r="F166" s="116"/>
      <c r="G166" s="122"/>
      <c r="H166" s="123"/>
      <c r="I166" s="124"/>
      <c r="J166" s="125"/>
      <c r="K166" s="126"/>
      <c r="L166" s="127"/>
      <c r="M166" s="104"/>
      <c r="N166" s="104"/>
      <c r="O166" s="104"/>
      <c r="P166" s="104"/>
      <c r="Q166" s="106"/>
      <c r="R166" s="106"/>
      <c r="U166" s="68" t="str">
        <f>IF(G166=プルダウン!$B$5,ABS(B166-J166),"")</f>
        <v/>
      </c>
      <c r="V166" s="69" t="str">
        <f>IF(AND(D166="",G166=プルダウン!$B$4),"振替作業不可",IF(AND(D166=プルダウン!$B$3,G166=プルダウン!$B$5),"振替休日不可",IF(G166=プルダウン!$B$5,IF(J166="","振替作業日未入力",IF(AND(J166-B166&gt;=-28,J166-B166&lt;=28),"","28日以内に変更")),"")))</f>
        <v/>
      </c>
      <c r="W166" s="153" t="str">
        <f>IF(G166=プルダウン!$B$4,IF(AND(J166&gt;=$B$154,J166&lt;$X$153),"",プルダウン!$G$9),"")</f>
        <v/>
      </c>
      <c r="X166" s="154"/>
    </row>
    <row r="167" spans="2:24">
      <c r="B167" s="64" t="str">
        <f>IF(B166="ー","ー",IF(B166+1&gt;DATE(基本情報!$F$10,基本情報!$H$10,基本情報!$J$10),"ー",B166+1))</f>
        <v>ー</v>
      </c>
      <c r="C167" s="65" t="str">
        <f t="shared" si="19"/>
        <v>ー</v>
      </c>
      <c r="D167" s="117" t="str">
        <f>IF(B167="","",IF(AND(B167&gt;=基本情報!$G$17,B167&lt;=基本情報!$J$17),"夏季休暇",IF(AND(B167&gt;=基本情報!$G$18,B167&lt;=基本情報!$J$18),"年末年始休暇",(IF($C167=基本情報!$G$16,"休日",IF($C167=基本情報!$I$16,"休日",""))))))</f>
        <v/>
      </c>
      <c r="E167" s="118"/>
      <c r="F167" s="119"/>
      <c r="G167" s="128"/>
      <c r="H167" s="129"/>
      <c r="I167" s="130"/>
      <c r="J167" s="131"/>
      <c r="K167" s="132"/>
      <c r="L167" s="133"/>
      <c r="M167" s="120"/>
      <c r="N167" s="120"/>
      <c r="O167" s="120"/>
      <c r="P167" s="120"/>
      <c r="Q167" s="107"/>
      <c r="R167" s="107"/>
      <c r="U167" s="70" t="str">
        <f>IF(G167=プルダウン!$B$5,ABS(B167-J167),"")</f>
        <v/>
      </c>
      <c r="V167" s="71" t="str">
        <f>IF(AND(D167="",G167=プルダウン!$B$4),"振替作業不可",IF(AND(D167=プルダウン!$B$3,G167=プルダウン!$B$5),"振替休日不可",IF(G167=プルダウン!$B$5,IF(J167="","振替作業日未入力",IF(AND(J167-B167&gt;=-28,J167-B167&lt;=28),"","28日以内に変更")),"")))</f>
        <v/>
      </c>
      <c r="W167" s="155" t="str">
        <f>IF(G167=プルダウン!$B$4,IF(AND(J167&gt;=$B$154,J167&lt;$X$153),"",プルダウン!$G$9),"")</f>
        <v/>
      </c>
      <c r="X167" s="156"/>
    </row>
    <row r="168" spans="2:24">
      <c r="B168" s="60" t="str">
        <f>IF(B167="ー","ー",IF(B167+1&gt;DATE(基本情報!$F$10,基本情報!$H$10,基本情報!$J$10),"ー",IF(MONTH(B161)=MONTH(B167+1),B167+1,"ー")))</f>
        <v>ー</v>
      </c>
      <c r="C168" s="61" t="str">
        <f t="shared" si="19"/>
        <v>ー</v>
      </c>
      <c r="D168" s="134" t="str">
        <f>IF(B168="","",IF(AND(B168&gt;=基本情報!$G$17,B168&lt;=基本情報!$J$17),"夏季休暇",IF(AND(B168&gt;=基本情報!$G$18,B168&lt;=基本情報!$J$18),"年末年始休暇",(IF($C168=基本情報!$G$16,"休日",IF($C168=基本情報!$I$16,"休日",""))))))</f>
        <v/>
      </c>
      <c r="E168" s="135"/>
      <c r="F168" s="136"/>
      <c r="G168" s="137"/>
      <c r="H168" s="138"/>
      <c r="I168" s="139"/>
      <c r="J168" s="140"/>
      <c r="K168" s="141"/>
      <c r="L168" s="142"/>
      <c r="M168" s="144"/>
      <c r="N168" s="144"/>
      <c r="O168" s="144"/>
      <c r="P168" s="144"/>
      <c r="Q168" s="105" t="str">
        <f>IF(COUNTIF(B168:B174,"ー")&gt;0,"ー",IF(COUNTIF(G168:G174,プルダウン!$B$6)+COUNTIF(G168:G174,プルダウン!$B$7)+COUNTIF(G168:G174,プルダウン!$B$8)+COUNTIF(G168:G174,プルダウン!$B$9)&gt;0,"ー",IF(COUNTIF(G168:G174,プルダウン!$B$3)+COUNTIF(G168:G174,プルダウン!$B$4)&gt;=2,"○","×")))</f>
        <v>ー</v>
      </c>
      <c r="R168" s="105" t="str">
        <f>IF(Q168="○",IF(COUNTBLANK(W168:W174)=7,Q168,"×"),Q168)</f>
        <v>ー</v>
      </c>
      <c r="U168" s="66" t="str">
        <f>IF(G168=プルダウン!$B$5,ABS(B168-J168),"")</f>
        <v/>
      </c>
      <c r="V168" s="67" t="str">
        <f>IF(AND(D168="",G168=プルダウン!$B$4),"振替作業不可",IF(AND(D168=プルダウン!$B$3,G168=プルダウン!$B$5),"振替休日不可",IF(G168=プルダウン!$B$5,IF(J168="","振替作業日未入力",IF(AND(J168-B168&gt;=-28,J168-B168&lt;=28),"","28日以内に変更")),"")))</f>
        <v/>
      </c>
      <c r="W168" s="151" t="str">
        <f>IF(G168=プルダウン!$B$4,IF(AND(J168&gt;=$B$154,J168&lt;$X$153),"",プルダウン!$G$9),"")</f>
        <v/>
      </c>
      <c r="X168" s="152"/>
    </row>
    <row r="169" spans="2:24">
      <c r="B169" s="62" t="str">
        <f>IF(B168="ー","ー",IF(B168+1&gt;DATE(基本情報!$F$10,基本情報!$H$10,基本情報!$J$10),"ー",B168+1))</f>
        <v>ー</v>
      </c>
      <c r="C169" s="63" t="str">
        <f t="shared" si="19"/>
        <v>ー</v>
      </c>
      <c r="D169" s="114" t="str">
        <f>IF(B169="","",IF(AND(B169&gt;=基本情報!$G$17,B169&lt;=基本情報!$J$17),"夏季休暇",IF(AND(B169&gt;=基本情報!$G$18,B169&lt;=基本情報!$J$18),"年末年始休暇",(IF($C169=基本情報!$G$16,"休日",IF($C169=基本情報!$I$16,"休日",""))))))</f>
        <v/>
      </c>
      <c r="E169" s="115"/>
      <c r="F169" s="116"/>
      <c r="G169" s="122"/>
      <c r="H169" s="123"/>
      <c r="I169" s="124"/>
      <c r="J169" s="125"/>
      <c r="K169" s="126"/>
      <c r="L169" s="127"/>
      <c r="M169" s="104"/>
      <c r="N169" s="104"/>
      <c r="O169" s="104"/>
      <c r="P169" s="104"/>
      <c r="Q169" s="106"/>
      <c r="R169" s="106"/>
      <c r="U169" s="68" t="str">
        <f>IF(G169=プルダウン!$B$5,ABS(B169-J169),"")</f>
        <v/>
      </c>
      <c r="V169" s="69" t="str">
        <f>IF(AND(D169="",G169=プルダウン!$B$4),"振替作業不可",IF(AND(D169=プルダウン!$B$3,G169=プルダウン!$B$5),"振替休日不可",IF(G169=プルダウン!$B$5,IF(J169="","振替作業日未入力",IF(AND(J169-B169&gt;=-28,J169-B169&lt;=28),"","28日以内に変更")),"")))</f>
        <v/>
      </c>
      <c r="W169" s="153" t="str">
        <f>IF(G169=プルダウン!$B$4,IF(AND(J169&gt;=$B$154,J169&lt;$X$153),"",プルダウン!$G$9),"")</f>
        <v/>
      </c>
      <c r="X169" s="154"/>
    </row>
    <row r="170" spans="2:24">
      <c r="B170" s="62" t="str">
        <f>IF(B169="ー","ー",IF(B169+1&gt;DATE(基本情報!$F$10,基本情報!$H$10,基本情報!$J$10),"ー",B169+1))</f>
        <v>ー</v>
      </c>
      <c r="C170" s="63" t="str">
        <f t="shared" si="19"/>
        <v>ー</v>
      </c>
      <c r="D170" s="114" t="str">
        <f>IF(B170="","",IF(AND(B170&gt;=基本情報!$G$17,B170&lt;=基本情報!$J$17),"夏季休暇",IF(AND(B170&gt;=基本情報!$G$18,B170&lt;=基本情報!$J$18),"年末年始休暇",(IF($C170=基本情報!$G$16,"休日",IF($C170=基本情報!$I$16,"休日",""))))))</f>
        <v/>
      </c>
      <c r="E170" s="115"/>
      <c r="F170" s="116"/>
      <c r="G170" s="122"/>
      <c r="H170" s="123"/>
      <c r="I170" s="124"/>
      <c r="J170" s="125"/>
      <c r="K170" s="126"/>
      <c r="L170" s="127"/>
      <c r="M170" s="104"/>
      <c r="N170" s="104"/>
      <c r="O170" s="104"/>
      <c r="P170" s="104"/>
      <c r="Q170" s="106"/>
      <c r="R170" s="106"/>
      <c r="U170" s="68" t="str">
        <f>IF(G170=プルダウン!$B$5,ABS(B170-J170),"")</f>
        <v/>
      </c>
      <c r="V170" s="69" t="str">
        <f>IF(AND(D170="",G170=プルダウン!$B$4),"振替作業不可",IF(AND(D170=プルダウン!$B$3,G170=プルダウン!$B$5),"振替休日不可",IF(G170=プルダウン!$B$5,IF(J170="","振替作業日未入力",IF(AND(J170-B170&gt;=-28,J170-B170&lt;=28),"","28日以内に変更")),"")))</f>
        <v/>
      </c>
      <c r="W170" s="153" t="str">
        <f>IF(G170=プルダウン!$B$4,IF(AND(J170&gt;=$B$154,J170&lt;$X$153),"",プルダウン!$G$9),"")</f>
        <v/>
      </c>
      <c r="X170" s="154"/>
    </row>
    <row r="171" spans="2:24">
      <c r="B171" s="62" t="str">
        <f>IF(B170="ー","ー",IF(B170+1&gt;DATE(基本情報!$F$10,基本情報!$H$10,基本情報!$J$10),"ー",B170+1))</f>
        <v>ー</v>
      </c>
      <c r="C171" s="63" t="str">
        <f t="shared" si="19"/>
        <v>ー</v>
      </c>
      <c r="D171" s="114" t="str">
        <f>IF(B171="","",IF(AND(B171&gt;=基本情報!$G$17,B171&lt;=基本情報!$J$17),"夏季休暇",IF(AND(B171&gt;=基本情報!$G$18,B171&lt;=基本情報!$J$18),"年末年始休暇",(IF($C171=基本情報!$G$16,"休日",IF($C171=基本情報!$I$16,"休日",""))))))</f>
        <v/>
      </c>
      <c r="E171" s="115"/>
      <c r="F171" s="116"/>
      <c r="G171" s="122"/>
      <c r="H171" s="123"/>
      <c r="I171" s="124"/>
      <c r="J171" s="125"/>
      <c r="K171" s="126"/>
      <c r="L171" s="127"/>
      <c r="M171" s="104"/>
      <c r="N171" s="104"/>
      <c r="O171" s="104"/>
      <c r="P171" s="104"/>
      <c r="Q171" s="106"/>
      <c r="R171" s="106"/>
      <c r="U171" s="68" t="str">
        <f>IF(G171=プルダウン!$B$5,ABS(B171-J171),"")</f>
        <v/>
      </c>
      <c r="V171" s="69" t="str">
        <f>IF(AND(D171="",G171=プルダウン!$B$4),"振替作業不可",IF(AND(D171=プルダウン!$B$3,G171=プルダウン!$B$5),"振替休日不可",IF(G171=プルダウン!$B$5,IF(J171="","振替作業日未入力",IF(AND(J171-B171&gt;=-28,J171-B171&lt;=28),"","28日以内に変更")),"")))</f>
        <v/>
      </c>
      <c r="W171" s="153" t="str">
        <f>IF(G171=プルダウン!$B$4,IF(AND(J171&gt;=$B$154,J171&lt;$X$153),"",プルダウン!$G$9),"")</f>
        <v/>
      </c>
      <c r="X171" s="154"/>
    </row>
    <row r="172" spans="2:24">
      <c r="B172" s="62" t="str">
        <f>IF(B171="ー","ー",IF(B171+1&gt;DATE(基本情報!$F$10,基本情報!$H$10,基本情報!$J$10),"ー",B171+1))</f>
        <v>ー</v>
      </c>
      <c r="C172" s="63" t="str">
        <f t="shared" si="19"/>
        <v>ー</v>
      </c>
      <c r="D172" s="114" t="str">
        <f>IF(B172="","",IF(AND(B172&gt;=基本情報!$G$17,B172&lt;=基本情報!$J$17),"夏季休暇",IF(AND(B172&gt;=基本情報!$G$18,B172&lt;=基本情報!$J$18),"年末年始休暇",(IF($C172=基本情報!$G$16,"休日",IF($C172=基本情報!$I$16,"休日",""))))))</f>
        <v/>
      </c>
      <c r="E172" s="115"/>
      <c r="F172" s="116"/>
      <c r="G172" s="122"/>
      <c r="H172" s="123"/>
      <c r="I172" s="124"/>
      <c r="J172" s="125"/>
      <c r="K172" s="126"/>
      <c r="L172" s="127"/>
      <c r="M172" s="104"/>
      <c r="N172" s="104"/>
      <c r="O172" s="104"/>
      <c r="P172" s="104"/>
      <c r="Q172" s="106"/>
      <c r="R172" s="106"/>
      <c r="U172" s="68" t="str">
        <f>IF(G172=プルダウン!$B$5,ABS(B172-J172),"")</f>
        <v/>
      </c>
      <c r="V172" s="69" t="str">
        <f>IF(AND(D172="",G172=プルダウン!$B$4),"振替作業不可",IF(AND(D172=プルダウン!$B$3,G172=プルダウン!$B$5),"振替休日不可",IF(G172=プルダウン!$B$5,IF(J172="","振替作業日未入力",IF(AND(J172-B172&gt;=-28,J172-B172&lt;=28),"","28日以内に変更")),"")))</f>
        <v/>
      </c>
      <c r="W172" s="153" t="str">
        <f>IF(G172=プルダウン!$B$4,IF(AND(J172&gt;=$B$154,J172&lt;$X$153),"",プルダウン!$G$9),"")</f>
        <v/>
      </c>
      <c r="X172" s="154"/>
    </row>
    <row r="173" spans="2:24">
      <c r="B173" s="62" t="str">
        <f>IF(B172="ー","ー",IF(B172+1&gt;DATE(基本情報!$F$10,基本情報!$H$10,基本情報!$J$10),"ー",B172+1))</f>
        <v>ー</v>
      </c>
      <c r="C173" s="63" t="str">
        <f t="shared" si="19"/>
        <v>ー</v>
      </c>
      <c r="D173" s="114" t="str">
        <f>IF(B173="","",IF(AND(B173&gt;=基本情報!$G$17,B173&lt;=基本情報!$J$17),"夏季休暇",IF(AND(B173&gt;=基本情報!$G$18,B173&lt;=基本情報!$J$18),"年末年始休暇",(IF($C173=基本情報!$G$16,"休日",IF($C173=基本情報!$I$16,"休日",""))))))</f>
        <v/>
      </c>
      <c r="E173" s="115"/>
      <c r="F173" s="116"/>
      <c r="G173" s="122"/>
      <c r="H173" s="123"/>
      <c r="I173" s="124"/>
      <c r="J173" s="125"/>
      <c r="K173" s="126"/>
      <c r="L173" s="127"/>
      <c r="M173" s="104"/>
      <c r="N173" s="104"/>
      <c r="O173" s="104"/>
      <c r="P173" s="104"/>
      <c r="Q173" s="106"/>
      <c r="R173" s="106"/>
      <c r="U173" s="68" t="str">
        <f>IF(G173=プルダウン!$B$5,ABS(B173-J173),"")</f>
        <v/>
      </c>
      <c r="V173" s="69" t="str">
        <f>IF(AND(D173="",G173=プルダウン!$B$4),"振替作業不可",IF(AND(D173=プルダウン!$B$3,G173=プルダウン!$B$5),"振替休日不可",IF(G173=プルダウン!$B$5,IF(J173="","振替作業日未入力",IF(AND(J173-B173&gt;=-28,J173-B173&lt;=28),"","28日以内に変更")),"")))</f>
        <v/>
      </c>
      <c r="W173" s="153" t="str">
        <f>IF(G173=プルダウン!$B$4,IF(AND(J173&gt;=$B$154,J173&lt;$X$153),"",プルダウン!$G$9),"")</f>
        <v/>
      </c>
      <c r="X173" s="154"/>
    </row>
    <row r="174" spans="2:24">
      <c r="B174" s="64" t="str">
        <f>IF(B173="ー","ー",IF(B173+1&gt;DATE(基本情報!$F$10,基本情報!$H$10,基本情報!$J$10),"ー",B173+1))</f>
        <v>ー</v>
      </c>
      <c r="C174" s="65" t="str">
        <f t="shared" si="19"/>
        <v>ー</v>
      </c>
      <c r="D174" s="117" t="str">
        <f>IF(B174="","",IF(AND(B174&gt;=基本情報!$G$17,B174&lt;=基本情報!$J$17),"夏季休暇",IF(AND(B174&gt;=基本情報!$G$18,B174&lt;=基本情報!$J$18),"年末年始休暇",(IF($C174=基本情報!$G$16,"休日",IF($C174=基本情報!$I$16,"休日",""))))))</f>
        <v/>
      </c>
      <c r="E174" s="118"/>
      <c r="F174" s="119"/>
      <c r="G174" s="128"/>
      <c r="H174" s="129"/>
      <c r="I174" s="130"/>
      <c r="J174" s="131"/>
      <c r="K174" s="132"/>
      <c r="L174" s="133"/>
      <c r="M174" s="120"/>
      <c r="N174" s="120"/>
      <c r="O174" s="120"/>
      <c r="P174" s="120"/>
      <c r="Q174" s="107"/>
      <c r="R174" s="107"/>
      <c r="U174" s="70" t="str">
        <f>IF(G174=プルダウン!$B$5,ABS(B174-J174),"")</f>
        <v/>
      </c>
      <c r="V174" s="71" t="str">
        <f>IF(AND(D174="",G174=プルダウン!$B$4),"振替作業不可",IF(AND(D174=プルダウン!$B$3,G174=プルダウン!$B$5),"振替休日不可",IF(G174=プルダウン!$B$5,IF(J174="","振替作業日未入力",IF(AND(J174-B174&gt;=-28,J174-B174&lt;=28),"","28日以内に変更")),"")))</f>
        <v/>
      </c>
      <c r="W174" s="155" t="str">
        <f>IF(G174=プルダウン!$B$4,IF(AND(J174&gt;=$B$154,J174&lt;$X$153),"",プルダウン!$G$9),"")</f>
        <v/>
      </c>
      <c r="X174" s="156"/>
    </row>
    <row r="175" spans="2:24">
      <c r="B175" s="60" t="str">
        <f>IF(B174="ー","ー",IF(B174+1&gt;DATE(基本情報!$F$10,基本情報!$H$10,基本情報!$J$10),"ー",IF(MONTH(B168)=MONTH(B174+1),B174+1,"ー")))</f>
        <v>ー</v>
      </c>
      <c r="C175" s="61" t="str">
        <f t="shared" si="19"/>
        <v>ー</v>
      </c>
      <c r="D175" s="134" t="str">
        <f>IF(B175="","",IF(AND(B175&gt;=基本情報!$G$17,B175&lt;=基本情報!$J$17),"夏季休暇",IF(AND(B175&gt;=基本情報!$G$18,B175&lt;=基本情報!$J$18),"年末年始休暇",(IF($C175=基本情報!$G$16,"休日",IF($C175=基本情報!$I$16,"休日",""))))))</f>
        <v/>
      </c>
      <c r="E175" s="135"/>
      <c r="F175" s="136"/>
      <c r="G175" s="137"/>
      <c r="H175" s="138"/>
      <c r="I175" s="139"/>
      <c r="J175" s="140"/>
      <c r="K175" s="141"/>
      <c r="L175" s="142"/>
      <c r="M175" s="144"/>
      <c r="N175" s="144"/>
      <c r="O175" s="144"/>
      <c r="P175" s="144"/>
      <c r="Q175" s="105" t="str">
        <f>IF(COUNTIF(B175:B181,"ー")&gt;0,"ー",IF(COUNTIF(G175:G181,プルダウン!$B$6)+COUNTIF(G175:G181,プルダウン!$B$7)+COUNTIF(G175:G181,プルダウン!$B$8)+COUNTIF(G175:G181,プルダウン!$B$9)&gt;0,"ー",IF(COUNTIF(G175:G181,プルダウン!$B$3)+COUNTIF(G175:G181,プルダウン!$B$4)&gt;=2,"○","×")))</f>
        <v>ー</v>
      </c>
      <c r="R175" s="105" t="str">
        <f>IF(Q175="○",IF(COUNTBLANK(W175:W181)=7,Q175,"×"),Q175)</f>
        <v>ー</v>
      </c>
      <c r="U175" s="66" t="str">
        <f>IF(G175=プルダウン!$B$5,ABS(B175-J175),"")</f>
        <v/>
      </c>
      <c r="V175" s="67" t="str">
        <f>IF(AND(D175="",G175=プルダウン!$B$4),"振替作業不可",IF(AND(D175=プルダウン!$B$3,G175=プルダウン!$B$5),"振替休日不可",IF(G175=プルダウン!$B$5,IF(J175="","振替作業日未入力",IF(AND(J175-B175&gt;=-28,J175-B175&lt;=28),"","28日以内に変更")),"")))</f>
        <v/>
      </c>
      <c r="W175" s="151" t="str">
        <f>IF(G175=プルダウン!$B$4,IF(AND(J175&gt;=$B$154,J175&lt;$X$153),"",プルダウン!$G$9),"")</f>
        <v/>
      </c>
      <c r="X175" s="152"/>
    </row>
    <row r="176" spans="2:24">
      <c r="B176" s="62" t="str">
        <f>IF(B175="ー","ー",IF(B175+1&gt;DATE(基本情報!$F$10,基本情報!$H$10,基本情報!$J$10),"ー",B175+1))</f>
        <v>ー</v>
      </c>
      <c r="C176" s="63" t="str">
        <f t="shared" si="19"/>
        <v>ー</v>
      </c>
      <c r="D176" s="114" t="str">
        <f>IF(B176="","",IF(AND(B176&gt;=基本情報!$G$17,B176&lt;=基本情報!$J$17),"夏季休暇",IF(AND(B176&gt;=基本情報!$G$18,B176&lt;=基本情報!$J$18),"年末年始休暇",(IF($C176=基本情報!$G$16,"休日",IF($C176=基本情報!$I$16,"休日",""))))))</f>
        <v/>
      </c>
      <c r="E176" s="115"/>
      <c r="F176" s="116"/>
      <c r="G176" s="122"/>
      <c r="H176" s="123"/>
      <c r="I176" s="124"/>
      <c r="J176" s="125"/>
      <c r="K176" s="126"/>
      <c r="L176" s="127"/>
      <c r="M176" s="104"/>
      <c r="N176" s="104"/>
      <c r="O176" s="104"/>
      <c r="P176" s="104"/>
      <c r="Q176" s="106"/>
      <c r="R176" s="106"/>
      <c r="U176" s="68" t="str">
        <f>IF(G176=プルダウン!$B$5,ABS(B176-J176),"")</f>
        <v/>
      </c>
      <c r="V176" s="69" t="str">
        <f>IF(AND(D176="",G176=プルダウン!$B$4),"振替作業不可",IF(AND(D176=プルダウン!$B$3,G176=プルダウン!$B$5),"振替休日不可",IF(G176=プルダウン!$B$5,IF(J176="","振替作業日未入力",IF(AND(J176-B176&gt;=-28,J176-B176&lt;=28),"","28日以内に変更")),"")))</f>
        <v/>
      </c>
      <c r="W176" s="153" t="str">
        <f>IF(G176=プルダウン!$B$4,IF(AND(J176&gt;=$B$154,J176&lt;$X$153),"",プルダウン!$G$9),"")</f>
        <v/>
      </c>
      <c r="X176" s="154"/>
    </row>
    <row r="177" spans="2:24">
      <c r="B177" s="62" t="str">
        <f>IF(B176="ー","ー",IF(B176+1&gt;DATE(基本情報!$F$10,基本情報!$H$10,基本情報!$J$10),"ー",B176+1))</f>
        <v>ー</v>
      </c>
      <c r="C177" s="63" t="str">
        <f t="shared" si="19"/>
        <v>ー</v>
      </c>
      <c r="D177" s="114" t="str">
        <f>IF(B177="","",IF(AND(B177&gt;=基本情報!$G$17,B177&lt;=基本情報!$J$17),"夏季休暇",IF(AND(B177&gt;=基本情報!$G$18,B177&lt;=基本情報!$J$18),"年末年始休暇",(IF($C177=基本情報!$G$16,"休日",IF($C177=基本情報!$I$16,"休日",""))))))</f>
        <v/>
      </c>
      <c r="E177" s="115"/>
      <c r="F177" s="116"/>
      <c r="G177" s="122"/>
      <c r="H177" s="123"/>
      <c r="I177" s="124"/>
      <c r="J177" s="125"/>
      <c r="K177" s="126"/>
      <c r="L177" s="127"/>
      <c r="M177" s="104"/>
      <c r="N177" s="104"/>
      <c r="O177" s="104"/>
      <c r="P177" s="104"/>
      <c r="Q177" s="106"/>
      <c r="R177" s="106"/>
      <c r="U177" s="68" t="str">
        <f>IF(G177=プルダウン!$B$5,ABS(B177-J177),"")</f>
        <v/>
      </c>
      <c r="V177" s="69" t="str">
        <f>IF(AND(D177="",G177=プルダウン!$B$4),"振替作業不可",IF(AND(D177=プルダウン!$B$3,G177=プルダウン!$B$5),"振替休日不可",IF(G177=プルダウン!$B$5,IF(J177="","振替作業日未入力",IF(AND(J177-B177&gt;=-28,J177-B177&lt;=28),"","28日以内に変更")),"")))</f>
        <v/>
      </c>
      <c r="W177" s="153" t="str">
        <f>IF(G177=プルダウン!$B$4,IF(AND(J177&gt;=$B$154,J177&lt;$X$153),"",プルダウン!$G$9),"")</f>
        <v/>
      </c>
      <c r="X177" s="154"/>
    </row>
    <row r="178" spans="2:24">
      <c r="B178" s="62" t="str">
        <f>IF(B177="ー","ー",IF(B177+1&gt;DATE(基本情報!$F$10,基本情報!$H$10,基本情報!$J$10),"ー",B177+1))</f>
        <v>ー</v>
      </c>
      <c r="C178" s="63" t="str">
        <f t="shared" si="19"/>
        <v>ー</v>
      </c>
      <c r="D178" s="114" t="str">
        <f>IF(B178="","",IF(AND(B178&gt;=基本情報!$G$17,B178&lt;=基本情報!$J$17),"夏季休暇",IF(AND(B178&gt;=基本情報!$G$18,B178&lt;=基本情報!$J$18),"年末年始休暇",(IF($C178=基本情報!$G$16,"休日",IF($C178=基本情報!$I$16,"休日",""))))))</f>
        <v/>
      </c>
      <c r="E178" s="115"/>
      <c r="F178" s="116"/>
      <c r="G178" s="122"/>
      <c r="H178" s="123"/>
      <c r="I178" s="124"/>
      <c r="J178" s="125"/>
      <c r="K178" s="126"/>
      <c r="L178" s="127"/>
      <c r="M178" s="104"/>
      <c r="N178" s="104"/>
      <c r="O178" s="104"/>
      <c r="P178" s="104"/>
      <c r="Q178" s="106"/>
      <c r="R178" s="106"/>
      <c r="U178" s="68" t="str">
        <f>IF(G178=プルダウン!$B$5,ABS(B178-J178),"")</f>
        <v/>
      </c>
      <c r="V178" s="69" t="str">
        <f>IF(AND(D178="",G178=プルダウン!$B$4),"振替作業不可",IF(AND(D178=プルダウン!$B$3,G178=プルダウン!$B$5),"振替休日不可",IF(G178=プルダウン!$B$5,IF(J178="","振替作業日未入力",IF(AND(J178-B178&gt;=-28,J178-B178&lt;=28),"","28日以内に変更")),"")))</f>
        <v/>
      </c>
      <c r="W178" s="153" t="str">
        <f>IF(G178=プルダウン!$B$4,IF(AND(J178&gt;=$B$154,J178&lt;$X$153),"",プルダウン!$G$9),"")</f>
        <v/>
      </c>
      <c r="X178" s="154"/>
    </row>
    <row r="179" spans="2:24">
      <c r="B179" s="62" t="str">
        <f>IF(B178="ー","ー",IF(B178+1&gt;DATE(基本情報!$F$10,基本情報!$H$10,基本情報!$J$10),"ー",B178+1))</f>
        <v>ー</v>
      </c>
      <c r="C179" s="63" t="str">
        <f t="shared" si="19"/>
        <v>ー</v>
      </c>
      <c r="D179" s="114" t="str">
        <f>IF(B179="","",IF(AND(B179&gt;=基本情報!$G$17,B179&lt;=基本情報!$J$17),"夏季休暇",IF(AND(B179&gt;=基本情報!$G$18,B179&lt;=基本情報!$J$18),"年末年始休暇",(IF($C179=基本情報!$G$16,"休日",IF($C179=基本情報!$I$16,"休日",""))))))</f>
        <v/>
      </c>
      <c r="E179" s="115"/>
      <c r="F179" s="116"/>
      <c r="G179" s="122"/>
      <c r="H179" s="123"/>
      <c r="I179" s="124"/>
      <c r="J179" s="125"/>
      <c r="K179" s="126"/>
      <c r="L179" s="127"/>
      <c r="M179" s="104"/>
      <c r="N179" s="104"/>
      <c r="O179" s="104"/>
      <c r="P179" s="104"/>
      <c r="Q179" s="106"/>
      <c r="R179" s="106"/>
      <c r="U179" s="68" t="str">
        <f>IF(G179=プルダウン!$B$5,ABS(B179-J179),"")</f>
        <v/>
      </c>
      <c r="V179" s="69" t="str">
        <f>IF(AND(D179="",G179=プルダウン!$B$4),"振替作業不可",IF(AND(D179=プルダウン!$B$3,G179=プルダウン!$B$5),"振替休日不可",IF(G179=プルダウン!$B$5,IF(J179="","振替作業日未入力",IF(AND(J179-B179&gt;=-28,J179-B179&lt;=28),"","28日以内に変更")),"")))</f>
        <v/>
      </c>
      <c r="W179" s="153" t="str">
        <f>IF(G179=プルダウン!$B$4,IF(AND(J179&gt;=$B$154,J179&lt;$X$153),"",プルダウン!$G$9),"")</f>
        <v/>
      </c>
      <c r="X179" s="154"/>
    </row>
    <row r="180" spans="2:24">
      <c r="B180" s="62" t="str">
        <f>IF(B179="ー","ー",IF(B179+1&gt;DATE(基本情報!$F$10,基本情報!$H$10,基本情報!$J$10),"ー",B179+1))</f>
        <v>ー</v>
      </c>
      <c r="C180" s="63" t="str">
        <f t="shared" si="19"/>
        <v>ー</v>
      </c>
      <c r="D180" s="114" t="str">
        <f>IF(B180="","",IF(AND(B180&gt;=基本情報!$G$17,B180&lt;=基本情報!$J$17),"夏季休暇",IF(AND(B180&gt;=基本情報!$G$18,B180&lt;=基本情報!$J$18),"年末年始休暇",(IF($C180=基本情報!$G$16,"休日",IF($C180=基本情報!$I$16,"休日",""))))))</f>
        <v/>
      </c>
      <c r="E180" s="115"/>
      <c r="F180" s="116"/>
      <c r="G180" s="122"/>
      <c r="H180" s="123"/>
      <c r="I180" s="124"/>
      <c r="J180" s="125"/>
      <c r="K180" s="126"/>
      <c r="L180" s="127"/>
      <c r="M180" s="104"/>
      <c r="N180" s="104"/>
      <c r="O180" s="104"/>
      <c r="P180" s="104"/>
      <c r="Q180" s="106"/>
      <c r="R180" s="106"/>
      <c r="U180" s="68" t="str">
        <f>IF(G180=プルダウン!$B$5,ABS(B180-J180),"")</f>
        <v/>
      </c>
      <c r="V180" s="69" t="str">
        <f>IF(AND(D180="",G180=プルダウン!$B$4),"振替作業不可",IF(AND(D180=プルダウン!$B$3,G180=プルダウン!$B$5),"振替休日不可",IF(G180=プルダウン!$B$5,IF(J180="","振替作業日未入力",IF(AND(J180-B180&gt;=-28,J180-B180&lt;=28),"","28日以内に変更")),"")))</f>
        <v/>
      </c>
      <c r="W180" s="153" t="str">
        <f>IF(G180=プルダウン!$B$4,IF(AND(J180&gt;=$B$154,J180&lt;$X$153),"",プルダウン!$G$9),"")</f>
        <v/>
      </c>
      <c r="X180" s="154"/>
    </row>
    <row r="181" spans="2:24">
      <c r="B181" s="64" t="str">
        <f>IF(B180="ー","ー",IF(B180+1&gt;DATE(基本情報!$F$10,基本情報!$H$10,基本情報!$J$10),"ー",B180+1))</f>
        <v>ー</v>
      </c>
      <c r="C181" s="65" t="str">
        <f t="shared" si="19"/>
        <v>ー</v>
      </c>
      <c r="D181" s="117" t="str">
        <f>IF(B181="","",IF(AND(B181&gt;=基本情報!$G$17,B181&lt;=基本情報!$J$17),"夏季休暇",IF(AND(B181&gt;=基本情報!$G$18,B181&lt;=基本情報!$J$18),"年末年始休暇",(IF($C181=基本情報!$G$16,"休日",IF($C181=基本情報!$I$16,"休日",""))))))</f>
        <v/>
      </c>
      <c r="E181" s="118"/>
      <c r="F181" s="119"/>
      <c r="G181" s="128"/>
      <c r="H181" s="129"/>
      <c r="I181" s="130"/>
      <c r="J181" s="131"/>
      <c r="K181" s="132"/>
      <c r="L181" s="133"/>
      <c r="M181" s="120"/>
      <c r="N181" s="120"/>
      <c r="O181" s="120"/>
      <c r="P181" s="120"/>
      <c r="Q181" s="107"/>
      <c r="R181" s="107"/>
      <c r="U181" s="70" t="str">
        <f>IF(G181=プルダウン!$B$5,ABS(B181-J181),"")</f>
        <v/>
      </c>
      <c r="V181" s="71" t="str">
        <f>IF(AND(D181="",G181=プルダウン!$B$4),"振替作業不可",IF(AND(D181=プルダウン!$B$3,G181=プルダウン!$B$5),"振替休日不可",IF(G181=プルダウン!$B$5,IF(J181="","振替作業日未入力",IF(AND(J181-B181&gt;=-28,J181-B181&lt;=28),"","28日以内に変更")),"")))</f>
        <v/>
      </c>
      <c r="W181" s="155" t="str">
        <f>IF(G181=プルダウン!$B$4,IF(AND(J181&gt;=$B$154,J181&lt;$X$153),"",プルダウン!$G$9),"")</f>
        <v/>
      </c>
      <c r="X181" s="156"/>
    </row>
    <row r="182" spans="2:24">
      <c r="B182" s="60" t="str">
        <f>IF(B181="ー","ー",IF(B181+1&gt;DATE(基本情報!$F$10,基本情報!$H$10,基本情報!$J$10),"ー",IF(MONTH(B175)=MONTH(B181+1),B181+1,"ー")))</f>
        <v>ー</v>
      </c>
      <c r="C182" s="61" t="str">
        <f t="shared" si="19"/>
        <v>ー</v>
      </c>
      <c r="D182" s="134" t="str">
        <f>IF(B182="","",IF(AND(B182&gt;=基本情報!$G$17,B182&lt;=基本情報!$J$17),"夏季休暇",IF(AND(B182&gt;=基本情報!$G$18,B182&lt;=基本情報!$J$18),"年末年始休暇",(IF($C182=基本情報!$G$16,"休日",IF($C182=基本情報!$I$16,"休日",""))))))</f>
        <v/>
      </c>
      <c r="E182" s="135"/>
      <c r="F182" s="136"/>
      <c r="G182" s="137"/>
      <c r="H182" s="138"/>
      <c r="I182" s="139"/>
      <c r="J182" s="140"/>
      <c r="K182" s="141"/>
      <c r="L182" s="142"/>
      <c r="M182" s="144"/>
      <c r="N182" s="144"/>
      <c r="O182" s="144"/>
      <c r="P182" s="144"/>
      <c r="Q182" s="105" t="str">
        <f>IF(COUNTIF(B182:B188,"ー")&gt;0,"ー",IF(COUNTIF(G182:G188,プルダウン!$B$6)+COUNTIF(G182:G188,プルダウン!$B$7)+COUNTIF(G182:G188,プルダウン!$B$8)+COUNTIF(G182:G188,プルダウン!$B$9)&gt;0,"ー",IF(COUNTIF(G182:G188,プルダウン!$B$3)+COUNTIF(G182:G188,プルダウン!$B$4)&gt;=2,"○","×")))</f>
        <v>ー</v>
      </c>
      <c r="R182" s="105" t="str">
        <f>IF(Q182="○",IF(COUNTBLANK(W182:W188)=7,Q182,"×"),Q182)</f>
        <v>ー</v>
      </c>
      <c r="U182" s="66" t="str">
        <f>IF(G182=プルダウン!$B$5,ABS(B182-J182),"")</f>
        <v/>
      </c>
      <c r="V182" s="67" t="str">
        <f>IF(AND(D182="",G182=プルダウン!$B$4),"振替作業不可",IF(AND(D182=プルダウン!$B$3,G182=プルダウン!$B$5),"振替休日不可",IF(G182=プルダウン!$B$5,IF(J182="","振替作業日未入力",IF(AND(J182-B182&gt;=-28,J182-B182&lt;=28),"","28日以内に変更")),"")))</f>
        <v/>
      </c>
      <c r="W182" s="151" t="str">
        <f>IF(G182=プルダウン!$B$4,IF(AND(J182&gt;=$B$154,J182&lt;$X$153),"",プルダウン!$G$9),"")</f>
        <v/>
      </c>
      <c r="X182" s="152"/>
    </row>
    <row r="183" spans="2:24">
      <c r="B183" s="62" t="str">
        <f>IF(B182="ー","ー",IF(B182+1&gt;DATE(基本情報!$F$10,基本情報!$H$10,基本情報!$J$10),"ー",B182+1))</f>
        <v>ー</v>
      </c>
      <c r="C183" s="63" t="str">
        <f t="shared" si="19"/>
        <v>ー</v>
      </c>
      <c r="D183" s="114" t="str">
        <f>IF(B183="","",IF(AND(B183&gt;=基本情報!$G$17,B183&lt;=基本情報!$J$17),"夏季休暇",IF(AND(B183&gt;=基本情報!$G$18,B183&lt;=基本情報!$J$18),"年末年始休暇",(IF($C183=基本情報!$G$16,"休日",IF($C183=基本情報!$I$16,"休日",""))))))</f>
        <v/>
      </c>
      <c r="E183" s="115"/>
      <c r="F183" s="116"/>
      <c r="G183" s="122"/>
      <c r="H183" s="123"/>
      <c r="I183" s="124"/>
      <c r="J183" s="125"/>
      <c r="K183" s="126"/>
      <c r="L183" s="127"/>
      <c r="M183" s="104"/>
      <c r="N183" s="104"/>
      <c r="O183" s="104"/>
      <c r="P183" s="104"/>
      <c r="Q183" s="106"/>
      <c r="R183" s="106"/>
      <c r="U183" s="68" t="str">
        <f>IF(G183=プルダウン!$B$5,ABS(B183-J183),"")</f>
        <v/>
      </c>
      <c r="V183" s="69" t="str">
        <f>IF(AND(D183="",G183=プルダウン!$B$4),"振替作業不可",IF(AND(D183=プルダウン!$B$3,G183=プルダウン!$B$5),"振替休日不可",IF(G183=プルダウン!$B$5,IF(J183="","振替作業日未入力",IF(AND(J183-B183&gt;=-28,J183-B183&lt;=28),"","28日以内に変更")),"")))</f>
        <v/>
      </c>
      <c r="W183" s="153" t="str">
        <f>IF(G183=プルダウン!$B$4,IF(AND(J183&gt;=$B$154,J183&lt;$X$153),"",プルダウン!$G$9),"")</f>
        <v/>
      </c>
      <c r="X183" s="154"/>
    </row>
    <row r="184" spans="2:24">
      <c r="B184" s="62" t="str">
        <f>IF(B183="ー","ー",IF(B183+1&gt;DATE(基本情報!$F$10,基本情報!$H$10,基本情報!$J$10),"ー",B183+1))</f>
        <v>ー</v>
      </c>
      <c r="C184" s="63" t="str">
        <f>IFERROR(TEXT(B184,"aaa"),"")</f>
        <v>ー</v>
      </c>
      <c r="D184" s="114" t="str">
        <f>IF(B184="","",IF(AND(B184&gt;=基本情報!$G$17,B184&lt;=基本情報!$J$17),"夏季休暇",IF(AND(B184&gt;=基本情報!$G$18,B184&lt;=基本情報!$J$18),"年末年始休暇",(IF($C184=基本情報!$G$16,"休日",IF($C184=基本情報!$I$16,"休日",""))))))</f>
        <v/>
      </c>
      <c r="E184" s="115"/>
      <c r="F184" s="116"/>
      <c r="G184" s="122"/>
      <c r="H184" s="123"/>
      <c r="I184" s="124"/>
      <c r="J184" s="125"/>
      <c r="K184" s="126"/>
      <c r="L184" s="127"/>
      <c r="M184" s="104"/>
      <c r="N184" s="104"/>
      <c r="O184" s="104"/>
      <c r="P184" s="104"/>
      <c r="Q184" s="106"/>
      <c r="R184" s="106"/>
      <c r="U184" s="68" t="str">
        <f>IF(G184=プルダウン!$B$5,ABS(B184-J184),"")</f>
        <v/>
      </c>
      <c r="V184" s="69" t="str">
        <f>IF(AND(D184="",G184=プルダウン!$B$4),"振替作業不可",IF(AND(D184=プルダウン!$B$3,G184=プルダウン!$B$5),"振替休日不可",IF(G184=プルダウン!$B$5,IF(J184="","振替作業日未入力",IF(AND(J184-B184&gt;=-28,J184-B184&lt;=28),"","28日以内に変更")),"")))</f>
        <v/>
      </c>
      <c r="W184" s="153" t="str">
        <f>IF(G184=プルダウン!$B$4,IF(AND(J184&gt;=$B$154,J184&lt;$X$153),"",プルダウン!$G$9),"")</f>
        <v/>
      </c>
      <c r="X184" s="154"/>
    </row>
    <row r="185" spans="2:24">
      <c r="B185" s="62" t="str">
        <f>IF(B184="ー","ー",IF(B184+1&gt;DATE(基本情報!$F$10,基本情報!$H$10,基本情報!$J$10),"ー",B184+1))</f>
        <v>ー</v>
      </c>
      <c r="C185" s="63" t="str">
        <f t="shared" ref="C185:C188" si="20">IFERROR(TEXT(B185,"aaa"),"")</f>
        <v>ー</v>
      </c>
      <c r="D185" s="114" t="str">
        <f>IF(B185="","",IF(AND(B185&gt;=基本情報!$G$17,B185&lt;=基本情報!$J$17),"夏季休暇",IF(AND(B185&gt;=基本情報!$G$18,B185&lt;=基本情報!$J$18),"年末年始休暇",(IF($C185=基本情報!$G$16,"休日",IF($C185=基本情報!$I$16,"休日",""))))))</f>
        <v/>
      </c>
      <c r="E185" s="115"/>
      <c r="F185" s="116"/>
      <c r="G185" s="122"/>
      <c r="H185" s="123"/>
      <c r="I185" s="124"/>
      <c r="J185" s="125"/>
      <c r="K185" s="126"/>
      <c r="L185" s="127"/>
      <c r="M185" s="104"/>
      <c r="N185" s="104"/>
      <c r="O185" s="104"/>
      <c r="P185" s="104"/>
      <c r="Q185" s="106"/>
      <c r="R185" s="106"/>
      <c r="U185" s="68" t="str">
        <f>IF(G185=プルダウン!$B$5,ABS(B185-J185),"")</f>
        <v/>
      </c>
      <c r="V185" s="69" t="str">
        <f>IF(AND(D185="",G185=プルダウン!$B$4),"振替作業不可",IF(AND(D185=プルダウン!$B$3,G185=プルダウン!$B$5),"振替休日不可",IF(G185=プルダウン!$B$5,IF(J185="","振替作業日未入力",IF(AND(J185-B185&gt;=-28,J185-B185&lt;=28),"","28日以内に変更")),"")))</f>
        <v/>
      </c>
      <c r="W185" s="153" t="str">
        <f>IF(G185=プルダウン!$B$4,IF(AND(J185&gt;=$B$154,J185&lt;$X$153),"",プルダウン!$G$9),"")</f>
        <v/>
      </c>
      <c r="X185" s="154"/>
    </row>
    <row r="186" spans="2:24">
      <c r="B186" s="62" t="str">
        <f>IF(B185="ー","ー",IF(B185+1&gt;DATE(基本情報!$F$10,基本情報!$H$10,基本情報!$J$10),"ー",B185+1))</f>
        <v>ー</v>
      </c>
      <c r="C186" s="63" t="str">
        <f t="shared" si="20"/>
        <v>ー</v>
      </c>
      <c r="D186" s="114" t="str">
        <f>IF(B186="","",IF(AND(B186&gt;=基本情報!$G$17,B186&lt;=基本情報!$J$17),"夏季休暇",IF(AND(B186&gt;=基本情報!$G$18,B186&lt;=基本情報!$J$18),"年末年始休暇",(IF($C186=基本情報!$G$16,"休日",IF($C186=基本情報!$I$16,"休日",""))))))</f>
        <v/>
      </c>
      <c r="E186" s="115"/>
      <c r="F186" s="116"/>
      <c r="G186" s="122"/>
      <c r="H186" s="123"/>
      <c r="I186" s="124"/>
      <c r="J186" s="125"/>
      <c r="K186" s="126"/>
      <c r="L186" s="127"/>
      <c r="M186" s="104"/>
      <c r="N186" s="104"/>
      <c r="O186" s="104"/>
      <c r="P186" s="104"/>
      <c r="Q186" s="106"/>
      <c r="R186" s="106"/>
      <c r="U186" s="68" t="str">
        <f>IF(G186=プルダウン!$B$5,ABS(B186-J186),"")</f>
        <v/>
      </c>
      <c r="V186" s="69" t="str">
        <f>IF(AND(D186="",G186=プルダウン!$B$4),"振替作業不可",IF(AND(D186=プルダウン!$B$3,G186=プルダウン!$B$5),"振替休日不可",IF(G186=プルダウン!$B$5,IF(J186="","振替作業日未入力",IF(AND(J186-B186&gt;=-28,J186-B186&lt;=28),"","28日以内に変更")),"")))</f>
        <v/>
      </c>
      <c r="W186" s="153" t="str">
        <f>IF(G186=プルダウン!$B$4,IF(AND(J186&gt;=$B$154,J186&lt;$X$153),"",プルダウン!$G$9),"")</f>
        <v/>
      </c>
      <c r="X186" s="154"/>
    </row>
    <row r="187" spans="2:24">
      <c r="B187" s="62" t="str">
        <f>IF(B186="ー","ー",IF(B186+1&gt;DATE(基本情報!$F$10,基本情報!$H$10,基本情報!$J$10),"ー",B186+1))</f>
        <v>ー</v>
      </c>
      <c r="C187" s="63" t="str">
        <f t="shared" si="20"/>
        <v>ー</v>
      </c>
      <c r="D187" s="114" t="str">
        <f>IF(B187="","",IF(AND(B187&gt;=基本情報!$G$17,B187&lt;=基本情報!$J$17),"夏季休暇",IF(AND(B187&gt;=基本情報!$G$18,B187&lt;=基本情報!$J$18),"年末年始休暇",(IF($C187=基本情報!$G$16,"休日",IF($C187=基本情報!$I$16,"休日",""))))))</f>
        <v/>
      </c>
      <c r="E187" s="115"/>
      <c r="F187" s="116"/>
      <c r="G187" s="122"/>
      <c r="H187" s="123"/>
      <c r="I187" s="124"/>
      <c r="J187" s="125"/>
      <c r="K187" s="126"/>
      <c r="L187" s="127"/>
      <c r="M187" s="104"/>
      <c r="N187" s="104"/>
      <c r="O187" s="104"/>
      <c r="P187" s="104"/>
      <c r="Q187" s="106"/>
      <c r="R187" s="106"/>
      <c r="U187" s="68" t="str">
        <f>IF(G187=プルダウン!$B$5,ABS(B187-J187),"")</f>
        <v/>
      </c>
      <c r="V187" s="69" t="str">
        <f>IF(AND(D187="",G187=プルダウン!$B$4),"振替作業不可",IF(AND(D187=プルダウン!$B$3,G187=プルダウン!$B$5),"振替休日不可",IF(G187=プルダウン!$B$5,IF(J187="","振替作業日未入力",IF(AND(J187-B187&gt;=-28,J187-B187&lt;=28),"","28日以内に変更")),"")))</f>
        <v/>
      </c>
      <c r="W187" s="153" t="str">
        <f>IF(G187=プルダウン!$B$4,IF(AND(J187&gt;=$B$154,J187&lt;$X$153),"",プルダウン!$G$9),"")</f>
        <v/>
      </c>
      <c r="X187" s="154"/>
    </row>
    <row r="188" spans="2:24">
      <c r="B188" s="64" t="str">
        <f>IF(B187="ー","ー",IF(B187+1&gt;DATE(基本情報!$F$10,基本情報!$H$10,基本情報!$J$10),"ー",B187+1))</f>
        <v>ー</v>
      </c>
      <c r="C188" s="65" t="str">
        <f t="shared" si="20"/>
        <v>ー</v>
      </c>
      <c r="D188" s="117" t="str">
        <f>IF(B188="","",IF(AND(B188&gt;=基本情報!$G$17,B188&lt;=基本情報!$J$17),"夏季休暇",IF(AND(B188&gt;=基本情報!$G$18,B188&lt;=基本情報!$J$18),"年末年始休暇",(IF($C188=基本情報!$G$16,"休日",IF($C188=基本情報!$I$16,"休日",""))))))</f>
        <v/>
      </c>
      <c r="E188" s="118"/>
      <c r="F188" s="119"/>
      <c r="G188" s="128"/>
      <c r="H188" s="129"/>
      <c r="I188" s="130"/>
      <c r="J188" s="131"/>
      <c r="K188" s="132"/>
      <c r="L188" s="133"/>
      <c r="M188" s="120"/>
      <c r="N188" s="120"/>
      <c r="O188" s="120"/>
      <c r="P188" s="120"/>
      <c r="Q188" s="107"/>
      <c r="R188" s="107"/>
      <c r="U188" s="70" t="str">
        <f>IF(G188=プルダウン!$B$5,ABS(B188-J188),"")</f>
        <v/>
      </c>
      <c r="V188" s="71" t="str">
        <f>IF(AND(D188="",G188=プルダウン!$B$4),"振替作業不可",IF(AND(D188=プルダウン!$B$3,G188=プルダウン!$B$5),"振替休日不可",IF(G188=プルダウン!$B$5,IF(J188="","振替作業日未入力",IF(AND(J188-B188&gt;=-28,J188-B188&lt;=28),"","28日以内に変更")),"")))</f>
        <v/>
      </c>
      <c r="W188" s="155" t="str">
        <f>IF(G188=プルダウン!$B$4,IF(AND(J188&gt;=$B$154,J188&lt;$X$153),"",プルダウン!$G$9),"")</f>
        <v/>
      </c>
      <c r="X188" s="156"/>
    </row>
    <row r="189" spans="2:24" ht="9.75" customHeight="1"/>
    <row r="190" spans="2:24">
      <c r="E190" s="29" t="s">
        <v>86</v>
      </c>
      <c r="F190" s="30"/>
      <c r="G190" s="30"/>
      <c r="H190" s="30"/>
      <c r="I190" s="30"/>
      <c r="J190" s="30"/>
      <c r="K190" s="30"/>
      <c r="L190" s="55" t="s">
        <v>87</v>
      </c>
      <c r="M190" s="30"/>
      <c r="N190" s="30"/>
      <c r="O190" s="30"/>
      <c r="P190" s="30"/>
      <c r="Q190" s="30"/>
      <c r="R190" s="84"/>
    </row>
    <row r="191" spans="2:24">
      <c r="E191" s="78" t="s">
        <v>79</v>
      </c>
      <c r="F191" s="79" t="s">
        <v>80</v>
      </c>
      <c r="G191" s="79" t="s">
        <v>81</v>
      </c>
      <c r="H191" s="79" t="s">
        <v>82</v>
      </c>
      <c r="I191" s="79" t="s">
        <v>83</v>
      </c>
      <c r="J191" s="79" t="s">
        <v>84</v>
      </c>
      <c r="K191" s="80" t="s">
        <v>85</v>
      </c>
      <c r="L191" s="78" t="s">
        <v>79</v>
      </c>
      <c r="M191" s="79" t="s">
        <v>80</v>
      </c>
      <c r="N191" s="79" t="s">
        <v>81</v>
      </c>
      <c r="O191" s="79" t="s">
        <v>82</v>
      </c>
      <c r="P191" s="79" t="s">
        <v>83</v>
      </c>
      <c r="Q191" s="79" t="s">
        <v>84</v>
      </c>
      <c r="R191" s="85" t="s">
        <v>85</v>
      </c>
    </row>
    <row r="192" spans="2:24">
      <c r="E192" s="81">
        <f>COUNTIF($G154:$G188,プルダウン!$B$3)</f>
        <v>0</v>
      </c>
      <c r="F192" s="82">
        <f>COUNTIF($G154:$G188,プルダウン!$B$4)</f>
        <v>0</v>
      </c>
      <c r="G192" s="82">
        <f>COUNTIF($G154:$G188,プルダウン!$B$5)</f>
        <v>0</v>
      </c>
      <c r="H192" s="82">
        <f>COUNTIF($G154:$G188,プルダウン!$B$6)</f>
        <v>0</v>
      </c>
      <c r="I192" s="82">
        <f>COUNTIF($G154:$G188,プルダウン!$B$7)</f>
        <v>0</v>
      </c>
      <c r="J192" s="82">
        <f>COUNTIF($G154:$G188,プルダウン!$B$8)</f>
        <v>0</v>
      </c>
      <c r="K192" s="83">
        <f>COUNTIF($G154:$G188,プルダウン!$B$9)</f>
        <v>0</v>
      </c>
      <c r="L192" s="81">
        <f>E192</f>
        <v>0</v>
      </c>
      <c r="M192" s="82">
        <f t="shared" ref="M192" si="21">F192</f>
        <v>0</v>
      </c>
      <c r="N192" s="82">
        <f t="shared" ref="N192" si="22">G192</f>
        <v>0</v>
      </c>
      <c r="O192" s="82">
        <f t="shared" ref="O192" si="23">H192</f>
        <v>0</v>
      </c>
      <c r="P192" s="82">
        <f t="shared" ref="P192" si="24">I192</f>
        <v>0</v>
      </c>
      <c r="Q192" s="82">
        <f t="shared" ref="Q192" si="25">J192</f>
        <v>0</v>
      </c>
      <c r="R192" s="86">
        <f t="shared" ref="R192" si="26">K192</f>
        <v>0</v>
      </c>
    </row>
    <row r="193" spans="2:24">
      <c r="E193" s="29" t="s">
        <v>58</v>
      </c>
      <c r="F193" s="30"/>
      <c r="G193" s="30"/>
      <c r="H193" s="30"/>
      <c r="I193" s="30"/>
      <c r="J193" s="30"/>
      <c r="K193" s="30"/>
      <c r="L193" s="29" t="s">
        <v>60</v>
      </c>
      <c r="M193" s="30"/>
      <c r="N193" s="30"/>
      <c r="O193" s="30"/>
      <c r="P193" s="30"/>
      <c r="Q193" s="30"/>
      <c r="R193" s="84"/>
    </row>
    <row r="194" spans="2:24">
      <c r="E194" s="55" t="s">
        <v>47</v>
      </c>
      <c r="F194" s="32"/>
      <c r="G194" s="31" t="s">
        <v>48</v>
      </c>
      <c r="H194" s="34"/>
      <c r="I194" s="35" t="s">
        <v>53</v>
      </c>
      <c r="J194" s="36"/>
      <c r="K194" s="35"/>
      <c r="L194" s="55" t="s">
        <v>47</v>
      </c>
      <c r="M194" s="32"/>
      <c r="N194" s="31" t="s">
        <v>48</v>
      </c>
      <c r="O194" s="34"/>
      <c r="P194" s="35" t="s">
        <v>53</v>
      </c>
      <c r="Q194" s="36"/>
      <c r="R194" s="36"/>
    </row>
    <row r="195" spans="2:24">
      <c r="E195" s="56">
        <f>COUNTIF(Q154:Q188,"○")+COUNTIF(Q154:Q188,"×")</f>
        <v>0</v>
      </c>
      <c r="F195" s="32"/>
      <c r="G195" s="31">
        <f>COUNTIF(Q154:Q188,"○")</f>
        <v>0</v>
      </c>
      <c r="H195" s="34"/>
      <c r="I195" s="47" t="e">
        <f>G195/E195</f>
        <v>#DIV/0!</v>
      </c>
      <c r="J195" s="36"/>
      <c r="K195" s="35"/>
      <c r="L195" s="56">
        <f>E195+L147</f>
        <v>8</v>
      </c>
      <c r="M195" s="32"/>
      <c r="N195" s="37">
        <f>G195+N147</f>
        <v>8</v>
      </c>
      <c r="O195" s="34"/>
      <c r="P195" s="47">
        <f>N195/L195</f>
        <v>1</v>
      </c>
      <c r="Q195" s="36"/>
      <c r="R195" s="36"/>
    </row>
    <row r="196" spans="2:24">
      <c r="E196" s="55" t="s">
        <v>59</v>
      </c>
      <c r="F196" s="32"/>
      <c r="G196" s="32"/>
      <c r="H196" s="32"/>
      <c r="I196" s="32"/>
      <c r="J196" s="33"/>
      <c r="K196" s="32"/>
      <c r="L196" s="55" t="s">
        <v>61</v>
      </c>
      <c r="M196" s="32"/>
      <c r="N196" s="32"/>
      <c r="O196" s="32"/>
      <c r="P196" s="32"/>
      <c r="Q196" s="33"/>
      <c r="R196" s="33"/>
    </row>
    <row r="197" spans="2:24">
      <c r="E197" s="55" t="s">
        <v>47</v>
      </c>
      <c r="F197" s="32"/>
      <c r="G197" s="31" t="s">
        <v>48</v>
      </c>
      <c r="H197" s="34"/>
      <c r="I197" s="35" t="s">
        <v>53</v>
      </c>
      <c r="J197" s="36"/>
      <c r="K197" s="35"/>
      <c r="L197" s="55" t="s">
        <v>47</v>
      </c>
      <c r="M197" s="32"/>
      <c r="N197" s="31" t="s">
        <v>48</v>
      </c>
      <c r="O197" s="34"/>
      <c r="P197" s="35" t="s">
        <v>62</v>
      </c>
      <c r="Q197" s="36"/>
      <c r="R197" s="36"/>
    </row>
    <row r="198" spans="2:24">
      <c r="E198" s="56">
        <f>COUNTIF(R154:R188,"○")+COUNTIF(R154:R188,"×")</f>
        <v>0</v>
      </c>
      <c r="F198" s="32"/>
      <c r="G198" s="31">
        <f>COUNTIF(R154:R188,"○")</f>
        <v>0</v>
      </c>
      <c r="H198" s="34"/>
      <c r="I198" s="47" t="e">
        <f>G198/E198</f>
        <v>#DIV/0!</v>
      </c>
      <c r="J198" s="36"/>
      <c r="K198" s="35"/>
      <c r="L198" s="56">
        <f>E198+L150</f>
        <v>8</v>
      </c>
      <c r="M198" s="32"/>
      <c r="N198" s="37">
        <f>G198+N150</f>
        <v>7</v>
      </c>
      <c r="O198" s="34"/>
      <c r="P198" s="47" t="str">
        <f>IF(L198=0,"ー",IF(N198=L198,"達成","未達成"))</f>
        <v>未達成</v>
      </c>
      <c r="Q198" s="36"/>
      <c r="R198" s="36"/>
    </row>
    <row r="199" spans="2:24" ht="9.75" customHeight="1">
      <c r="E199" s="48"/>
      <c r="F199" s="48"/>
      <c r="G199" s="48"/>
      <c r="H199" s="48"/>
      <c r="I199" s="48"/>
      <c r="J199" s="48"/>
      <c r="K199" s="48"/>
      <c r="L199" s="49"/>
      <c r="M199" s="50"/>
      <c r="N199" s="50"/>
      <c r="O199" s="50"/>
      <c r="P199" s="51"/>
      <c r="Q199" s="50"/>
      <c r="R199" s="50"/>
    </row>
    <row r="200" spans="2:24" ht="19.5">
      <c r="B200" s="150">
        <f>EDATE(B152,1)</f>
        <v>45597</v>
      </c>
      <c r="C200" s="150"/>
      <c r="M200" s="145" t="s">
        <v>29</v>
      </c>
      <c r="N200" s="145"/>
      <c r="O200" s="108"/>
      <c r="P200" s="108"/>
      <c r="Q200" s="108"/>
      <c r="R200" s="108"/>
      <c r="U200" s="111" t="s">
        <v>57</v>
      </c>
      <c r="V200" s="59" t="s">
        <v>55</v>
      </c>
      <c r="W200" s="109" t="s">
        <v>56</v>
      </c>
      <c r="X200" s="110"/>
    </row>
    <row r="201" spans="2:24" ht="18.75" customHeight="1">
      <c r="B201" s="45" t="s">
        <v>23</v>
      </c>
      <c r="C201" s="45" t="s">
        <v>3</v>
      </c>
      <c r="D201" s="143" t="s">
        <v>4</v>
      </c>
      <c r="E201" s="143"/>
      <c r="F201" s="143"/>
      <c r="G201" s="100" t="s">
        <v>5</v>
      </c>
      <c r="H201" s="100"/>
      <c r="I201" s="100"/>
      <c r="J201" s="100" t="s">
        <v>88</v>
      </c>
      <c r="K201" s="100"/>
      <c r="L201" s="100"/>
      <c r="M201" s="100" t="s">
        <v>24</v>
      </c>
      <c r="N201" s="100"/>
      <c r="O201" s="100"/>
      <c r="P201" s="100"/>
      <c r="Q201" s="46" t="s">
        <v>49</v>
      </c>
      <c r="R201" s="53" t="s">
        <v>56</v>
      </c>
      <c r="U201" s="112"/>
      <c r="V201" s="5" t="s">
        <v>64</v>
      </c>
      <c r="W201" s="58" t="s">
        <v>63</v>
      </c>
      <c r="X201" s="57" t="e">
        <f>IF(COUNTIF(C202:C236,C202)=0,"",B202+COUNTIF(B202:B236,"&gt;=1"))</f>
        <v>#VALUE!</v>
      </c>
    </row>
    <row r="202" spans="2:24">
      <c r="B202" s="60" t="str">
        <f>IF(B200&gt;DATE(基本情報!$F$10,基本情報!$H$10,基本情報!$J$10),"ー",IF(COUNTIF(C154:C188,C154)=0,"",B154+COUNTIF(B154:B188,"&gt;=1")))</f>
        <v>ー</v>
      </c>
      <c r="C202" s="61" t="str">
        <f>IF(B202="ー","ー",$C$10)</f>
        <v>ー</v>
      </c>
      <c r="D202" s="134" t="str">
        <f>IF(B202="","",IF(AND(B202&gt;=基本情報!$G$17,B202&lt;=基本情報!$J$17),"夏季休暇",IF(AND(B202&gt;=基本情報!$G$18,B202&lt;=基本情報!$J$18),"年末年始休暇",(IF($C202=基本情報!$G$16,"休日",IF($C202=基本情報!$I$16,"休日",""))))))</f>
        <v/>
      </c>
      <c r="E202" s="135"/>
      <c r="F202" s="136"/>
      <c r="G202" s="137"/>
      <c r="H202" s="138"/>
      <c r="I202" s="139"/>
      <c r="J202" s="140"/>
      <c r="K202" s="141"/>
      <c r="L202" s="142"/>
      <c r="M202" s="144"/>
      <c r="N202" s="144"/>
      <c r="O202" s="144"/>
      <c r="P202" s="144"/>
      <c r="Q202" s="105" t="str">
        <f>IF(COUNTIF(B202:B208,"ー")&gt;0,"ー",IF(COUNTIF(G202:G208,プルダウン!$B$6)+COUNTIF(G202:G208,プルダウン!$B$7)+COUNTIF(G202:G208,プルダウン!$B$8)+COUNTIF(G202:G208,プルダウン!$B$9)&gt;0,"ー",IF(COUNTIF(G202:G208,プルダウン!$B$3)+COUNTIF(G202:G208,プルダウン!$B$4)&gt;=2,"○","×")))</f>
        <v>ー</v>
      </c>
      <c r="R202" s="105" t="str">
        <f>IF(Q202="○",IF(COUNTBLANK(W202:W208)=7,Q202,"×"),Q202)</f>
        <v>ー</v>
      </c>
      <c r="U202" s="66" t="str">
        <f>IF(G202=プルダウン!$B$5,ABS(B202-J202),"")</f>
        <v/>
      </c>
      <c r="V202" s="67" t="str">
        <f>IF(AND(D202="",G202=プルダウン!$B$4),"振替作業不可",IF(AND(D202=プルダウン!$B$3,G202=プルダウン!$B$5),"振替休日不可",IF(G202=プルダウン!$B$5,IF(J202="","振替作業日未入力",IF(AND(J202-B202&gt;=-28,J202-B202&lt;=28),"","28日以内に変更")),"")))</f>
        <v/>
      </c>
      <c r="W202" s="151" t="str">
        <f>IF(G202=プルダウン!$B$4,IF(AND(J202&gt;=$B$202,J202&lt;$X$201),"",プルダウン!$G$9),"")</f>
        <v/>
      </c>
      <c r="X202" s="152"/>
    </row>
    <row r="203" spans="2:24">
      <c r="B203" s="62" t="str">
        <f>IF(B202="ー","ー",IF(B202+1&gt;DATE(基本情報!$F$10,基本情報!$H$10,基本情報!$J$10),"ー",B202+1))</f>
        <v>ー</v>
      </c>
      <c r="C203" s="63" t="str">
        <f t="shared" ref="C203:C231" si="27">IFERROR(TEXT(B203,"aaa"),"")</f>
        <v>ー</v>
      </c>
      <c r="D203" s="114" t="str">
        <f>IF(B203="","",IF(AND(B203&gt;=基本情報!$G$17,B203&lt;=基本情報!$J$17),"夏季休暇",IF(AND(B203&gt;=基本情報!$G$18,B203&lt;=基本情報!$J$18),"年末年始休暇",(IF($C203=基本情報!$G$16,"休日",IF($C203=基本情報!$I$16,"休日",""))))))</f>
        <v/>
      </c>
      <c r="E203" s="115"/>
      <c r="F203" s="116"/>
      <c r="G203" s="122"/>
      <c r="H203" s="123"/>
      <c r="I203" s="124"/>
      <c r="J203" s="125"/>
      <c r="K203" s="126"/>
      <c r="L203" s="127"/>
      <c r="M203" s="104"/>
      <c r="N203" s="104"/>
      <c r="O203" s="104"/>
      <c r="P203" s="104"/>
      <c r="Q203" s="106"/>
      <c r="R203" s="106"/>
      <c r="U203" s="68" t="str">
        <f>IF(G203=プルダウン!$B$5,ABS(B203-J203),"")</f>
        <v/>
      </c>
      <c r="V203" s="69" t="str">
        <f>IF(AND(D203="",G203=プルダウン!$B$4),"振替作業不可",IF(AND(D203=プルダウン!$B$3,G203=プルダウン!$B$5),"振替休日不可",IF(G203=プルダウン!$B$5,IF(J203="","振替作業日未入力",IF(AND(J203-B203&gt;=-28,J203-B203&lt;=28),"","28日以内に変更")),"")))</f>
        <v/>
      </c>
      <c r="W203" s="159" t="str">
        <f>IF(G203=プルダウン!$B$4,IF(AND(J203&gt;=$B$202,J203&lt;$X$201),"",プルダウン!$G$9),"")</f>
        <v/>
      </c>
      <c r="X203" s="159"/>
    </row>
    <row r="204" spans="2:24">
      <c r="B204" s="62" t="str">
        <f>IF(B203="ー","ー",IF(B203+1&gt;DATE(基本情報!$F$10,基本情報!$H$10,基本情報!$J$10),"ー",B203+1))</f>
        <v>ー</v>
      </c>
      <c r="C204" s="63" t="str">
        <f t="shared" si="27"/>
        <v>ー</v>
      </c>
      <c r="D204" s="114" t="str">
        <f>IF(B204="","",IF(AND(B204&gt;=基本情報!$G$17,B204&lt;=基本情報!$J$17),"夏季休暇",IF(AND(B204&gt;=基本情報!$G$18,B204&lt;=基本情報!$J$18),"年末年始休暇",(IF($C204=基本情報!$G$16,"休日",IF($C204=基本情報!$I$16,"休日",""))))))</f>
        <v/>
      </c>
      <c r="E204" s="115"/>
      <c r="F204" s="116"/>
      <c r="G204" s="122"/>
      <c r="H204" s="123"/>
      <c r="I204" s="124"/>
      <c r="J204" s="125"/>
      <c r="K204" s="126"/>
      <c r="L204" s="127"/>
      <c r="M204" s="104"/>
      <c r="N204" s="104"/>
      <c r="O204" s="104"/>
      <c r="P204" s="104"/>
      <c r="Q204" s="106"/>
      <c r="R204" s="106"/>
      <c r="U204" s="68" t="str">
        <f>IF(G204=プルダウン!$B$5,ABS(B204-J204),"")</f>
        <v/>
      </c>
      <c r="V204" s="69" t="str">
        <f>IF(AND(D204="",G204=プルダウン!$B$4),"振替作業不可",IF(AND(D204=プルダウン!$B$3,G204=プルダウン!$B$5),"振替休日不可",IF(G204=プルダウン!$B$5,IF(J204="","振替作業日未入力",IF(AND(J204-B204&gt;=-28,J204-B204&lt;=28),"","28日以内に変更")),"")))</f>
        <v/>
      </c>
      <c r="W204" s="159" t="str">
        <f>IF(G204=プルダウン!$B$4,IF(AND(J204&gt;=$B$202,J204&lt;$X$201),"",プルダウン!$G$9),"")</f>
        <v/>
      </c>
      <c r="X204" s="159"/>
    </row>
    <row r="205" spans="2:24">
      <c r="B205" s="62" t="str">
        <f>IF(B204="ー","ー",IF(B204+1&gt;DATE(基本情報!$F$10,基本情報!$H$10,基本情報!$J$10),"ー",B204+1))</f>
        <v>ー</v>
      </c>
      <c r="C205" s="63" t="str">
        <f t="shared" si="27"/>
        <v>ー</v>
      </c>
      <c r="D205" s="114" t="str">
        <f>IF(B205="","",IF(AND(B205&gt;=基本情報!$G$17,B205&lt;=基本情報!$J$17),"夏季休暇",IF(AND(B205&gt;=基本情報!$G$18,B205&lt;=基本情報!$J$18),"年末年始休暇",(IF($C205=基本情報!$G$16,"休日",IF($C205=基本情報!$I$16,"休日",""))))))</f>
        <v/>
      </c>
      <c r="E205" s="115"/>
      <c r="F205" s="116"/>
      <c r="G205" s="122"/>
      <c r="H205" s="123"/>
      <c r="I205" s="124"/>
      <c r="J205" s="125"/>
      <c r="K205" s="126"/>
      <c r="L205" s="127"/>
      <c r="M205" s="104"/>
      <c r="N205" s="104"/>
      <c r="O205" s="104"/>
      <c r="P205" s="104"/>
      <c r="Q205" s="106"/>
      <c r="R205" s="106"/>
      <c r="U205" s="68" t="str">
        <f>IF(G205=プルダウン!$B$5,ABS(B205-J205),"")</f>
        <v/>
      </c>
      <c r="V205" s="69" t="str">
        <f>IF(AND(D205="",G205=プルダウン!$B$4),"振替作業不可",IF(AND(D205=プルダウン!$B$3,G205=プルダウン!$B$5),"振替休日不可",IF(G205=プルダウン!$B$5,IF(J205="","振替作業日未入力",IF(AND(J205-B205&gt;=-28,J205-B205&lt;=28),"","28日以内に変更")),"")))</f>
        <v/>
      </c>
      <c r="W205" s="159" t="str">
        <f>IF(G205=プルダウン!$B$4,IF(AND(J205&gt;=$B$202,J205&lt;$X$201),"",プルダウン!$G$9),"")</f>
        <v/>
      </c>
      <c r="X205" s="159"/>
    </row>
    <row r="206" spans="2:24">
      <c r="B206" s="62" t="str">
        <f>IF(B205="ー","ー",IF(B205+1&gt;DATE(基本情報!$F$10,基本情報!$H$10,基本情報!$J$10),"ー",B205+1))</f>
        <v>ー</v>
      </c>
      <c r="C206" s="63" t="str">
        <f t="shared" si="27"/>
        <v>ー</v>
      </c>
      <c r="D206" s="114" t="str">
        <f>IF(B206="","",IF(AND(B206&gt;=基本情報!$G$17,B206&lt;=基本情報!$J$17),"夏季休暇",IF(AND(B206&gt;=基本情報!$G$18,B206&lt;=基本情報!$J$18),"年末年始休暇",(IF($C206=基本情報!$G$16,"休日",IF($C206=基本情報!$I$16,"休日",""))))))</f>
        <v/>
      </c>
      <c r="E206" s="115"/>
      <c r="F206" s="116"/>
      <c r="G206" s="122"/>
      <c r="H206" s="123"/>
      <c r="I206" s="124"/>
      <c r="J206" s="125"/>
      <c r="K206" s="126"/>
      <c r="L206" s="127"/>
      <c r="M206" s="104"/>
      <c r="N206" s="104"/>
      <c r="O206" s="104"/>
      <c r="P206" s="104"/>
      <c r="Q206" s="106"/>
      <c r="R206" s="106"/>
      <c r="U206" s="68" t="str">
        <f>IF(G206=プルダウン!$B$5,ABS(B206-J206),"")</f>
        <v/>
      </c>
      <c r="V206" s="69" t="str">
        <f>IF(AND(D206="",G206=プルダウン!$B$4),"振替作業不可",IF(AND(D206=プルダウン!$B$3,G206=プルダウン!$B$5),"振替休日不可",IF(G206=プルダウン!$B$5,IF(J206="","振替作業日未入力",IF(AND(J206-B206&gt;=-28,J206-B206&lt;=28),"","28日以内に変更")),"")))</f>
        <v/>
      </c>
      <c r="W206" s="159" t="str">
        <f>IF(G206=プルダウン!$B$4,IF(AND(J206&gt;=$B$202,J206&lt;$X$201),"",プルダウン!$G$9),"")</f>
        <v/>
      </c>
      <c r="X206" s="159"/>
    </row>
    <row r="207" spans="2:24">
      <c r="B207" s="62" t="str">
        <f>IF(B206="ー","ー",IF(B206+1&gt;DATE(基本情報!$F$10,基本情報!$H$10,基本情報!$J$10),"ー",B206+1))</f>
        <v>ー</v>
      </c>
      <c r="C207" s="63" t="str">
        <f t="shared" si="27"/>
        <v>ー</v>
      </c>
      <c r="D207" s="114" t="str">
        <f>IF(B207="","",IF(AND(B207&gt;=基本情報!$G$17,B207&lt;=基本情報!$J$17),"夏季休暇",IF(AND(B207&gt;=基本情報!$G$18,B207&lt;=基本情報!$J$18),"年末年始休暇",(IF($C207=基本情報!$G$16,"休日",IF($C207=基本情報!$I$16,"休日",""))))))</f>
        <v/>
      </c>
      <c r="E207" s="115"/>
      <c r="F207" s="116"/>
      <c r="G207" s="122"/>
      <c r="H207" s="123"/>
      <c r="I207" s="124"/>
      <c r="J207" s="125"/>
      <c r="K207" s="126"/>
      <c r="L207" s="127"/>
      <c r="M207" s="104"/>
      <c r="N207" s="104"/>
      <c r="O207" s="104"/>
      <c r="P207" s="104"/>
      <c r="Q207" s="106"/>
      <c r="R207" s="106"/>
      <c r="U207" s="68" t="str">
        <f>IF(G207=プルダウン!$B$5,ABS(B207-J207),"")</f>
        <v/>
      </c>
      <c r="V207" s="69" t="str">
        <f>IF(AND(D207="",G207=プルダウン!$B$4),"振替作業不可",IF(AND(D207=プルダウン!$B$3,G207=プルダウン!$B$5),"振替休日不可",IF(G207=プルダウン!$B$5,IF(J207="","振替作業日未入力",IF(AND(J207-B207&gt;=-28,J207-B207&lt;=28),"","28日以内に変更")),"")))</f>
        <v/>
      </c>
      <c r="W207" s="159" t="str">
        <f>IF(G207=プルダウン!$B$4,IF(AND(J207&gt;=$B$202,J207&lt;$X$201),"",プルダウン!$G$9),"")</f>
        <v/>
      </c>
      <c r="X207" s="159"/>
    </row>
    <row r="208" spans="2:24">
      <c r="B208" s="64" t="str">
        <f>IF(B207="ー","ー",IF(B207+1&gt;DATE(基本情報!$F$10,基本情報!$H$10,基本情報!$J$10),"ー",B207+1))</f>
        <v>ー</v>
      </c>
      <c r="C208" s="65" t="str">
        <f t="shared" si="27"/>
        <v>ー</v>
      </c>
      <c r="D208" s="117" t="str">
        <f>IF(B208="","",IF(AND(B208&gt;=基本情報!$G$17,B208&lt;=基本情報!$J$17),"夏季休暇",IF(AND(B208&gt;=基本情報!$G$18,B208&lt;=基本情報!$J$18),"年末年始休暇",(IF($C208=基本情報!$G$16,"休日",IF($C208=基本情報!$I$16,"休日",""))))))</f>
        <v/>
      </c>
      <c r="E208" s="118"/>
      <c r="F208" s="119"/>
      <c r="G208" s="128"/>
      <c r="H208" s="129"/>
      <c r="I208" s="130"/>
      <c r="J208" s="131"/>
      <c r="K208" s="132"/>
      <c r="L208" s="133"/>
      <c r="M208" s="120"/>
      <c r="N208" s="120"/>
      <c r="O208" s="120"/>
      <c r="P208" s="120"/>
      <c r="Q208" s="107"/>
      <c r="R208" s="107"/>
      <c r="U208" s="70" t="str">
        <f>IF(G208=プルダウン!$B$5,ABS(B208-J208),"")</f>
        <v/>
      </c>
      <c r="V208" s="71" t="str">
        <f>IF(AND(D208="",G208=プルダウン!$B$4),"振替作業不可",IF(AND(D208=プルダウン!$B$3,G208=プルダウン!$B$5),"振替休日不可",IF(G208=プルダウン!$B$5,IF(J208="","振替作業日未入力",IF(AND(J208-B208&gt;=-28,J208-B208&lt;=28),"","28日以内に変更")),"")))</f>
        <v/>
      </c>
      <c r="W208" s="157" t="str">
        <f>IF(G208=プルダウン!$B$4,IF(AND(J208&gt;=$B$202,J208&lt;$X$201),"",プルダウン!$G$9),"")</f>
        <v/>
      </c>
      <c r="X208" s="157"/>
    </row>
    <row r="209" spans="2:24">
      <c r="B209" s="60" t="str">
        <f>IF(B208="ー","ー",IF(B208+1&gt;DATE(基本情報!$F$10,基本情報!$H$10,基本情報!$J$10),"ー",IF(MONTH(B202)=MONTH(B208+1),B208+1,"ー")))</f>
        <v>ー</v>
      </c>
      <c r="C209" s="61" t="str">
        <f t="shared" si="27"/>
        <v>ー</v>
      </c>
      <c r="D209" s="134" t="str">
        <f>IF(B209="","",IF(AND(B209&gt;=基本情報!$G$17,B209&lt;=基本情報!$J$17),"夏季休暇",IF(AND(B209&gt;=基本情報!$G$18,B209&lt;=基本情報!$J$18),"年末年始休暇",(IF($C209=基本情報!$G$16,"休日",IF($C209=基本情報!$I$16,"休日",""))))))</f>
        <v/>
      </c>
      <c r="E209" s="135"/>
      <c r="F209" s="136"/>
      <c r="G209" s="137"/>
      <c r="H209" s="138"/>
      <c r="I209" s="139"/>
      <c r="J209" s="140"/>
      <c r="K209" s="141"/>
      <c r="L209" s="142"/>
      <c r="M209" s="144"/>
      <c r="N209" s="144"/>
      <c r="O209" s="144"/>
      <c r="P209" s="144"/>
      <c r="Q209" s="105" t="str">
        <f>IF(COUNTIF(B209:B215,"ー")&gt;0,"ー",IF(COUNTIF(G209:G215,プルダウン!$B$6)+COUNTIF(G209:G215,プルダウン!$B$7)+COUNTIF(G209:G215,プルダウン!$B$8)+COUNTIF(G209:G215,プルダウン!$B$9)&gt;0,"ー",IF(COUNTIF(G209:G215,プルダウン!$B$3)+COUNTIF(G209:G215,プルダウン!$B$4)&gt;=2,"○","×")))</f>
        <v>ー</v>
      </c>
      <c r="R209" s="105" t="str">
        <f>IF(Q209="○",IF(COUNTBLANK(W209:W215)=7,Q209,"×"),Q209)</f>
        <v>ー</v>
      </c>
      <c r="U209" s="66" t="str">
        <f>IF(G209=プルダウン!$B$5,ABS(B209-J209),"")</f>
        <v/>
      </c>
      <c r="V209" s="67" t="str">
        <f>IF(AND(D209="",G209=プルダウン!$B$4),"振替作業不可",IF(AND(D209=プルダウン!$B$3,G209=プルダウン!$B$5),"振替休日不可",IF(G209=プルダウン!$B$5,IF(J209="","振替作業日未入力",IF(AND(J209-B209&gt;=-28,J209-B209&lt;=28),"","28日以内に変更")),"")))</f>
        <v/>
      </c>
      <c r="W209" s="158" t="str">
        <f>IF(G209=プルダウン!$B$4,IF(AND(J209&gt;=$B$202,J209&lt;$X$201),"",プルダウン!$G$9),"")</f>
        <v/>
      </c>
      <c r="X209" s="158"/>
    </row>
    <row r="210" spans="2:24">
      <c r="B210" s="62" t="str">
        <f>IF(B209="ー","ー",IF(B209+1&gt;DATE(基本情報!$F$10,基本情報!$H$10,基本情報!$J$10),"ー",B209+1))</f>
        <v>ー</v>
      </c>
      <c r="C210" s="63" t="str">
        <f t="shared" si="27"/>
        <v>ー</v>
      </c>
      <c r="D210" s="114" t="str">
        <f>IF(B210="","",IF(AND(B210&gt;=基本情報!$G$17,B210&lt;=基本情報!$J$17),"夏季休暇",IF(AND(B210&gt;=基本情報!$G$18,B210&lt;=基本情報!$J$18),"年末年始休暇",(IF($C210=基本情報!$G$16,"休日",IF($C210=基本情報!$I$16,"休日",""))))))</f>
        <v/>
      </c>
      <c r="E210" s="115"/>
      <c r="F210" s="116"/>
      <c r="G210" s="122"/>
      <c r="H210" s="123"/>
      <c r="I210" s="124"/>
      <c r="J210" s="125"/>
      <c r="K210" s="126"/>
      <c r="L210" s="127"/>
      <c r="M210" s="104"/>
      <c r="N210" s="104"/>
      <c r="O210" s="104"/>
      <c r="P210" s="104"/>
      <c r="Q210" s="106"/>
      <c r="R210" s="106"/>
      <c r="U210" s="68" t="str">
        <f>IF(G210=プルダウン!$B$5,ABS(B210-J210),"")</f>
        <v/>
      </c>
      <c r="V210" s="69" t="str">
        <f>IF(AND(D210="",G210=プルダウン!$B$4),"振替作業不可",IF(AND(D210=プルダウン!$B$3,G210=プルダウン!$B$5),"振替休日不可",IF(G210=プルダウン!$B$5,IF(J210="","振替作業日未入力",IF(AND(J210-B210&gt;=-28,J210-B210&lt;=28),"","28日以内に変更")),"")))</f>
        <v/>
      </c>
      <c r="W210" s="159" t="str">
        <f>IF(G210=プルダウン!$B$4,IF(AND(J210&gt;=$B$202,J210&lt;$X$201),"",プルダウン!$G$9),"")</f>
        <v/>
      </c>
      <c r="X210" s="159"/>
    </row>
    <row r="211" spans="2:24">
      <c r="B211" s="62" t="str">
        <f>IF(B210="ー","ー",IF(B210+1&gt;DATE(基本情報!$F$10,基本情報!$H$10,基本情報!$J$10),"ー",B210+1))</f>
        <v>ー</v>
      </c>
      <c r="C211" s="63" t="str">
        <f t="shared" si="27"/>
        <v>ー</v>
      </c>
      <c r="D211" s="114" t="str">
        <f>IF(B211="","",IF(AND(B211&gt;=基本情報!$G$17,B211&lt;=基本情報!$J$17),"夏季休暇",IF(AND(B211&gt;=基本情報!$G$18,B211&lt;=基本情報!$J$18),"年末年始休暇",(IF($C211=基本情報!$G$16,"休日",IF($C211=基本情報!$I$16,"休日",""))))))</f>
        <v/>
      </c>
      <c r="E211" s="115"/>
      <c r="F211" s="116"/>
      <c r="G211" s="122"/>
      <c r="H211" s="123"/>
      <c r="I211" s="124"/>
      <c r="J211" s="125"/>
      <c r="K211" s="126"/>
      <c r="L211" s="127"/>
      <c r="M211" s="104"/>
      <c r="N211" s="104"/>
      <c r="O211" s="104"/>
      <c r="P211" s="104"/>
      <c r="Q211" s="106"/>
      <c r="R211" s="106"/>
      <c r="U211" s="68" t="str">
        <f>IF(G211=プルダウン!$B$5,ABS(B211-J211),"")</f>
        <v/>
      </c>
      <c r="V211" s="69" t="str">
        <f>IF(AND(D211="",G211=プルダウン!$B$4),"振替作業不可",IF(AND(D211=プルダウン!$B$3,G211=プルダウン!$B$5),"振替休日不可",IF(G211=プルダウン!$B$5,IF(J211="","振替作業日未入力",IF(AND(J211-B211&gt;=-28,J211-B211&lt;=28),"","28日以内に変更")),"")))</f>
        <v/>
      </c>
      <c r="W211" s="159" t="str">
        <f>IF(G211=プルダウン!$B$4,IF(AND(J211&gt;=$B$202,J211&lt;$X$201),"",プルダウン!$G$9),"")</f>
        <v/>
      </c>
      <c r="X211" s="159"/>
    </row>
    <row r="212" spans="2:24">
      <c r="B212" s="62" t="str">
        <f>IF(B211="ー","ー",IF(B211+1&gt;DATE(基本情報!$F$10,基本情報!$H$10,基本情報!$J$10),"ー",B211+1))</f>
        <v>ー</v>
      </c>
      <c r="C212" s="63" t="str">
        <f t="shared" si="27"/>
        <v>ー</v>
      </c>
      <c r="D212" s="114" t="str">
        <f>IF(B212="","",IF(AND(B212&gt;=基本情報!$G$17,B212&lt;=基本情報!$J$17),"夏季休暇",IF(AND(B212&gt;=基本情報!$G$18,B212&lt;=基本情報!$J$18),"年末年始休暇",(IF($C212=基本情報!$G$16,"休日",IF($C212=基本情報!$I$16,"休日",""))))))</f>
        <v/>
      </c>
      <c r="E212" s="115"/>
      <c r="F212" s="116"/>
      <c r="G212" s="122"/>
      <c r="H212" s="123"/>
      <c r="I212" s="124"/>
      <c r="J212" s="125"/>
      <c r="K212" s="126"/>
      <c r="L212" s="127"/>
      <c r="M212" s="104"/>
      <c r="N212" s="104"/>
      <c r="O212" s="104"/>
      <c r="P212" s="104"/>
      <c r="Q212" s="106"/>
      <c r="R212" s="106"/>
      <c r="U212" s="68" t="str">
        <f>IF(G212=プルダウン!$B$5,ABS(B212-J212),"")</f>
        <v/>
      </c>
      <c r="V212" s="69" t="str">
        <f>IF(AND(D212="",G212=プルダウン!$B$4),"振替作業不可",IF(AND(D212=プルダウン!$B$3,G212=プルダウン!$B$5),"振替休日不可",IF(G212=プルダウン!$B$5,IF(J212="","振替作業日未入力",IF(AND(J212-B212&gt;=-28,J212-B212&lt;=28),"","28日以内に変更")),"")))</f>
        <v/>
      </c>
      <c r="W212" s="159" t="str">
        <f>IF(G212=プルダウン!$B$4,IF(AND(J212&gt;=$B$202,J212&lt;$X$201),"",プルダウン!$G$9),"")</f>
        <v/>
      </c>
      <c r="X212" s="159"/>
    </row>
    <row r="213" spans="2:24">
      <c r="B213" s="62" t="str">
        <f>IF(B212="ー","ー",IF(B212+1&gt;DATE(基本情報!$F$10,基本情報!$H$10,基本情報!$J$10),"ー",B212+1))</f>
        <v>ー</v>
      </c>
      <c r="C213" s="63" t="str">
        <f t="shared" si="27"/>
        <v>ー</v>
      </c>
      <c r="D213" s="114" t="str">
        <f>IF(B213="","",IF(AND(B213&gt;=基本情報!$G$17,B213&lt;=基本情報!$J$17),"夏季休暇",IF(AND(B213&gt;=基本情報!$G$18,B213&lt;=基本情報!$J$18),"年末年始休暇",(IF($C213=基本情報!$G$16,"休日",IF($C213=基本情報!$I$16,"休日",""))))))</f>
        <v/>
      </c>
      <c r="E213" s="115"/>
      <c r="F213" s="116"/>
      <c r="G213" s="122"/>
      <c r="H213" s="123"/>
      <c r="I213" s="124"/>
      <c r="J213" s="125"/>
      <c r="K213" s="126"/>
      <c r="L213" s="127"/>
      <c r="M213" s="104"/>
      <c r="N213" s="104"/>
      <c r="O213" s="104"/>
      <c r="P213" s="104"/>
      <c r="Q213" s="106"/>
      <c r="R213" s="106"/>
      <c r="U213" s="68" t="str">
        <f>IF(G213=プルダウン!$B$5,ABS(B213-J213),"")</f>
        <v/>
      </c>
      <c r="V213" s="69" t="str">
        <f>IF(AND(D213="",G213=プルダウン!$B$4),"振替作業不可",IF(AND(D213=プルダウン!$B$3,G213=プルダウン!$B$5),"振替休日不可",IF(G213=プルダウン!$B$5,IF(J213="","振替作業日未入力",IF(AND(J213-B213&gt;=-28,J213-B213&lt;=28),"","28日以内に変更")),"")))</f>
        <v/>
      </c>
      <c r="W213" s="159" t="str">
        <f>IF(G213=プルダウン!$B$4,IF(AND(J213&gt;=$B$202,J213&lt;$X$201),"",プルダウン!$G$9),"")</f>
        <v/>
      </c>
      <c r="X213" s="159"/>
    </row>
    <row r="214" spans="2:24">
      <c r="B214" s="62" t="str">
        <f>IF(B213="ー","ー",IF(B213+1&gt;DATE(基本情報!$F$10,基本情報!$H$10,基本情報!$J$10),"ー",B213+1))</f>
        <v>ー</v>
      </c>
      <c r="C214" s="63" t="str">
        <f t="shared" si="27"/>
        <v>ー</v>
      </c>
      <c r="D214" s="114" t="str">
        <f>IF(B214="","",IF(AND(B214&gt;=基本情報!$G$17,B214&lt;=基本情報!$J$17),"夏季休暇",IF(AND(B214&gt;=基本情報!$G$18,B214&lt;=基本情報!$J$18),"年末年始休暇",(IF($C214=基本情報!$G$16,"休日",IF($C214=基本情報!$I$16,"休日",""))))))</f>
        <v/>
      </c>
      <c r="E214" s="115"/>
      <c r="F214" s="116"/>
      <c r="G214" s="122"/>
      <c r="H214" s="123"/>
      <c r="I214" s="124"/>
      <c r="J214" s="125"/>
      <c r="K214" s="126"/>
      <c r="L214" s="127"/>
      <c r="M214" s="104"/>
      <c r="N214" s="104"/>
      <c r="O214" s="104"/>
      <c r="P214" s="104"/>
      <c r="Q214" s="106"/>
      <c r="R214" s="106"/>
      <c r="U214" s="68" t="str">
        <f>IF(G214=プルダウン!$B$5,ABS(B214-J214),"")</f>
        <v/>
      </c>
      <c r="V214" s="69" t="str">
        <f>IF(AND(D214="",G214=プルダウン!$B$4),"振替作業不可",IF(AND(D214=プルダウン!$B$3,G214=プルダウン!$B$5),"振替休日不可",IF(G214=プルダウン!$B$5,IF(J214="","振替作業日未入力",IF(AND(J214-B214&gt;=-28,J214-B214&lt;=28),"","28日以内に変更")),"")))</f>
        <v/>
      </c>
      <c r="W214" s="159" t="str">
        <f>IF(G214=プルダウン!$B$4,IF(AND(J214&gt;=$B$202,J214&lt;$X$201),"",プルダウン!$G$9),"")</f>
        <v/>
      </c>
      <c r="X214" s="159"/>
    </row>
    <row r="215" spans="2:24">
      <c r="B215" s="64" t="str">
        <f>IF(B214="ー","ー",IF(B214+1&gt;DATE(基本情報!$F$10,基本情報!$H$10,基本情報!$J$10),"ー",B214+1))</f>
        <v>ー</v>
      </c>
      <c r="C215" s="65" t="str">
        <f t="shared" si="27"/>
        <v>ー</v>
      </c>
      <c r="D215" s="117" t="str">
        <f>IF(B215="","",IF(AND(B215&gt;=基本情報!$G$17,B215&lt;=基本情報!$J$17),"夏季休暇",IF(AND(B215&gt;=基本情報!$G$18,B215&lt;=基本情報!$J$18),"年末年始休暇",(IF($C215=基本情報!$G$16,"休日",IF($C215=基本情報!$I$16,"休日",""))))))</f>
        <v/>
      </c>
      <c r="E215" s="118"/>
      <c r="F215" s="119"/>
      <c r="G215" s="128"/>
      <c r="H215" s="129"/>
      <c r="I215" s="130"/>
      <c r="J215" s="131"/>
      <c r="K215" s="132"/>
      <c r="L215" s="133"/>
      <c r="M215" s="120"/>
      <c r="N215" s="120"/>
      <c r="O215" s="120"/>
      <c r="P215" s="120"/>
      <c r="Q215" s="107"/>
      <c r="R215" s="107"/>
      <c r="U215" s="70" t="str">
        <f>IF(G215=プルダウン!$B$5,ABS(B215-J215),"")</f>
        <v/>
      </c>
      <c r="V215" s="71" t="str">
        <f>IF(AND(D215="",G215=プルダウン!$B$4),"振替作業不可",IF(AND(D215=プルダウン!$B$3,G215=プルダウン!$B$5),"振替休日不可",IF(G215=プルダウン!$B$5,IF(J215="","振替作業日未入力",IF(AND(J215-B215&gt;=-28,J215-B215&lt;=28),"","28日以内に変更")),"")))</f>
        <v/>
      </c>
      <c r="W215" s="157" t="str">
        <f>IF(G215=プルダウン!$B$4,IF(AND(J215&gt;=$B$202,J215&lt;$X$201),"",プルダウン!$G$9),"")</f>
        <v/>
      </c>
      <c r="X215" s="157"/>
    </row>
    <row r="216" spans="2:24">
      <c r="B216" s="60" t="str">
        <f>IF(B215="ー","ー",IF(B215+1&gt;DATE(基本情報!$F$10,基本情報!$H$10,基本情報!$J$10),"ー",IF(MONTH(B209)=MONTH(B215+1),B215+1,"ー")))</f>
        <v>ー</v>
      </c>
      <c r="C216" s="61" t="str">
        <f t="shared" si="27"/>
        <v>ー</v>
      </c>
      <c r="D216" s="134" t="str">
        <f>IF(B216="","",IF(AND(B216&gt;=基本情報!$G$17,B216&lt;=基本情報!$J$17),"夏季休暇",IF(AND(B216&gt;=基本情報!$G$18,B216&lt;=基本情報!$J$18),"年末年始休暇",(IF($C216=基本情報!$G$16,"休日",IF($C216=基本情報!$I$16,"休日",""))))))</f>
        <v/>
      </c>
      <c r="E216" s="135"/>
      <c r="F216" s="136"/>
      <c r="G216" s="137"/>
      <c r="H216" s="138"/>
      <c r="I216" s="139"/>
      <c r="J216" s="140"/>
      <c r="K216" s="141"/>
      <c r="L216" s="142"/>
      <c r="M216" s="144"/>
      <c r="N216" s="144"/>
      <c r="O216" s="144"/>
      <c r="P216" s="144"/>
      <c r="Q216" s="105" t="str">
        <f>IF(COUNTIF(B216:B222,"ー")&gt;0,"ー",IF(COUNTIF(G216:G222,プルダウン!$B$6)+COUNTIF(G216:G222,プルダウン!$B$7)+COUNTIF(G216:G222,プルダウン!$B$8)+COUNTIF(G216:G222,プルダウン!$B$9)&gt;0,"ー",IF(COUNTIF(G216:G222,プルダウン!$B$3)+COUNTIF(G216:G222,プルダウン!$B$4)&gt;=2,"○","×")))</f>
        <v>ー</v>
      </c>
      <c r="R216" s="105" t="str">
        <f>IF(Q216="○",IF(COUNTBLANK(W216:W222)=7,Q216,"×"),Q216)</f>
        <v>ー</v>
      </c>
      <c r="U216" s="66" t="str">
        <f>IF(G216=プルダウン!$B$5,ABS(B216-J216),"")</f>
        <v/>
      </c>
      <c r="V216" s="67" t="str">
        <f>IF(AND(D216="",G216=プルダウン!$B$4),"振替作業不可",IF(AND(D216=プルダウン!$B$3,G216=プルダウン!$B$5),"振替休日不可",IF(G216=プルダウン!$B$5,IF(J216="","振替作業日未入力",IF(AND(J216-B216&gt;=-28,J216-B216&lt;=28),"","28日以内に変更")),"")))</f>
        <v/>
      </c>
      <c r="W216" s="158" t="str">
        <f>IF(G216=プルダウン!$B$4,IF(AND(J216&gt;=$B$202,J216&lt;$X$201),"",プルダウン!$G$9),"")</f>
        <v/>
      </c>
      <c r="X216" s="158"/>
    </row>
    <row r="217" spans="2:24">
      <c r="B217" s="62" t="str">
        <f>IF(B216="ー","ー",IF(B216+1&gt;DATE(基本情報!$F$10,基本情報!$H$10,基本情報!$J$10),"ー",B216+1))</f>
        <v>ー</v>
      </c>
      <c r="C217" s="63" t="str">
        <f t="shared" si="27"/>
        <v>ー</v>
      </c>
      <c r="D217" s="114" t="str">
        <f>IF(B217="","",IF(AND(B217&gt;=基本情報!$G$17,B217&lt;=基本情報!$J$17),"夏季休暇",IF(AND(B217&gt;=基本情報!$G$18,B217&lt;=基本情報!$J$18),"年末年始休暇",(IF($C217=基本情報!$G$16,"休日",IF($C217=基本情報!$I$16,"休日",""))))))</f>
        <v/>
      </c>
      <c r="E217" s="115"/>
      <c r="F217" s="116"/>
      <c r="G217" s="122"/>
      <c r="H217" s="123"/>
      <c r="I217" s="124"/>
      <c r="J217" s="125"/>
      <c r="K217" s="126"/>
      <c r="L217" s="127"/>
      <c r="M217" s="104"/>
      <c r="N217" s="104"/>
      <c r="O217" s="104"/>
      <c r="P217" s="104"/>
      <c r="Q217" s="106"/>
      <c r="R217" s="106"/>
      <c r="U217" s="68" t="str">
        <f>IF(G217=プルダウン!$B$5,ABS(B217-J217),"")</f>
        <v/>
      </c>
      <c r="V217" s="69" t="str">
        <f>IF(AND(D217="",G217=プルダウン!$B$4),"振替作業不可",IF(AND(D217=プルダウン!$B$3,G217=プルダウン!$B$5),"振替休日不可",IF(G217=プルダウン!$B$5,IF(J217="","振替作業日未入力",IF(AND(J217-B217&gt;=-28,J217-B217&lt;=28),"","28日以内に変更")),"")))</f>
        <v/>
      </c>
      <c r="W217" s="159" t="str">
        <f>IF(G217=プルダウン!$B$4,IF(AND(J217&gt;=$B$202,J217&lt;$X$201),"",プルダウン!$G$9),"")</f>
        <v/>
      </c>
      <c r="X217" s="159"/>
    </row>
    <row r="218" spans="2:24">
      <c r="B218" s="62" t="str">
        <f>IF(B217="ー","ー",IF(B217+1&gt;DATE(基本情報!$F$10,基本情報!$H$10,基本情報!$J$10),"ー",B217+1))</f>
        <v>ー</v>
      </c>
      <c r="C218" s="63" t="str">
        <f t="shared" si="27"/>
        <v>ー</v>
      </c>
      <c r="D218" s="114" t="str">
        <f>IF(B218="","",IF(AND(B218&gt;=基本情報!$G$17,B218&lt;=基本情報!$J$17),"夏季休暇",IF(AND(B218&gt;=基本情報!$G$18,B218&lt;=基本情報!$J$18),"年末年始休暇",(IF($C218=基本情報!$G$16,"休日",IF($C218=基本情報!$I$16,"休日",""))))))</f>
        <v/>
      </c>
      <c r="E218" s="115"/>
      <c r="F218" s="116"/>
      <c r="G218" s="122"/>
      <c r="H218" s="123"/>
      <c r="I218" s="124"/>
      <c r="J218" s="125"/>
      <c r="K218" s="126"/>
      <c r="L218" s="127"/>
      <c r="M218" s="104"/>
      <c r="N218" s="104"/>
      <c r="O218" s="104"/>
      <c r="P218" s="104"/>
      <c r="Q218" s="106"/>
      <c r="R218" s="106"/>
      <c r="U218" s="68" t="str">
        <f>IF(G218=プルダウン!$B$5,ABS(B218-J218),"")</f>
        <v/>
      </c>
      <c r="V218" s="69" t="str">
        <f>IF(AND(D218="",G218=プルダウン!$B$4),"振替作業不可",IF(AND(D218=プルダウン!$B$3,G218=プルダウン!$B$5),"振替休日不可",IF(G218=プルダウン!$B$5,IF(J218="","振替作業日未入力",IF(AND(J218-B218&gt;=-28,J218-B218&lt;=28),"","28日以内に変更")),"")))</f>
        <v/>
      </c>
      <c r="W218" s="159" t="str">
        <f>IF(G218=プルダウン!$B$4,IF(AND(J218&gt;=$B$202,J218&lt;$X$201),"",プルダウン!$G$9),"")</f>
        <v/>
      </c>
      <c r="X218" s="159"/>
    </row>
    <row r="219" spans="2:24">
      <c r="B219" s="62" t="str">
        <f>IF(B218="ー","ー",IF(B218+1&gt;DATE(基本情報!$F$10,基本情報!$H$10,基本情報!$J$10),"ー",B218+1))</f>
        <v>ー</v>
      </c>
      <c r="C219" s="63" t="str">
        <f t="shared" si="27"/>
        <v>ー</v>
      </c>
      <c r="D219" s="114" t="str">
        <f>IF(B219="","",IF(AND(B219&gt;=基本情報!$G$17,B219&lt;=基本情報!$J$17),"夏季休暇",IF(AND(B219&gt;=基本情報!$G$18,B219&lt;=基本情報!$J$18),"年末年始休暇",(IF($C219=基本情報!$G$16,"休日",IF($C219=基本情報!$I$16,"休日",""))))))</f>
        <v/>
      </c>
      <c r="E219" s="115"/>
      <c r="F219" s="116"/>
      <c r="G219" s="122"/>
      <c r="H219" s="123"/>
      <c r="I219" s="124"/>
      <c r="J219" s="125"/>
      <c r="K219" s="126"/>
      <c r="L219" s="127"/>
      <c r="M219" s="104"/>
      <c r="N219" s="104"/>
      <c r="O219" s="104"/>
      <c r="P219" s="104"/>
      <c r="Q219" s="106"/>
      <c r="R219" s="106"/>
      <c r="U219" s="68" t="str">
        <f>IF(G219=プルダウン!$B$5,ABS(B219-J219),"")</f>
        <v/>
      </c>
      <c r="V219" s="69" t="str">
        <f>IF(AND(D219="",G219=プルダウン!$B$4),"振替作業不可",IF(AND(D219=プルダウン!$B$3,G219=プルダウン!$B$5),"振替休日不可",IF(G219=プルダウン!$B$5,IF(J219="","振替作業日未入力",IF(AND(J219-B219&gt;=-28,J219-B219&lt;=28),"","28日以内に変更")),"")))</f>
        <v/>
      </c>
      <c r="W219" s="159" t="str">
        <f>IF(G219=プルダウン!$B$4,IF(AND(J219&gt;=$B$202,J219&lt;$X$201),"",プルダウン!$G$9),"")</f>
        <v/>
      </c>
      <c r="X219" s="159"/>
    </row>
    <row r="220" spans="2:24">
      <c r="B220" s="62" t="str">
        <f>IF(B219="ー","ー",IF(B219+1&gt;DATE(基本情報!$F$10,基本情報!$H$10,基本情報!$J$10),"ー",B219+1))</f>
        <v>ー</v>
      </c>
      <c r="C220" s="63" t="str">
        <f t="shared" si="27"/>
        <v>ー</v>
      </c>
      <c r="D220" s="114" t="str">
        <f>IF(B220="","",IF(AND(B220&gt;=基本情報!$G$17,B220&lt;=基本情報!$J$17),"夏季休暇",IF(AND(B220&gt;=基本情報!$G$18,B220&lt;=基本情報!$J$18),"年末年始休暇",(IF($C220=基本情報!$G$16,"休日",IF($C220=基本情報!$I$16,"休日",""))))))</f>
        <v/>
      </c>
      <c r="E220" s="115"/>
      <c r="F220" s="116"/>
      <c r="G220" s="122"/>
      <c r="H220" s="123"/>
      <c r="I220" s="124"/>
      <c r="J220" s="125"/>
      <c r="K220" s="126"/>
      <c r="L220" s="127"/>
      <c r="M220" s="104"/>
      <c r="N220" s="104"/>
      <c r="O220" s="104"/>
      <c r="P220" s="104"/>
      <c r="Q220" s="106"/>
      <c r="R220" s="106"/>
      <c r="U220" s="68" t="str">
        <f>IF(G220=プルダウン!$B$5,ABS(B220-J220),"")</f>
        <v/>
      </c>
      <c r="V220" s="69" t="str">
        <f>IF(AND(D220="",G220=プルダウン!$B$4),"振替作業不可",IF(AND(D220=プルダウン!$B$3,G220=プルダウン!$B$5),"振替休日不可",IF(G220=プルダウン!$B$5,IF(J220="","振替作業日未入力",IF(AND(J220-B220&gt;=-28,J220-B220&lt;=28),"","28日以内に変更")),"")))</f>
        <v/>
      </c>
      <c r="W220" s="159" t="str">
        <f>IF(G220=プルダウン!$B$4,IF(AND(J220&gt;=$B$202,J220&lt;$X$201),"",プルダウン!$G$9),"")</f>
        <v/>
      </c>
      <c r="X220" s="159"/>
    </row>
    <row r="221" spans="2:24">
      <c r="B221" s="62" t="str">
        <f>IF(B220="ー","ー",IF(B220+1&gt;DATE(基本情報!$F$10,基本情報!$H$10,基本情報!$J$10),"ー",B220+1))</f>
        <v>ー</v>
      </c>
      <c r="C221" s="63" t="str">
        <f t="shared" si="27"/>
        <v>ー</v>
      </c>
      <c r="D221" s="114" t="str">
        <f>IF(B221="","",IF(AND(B221&gt;=基本情報!$G$17,B221&lt;=基本情報!$J$17),"夏季休暇",IF(AND(B221&gt;=基本情報!$G$18,B221&lt;=基本情報!$J$18),"年末年始休暇",(IF($C221=基本情報!$G$16,"休日",IF($C221=基本情報!$I$16,"休日",""))))))</f>
        <v/>
      </c>
      <c r="E221" s="115"/>
      <c r="F221" s="116"/>
      <c r="G221" s="122"/>
      <c r="H221" s="123"/>
      <c r="I221" s="124"/>
      <c r="J221" s="125"/>
      <c r="K221" s="126"/>
      <c r="L221" s="127"/>
      <c r="M221" s="104"/>
      <c r="N221" s="104"/>
      <c r="O221" s="104"/>
      <c r="P221" s="104"/>
      <c r="Q221" s="106"/>
      <c r="R221" s="106"/>
      <c r="U221" s="68" t="str">
        <f>IF(G221=プルダウン!$B$5,ABS(B221-J221),"")</f>
        <v/>
      </c>
      <c r="V221" s="69" t="str">
        <f>IF(AND(D221="",G221=プルダウン!$B$4),"振替作業不可",IF(AND(D221=プルダウン!$B$3,G221=プルダウン!$B$5),"振替休日不可",IF(G221=プルダウン!$B$5,IF(J221="","振替作業日未入力",IF(AND(J221-B221&gt;=-28,J221-B221&lt;=28),"","28日以内に変更")),"")))</f>
        <v/>
      </c>
      <c r="W221" s="159" t="str">
        <f>IF(G221=プルダウン!$B$4,IF(AND(J221&gt;=$B$202,J221&lt;$X$201),"",プルダウン!$G$9),"")</f>
        <v/>
      </c>
      <c r="X221" s="159"/>
    </row>
    <row r="222" spans="2:24">
      <c r="B222" s="64" t="str">
        <f>IF(B221="ー","ー",IF(B221+1&gt;DATE(基本情報!$F$10,基本情報!$H$10,基本情報!$J$10),"ー",B221+1))</f>
        <v>ー</v>
      </c>
      <c r="C222" s="65" t="str">
        <f t="shared" si="27"/>
        <v>ー</v>
      </c>
      <c r="D222" s="117" t="str">
        <f>IF(B222="","",IF(AND(B222&gt;=基本情報!$G$17,B222&lt;=基本情報!$J$17),"夏季休暇",IF(AND(B222&gt;=基本情報!$G$18,B222&lt;=基本情報!$J$18),"年末年始休暇",(IF($C222=基本情報!$G$16,"休日",IF($C222=基本情報!$I$16,"休日",""))))))</f>
        <v/>
      </c>
      <c r="E222" s="118"/>
      <c r="F222" s="119"/>
      <c r="G222" s="128"/>
      <c r="H222" s="129"/>
      <c r="I222" s="130"/>
      <c r="J222" s="131"/>
      <c r="K222" s="132"/>
      <c r="L222" s="133"/>
      <c r="M222" s="120"/>
      <c r="N222" s="120"/>
      <c r="O222" s="120"/>
      <c r="P222" s="120"/>
      <c r="Q222" s="107"/>
      <c r="R222" s="107"/>
      <c r="U222" s="70" t="str">
        <f>IF(G222=プルダウン!$B$5,ABS(B222-J222),"")</f>
        <v/>
      </c>
      <c r="V222" s="71" t="str">
        <f>IF(AND(D222="",G222=プルダウン!$B$4),"振替作業不可",IF(AND(D222=プルダウン!$B$3,G222=プルダウン!$B$5),"振替休日不可",IF(G222=プルダウン!$B$5,IF(J222="","振替作業日未入力",IF(AND(J222-B222&gt;=-28,J222-B222&lt;=28),"","28日以内に変更")),"")))</f>
        <v/>
      </c>
      <c r="W222" s="157" t="str">
        <f>IF(G222=プルダウン!$B$4,IF(AND(J222&gt;=$B$202,J222&lt;$X$201),"",プルダウン!$G$9),"")</f>
        <v/>
      </c>
      <c r="X222" s="157"/>
    </row>
    <row r="223" spans="2:24">
      <c r="B223" s="60" t="str">
        <f>IF(B222="ー","ー",IF(B222+1&gt;DATE(基本情報!$F$10,基本情報!$H$10,基本情報!$J$10),"ー",IF(MONTH(B216)=MONTH(B222+1),B222+1,"ー")))</f>
        <v>ー</v>
      </c>
      <c r="C223" s="61" t="str">
        <f t="shared" si="27"/>
        <v>ー</v>
      </c>
      <c r="D223" s="134" t="str">
        <f>IF(B223="","",IF(AND(B223&gt;=基本情報!$G$17,B223&lt;=基本情報!$J$17),"夏季休暇",IF(AND(B223&gt;=基本情報!$G$18,B223&lt;=基本情報!$J$18),"年末年始休暇",(IF($C223=基本情報!$G$16,"休日",IF($C223=基本情報!$I$16,"休日",""))))))</f>
        <v/>
      </c>
      <c r="E223" s="135"/>
      <c r="F223" s="136"/>
      <c r="G223" s="137"/>
      <c r="H223" s="138"/>
      <c r="I223" s="139"/>
      <c r="J223" s="140"/>
      <c r="K223" s="141"/>
      <c r="L223" s="142"/>
      <c r="M223" s="144"/>
      <c r="N223" s="144"/>
      <c r="O223" s="144"/>
      <c r="P223" s="144"/>
      <c r="Q223" s="105" t="str">
        <f>IF(COUNTIF(B223:B229,"ー")&gt;0,"ー",IF(COUNTIF(G223:G229,プルダウン!$B$6)+COUNTIF(G223:G229,プルダウン!$B$7)+COUNTIF(G223:G229,プルダウン!$B$8)+COUNTIF(G223:G229,プルダウン!$B$9)&gt;0,"ー",IF(COUNTIF(G223:G229,プルダウン!$B$3)+COUNTIF(G223:G229,プルダウン!$B$4)&gt;=2,"○","×")))</f>
        <v>ー</v>
      </c>
      <c r="R223" s="105" t="str">
        <f>IF(Q223="○",IF(COUNTBLANK(W223:W229)=7,Q223,"×"),Q223)</f>
        <v>ー</v>
      </c>
      <c r="U223" s="66" t="str">
        <f>IF(G223=プルダウン!$B$5,ABS(B223-J223),"")</f>
        <v/>
      </c>
      <c r="V223" s="67" t="str">
        <f>IF(AND(D223="",G223=プルダウン!$B$4),"振替作業不可",IF(AND(D223=プルダウン!$B$3,G223=プルダウン!$B$5),"振替休日不可",IF(G223=プルダウン!$B$5,IF(J223="","振替作業日未入力",IF(AND(J223-B223&gt;=-28,J223-B223&lt;=28),"","28日以内に変更")),"")))</f>
        <v/>
      </c>
      <c r="W223" s="158" t="str">
        <f>IF(G223=プルダウン!$B$4,IF(AND(J223&gt;=$B$202,J223&lt;$X$201),"",プルダウン!$G$9),"")</f>
        <v/>
      </c>
      <c r="X223" s="158"/>
    </row>
    <row r="224" spans="2:24">
      <c r="B224" s="62" t="str">
        <f>IF(B223="ー","ー",IF(B223+1&gt;DATE(基本情報!$F$10,基本情報!$H$10,基本情報!$J$10),"ー",B223+1))</f>
        <v>ー</v>
      </c>
      <c r="C224" s="63" t="str">
        <f t="shared" si="27"/>
        <v>ー</v>
      </c>
      <c r="D224" s="114" t="str">
        <f>IF(B224="","",IF(AND(B224&gt;=基本情報!$G$17,B224&lt;=基本情報!$J$17),"夏季休暇",IF(AND(B224&gt;=基本情報!$G$18,B224&lt;=基本情報!$J$18),"年末年始休暇",(IF($C224=基本情報!$G$16,"休日",IF($C224=基本情報!$I$16,"休日",""))))))</f>
        <v/>
      </c>
      <c r="E224" s="115"/>
      <c r="F224" s="116"/>
      <c r="G224" s="122"/>
      <c r="H224" s="123"/>
      <c r="I224" s="124"/>
      <c r="J224" s="125"/>
      <c r="K224" s="126"/>
      <c r="L224" s="127"/>
      <c r="M224" s="104"/>
      <c r="N224" s="104"/>
      <c r="O224" s="104"/>
      <c r="P224" s="104"/>
      <c r="Q224" s="106"/>
      <c r="R224" s="106"/>
      <c r="U224" s="68" t="str">
        <f>IF(G224=プルダウン!$B$5,ABS(B224-J224),"")</f>
        <v/>
      </c>
      <c r="V224" s="69" t="str">
        <f>IF(AND(D224="",G224=プルダウン!$B$4),"振替作業不可",IF(AND(D224=プルダウン!$B$3,G224=プルダウン!$B$5),"振替休日不可",IF(G224=プルダウン!$B$5,IF(J224="","振替作業日未入力",IF(AND(J224-B224&gt;=-28,J224-B224&lt;=28),"","28日以内に変更")),"")))</f>
        <v/>
      </c>
      <c r="W224" s="159" t="str">
        <f>IF(G224=プルダウン!$B$4,IF(AND(J224&gt;=$B$202,J224&lt;$X$201),"",プルダウン!$G$9),"")</f>
        <v/>
      </c>
      <c r="X224" s="159"/>
    </row>
    <row r="225" spans="2:24">
      <c r="B225" s="62" t="str">
        <f>IF(B224="ー","ー",IF(B224+1&gt;DATE(基本情報!$F$10,基本情報!$H$10,基本情報!$J$10),"ー",B224+1))</f>
        <v>ー</v>
      </c>
      <c r="C225" s="63" t="str">
        <f t="shared" si="27"/>
        <v>ー</v>
      </c>
      <c r="D225" s="114" t="str">
        <f>IF(B225="","",IF(AND(B225&gt;=基本情報!$G$17,B225&lt;=基本情報!$J$17),"夏季休暇",IF(AND(B225&gt;=基本情報!$G$18,B225&lt;=基本情報!$J$18),"年末年始休暇",(IF($C225=基本情報!$G$16,"休日",IF($C225=基本情報!$I$16,"休日",""))))))</f>
        <v/>
      </c>
      <c r="E225" s="115"/>
      <c r="F225" s="116"/>
      <c r="G225" s="122"/>
      <c r="H225" s="123"/>
      <c r="I225" s="124"/>
      <c r="J225" s="125"/>
      <c r="K225" s="126"/>
      <c r="L225" s="127"/>
      <c r="M225" s="104"/>
      <c r="N225" s="104"/>
      <c r="O225" s="104"/>
      <c r="P225" s="104"/>
      <c r="Q225" s="106"/>
      <c r="R225" s="106"/>
      <c r="U225" s="68" t="str">
        <f>IF(G225=プルダウン!$B$5,ABS(B225-J225),"")</f>
        <v/>
      </c>
      <c r="V225" s="69" t="str">
        <f>IF(AND(D225="",G225=プルダウン!$B$4),"振替作業不可",IF(AND(D225=プルダウン!$B$3,G225=プルダウン!$B$5),"振替休日不可",IF(G225=プルダウン!$B$5,IF(J225="","振替作業日未入力",IF(AND(J225-B225&gt;=-28,J225-B225&lt;=28),"","28日以内に変更")),"")))</f>
        <v/>
      </c>
      <c r="W225" s="159" t="str">
        <f>IF(G225=プルダウン!$B$4,IF(AND(J225&gt;=$B$202,J225&lt;$X$201),"",プルダウン!$G$9),"")</f>
        <v/>
      </c>
      <c r="X225" s="159"/>
    </row>
    <row r="226" spans="2:24">
      <c r="B226" s="62" t="str">
        <f>IF(B225="ー","ー",IF(B225+1&gt;DATE(基本情報!$F$10,基本情報!$H$10,基本情報!$J$10),"ー",B225+1))</f>
        <v>ー</v>
      </c>
      <c r="C226" s="63" t="str">
        <f t="shared" si="27"/>
        <v>ー</v>
      </c>
      <c r="D226" s="114" t="str">
        <f>IF(B226="","",IF(AND(B226&gt;=基本情報!$G$17,B226&lt;=基本情報!$J$17),"夏季休暇",IF(AND(B226&gt;=基本情報!$G$18,B226&lt;=基本情報!$J$18),"年末年始休暇",(IF($C226=基本情報!$G$16,"休日",IF($C226=基本情報!$I$16,"休日",""))))))</f>
        <v/>
      </c>
      <c r="E226" s="115"/>
      <c r="F226" s="116"/>
      <c r="G226" s="122"/>
      <c r="H226" s="123"/>
      <c r="I226" s="124"/>
      <c r="J226" s="125"/>
      <c r="K226" s="126"/>
      <c r="L226" s="127"/>
      <c r="M226" s="104"/>
      <c r="N226" s="104"/>
      <c r="O226" s="104"/>
      <c r="P226" s="104"/>
      <c r="Q226" s="106"/>
      <c r="R226" s="106"/>
      <c r="U226" s="68" t="str">
        <f>IF(G226=プルダウン!$B$5,ABS(B226-J226),"")</f>
        <v/>
      </c>
      <c r="V226" s="69" t="str">
        <f>IF(AND(D226="",G226=プルダウン!$B$4),"振替作業不可",IF(AND(D226=プルダウン!$B$3,G226=プルダウン!$B$5),"振替休日不可",IF(G226=プルダウン!$B$5,IF(J226="","振替作業日未入力",IF(AND(J226-B226&gt;=-28,J226-B226&lt;=28),"","28日以内に変更")),"")))</f>
        <v/>
      </c>
      <c r="W226" s="159" t="str">
        <f>IF(G226=プルダウン!$B$4,IF(AND(J226&gt;=$B$202,J226&lt;$X$201),"",プルダウン!$G$9),"")</f>
        <v/>
      </c>
      <c r="X226" s="159"/>
    </row>
    <row r="227" spans="2:24">
      <c r="B227" s="62" t="str">
        <f>IF(B226="ー","ー",IF(B226+1&gt;DATE(基本情報!$F$10,基本情報!$H$10,基本情報!$J$10),"ー",B226+1))</f>
        <v>ー</v>
      </c>
      <c r="C227" s="63" t="str">
        <f t="shared" si="27"/>
        <v>ー</v>
      </c>
      <c r="D227" s="114" t="str">
        <f>IF(B227="","",IF(AND(B227&gt;=基本情報!$G$17,B227&lt;=基本情報!$J$17),"夏季休暇",IF(AND(B227&gt;=基本情報!$G$18,B227&lt;=基本情報!$J$18),"年末年始休暇",(IF($C227=基本情報!$G$16,"休日",IF($C227=基本情報!$I$16,"休日",""))))))</f>
        <v/>
      </c>
      <c r="E227" s="115"/>
      <c r="F227" s="116"/>
      <c r="G227" s="122"/>
      <c r="H227" s="123"/>
      <c r="I227" s="124"/>
      <c r="J227" s="125"/>
      <c r="K227" s="126"/>
      <c r="L227" s="127"/>
      <c r="M227" s="104"/>
      <c r="N227" s="104"/>
      <c r="O227" s="104"/>
      <c r="P227" s="104"/>
      <c r="Q227" s="106"/>
      <c r="R227" s="106"/>
      <c r="U227" s="68" t="str">
        <f>IF(G227=プルダウン!$B$5,ABS(B227-J227),"")</f>
        <v/>
      </c>
      <c r="V227" s="69" t="str">
        <f>IF(AND(D227="",G227=プルダウン!$B$4),"振替作業不可",IF(AND(D227=プルダウン!$B$3,G227=プルダウン!$B$5),"振替休日不可",IF(G227=プルダウン!$B$5,IF(J227="","振替作業日未入力",IF(AND(J227-B227&gt;=-28,J227-B227&lt;=28),"","28日以内に変更")),"")))</f>
        <v/>
      </c>
      <c r="W227" s="159" t="str">
        <f>IF(G227=プルダウン!$B$4,IF(AND(J227&gt;=$B$202,J227&lt;$X$201),"",プルダウン!$G$9),"")</f>
        <v/>
      </c>
      <c r="X227" s="159"/>
    </row>
    <row r="228" spans="2:24">
      <c r="B228" s="62" t="str">
        <f>IF(B227="ー","ー",IF(B227+1&gt;DATE(基本情報!$F$10,基本情報!$H$10,基本情報!$J$10),"ー",B227+1))</f>
        <v>ー</v>
      </c>
      <c r="C228" s="63" t="str">
        <f t="shared" si="27"/>
        <v>ー</v>
      </c>
      <c r="D228" s="114" t="str">
        <f>IF(B228="","",IF(AND(B228&gt;=基本情報!$G$17,B228&lt;=基本情報!$J$17),"夏季休暇",IF(AND(B228&gt;=基本情報!$G$18,B228&lt;=基本情報!$J$18),"年末年始休暇",(IF($C228=基本情報!$G$16,"休日",IF($C228=基本情報!$I$16,"休日",""))))))</f>
        <v/>
      </c>
      <c r="E228" s="115"/>
      <c r="F228" s="116"/>
      <c r="G228" s="122"/>
      <c r="H228" s="123"/>
      <c r="I228" s="124"/>
      <c r="J228" s="125"/>
      <c r="K228" s="126"/>
      <c r="L228" s="127"/>
      <c r="M228" s="104"/>
      <c r="N228" s="104"/>
      <c r="O228" s="104"/>
      <c r="P228" s="104"/>
      <c r="Q228" s="106"/>
      <c r="R228" s="106"/>
      <c r="U228" s="68" t="str">
        <f>IF(G228=プルダウン!$B$5,ABS(B228-J228),"")</f>
        <v/>
      </c>
      <c r="V228" s="69" t="str">
        <f>IF(AND(D228="",G228=プルダウン!$B$4),"振替作業不可",IF(AND(D228=プルダウン!$B$3,G228=プルダウン!$B$5),"振替休日不可",IF(G228=プルダウン!$B$5,IF(J228="","振替作業日未入力",IF(AND(J228-B228&gt;=-28,J228-B228&lt;=28),"","28日以内に変更")),"")))</f>
        <v/>
      </c>
      <c r="W228" s="159" t="str">
        <f>IF(G228=プルダウン!$B$4,IF(AND(J228&gt;=$B$202,J228&lt;$X$201),"",プルダウン!$G$9),"")</f>
        <v/>
      </c>
      <c r="X228" s="159"/>
    </row>
    <row r="229" spans="2:24">
      <c r="B229" s="64" t="str">
        <f>IF(B228="ー","ー",IF(B228+1&gt;DATE(基本情報!$F$10,基本情報!$H$10,基本情報!$J$10),"ー",B228+1))</f>
        <v>ー</v>
      </c>
      <c r="C229" s="65" t="str">
        <f t="shared" si="27"/>
        <v>ー</v>
      </c>
      <c r="D229" s="117" t="str">
        <f>IF(B229="","",IF(AND(B229&gt;=基本情報!$G$17,B229&lt;=基本情報!$J$17),"夏季休暇",IF(AND(B229&gt;=基本情報!$G$18,B229&lt;=基本情報!$J$18),"年末年始休暇",(IF($C229=基本情報!$G$16,"休日",IF($C229=基本情報!$I$16,"休日",""))))))</f>
        <v/>
      </c>
      <c r="E229" s="118"/>
      <c r="F229" s="119"/>
      <c r="G229" s="128"/>
      <c r="H229" s="129"/>
      <c r="I229" s="130"/>
      <c r="J229" s="131"/>
      <c r="K229" s="132"/>
      <c r="L229" s="133"/>
      <c r="M229" s="120"/>
      <c r="N229" s="120"/>
      <c r="O229" s="120"/>
      <c r="P229" s="120"/>
      <c r="Q229" s="107"/>
      <c r="R229" s="107"/>
      <c r="U229" s="70" t="str">
        <f>IF(G229=プルダウン!$B$5,ABS(B229-J229),"")</f>
        <v/>
      </c>
      <c r="V229" s="71" t="str">
        <f>IF(AND(D229="",G229=プルダウン!$B$4),"振替作業不可",IF(AND(D229=プルダウン!$B$3,G229=プルダウン!$B$5),"振替休日不可",IF(G229=プルダウン!$B$5,IF(J229="","振替作業日未入力",IF(AND(J229-B229&gt;=-28,J229-B229&lt;=28),"","28日以内に変更")),"")))</f>
        <v/>
      </c>
      <c r="W229" s="157" t="str">
        <f>IF(G229=プルダウン!$B$4,IF(AND(J229&gt;=$B$202,J229&lt;$X$201),"",プルダウン!$G$9),"")</f>
        <v/>
      </c>
      <c r="X229" s="157"/>
    </row>
    <row r="230" spans="2:24">
      <c r="B230" s="60" t="str">
        <f>IF(B229="ー","ー",IF(B229+1&gt;DATE(基本情報!$F$10,基本情報!$H$10,基本情報!$J$10),"ー",IF(MONTH(B223)=MONTH(B229+1),B229+1,"ー")))</f>
        <v>ー</v>
      </c>
      <c r="C230" s="61" t="str">
        <f t="shared" si="27"/>
        <v>ー</v>
      </c>
      <c r="D230" s="134" t="str">
        <f>IF(B230="","",IF(AND(B230&gt;=基本情報!$G$17,B230&lt;=基本情報!$J$17),"夏季休暇",IF(AND(B230&gt;=基本情報!$G$18,B230&lt;=基本情報!$J$18),"年末年始休暇",(IF($C230=基本情報!$G$16,"休日",IF($C230=基本情報!$I$16,"休日",""))))))</f>
        <v/>
      </c>
      <c r="E230" s="135"/>
      <c r="F230" s="136"/>
      <c r="G230" s="137"/>
      <c r="H230" s="138"/>
      <c r="I230" s="139"/>
      <c r="J230" s="140"/>
      <c r="K230" s="141"/>
      <c r="L230" s="142"/>
      <c r="M230" s="144"/>
      <c r="N230" s="144"/>
      <c r="O230" s="144"/>
      <c r="P230" s="144"/>
      <c r="Q230" s="105" t="str">
        <f>IF(COUNTIF(B230:B236,"ー")&gt;0,"ー",IF(COUNTIF(G230:G236,プルダウン!$B$6)+COUNTIF(G230:G236,プルダウン!$B$7)+COUNTIF(G230:G236,プルダウン!$B$8)+COUNTIF(G230:G236,プルダウン!$B$9)&gt;0,"ー",IF(COUNTIF(G230:G236,プルダウン!$B$3)+COUNTIF(G230:G236,プルダウン!$B$4)&gt;=2,"○","×")))</f>
        <v>ー</v>
      </c>
      <c r="R230" s="105" t="str">
        <f>IF(Q230="○",IF(COUNTBLANK(W230:W236)=7,Q230,"×"),Q230)</f>
        <v>ー</v>
      </c>
      <c r="U230" s="66" t="str">
        <f>IF(G230=プルダウン!$B$5,ABS(B230-J230),"")</f>
        <v/>
      </c>
      <c r="V230" s="67" t="str">
        <f>IF(AND(D230="",G230=プルダウン!$B$4),"振替作業不可",IF(AND(D230=プルダウン!$B$3,G230=プルダウン!$B$5),"振替休日不可",IF(G230=プルダウン!$B$5,IF(J230="","振替作業日未入力",IF(AND(J230-B230&gt;=-28,J230-B230&lt;=28),"","28日以内に変更")),"")))</f>
        <v/>
      </c>
      <c r="W230" s="158" t="str">
        <f>IF(G230=プルダウン!$B$4,IF(AND(J230&gt;=$B$202,J230&lt;$X$201),"",プルダウン!$G$9),"")</f>
        <v/>
      </c>
      <c r="X230" s="158"/>
    </row>
    <row r="231" spans="2:24">
      <c r="B231" s="62" t="str">
        <f>IF(B230="ー","ー",IF(B230+1&gt;DATE(基本情報!$F$10,基本情報!$H$10,基本情報!$J$10),"ー",B230+1))</f>
        <v>ー</v>
      </c>
      <c r="C231" s="63" t="str">
        <f t="shared" si="27"/>
        <v>ー</v>
      </c>
      <c r="D231" s="114" t="str">
        <f>IF(B231="","",IF(AND(B231&gt;=基本情報!$G$17,B231&lt;=基本情報!$J$17),"夏季休暇",IF(AND(B231&gt;=基本情報!$G$18,B231&lt;=基本情報!$J$18),"年末年始休暇",(IF($C231=基本情報!$G$16,"休日",IF($C231=基本情報!$I$16,"休日",""))))))</f>
        <v/>
      </c>
      <c r="E231" s="115"/>
      <c r="F231" s="116"/>
      <c r="G231" s="122"/>
      <c r="H231" s="123"/>
      <c r="I231" s="124"/>
      <c r="J231" s="125"/>
      <c r="K231" s="126"/>
      <c r="L231" s="127"/>
      <c r="M231" s="104"/>
      <c r="N231" s="104"/>
      <c r="O231" s="104"/>
      <c r="P231" s="104"/>
      <c r="Q231" s="106"/>
      <c r="R231" s="106"/>
      <c r="U231" s="68" t="str">
        <f>IF(G231=プルダウン!$B$5,ABS(B231-J231),"")</f>
        <v/>
      </c>
      <c r="V231" s="69" t="str">
        <f>IF(AND(D231="",G231=プルダウン!$B$4),"振替作業不可",IF(AND(D231=プルダウン!$B$3,G231=プルダウン!$B$5),"振替休日不可",IF(G231=プルダウン!$B$5,IF(J231="","振替作業日未入力",IF(AND(J231-B231&gt;=-28,J231-B231&lt;=28),"","28日以内に変更")),"")))</f>
        <v/>
      </c>
      <c r="W231" s="159" t="str">
        <f>IF(G231=プルダウン!$B$4,IF(AND(J231&gt;=$B$202,J231&lt;$X$201),"",プルダウン!$G$9),"")</f>
        <v/>
      </c>
      <c r="X231" s="159"/>
    </row>
    <row r="232" spans="2:24">
      <c r="B232" s="62" t="str">
        <f>IF(B231="ー","ー",IF(B231+1&gt;DATE(基本情報!$F$10,基本情報!$H$10,基本情報!$J$10),"ー",B231+1))</f>
        <v>ー</v>
      </c>
      <c r="C232" s="63" t="str">
        <f>IFERROR(TEXT(B232,"aaa"),"")</f>
        <v>ー</v>
      </c>
      <c r="D232" s="114" t="str">
        <f>IF(B232="","",IF(AND(B232&gt;=基本情報!$G$17,B232&lt;=基本情報!$J$17),"夏季休暇",IF(AND(B232&gt;=基本情報!$G$18,B232&lt;=基本情報!$J$18),"年末年始休暇",(IF($C232=基本情報!$G$16,"休日",IF($C232=基本情報!$I$16,"休日",""))))))</f>
        <v/>
      </c>
      <c r="E232" s="115"/>
      <c r="F232" s="116"/>
      <c r="G232" s="122"/>
      <c r="H232" s="123"/>
      <c r="I232" s="124"/>
      <c r="J232" s="125"/>
      <c r="K232" s="126"/>
      <c r="L232" s="127"/>
      <c r="M232" s="104"/>
      <c r="N232" s="104"/>
      <c r="O232" s="104"/>
      <c r="P232" s="104"/>
      <c r="Q232" s="106"/>
      <c r="R232" s="106"/>
      <c r="U232" s="68" t="str">
        <f>IF(G232=プルダウン!$B$5,ABS(B232-J232),"")</f>
        <v/>
      </c>
      <c r="V232" s="69" t="str">
        <f>IF(AND(D232="",G232=プルダウン!$B$4),"振替作業不可",IF(AND(D232=プルダウン!$B$3,G232=プルダウン!$B$5),"振替休日不可",IF(G232=プルダウン!$B$5,IF(J232="","振替作業日未入力",IF(AND(J232-B232&gt;=-28,J232-B232&lt;=28),"","28日以内に変更")),"")))</f>
        <v/>
      </c>
      <c r="W232" s="159" t="str">
        <f>IF(G232=プルダウン!$B$4,IF(AND(J232&gt;=$B$202,J232&lt;$X$201),"",プルダウン!$G$9),"")</f>
        <v/>
      </c>
      <c r="X232" s="159"/>
    </row>
    <row r="233" spans="2:24">
      <c r="B233" s="62" t="str">
        <f>IF(B232="ー","ー",IF(B232+1&gt;DATE(基本情報!$F$10,基本情報!$H$10,基本情報!$J$10),"ー",B232+1))</f>
        <v>ー</v>
      </c>
      <c r="C233" s="63" t="str">
        <f t="shared" ref="C233:C236" si="28">IFERROR(TEXT(B233,"aaa"),"")</f>
        <v>ー</v>
      </c>
      <c r="D233" s="114" t="str">
        <f>IF(B233="","",IF(AND(B233&gt;=基本情報!$G$17,B233&lt;=基本情報!$J$17),"夏季休暇",IF(AND(B233&gt;=基本情報!$G$18,B233&lt;=基本情報!$J$18),"年末年始休暇",(IF($C233=基本情報!$G$16,"休日",IF($C233=基本情報!$I$16,"休日",""))))))</f>
        <v/>
      </c>
      <c r="E233" s="115"/>
      <c r="F233" s="116"/>
      <c r="G233" s="122"/>
      <c r="H233" s="123"/>
      <c r="I233" s="124"/>
      <c r="J233" s="125"/>
      <c r="K233" s="126"/>
      <c r="L233" s="127"/>
      <c r="M233" s="104"/>
      <c r="N233" s="104"/>
      <c r="O233" s="104"/>
      <c r="P233" s="104"/>
      <c r="Q233" s="106"/>
      <c r="R233" s="106"/>
      <c r="U233" s="68" t="str">
        <f>IF(G233=プルダウン!$B$5,ABS(B233-J233),"")</f>
        <v/>
      </c>
      <c r="V233" s="69" t="str">
        <f>IF(AND(D233="",G233=プルダウン!$B$4),"振替作業不可",IF(AND(D233=プルダウン!$B$3,G233=プルダウン!$B$5),"振替休日不可",IF(G233=プルダウン!$B$5,IF(J233="","振替作業日未入力",IF(AND(J233-B233&gt;=-28,J233-B233&lt;=28),"","28日以内に変更")),"")))</f>
        <v/>
      </c>
      <c r="W233" s="159" t="str">
        <f>IF(G233=プルダウン!$B$4,IF(AND(J233&gt;=$B$202,J233&lt;$X$201),"",プルダウン!$G$9),"")</f>
        <v/>
      </c>
      <c r="X233" s="159"/>
    </row>
    <row r="234" spans="2:24">
      <c r="B234" s="62" t="str">
        <f>IF(B233="ー","ー",IF(B233+1&gt;DATE(基本情報!$F$10,基本情報!$H$10,基本情報!$J$10),"ー",B233+1))</f>
        <v>ー</v>
      </c>
      <c r="C234" s="63" t="str">
        <f t="shared" si="28"/>
        <v>ー</v>
      </c>
      <c r="D234" s="114" t="str">
        <f>IF(B234="","",IF(AND(B234&gt;=基本情報!$G$17,B234&lt;=基本情報!$J$17),"夏季休暇",IF(AND(B234&gt;=基本情報!$G$18,B234&lt;=基本情報!$J$18),"年末年始休暇",(IF($C234=基本情報!$G$16,"休日",IF($C234=基本情報!$I$16,"休日",""))))))</f>
        <v/>
      </c>
      <c r="E234" s="115"/>
      <c r="F234" s="116"/>
      <c r="G234" s="122"/>
      <c r="H234" s="123"/>
      <c r="I234" s="124"/>
      <c r="J234" s="125"/>
      <c r="K234" s="126"/>
      <c r="L234" s="127"/>
      <c r="M234" s="104"/>
      <c r="N234" s="104"/>
      <c r="O234" s="104"/>
      <c r="P234" s="104"/>
      <c r="Q234" s="106"/>
      <c r="R234" s="106"/>
      <c r="U234" s="68" t="str">
        <f>IF(G234=プルダウン!$B$5,ABS(B234-J234),"")</f>
        <v/>
      </c>
      <c r="V234" s="69" t="str">
        <f>IF(AND(D234="",G234=プルダウン!$B$4),"振替作業不可",IF(AND(D234=プルダウン!$B$3,G234=プルダウン!$B$5),"振替休日不可",IF(G234=プルダウン!$B$5,IF(J234="","振替作業日未入力",IF(AND(J234-B234&gt;=-28,J234-B234&lt;=28),"","28日以内に変更")),"")))</f>
        <v/>
      </c>
      <c r="W234" s="159" t="str">
        <f>IF(G234=プルダウン!$B$4,IF(AND(J234&gt;=$B$202,J234&lt;$X$201),"",プルダウン!$G$9),"")</f>
        <v/>
      </c>
      <c r="X234" s="159"/>
    </row>
    <row r="235" spans="2:24">
      <c r="B235" s="62" t="str">
        <f>IF(B234="ー","ー",IF(B234+1&gt;DATE(基本情報!$F$10,基本情報!$H$10,基本情報!$J$10),"ー",B234+1))</f>
        <v>ー</v>
      </c>
      <c r="C235" s="63" t="str">
        <f t="shared" si="28"/>
        <v>ー</v>
      </c>
      <c r="D235" s="114" t="str">
        <f>IF(B235="","",IF(AND(B235&gt;=基本情報!$G$17,B235&lt;=基本情報!$J$17),"夏季休暇",IF(AND(B235&gt;=基本情報!$G$18,B235&lt;=基本情報!$J$18),"年末年始休暇",(IF($C235=基本情報!$G$16,"休日",IF($C235=基本情報!$I$16,"休日",""))))))</f>
        <v/>
      </c>
      <c r="E235" s="115"/>
      <c r="F235" s="116"/>
      <c r="G235" s="122"/>
      <c r="H235" s="123"/>
      <c r="I235" s="124"/>
      <c r="J235" s="125"/>
      <c r="K235" s="126"/>
      <c r="L235" s="127"/>
      <c r="M235" s="104"/>
      <c r="N235" s="104"/>
      <c r="O235" s="104"/>
      <c r="P235" s="104"/>
      <c r="Q235" s="106"/>
      <c r="R235" s="106"/>
      <c r="U235" s="68" t="str">
        <f>IF(G235=プルダウン!$B$5,ABS(B235-J235),"")</f>
        <v/>
      </c>
      <c r="V235" s="69" t="str">
        <f>IF(AND(D235="",G235=プルダウン!$B$4),"振替作業不可",IF(AND(D235=プルダウン!$B$3,G235=プルダウン!$B$5),"振替休日不可",IF(G235=プルダウン!$B$5,IF(J235="","振替作業日未入力",IF(AND(J235-B235&gt;=-28,J235-B235&lt;=28),"","28日以内に変更")),"")))</f>
        <v/>
      </c>
      <c r="W235" s="159" t="str">
        <f>IF(G235=プルダウン!$B$4,IF(AND(J235&gt;=$B$202,J235&lt;$X$201),"",プルダウン!$G$9),"")</f>
        <v/>
      </c>
      <c r="X235" s="159"/>
    </row>
    <row r="236" spans="2:24">
      <c r="B236" s="64" t="str">
        <f>IF(B235="ー","ー",IF(B235+1&gt;DATE(基本情報!$F$10,基本情報!$H$10,基本情報!$J$10),"ー",B235+1))</f>
        <v>ー</v>
      </c>
      <c r="C236" s="65" t="str">
        <f t="shared" si="28"/>
        <v>ー</v>
      </c>
      <c r="D236" s="117" t="str">
        <f>IF(B236="","",IF(AND(B236&gt;=基本情報!$G$17,B236&lt;=基本情報!$J$17),"夏季休暇",IF(AND(B236&gt;=基本情報!$G$18,B236&lt;=基本情報!$J$18),"年末年始休暇",(IF($C236=基本情報!$G$16,"休日",IF($C236=基本情報!$I$16,"休日",""))))))</f>
        <v/>
      </c>
      <c r="E236" s="118"/>
      <c r="F236" s="119"/>
      <c r="G236" s="128"/>
      <c r="H236" s="129"/>
      <c r="I236" s="130"/>
      <c r="J236" s="131"/>
      <c r="K236" s="132"/>
      <c r="L236" s="133"/>
      <c r="M236" s="120"/>
      <c r="N236" s="120"/>
      <c r="O236" s="120"/>
      <c r="P236" s="120"/>
      <c r="Q236" s="107"/>
      <c r="R236" s="107"/>
      <c r="U236" s="70" t="str">
        <f>IF(G236=プルダウン!$B$5,ABS(B236-J236),"")</f>
        <v/>
      </c>
      <c r="V236" s="71" t="str">
        <f>IF(AND(D236="",G236=プルダウン!$B$4),"振替作業不可",IF(AND(D236=プルダウン!$B$3,G236=プルダウン!$B$5),"振替休日不可",IF(G236=プルダウン!$B$5,IF(J236="","振替作業日未入力",IF(AND(J236-B236&gt;=-28,J236-B236&lt;=28),"","28日以内に変更")),"")))</f>
        <v/>
      </c>
      <c r="W236" s="157" t="str">
        <f>IF(G236=プルダウン!$B$4,IF(AND(J236&gt;=$B$202,J236&lt;$X$201),"",プルダウン!$G$9),"")</f>
        <v/>
      </c>
      <c r="X236" s="157"/>
    </row>
    <row r="237" spans="2:24" ht="9.75" customHeight="1"/>
    <row r="238" spans="2:24">
      <c r="E238" s="29" t="s">
        <v>86</v>
      </c>
      <c r="F238" s="30"/>
      <c r="G238" s="30"/>
      <c r="H238" s="30"/>
      <c r="I238" s="30"/>
      <c r="J238" s="30"/>
      <c r="K238" s="30"/>
      <c r="L238" s="55" t="s">
        <v>87</v>
      </c>
      <c r="M238" s="30"/>
      <c r="N238" s="30"/>
      <c r="O238" s="30"/>
      <c r="P238" s="30"/>
      <c r="Q238" s="30"/>
      <c r="R238" s="84"/>
    </row>
    <row r="239" spans="2:24">
      <c r="E239" s="78" t="s">
        <v>79</v>
      </c>
      <c r="F239" s="79" t="s">
        <v>80</v>
      </c>
      <c r="G239" s="79" t="s">
        <v>81</v>
      </c>
      <c r="H239" s="79" t="s">
        <v>82</v>
      </c>
      <c r="I239" s="79" t="s">
        <v>83</v>
      </c>
      <c r="J239" s="79" t="s">
        <v>84</v>
      </c>
      <c r="K239" s="80" t="s">
        <v>85</v>
      </c>
      <c r="L239" s="78" t="s">
        <v>79</v>
      </c>
      <c r="M239" s="79" t="s">
        <v>80</v>
      </c>
      <c r="N239" s="79" t="s">
        <v>81</v>
      </c>
      <c r="O239" s="79" t="s">
        <v>82</v>
      </c>
      <c r="P239" s="79" t="s">
        <v>83</v>
      </c>
      <c r="Q239" s="79" t="s">
        <v>84</v>
      </c>
      <c r="R239" s="85" t="s">
        <v>85</v>
      </c>
    </row>
    <row r="240" spans="2:24">
      <c r="E240" s="81">
        <f>COUNTIF($G202:$G236,プルダウン!$B$3)</f>
        <v>0</v>
      </c>
      <c r="F240" s="82">
        <f>COUNTIF($G202:$G236,プルダウン!$B$4)</f>
        <v>0</v>
      </c>
      <c r="G240" s="82">
        <f>COUNTIF($G202:$G236,プルダウン!$B$5)</f>
        <v>0</v>
      </c>
      <c r="H240" s="82">
        <f>COUNTIF($G202:$G236,プルダウン!$B$6)</f>
        <v>0</v>
      </c>
      <c r="I240" s="82">
        <f>COUNTIF($G202:$G236,プルダウン!$B$7)</f>
        <v>0</v>
      </c>
      <c r="J240" s="82">
        <f>COUNTIF($G202:$G236,プルダウン!$B$8)</f>
        <v>0</v>
      </c>
      <c r="K240" s="83">
        <f>COUNTIF($G202:$G236,プルダウン!$B$9)</f>
        <v>0</v>
      </c>
      <c r="L240" s="81">
        <f>E240</f>
        <v>0</v>
      </c>
      <c r="M240" s="82">
        <f t="shared" ref="M240" si="29">F240</f>
        <v>0</v>
      </c>
      <c r="N240" s="82">
        <f t="shared" ref="N240" si="30">G240</f>
        <v>0</v>
      </c>
      <c r="O240" s="82">
        <f t="shared" ref="O240" si="31">H240</f>
        <v>0</v>
      </c>
      <c r="P240" s="82">
        <f t="shared" ref="P240" si="32">I240</f>
        <v>0</v>
      </c>
      <c r="Q240" s="82">
        <f t="shared" ref="Q240" si="33">J240</f>
        <v>0</v>
      </c>
      <c r="R240" s="86">
        <f t="shared" ref="R240" si="34">K240</f>
        <v>0</v>
      </c>
    </row>
    <row r="241" spans="2:24">
      <c r="E241" s="29" t="s">
        <v>58</v>
      </c>
      <c r="F241" s="30"/>
      <c r="G241" s="30"/>
      <c r="H241" s="30"/>
      <c r="I241" s="30"/>
      <c r="J241" s="30"/>
      <c r="K241" s="30"/>
      <c r="L241" s="29" t="s">
        <v>60</v>
      </c>
      <c r="M241" s="30"/>
      <c r="N241" s="30"/>
      <c r="O241" s="30"/>
      <c r="P241" s="30"/>
      <c r="Q241" s="30"/>
      <c r="R241" s="84"/>
    </row>
    <row r="242" spans="2:24">
      <c r="E242" s="55" t="s">
        <v>47</v>
      </c>
      <c r="F242" s="32"/>
      <c r="G242" s="31" t="s">
        <v>48</v>
      </c>
      <c r="H242" s="34"/>
      <c r="I242" s="35" t="s">
        <v>53</v>
      </c>
      <c r="J242" s="36"/>
      <c r="K242" s="35"/>
      <c r="L242" s="55" t="s">
        <v>47</v>
      </c>
      <c r="M242" s="32"/>
      <c r="N242" s="31" t="s">
        <v>48</v>
      </c>
      <c r="O242" s="34"/>
      <c r="P242" s="35" t="s">
        <v>53</v>
      </c>
      <c r="Q242" s="36"/>
      <c r="R242" s="36"/>
    </row>
    <row r="243" spans="2:24">
      <c r="E243" s="56">
        <f>COUNTIF(Q202:Q236,"○")+COUNTIF(Q202:Q236,"×")</f>
        <v>0</v>
      </c>
      <c r="F243" s="32"/>
      <c r="G243" s="31">
        <f>COUNTIF(Q202:Q236,"○")</f>
        <v>0</v>
      </c>
      <c r="H243" s="34"/>
      <c r="I243" s="47" t="e">
        <f>G243/E243</f>
        <v>#DIV/0!</v>
      </c>
      <c r="J243" s="36"/>
      <c r="K243" s="35"/>
      <c r="L243" s="56">
        <f>E243+L195</f>
        <v>8</v>
      </c>
      <c r="M243" s="32"/>
      <c r="N243" s="37">
        <f>G243+N195</f>
        <v>8</v>
      </c>
      <c r="O243" s="34"/>
      <c r="P243" s="47">
        <f>N243/L243</f>
        <v>1</v>
      </c>
      <c r="Q243" s="36"/>
      <c r="R243" s="36"/>
    </row>
    <row r="244" spans="2:24">
      <c r="E244" s="55" t="s">
        <v>59</v>
      </c>
      <c r="F244" s="32"/>
      <c r="G244" s="32"/>
      <c r="H244" s="32"/>
      <c r="I244" s="32"/>
      <c r="J244" s="33"/>
      <c r="K244" s="32"/>
      <c r="L244" s="55" t="s">
        <v>61</v>
      </c>
      <c r="M244" s="32"/>
      <c r="N244" s="32"/>
      <c r="O244" s="32"/>
      <c r="P244" s="32"/>
      <c r="Q244" s="33"/>
      <c r="R244" s="33"/>
    </row>
    <row r="245" spans="2:24">
      <c r="E245" s="55" t="s">
        <v>47</v>
      </c>
      <c r="F245" s="32"/>
      <c r="G245" s="31" t="s">
        <v>48</v>
      </c>
      <c r="H245" s="34"/>
      <c r="I245" s="35" t="s">
        <v>53</v>
      </c>
      <c r="J245" s="36"/>
      <c r="K245" s="35"/>
      <c r="L245" s="55" t="s">
        <v>47</v>
      </c>
      <c r="M245" s="32"/>
      <c r="N245" s="31" t="s">
        <v>48</v>
      </c>
      <c r="O245" s="34"/>
      <c r="P245" s="35" t="s">
        <v>62</v>
      </c>
      <c r="Q245" s="36"/>
      <c r="R245" s="36"/>
    </row>
    <row r="246" spans="2:24">
      <c r="E246" s="56">
        <f>COUNTIF(R202:R236,"○")+COUNTIF(R202:R236,"×")</f>
        <v>0</v>
      </c>
      <c r="F246" s="32"/>
      <c r="G246" s="31">
        <f>COUNTIF(R202:R236,"○")</f>
        <v>0</v>
      </c>
      <c r="H246" s="34"/>
      <c r="I246" s="47" t="e">
        <f>G246/E246</f>
        <v>#DIV/0!</v>
      </c>
      <c r="J246" s="36"/>
      <c r="K246" s="35"/>
      <c r="L246" s="56">
        <f>E246+L198</f>
        <v>8</v>
      </c>
      <c r="M246" s="32"/>
      <c r="N246" s="37">
        <f>G246+N198</f>
        <v>7</v>
      </c>
      <c r="O246" s="34"/>
      <c r="P246" s="47" t="str">
        <f>IF(L246=0,"ー",IF(N246=L246,"達成","未達成"))</f>
        <v>未達成</v>
      </c>
      <c r="Q246" s="36"/>
      <c r="R246" s="36"/>
    </row>
    <row r="247" spans="2:24" ht="9.75" customHeight="1">
      <c r="E247" s="48"/>
      <c r="F247" s="48"/>
      <c r="G247" s="48"/>
      <c r="H247" s="48"/>
      <c r="I247" s="48"/>
      <c r="J247" s="48"/>
      <c r="K247" s="48"/>
      <c r="L247" s="49"/>
      <c r="M247" s="50"/>
      <c r="N247" s="50"/>
      <c r="O247" s="50"/>
      <c r="P247" s="51"/>
      <c r="Q247" s="50"/>
      <c r="R247" s="50"/>
    </row>
    <row r="248" spans="2:24" ht="19.5">
      <c r="B248" s="150">
        <f>EDATE(B200,1)</f>
        <v>45627</v>
      </c>
      <c r="C248" s="150"/>
      <c r="M248" s="145" t="s">
        <v>29</v>
      </c>
      <c r="N248" s="145"/>
      <c r="O248" s="108"/>
      <c r="P248" s="108"/>
      <c r="Q248" s="108"/>
      <c r="R248" s="108"/>
      <c r="U248" s="111" t="s">
        <v>57</v>
      </c>
      <c r="V248" s="59" t="s">
        <v>55</v>
      </c>
      <c r="W248" s="109" t="s">
        <v>56</v>
      </c>
      <c r="X248" s="110"/>
    </row>
    <row r="249" spans="2:24" ht="18.75" customHeight="1">
      <c r="B249" s="45" t="s">
        <v>23</v>
      </c>
      <c r="C249" s="45" t="s">
        <v>3</v>
      </c>
      <c r="D249" s="143" t="s">
        <v>4</v>
      </c>
      <c r="E249" s="143"/>
      <c r="F249" s="143"/>
      <c r="G249" s="100" t="s">
        <v>5</v>
      </c>
      <c r="H249" s="100"/>
      <c r="I249" s="100"/>
      <c r="J249" s="100" t="s">
        <v>88</v>
      </c>
      <c r="K249" s="100"/>
      <c r="L249" s="100"/>
      <c r="M249" s="100" t="s">
        <v>24</v>
      </c>
      <c r="N249" s="100"/>
      <c r="O249" s="100"/>
      <c r="P249" s="100"/>
      <c r="Q249" s="46" t="s">
        <v>49</v>
      </c>
      <c r="R249" s="53" t="s">
        <v>56</v>
      </c>
      <c r="U249" s="112"/>
      <c r="V249" s="5" t="s">
        <v>64</v>
      </c>
      <c r="W249" s="58" t="s">
        <v>63</v>
      </c>
      <c r="X249" s="57" t="e">
        <f>IF(COUNTIF(C250:C284,C250)=0,"",B250+COUNTIF(B250:B284,"&gt;=1"))</f>
        <v>#VALUE!</v>
      </c>
    </row>
    <row r="250" spans="2:24">
      <c r="B250" s="60" t="str">
        <f>IF(B248&gt;DATE(基本情報!$F$10,基本情報!$H$10,基本情報!$J$10),"ー",IF(COUNTIF(C202:C236,C202)=0,"",B202+COUNTIF(B202:B236,"&gt;=1")))</f>
        <v>ー</v>
      </c>
      <c r="C250" s="61" t="str">
        <f>IF(B250="ー","ー",$C$10)</f>
        <v>ー</v>
      </c>
      <c r="D250" s="134" t="str">
        <f>IF(B250="","",IF(AND(B250&gt;=基本情報!$G$17,B250&lt;=基本情報!$J$17),"夏季休暇",IF(AND(B250&gt;=基本情報!$G$18,B250&lt;=基本情報!$J$18),"年末年始休暇",(IF($C250=基本情報!$G$16,"休日",IF($C250=基本情報!$I$16,"休日",""))))))</f>
        <v/>
      </c>
      <c r="E250" s="135"/>
      <c r="F250" s="136"/>
      <c r="G250" s="137"/>
      <c r="H250" s="138"/>
      <c r="I250" s="139"/>
      <c r="J250" s="140"/>
      <c r="K250" s="141"/>
      <c r="L250" s="142"/>
      <c r="M250" s="144"/>
      <c r="N250" s="144"/>
      <c r="O250" s="144"/>
      <c r="P250" s="144"/>
      <c r="Q250" s="105" t="str">
        <f>IF(COUNTIF(B250:B256,"ー")&gt;0,"ー",IF(COUNTIF(G250:G256,プルダウン!$B$6)+COUNTIF(G250:G256,プルダウン!$B$7)+COUNTIF(G250:G256,プルダウン!$B$8)+COUNTIF(G250:G256,プルダウン!$B$9)&gt;0,"ー",IF(COUNTIF(G250:G256,プルダウン!$B$3)+COUNTIF(G250:G256,プルダウン!$B$4)&gt;=2,"○","×")))</f>
        <v>ー</v>
      </c>
      <c r="R250" s="105" t="str">
        <f>IF(Q250="○",IF(COUNTBLANK(W250:W256)=7,Q250,"×"),Q250)</f>
        <v>ー</v>
      </c>
      <c r="U250" s="66" t="str">
        <f>IF(G250=プルダウン!$B$5,ABS(B250-J250),"")</f>
        <v/>
      </c>
      <c r="V250" s="67" t="str">
        <f>IF(AND(D250="",G250=プルダウン!$B$4),"振替作業不可",IF(AND(D250=プルダウン!$B$3,G250=プルダウン!$B$5),"振替休日不可",IF(G250=プルダウン!$B$5,IF(J250="","振替作業日未入力",IF(AND(J250-B250&gt;=-28,J250-B250&lt;=28),"","28日以内に変更")),"")))</f>
        <v/>
      </c>
      <c r="W250" s="151" t="str">
        <f>IF(G250=プルダウン!$B$4,IF(AND(J250&gt;=$B$250,J250&lt;$X$249),"",プルダウン!$G$9),"")</f>
        <v/>
      </c>
      <c r="X250" s="152"/>
    </row>
    <row r="251" spans="2:24">
      <c r="B251" s="62" t="str">
        <f>IF(B250="ー","ー",IF(B250+1&gt;DATE(基本情報!$F$10,基本情報!$H$10,基本情報!$J$10),"ー",B250+1))</f>
        <v>ー</v>
      </c>
      <c r="C251" s="63" t="str">
        <f t="shared" ref="C251:C279" si="35">IFERROR(TEXT(B251,"aaa"),"")</f>
        <v>ー</v>
      </c>
      <c r="D251" s="114" t="str">
        <f>IF(B251="","",IF(AND(B251&gt;=基本情報!$G$17,B251&lt;=基本情報!$J$17),"夏季休暇",IF(AND(B251&gt;=基本情報!$G$18,B251&lt;=基本情報!$J$18),"年末年始休暇",(IF($C251=基本情報!$G$16,"休日",IF($C251=基本情報!$I$16,"休日",""))))))</f>
        <v/>
      </c>
      <c r="E251" s="115"/>
      <c r="F251" s="116"/>
      <c r="G251" s="122"/>
      <c r="H251" s="123"/>
      <c r="I251" s="124"/>
      <c r="J251" s="125"/>
      <c r="K251" s="126"/>
      <c r="L251" s="127"/>
      <c r="M251" s="104"/>
      <c r="N251" s="104"/>
      <c r="O251" s="104"/>
      <c r="P251" s="104"/>
      <c r="Q251" s="106"/>
      <c r="R251" s="106"/>
      <c r="U251" s="68" t="str">
        <f>IF(G251=プルダウン!$B$5,ABS(B251-J251),"")</f>
        <v/>
      </c>
      <c r="V251" s="69" t="str">
        <f>IF(AND(D251="",G251=プルダウン!$B$4),"振替作業不可",IF(AND(D251=プルダウン!$B$3,G251=プルダウン!$B$5),"振替休日不可",IF(G251=プルダウン!$B$5,IF(J251="","振替作業日未入力",IF(AND(J251-B251&gt;=-28,J251-B251&lt;=28),"","28日以内に変更")),"")))</f>
        <v/>
      </c>
      <c r="W251" s="159" t="str">
        <f>IF(G251=プルダウン!$B$4,IF(AND(J251&gt;=$B$250,J251&lt;$X$249),"",プルダウン!$G$9),"")</f>
        <v/>
      </c>
      <c r="X251" s="159"/>
    </row>
    <row r="252" spans="2:24">
      <c r="B252" s="62" t="str">
        <f>IF(B251="ー","ー",IF(B251+1&gt;DATE(基本情報!$F$10,基本情報!$H$10,基本情報!$J$10),"ー",B251+1))</f>
        <v>ー</v>
      </c>
      <c r="C252" s="63" t="str">
        <f t="shared" si="35"/>
        <v>ー</v>
      </c>
      <c r="D252" s="114" t="str">
        <f>IF(B252="","",IF(AND(B252&gt;=基本情報!$G$17,B252&lt;=基本情報!$J$17),"夏季休暇",IF(AND(B252&gt;=基本情報!$G$18,B252&lt;=基本情報!$J$18),"年末年始休暇",(IF($C252=基本情報!$G$16,"休日",IF($C252=基本情報!$I$16,"休日",""))))))</f>
        <v/>
      </c>
      <c r="E252" s="115"/>
      <c r="F252" s="116"/>
      <c r="G252" s="122"/>
      <c r="H252" s="123"/>
      <c r="I252" s="124"/>
      <c r="J252" s="125"/>
      <c r="K252" s="126"/>
      <c r="L252" s="127"/>
      <c r="M252" s="104"/>
      <c r="N252" s="104"/>
      <c r="O252" s="104"/>
      <c r="P252" s="104"/>
      <c r="Q252" s="106"/>
      <c r="R252" s="106"/>
      <c r="U252" s="68" t="str">
        <f>IF(G252=プルダウン!$B$5,ABS(B252-J252),"")</f>
        <v/>
      </c>
      <c r="V252" s="69" t="str">
        <f>IF(AND(D252="",G252=プルダウン!$B$4),"振替作業不可",IF(AND(D252=プルダウン!$B$3,G252=プルダウン!$B$5),"振替休日不可",IF(G252=プルダウン!$B$5,IF(J252="","振替作業日未入力",IF(AND(J252-B252&gt;=-28,J252-B252&lt;=28),"","28日以内に変更")),"")))</f>
        <v/>
      </c>
      <c r="W252" s="159" t="str">
        <f>IF(G252=プルダウン!$B$4,IF(AND(J252&gt;=$B$250,J252&lt;$X$249),"",プルダウン!$G$9),"")</f>
        <v/>
      </c>
      <c r="X252" s="159"/>
    </row>
    <row r="253" spans="2:24">
      <c r="B253" s="62" t="str">
        <f>IF(B252="ー","ー",IF(B252+1&gt;DATE(基本情報!$F$10,基本情報!$H$10,基本情報!$J$10),"ー",B252+1))</f>
        <v>ー</v>
      </c>
      <c r="C253" s="63" t="str">
        <f t="shared" si="35"/>
        <v>ー</v>
      </c>
      <c r="D253" s="114" t="str">
        <f>IF(B253="","",IF(AND(B253&gt;=基本情報!$G$17,B253&lt;=基本情報!$J$17),"夏季休暇",IF(AND(B253&gt;=基本情報!$G$18,B253&lt;=基本情報!$J$18),"年末年始休暇",(IF($C253=基本情報!$G$16,"休日",IF($C253=基本情報!$I$16,"休日",""))))))</f>
        <v/>
      </c>
      <c r="E253" s="115"/>
      <c r="F253" s="116"/>
      <c r="G253" s="122"/>
      <c r="H253" s="123"/>
      <c r="I253" s="124"/>
      <c r="J253" s="125"/>
      <c r="K253" s="126"/>
      <c r="L253" s="127"/>
      <c r="M253" s="104"/>
      <c r="N253" s="104"/>
      <c r="O253" s="104"/>
      <c r="P253" s="104"/>
      <c r="Q253" s="106"/>
      <c r="R253" s="106"/>
      <c r="U253" s="68" t="str">
        <f>IF(G253=プルダウン!$B$5,ABS(B253-J253),"")</f>
        <v/>
      </c>
      <c r="V253" s="69" t="str">
        <f>IF(AND(D253="",G253=プルダウン!$B$4),"振替作業不可",IF(AND(D253=プルダウン!$B$3,G253=プルダウン!$B$5),"振替休日不可",IF(G253=プルダウン!$B$5,IF(J253="","振替作業日未入力",IF(AND(J253-B253&gt;=-28,J253-B253&lt;=28),"","28日以内に変更")),"")))</f>
        <v/>
      </c>
      <c r="W253" s="159" t="str">
        <f>IF(G253=プルダウン!$B$4,IF(AND(J253&gt;=$B$250,J253&lt;$X$249),"",プルダウン!$G$9),"")</f>
        <v/>
      </c>
      <c r="X253" s="159"/>
    </row>
    <row r="254" spans="2:24">
      <c r="B254" s="62" t="str">
        <f>IF(B253="ー","ー",IF(B253+1&gt;DATE(基本情報!$F$10,基本情報!$H$10,基本情報!$J$10),"ー",B253+1))</f>
        <v>ー</v>
      </c>
      <c r="C254" s="63" t="str">
        <f t="shared" si="35"/>
        <v>ー</v>
      </c>
      <c r="D254" s="114" t="str">
        <f>IF(B254="","",IF(AND(B254&gt;=基本情報!$G$17,B254&lt;=基本情報!$J$17),"夏季休暇",IF(AND(B254&gt;=基本情報!$G$18,B254&lt;=基本情報!$J$18),"年末年始休暇",(IF($C254=基本情報!$G$16,"休日",IF($C254=基本情報!$I$16,"休日",""))))))</f>
        <v/>
      </c>
      <c r="E254" s="115"/>
      <c r="F254" s="116"/>
      <c r="G254" s="122"/>
      <c r="H254" s="123"/>
      <c r="I254" s="124"/>
      <c r="J254" s="125"/>
      <c r="K254" s="126"/>
      <c r="L254" s="127"/>
      <c r="M254" s="104"/>
      <c r="N254" s="104"/>
      <c r="O254" s="104"/>
      <c r="P254" s="104"/>
      <c r="Q254" s="106"/>
      <c r="R254" s="106"/>
      <c r="U254" s="68" t="str">
        <f>IF(G254=プルダウン!$B$5,ABS(B254-J254),"")</f>
        <v/>
      </c>
      <c r="V254" s="69" t="str">
        <f>IF(AND(D254="",G254=プルダウン!$B$4),"振替作業不可",IF(AND(D254=プルダウン!$B$3,G254=プルダウン!$B$5),"振替休日不可",IF(G254=プルダウン!$B$5,IF(J254="","振替作業日未入力",IF(AND(J254-B254&gt;=-28,J254-B254&lt;=28),"","28日以内に変更")),"")))</f>
        <v/>
      </c>
      <c r="W254" s="159" t="str">
        <f>IF(G254=プルダウン!$B$4,IF(AND(J254&gt;=$B$250,J254&lt;$X$249),"",プルダウン!$G$9),"")</f>
        <v/>
      </c>
      <c r="X254" s="159"/>
    </row>
    <row r="255" spans="2:24">
      <c r="B255" s="62" t="str">
        <f>IF(B254="ー","ー",IF(B254+1&gt;DATE(基本情報!$F$10,基本情報!$H$10,基本情報!$J$10),"ー",B254+1))</f>
        <v>ー</v>
      </c>
      <c r="C255" s="63" t="str">
        <f t="shared" si="35"/>
        <v>ー</v>
      </c>
      <c r="D255" s="114" t="str">
        <f>IF(B255="","",IF(AND(B255&gt;=基本情報!$G$17,B255&lt;=基本情報!$J$17),"夏季休暇",IF(AND(B255&gt;=基本情報!$G$18,B255&lt;=基本情報!$J$18),"年末年始休暇",(IF($C255=基本情報!$G$16,"休日",IF($C255=基本情報!$I$16,"休日",""))))))</f>
        <v/>
      </c>
      <c r="E255" s="115"/>
      <c r="F255" s="116"/>
      <c r="G255" s="122"/>
      <c r="H255" s="123"/>
      <c r="I255" s="124"/>
      <c r="J255" s="125"/>
      <c r="K255" s="126"/>
      <c r="L255" s="127"/>
      <c r="M255" s="104"/>
      <c r="N255" s="104"/>
      <c r="O255" s="104"/>
      <c r="P255" s="104"/>
      <c r="Q255" s="106"/>
      <c r="R255" s="106"/>
      <c r="U255" s="68" t="str">
        <f>IF(G255=プルダウン!$B$5,ABS(B255-J255),"")</f>
        <v/>
      </c>
      <c r="V255" s="69" t="str">
        <f>IF(AND(D255="",G255=プルダウン!$B$4),"振替作業不可",IF(AND(D255=プルダウン!$B$3,G255=プルダウン!$B$5),"振替休日不可",IF(G255=プルダウン!$B$5,IF(J255="","振替作業日未入力",IF(AND(J255-B255&gt;=-28,J255-B255&lt;=28),"","28日以内に変更")),"")))</f>
        <v/>
      </c>
      <c r="W255" s="159" t="str">
        <f>IF(G255=プルダウン!$B$4,IF(AND(J255&gt;=$B$250,J255&lt;$X$249),"",プルダウン!$G$9),"")</f>
        <v/>
      </c>
      <c r="X255" s="159"/>
    </row>
    <row r="256" spans="2:24">
      <c r="B256" s="64" t="str">
        <f>IF(B255="ー","ー",IF(B255+1&gt;DATE(基本情報!$F$10,基本情報!$H$10,基本情報!$J$10),"ー",B255+1))</f>
        <v>ー</v>
      </c>
      <c r="C256" s="65" t="str">
        <f t="shared" si="35"/>
        <v>ー</v>
      </c>
      <c r="D256" s="117" t="str">
        <f>IF(B256="","",IF(AND(B256&gt;=基本情報!$G$17,B256&lt;=基本情報!$J$17),"夏季休暇",IF(AND(B256&gt;=基本情報!$G$18,B256&lt;=基本情報!$J$18),"年末年始休暇",(IF($C256=基本情報!$G$16,"休日",IF($C256=基本情報!$I$16,"休日",""))))))</f>
        <v/>
      </c>
      <c r="E256" s="118"/>
      <c r="F256" s="119"/>
      <c r="G256" s="128"/>
      <c r="H256" s="129"/>
      <c r="I256" s="130"/>
      <c r="J256" s="131"/>
      <c r="K256" s="132"/>
      <c r="L256" s="133"/>
      <c r="M256" s="120"/>
      <c r="N256" s="120"/>
      <c r="O256" s="120"/>
      <c r="P256" s="120"/>
      <c r="Q256" s="107"/>
      <c r="R256" s="107"/>
      <c r="U256" s="70" t="str">
        <f>IF(G256=プルダウン!$B$5,ABS(B256-J256),"")</f>
        <v/>
      </c>
      <c r="V256" s="71" t="str">
        <f>IF(AND(D256="",G256=プルダウン!$B$4),"振替作業不可",IF(AND(D256=プルダウン!$B$3,G256=プルダウン!$B$5),"振替休日不可",IF(G256=プルダウン!$B$5,IF(J256="","振替作業日未入力",IF(AND(J256-B256&gt;=-28,J256-B256&lt;=28),"","28日以内に変更")),"")))</f>
        <v/>
      </c>
      <c r="W256" s="157" t="str">
        <f>IF(G256=プルダウン!$B$4,IF(AND(J256&gt;=$B$250,J256&lt;$X$249),"",プルダウン!$G$9),"")</f>
        <v/>
      </c>
      <c r="X256" s="157"/>
    </row>
    <row r="257" spans="2:24">
      <c r="B257" s="60" t="str">
        <f>IF(B256="ー","ー",IF(B256+1&gt;DATE(基本情報!$F$10,基本情報!$H$10,基本情報!$J$10),"ー",IF(MONTH(B250)=MONTH(B256+1),B256+1,"ー")))</f>
        <v>ー</v>
      </c>
      <c r="C257" s="61" t="str">
        <f t="shared" si="35"/>
        <v>ー</v>
      </c>
      <c r="D257" s="134" t="str">
        <f>IF(B257="","",IF(AND(B257&gt;=基本情報!$G$17,B257&lt;=基本情報!$J$17),"夏季休暇",IF(AND(B257&gt;=基本情報!$G$18,B257&lt;=基本情報!$J$18),"年末年始休暇",(IF($C257=基本情報!$G$16,"休日",IF($C257=基本情報!$I$16,"休日",""))))))</f>
        <v/>
      </c>
      <c r="E257" s="135"/>
      <c r="F257" s="136"/>
      <c r="G257" s="137"/>
      <c r="H257" s="138"/>
      <c r="I257" s="139"/>
      <c r="J257" s="140"/>
      <c r="K257" s="141"/>
      <c r="L257" s="142"/>
      <c r="M257" s="144"/>
      <c r="N257" s="144"/>
      <c r="O257" s="144"/>
      <c r="P257" s="144"/>
      <c r="Q257" s="105" t="str">
        <f>IF(COUNTIF(B257:B263,"ー")&gt;0,"ー",IF(COUNTIF(G257:G263,プルダウン!$B$6)+COUNTIF(G257:G263,プルダウン!$B$7)+COUNTIF(G257:G263,プルダウン!$B$8)+COUNTIF(G257:G263,プルダウン!$B$9)&gt;0,"ー",IF(COUNTIF(G257:G263,プルダウン!$B$3)+COUNTIF(G257:G263,プルダウン!$B$4)&gt;=2,"○","×")))</f>
        <v>ー</v>
      </c>
      <c r="R257" s="105" t="str">
        <f>IF(Q257="○",IF(COUNTBLANK(W257:W263)=7,Q257,"×"),Q257)</f>
        <v>ー</v>
      </c>
      <c r="U257" s="66" t="str">
        <f>IF(G257=プルダウン!$B$5,ABS(B257-J257),"")</f>
        <v/>
      </c>
      <c r="V257" s="67" t="str">
        <f>IF(AND(D257="",G257=プルダウン!$B$4),"振替作業不可",IF(AND(D257=プルダウン!$B$3,G257=プルダウン!$B$5),"振替休日不可",IF(G257=プルダウン!$B$5,IF(J257="","振替作業日未入力",IF(AND(J257-B257&gt;=-28,J257-B257&lt;=28),"","28日以内に変更")),"")))</f>
        <v/>
      </c>
      <c r="W257" s="158" t="str">
        <f>IF(G257=プルダウン!$B$4,IF(AND(J257&gt;=$B$250,J257&lt;$X$249),"",プルダウン!$G$9),"")</f>
        <v/>
      </c>
      <c r="X257" s="158"/>
    </row>
    <row r="258" spans="2:24">
      <c r="B258" s="62" t="str">
        <f>IF(B257="ー","ー",IF(B257+1&gt;DATE(基本情報!$F$10,基本情報!$H$10,基本情報!$J$10),"ー",B257+1))</f>
        <v>ー</v>
      </c>
      <c r="C258" s="63" t="str">
        <f t="shared" si="35"/>
        <v>ー</v>
      </c>
      <c r="D258" s="114" t="str">
        <f>IF(B258="","",IF(AND(B258&gt;=基本情報!$G$17,B258&lt;=基本情報!$J$17),"夏季休暇",IF(AND(B258&gt;=基本情報!$G$18,B258&lt;=基本情報!$J$18),"年末年始休暇",(IF($C258=基本情報!$G$16,"休日",IF($C258=基本情報!$I$16,"休日",""))))))</f>
        <v/>
      </c>
      <c r="E258" s="115"/>
      <c r="F258" s="116"/>
      <c r="G258" s="122"/>
      <c r="H258" s="123"/>
      <c r="I258" s="124"/>
      <c r="J258" s="125"/>
      <c r="K258" s="126"/>
      <c r="L258" s="127"/>
      <c r="M258" s="104"/>
      <c r="N258" s="104"/>
      <c r="O258" s="104"/>
      <c r="P258" s="104"/>
      <c r="Q258" s="106"/>
      <c r="R258" s="106"/>
      <c r="U258" s="68" t="str">
        <f>IF(G258=プルダウン!$B$5,ABS(B258-J258),"")</f>
        <v/>
      </c>
      <c r="V258" s="69" t="str">
        <f>IF(AND(D258="",G258=プルダウン!$B$4),"振替作業不可",IF(AND(D258=プルダウン!$B$3,G258=プルダウン!$B$5),"振替休日不可",IF(G258=プルダウン!$B$5,IF(J258="","振替作業日未入力",IF(AND(J258-B258&gt;=-28,J258-B258&lt;=28),"","28日以内に変更")),"")))</f>
        <v/>
      </c>
      <c r="W258" s="159" t="str">
        <f>IF(G258=プルダウン!$B$4,IF(AND(J258&gt;=$B$250,J258&lt;$X$249),"",プルダウン!$G$9),"")</f>
        <v/>
      </c>
      <c r="X258" s="159"/>
    </row>
    <row r="259" spans="2:24">
      <c r="B259" s="62" t="str">
        <f>IF(B258="ー","ー",IF(B258+1&gt;DATE(基本情報!$F$10,基本情報!$H$10,基本情報!$J$10),"ー",B258+1))</f>
        <v>ー</v>
      </c>
      <c r="C259" s="63" t="str">
        <f t="shared" si="35"/>
        <v>ー</v>
      </c>
      <c r="D259" s="114" t="str">
        <f>IF(B259="","",IF(AND(B259&gt;=基本情報!$G$17,B259&lt;=基本情報!$J$17),"夏季休暇",IF(AND(B259&gt;=基本情報!$G$18,B259&lt;=基本情報!$J$18),"年末年始休暇",(IF($C259=基本情報!$G$16,"休日",IF($C259=基本情報!$I$16,"休日",""))))))</f>
        <v/>
      </c>
      <c r="E259" s="115"/>
      <c r="F259" s="116"/>
      <c r="G259" s="122"/>
      <c r="H259" s="123"/>
      <c r="I259" s="124"/>
      <c r="J259" s="125"/>
      <c r="K259" s="126"/>
      <c r="L259" s="127"/>
      <c r="M259" s="104"/>
      <c r="N259" s="104"/>
      <c r="O259" s="104"/>
      <c r="P259" s="104"/>
      <c r="Q259" s="106"/>
      <c r="R259" s="106"/>
      <c r="U259" s="68" t="str">
        <f>IF(G259=プルダウン!$B$5,ABS(B259-J259),"")</f>
        <v/>
      </c>
      <c r="V259" s="69" t="str">
        <f>IF(AND(D259="",G259=プルダウン!$B$4),"振替作業不可",IF(AND(D259=プルダウン!$B$3,G259=プルダウン!$B$5),"振替休日不可",IF(G259=プルダウン!$B$5,IF(J259="","振替作業日未入力",IF(AND(J259-B259&gt;=-28,J259-B259&lt;=28),"","28日以内に変更")),"")))</f>
        <v/>
      </c>
      <c r="W259" s="159" t="str">
        <f>IF(G259=プルダウン!$B$4,IF(AND(J259&gt;=$B$250,J259&lt;$X$249),"",プルダウン!$G$9),"")</f>
        <v/>
      </c>
      <c r="X259" s="159"/>
    </row>
    <row r="260" spans="2:24">
      <c r="B260" s="62" t="str">
        <f>IF(B259="ー","ー",IF(B259+1&gt;DATE(基本情報!$F$10,基本情報!$H$10,基本情報!$J$10),"ー",B259+1))</f>
        <v>ー</v>
      </c>
      <c r="C260" s="63" t="str">
        <f t="shared" si="35"/>
        <v>ー</v>
      </c>
      <c r="D260" s="114" t="str">
        <f>IF(B260="","",IF(AND(B260&gt;=基本情報!$G$17,B260&lt;=基本情報!$J$17),"夏季休暇",IF(AND(B260&gt;=基本情報!$G$18,B260&lt;=基本情報!$J$18),"年末年始休暇",(IF($C260=基本情報!$G$16,"休日",IF($C260=基本情報!$I$16,"休日",""))))))</f>
        <v/>
      </c>
      <c r="E260" s="115"/>
      <c r="F260" s="116"/>
      <c r="G260" s="122"/>
      <c r="H260" s="123"/>
      <c r="I260" s="124"/>
      <c r="J260" s="125"/>
      <c r="K260" s="126"/>
      <c r="L260" s="127"/>
      <c r="M260" s="104"/>
      <c r="N260" s="104"/>
      <c r="O260" s="104"/>
      <c r="P260" s="104"/>
      <c r="Q260" s="106"/>
      <c r="R260" s="106"/>
      <c r="U260" s="68" t="str">
        <f>IF(G260=プルダウン!$B$5,ABS(B260-J260),"")</f>
        <v/>
      </c>
      <c r="V260" s="69" t="str">
        <f>IF(AND(D260="",G260=プルダウン!$B$4),"振替作業不可",IF(AND(D260=プルダウン!$B$3,G260=プルダウン!$B$5),"振替休日不可",IF(G260=プルダウン!$B$5,IF(J260="","振替作業日未入力",IF(AND(J260-B260&gt;=-28,J260-B260&lt;=28),"","28日以内に変更")),"")))</f>
        <v/>
      </c>
      <c r="W260" s="159" t="str">
        <f>IF(G260=プルダウン!$B$4,IF(AND(J260&gt;=$B$250,J260&lt;$X$249),"",プルダウン!$G$9),"")</f>
        <v/>
      </c>
      <c r="X260" s="159"/>
    </row>
    <row r="261" spans="2:24">
      <c r="B261" s="62" t="str">
        <f>IF(B260="ー","ー",IF(B260+1&gt;DATE(基本情報!$F$10,基本情報!$H$10,基本情報!$J$10),"ー",B260+1))</f>
        <v>ー</v>
      </c>
      <c r="C261" s="63" t="str">
        <f t="shared" si="35"/>
        <v>ー</v>
      </c>
      <c r="D261" s="114" t="str">
        <f>IF(B261="","",IF(AND(B261&gt;=基本情報!$G$17,B261&lt;=基本情報!$J$17),"夏季休暇",IF(AND(B261&gt;=基本情報!$G$18,B261&lt;=基本情報!$J$18),"年末年始休暇",(IF($C261=基本情報!$G$16,"休日",IF($C261=基本情報!$I$16,"休日",""))))))</f>
        <v/>
      </c>
      <c r="E261" s="115"/>
      <c r="F261" s="116"/>
      <c r="G261" s="122"/>
      <c r="H261" s="123"/>
      <c r="I261" s="124"/>
      <c r="J261" s="125"/>
      <c r="K261" s="126"/>
      <c r="L261" s="127"/>
      <c r="M261" s="104"/>
      <c r="N261" s="104"/>
      <c r="O261" s="104"/>
      <c r="P261" s="104"/>
      <c r="Q261" s="106"/>
      <c r="R261" s="106"/>
      <c r="U261" s="68" t="str">
        <f>IF(G261=プルダウン!$B$5,ABS(B261-J261),"")</f>
        <v/>
      </c>
      <c r="V261" s="69" t="str">
        <f>IF(AND(D261="",G261=プルダウン!$B$4),"振替作業不可",IF(AND(D261=プルダウン!$B$3,G261=プルダウン!$B$5),"振替休日不可",IF(G261=プルダウン!$B$5,IF(J261="","振替作業日未入力",IF(AND(J261-B261&gt;=-28,J261-B261&lt;=28),"","28日以内に変更")),"")))</f>
        <v/>
      </c>
      <c r="W261" s="159" t="str">
        <f>IF(G261=プルダウン!$B$4,IF(AND(J261&gt;=$B$250,J261&lt;$X$249),"",プルダウン!$G$9),"")</f>
        <v/>
      </c>
      <c r="X261" s="159"/>
    </row>
    <row r="262" spans="2:24">
      <c r="B262" s="62" t="str">
        <f>IF(B261="ー","ー",IF(B261+1&gt;DATE(基本情報!$F$10,基本情報!$H$10,基本情報!$J$10),"ー",B261+1))</f>
        <v>ー</v>
      </c>
      <c r="C262" s="63" t="str">
        <f t="shared" si="35"/>
        <v>ー</v>
      </c>
      <c r="D262" s="114" t="str">
        <f>IF(B262="","",IF(AND(B262&gt;=基本情報!$G$17,B262&lt;=基本情報!$J$17),"夏季休暇",IF(AND(B262&gt;=基本情報!$G$18,B262&lt;=基本情報!$J$18),"年末年始休暇",(IF($C262=基本情報!$G$16,"休日",IF($C262=基本情報!$I$16,"休日",""))))))</f>
        <v/>
      </c>
      <c r="E262" s="115"/>
      <c r="F262" s="116"/>
      <c r="G262" s="122"/>
      <c r="H262" s="123"/>
      <c r="I262" s="124"/>
      <c r="J262" s="125"/>
      <c r="K262" s="126"/>
      <c r="L262" s="127"/>
      <c r="M262" s="104"/>
      <c r="N262" s="104"/>
      <c r="O262" s="104"/>
      <c r="P262" s="104"/>
      <c r="Q262" s="106"/>
      <c r="R262" s="106"/>
      <c r="U262" s="68" t="str">
        <f>IF(G262=プルダウン!$B$5,ABS(B262-J262),"")</f>
        <v/>
      </c>
      <c r="V262" s="69" t="str">
        <f>IF(AND(D262="",G262=プルダウン!$B$4),"振替作業不可",IF(AND(D262=プルダウン!$B$3,G262=プルダウン!$B$5),"振替休日不可",IF(G262=プルダウン!$B$5,IF(J262="","振替作業日未入力",IF(AND(J262-B262&gt;=-28,J262-B262&lt;=28),"","28日以内に変更")),"")))</f>
        <v/>
      </c>
      <c r="W262" s="159" t="str">
        <f>IF(G262=プルダウン!$B$4,IF(AND(J262&gt;=$B$250,J262&lt;$X$249),"",プルダウン!$G$9),"")</f>
        <v/>
      </c>
      <c r="X262" s="159"/>
    </row>
    <row r="263" spans="2:24">
      <c r="B263" s="64" t="str">
        <f>IF(B262="ー","ー",IF(B262+1&gt;DATE(基本情報!$F$10,基本情報!$H$10,基本情報!$J$10),"ー",B262+1))</f>
        <v>ー</v>
      </c>
      <c r="C263" s="65" t="str">
        <f t="shared" si="35"/>
        <v>ー</v>
      </c>
      <c r="D263" s="117" t="str">
        <f>IF(B263="","",IF(AND(B263&gt;=基本情報!$G$17,B263&lt;=基本情報!$J$17),"夏季休暇",IF(AND(B263&gt;=基本情報!$G$18,B263&lt;=基本情報!$J$18),"年末年始休暇",(IF($C263=基本情報!$G$16,"休日",IF($C263=基本情報!$I$16,"休日",""))))))</f>
        <v/>
      </c>
      <c r="E263" s="118"/>
      <c r="F263" s="119"/>
      <c r="G263" s="128"/>
      <c r="H263" s="129"/>
      <c r="I263" s="130"/>
      <c r="J263" s="131"/>
      <c r="K263" s="132"/>
      <c r="L263" s="133"/>
      <c r="M263" s="120"/>
      <c r="N263" s="120"/>
      <c r="O263" s="120"/>
      <c r="P263" s="120"/>
      <c r="Q263" s="107"/>
      <c r="R263" s="107"/>
      <c r="U263" s="70" t="str">
        <f>IF(G263=プルダウン!$B$5,ABS(B263-J263),"")</f>
        <v/>
      </c>
      <c r="V263" s="71" t="str">
        <f>IF(AND(D263="",G263=プルダウン!$B$4),"振替作業不可",IF(AND(D263=プルダウン!$B$3,G263=プルダウン!$B$5),"振替休日不可",IF(G263=プルダウン!$B$5,IF(J263="","振替作業日未入力",IF(AND(J263-B263&gt;=-28,J263-B263&lt;=28),"","28日以内に変更")),"")))</f>
        <v/>
      </c>
      <c r="W263" s="157" t="str">
        <f>IF(G263=プルダウン!$B$4,IF(AND(J263&gt;=$B$250,J263&lt;$X$249),"",プルダウン!$G$9),"")</f>
        <v/>
      </c>
      <c r="X263" s="157"/>
    </row>
    <row r="264" spans="2:24">
      <c r="B264" s="60" t="str">
        <f>IF(B263="ー","ー",IF(B263+1&gt;DATE(基本情報!$F$10,基本情報!$H$10,基本情報!$J$10),"ー",IF(MONTH(B257)=MONTH(B263+1),B263+1,"ー")))</f>
        <v>ー</v>
      </c>
      <c r="C264" s="61" t="str">
        <f t="shared" si="35"/>
        <v>ー</v>
      </c>
      <c r="D264" s="134" t="str">
        <f>IF(B264="","",IF(AND(B264&gt;=基本情報!$G$17,B264&lt;=基本情報!$J$17),"夏季休暇",IF(AND(B264&gt;=基本情報!$G$18,B264&lt;=基本情報!$J$18),"年末年始休暇",(IF($C264=基本情報!$G$16,"休日",IF($C264=基本情報!$I$16,"休日",""))))))</f>
        <v/>
      </c>
      <c r="E264" s="135"/>
      <c r="F264" s="136"/>
      <c r="G264" s="137"/>
      <c r="H264" s="138"/>
      <c r="I264" s="139"/>
      <c r="J264" s="140"/>
      <c r="K264" s="141"/>
      <c r="L264" s="142"/>
      <c r="M264" s="144"/>
      <c r="N264" s="144"/>
      <c r="O264" s="144"/>
      <c r="P264" s="144"/>
      <c r="Q264" s="105" t="str">
        <f>IF(COUNTIF(B264:B270,"ー")&gt;0,"ー",IF(COUNTIF(G264:G270,プルダウン!$B$6)+COUNTIF(G264:G270,プルダウン!$B$7)+COUNTIF(G264:G270,プルダウン!$B$8)+COUNTIF(G264:G270,プルダウン!$B$9)&gt;0,"ー",IF(COUNTIF(G264:G270,プルダウン!$B$3)+COUNTIF(G264:G270,プルダウン!$B$4)&gt;=2,"○","×")))</f>
        <v>ー</v>
      </c>
      <c r="R264" s="105" t="str">
        <f>IF(Q264="○",IF(COUNTBLANK(W264:W270)=7,Q264,"×"),Q264)</f>
        <v>ー</v>
      </c>
      <c r="U264" s="66" t="str">
        <f>IF(G264=プルダウン!$B$5,ABS(B264-J264),"")</f>
        <v/>
      </c>
      <c r="V264" s="67" t="str">
        <f>IF(AND(D264="",G264=プルダウン!$B$4),"振替作業不可",IF(AND(D264=プルダウン!$B$3,G264=プルダウン!$B$5),"振替休日不可",IF(G264=プルダウン!$B$5,IF(J264="","振替作業日未入力",IF(AND(J264-B264&gt;=-28,J264-B264&lt;=28),"","28日以内に変更")),"")))</f>
        <v/>
      </c>
      <c r="W264" s="158" t="str">
        <f>IF(G264=プルダウン!$B$4,IF(AND(J264&gt;=$B$250,J264&lt;$X$249),"",プルダウン!$G$9),"")</f>
        <v/>
      </c>
      <c r="X264" s="158"/>
    </row>
    <row r="265" spans="2:24">
      <c r="B265" s="62" t="str">
        <f>IF(B264="ー","ー",IF(B264+1&gt;DATE(基本情報!$F$10,基本情報!$H$10,基本情報!$J$10),"ー",B264+1))</f>
        <v>ー</v>
      </c>
      <c r="C265" s="63" t="str">
        <f t="shared" si="35"/>
        <v>ー</v>
      </c>
      <c r="D265" s="114" t="str">
        <f>IF(B265="","",IF(AND(B265&gt;=基本情報!$G$17,B265&lt;=基本情報!$J$17),"夏季休暇",IF(AND(B265&gt;=基本情報!$G$18,B265&lt;=基本情報!$J$18),"年末年始休暇",(IF($C265=基本情報!$G$16,"休日",IF($C265=基本情報!$I$16,"休日",""))))))</f>
        <v/>
      </c>
      <c r="E265" s="115"/>
      <c r="F265" s="116"/>
      <c r="G265" s="122"/>
      <c r="H265" s="123"/>
      <c r="I265" s="124"/>
      <c r="J265" s="125"/>
      <c r="K265" s="126"/>
      <c r="L265" s="127"/>
      <c r="M265" s="104"/>
      <c r="N265" s="104"/>
      <c r="O265" s="104"/>
      <c r="P265" s="104"/>
      <c r="Q265" s="106"/>
      <c r="R265" s="106"/>
      <c r="U265" s="68" t="str">
        <f>IF(G265=プルダウン!$B$5,ABS(B265-J265),"")</f>
        <v/>
      </c>
      <c r="V265" s="69" t="str">
        <f>IF(AND(D265="",G265=プルダウン!$B$4),"振替作業不可",IF(AND(D265=プルダウン!$B$3,G265=プルダウン!$B$5),"振替休日不可",IF(G265=プルダウン!$B$5,IF(J265="","振替作業日未入力",IF(AND(J265-B265&gt;=-28,J265-B265&lt;=28),"","28日以内に変更")),"")))</f>
        <v/>
      </c>
      <c r="W265" s="159" t="str">
        <f>IF(G265=プルダウン!$B$4,IF(AND(J265&gt;=$B$250,J265&lt;$X$249),"",プルダウン!$G$9),"")</f>
        <v/>
      </c>
      <c r="X265" s="159"/>
    </row>
    <row r="266" spans="2:24">
      <c r="B266" s="62" t="str">
        <f>IF(B265="ー","ー",IF(B265+1&gt;DATE(基本情報!$F$10,基本情報!$H$10,基本情報!$J$10),"ー",B265+1))</f>
        <v>ー</v>
      </c>
      <c r="C266" s="63" t="str">
        <f t="shared" si="35"/>
        <v>ー</v>
      </c>
      <c r="D266" s="114" t="str">
        <f>IF(B266="","",IF(AND(B266&gt;=基本情報!$G$17,B266&lt;=基本情報!$J$17),"夏季休暇",IF(AND(B266&gt;=基本情報!$G$18,B266&lt;=基本情報!$J$18),"年末年始休暇",(IF($C266=基本情報!$G$16,"休日",IF($C266=基本情報!$I$16,"休日",""))))))</f>
        <v/>
      </c>
      <c r="E266" s="115"/>
      <c r="F266" s="116"/>
      <c r="G266" s="122"/>
      <c r="H266" s="123"/>
      <c r="I266" s="124"/>
      <c r="J266" s="125"/>
      <c r="K266" s="126"/>
      <c r="L266" s="127"/>
      <c r="M266" s="104"/>
      <c r="N266" s="104"/>
      <c r="O266" s="104"/>
      <c r="P266" s="104"/>
      <c r="Q266" s="106"/>
      <c r="R266" s="106"/>
      <c r="U266" s="68" t="str">
        <f>IF(G266=プルダウン!$B$5,ABS(B266-J266),"")</f>
        <v/>
      </c>
      <c r="V266" s="69" t="str">
        <f>IF(AND(D266="",G266=プルダウン!$B$4),"振替作業不可",IF(AND(D266=プルダウン!$B$3,G266=プルダウン!$B$5),"振替休日不可",IF(G266=プルダウン!$B$5,IF(J266="","振替作業日未入力",IF(AND(J266-B266&gt;=-28,J266-B266&lt;=28),"","28日以内に変更")),"")))</f>
        <v/>
      </c>
      <c r="W266" s="159" t="str">
        <f>IF(G266=プルダウン!$B$4,IF(AND(J266&gt;=$B$250,J266&lt;$X$249),"",プルダウン!$G$9),"")</f>
        <v/>
      </c>
      <c r="X266" s="159"/>
    </row>
    <row r="267" spans="2:24">
      <c r="B267" s="62" t="str">
        <f>IF(B266="ー","ー",IF(B266+1&gt;DATE(基本情報!$F$10,基本情報!$H$10,基本情報!$J$10),"ー",B266+1))</f>
        <v>ー</v>
      </c>
      <c r="C267" s="63" t="str">
        <f t="shared" si="35"/>
        <v>ー</v>
      </c>
      <c r="D267" s="114" t="str">
        <f>IF(B267="","",IF(AND(B267&gt;=基本情報!$G$17,B267&lt;=基本情報!$J$17),"夏季休暇",IF(AND(B267&gt;=基本情報!$G$18,B267&lt;=基本情報!$J$18),"年末年始休暇",(IF($C267=基本情報!$G$16,"休日",IF($C267=基本情報!$I$16,"休日",""))))))</f>
        <v/>
      </c>
      <c r="E267" s="115"/>
      <c r="F267" s="116"/>
      <c r="G267" s="122"/>
      <c r="H267" s="123"/>
      <c r="I267" s="124"/>
      <c r="J267" s="125"/>
      <c r="K267" s="126"/>
      <c r="L267" s="127"/>
      <c r="M267" s="104"/>
      <c r="N267" s="104"/>
      <c r="O267" s="104"/>
      <c r="P267" s="104"/>
      <c r="Q267" s="106"/>
      <c r="R267" s="106"/>
      <c r="U267" s="68" t="str">
        <f>IF(G267=プルダウン!$B$5,ABS(B267-J267),"")</f>
        <v/>
      </c>
      <c r="V267" s="69" t="str">
        <f>IF(AND(D267="",G267=プルダウン!$B$4),"振替作業不可",IF(AND(D267=プルダウン!$B$3,G267=プルダウン!$B$5),"振替休日不可",IF(G267=プルダウン!$B$5,IF(J267="","振替作業日未入力",IF(AND(J267-B267&gt;=-28,J267-B267&lt;=28),"","28日以内に変更")),"")))</f>
        <v/>
      </c>
      <c r="W267" s="159" t="str">
        <f>IF(G267=プルダウン!$B$4,IF(AND(J267&gt;=$B$250,J267&lt;$X$249),"",プルダウン!$G$9),"")</f>
        <v/>
      </c>
      <c r="X267" s="159"/>
    </row>
    <row r="268" spans="2:24">
      <c r="B268" s="62" t="str">
        <f>IF(B267="ー","ー",IF(B267+1&gt;DATE(基本情報!$F$10,基本情報!$H$10,基本情報!$J$10),"ー",B267+1))</f>
        <v>ー</v>
      </c>
      <c r="C268" s="63" t="str">
        <f t="shared" si="35"/>
        <v>ー</v>
      </c>
      <c r="D268" s="114" t="str">
        <f>IF(B268="","",IF(AND(B268&gt;=基本情報!$G$17,B268&lt;=基本情報!$J$17),"夏季休暇",IF(AND(B268&gt;=基本情報!$G$18,B268&lt;=基本情報!$J$18),"年末年始休暇",(IF($C268=基本情報!$G$16,"休日",IF($C268=基本情報!$I$16,"休日",""))))))</f>
        <v/>
      </c>
      <c r="E268" s="115"/>
      <c r="F268" s="116"/>
      <c r="G268" s="122"/>
      <c r="H268" s="123"/>
      <c r="I268" s="124"/>
      <c r="J268" s="125"/>
      <c r="K268" s="126"/>
      <c r="L268" s="127"/>
      <c r="M268" s="104"/>
      <c r="N268" s="104"/>
      <c r="O268" s="104"/>
      <c r="P268" s="104"/>
      <c r="Q268" s="106"/>
      <c r="R268" s="106"/>
      <c r="U268" s="68" t="str">
        <f>IF(G268=プルダウン!$B$5,ABS(B268-J268),"")</f>
        <v/>
      </c>
      <c r="V268" s="69" t="str">
        <f>IF(AND(D268="",G268=プルダウン!$B$4),"振替作業不可",IF(AND(D268=プルダウン!$B$3,G268=プルダウン!$B$5),"振替休日不可",IF(G268=プルダウン!$B$5,IF(J268="","振替作業日未入力",IF(AND(J268-B268&gt;=-28,J268-B268&lt;=28),"","28日以内に変更")),"")))</f>
        <v/>
      </c>
      <c r="W268" s="159" t="str">
        <f>IF(G268=プルダウン!$B$4,IF(AND(J268&gt;=$B$250,J268&lt;$X$249),"",プルダウン!$G$9),"")</f>
        <v/>
      </c>
      <c r="X268" s="159"/>
    </row>
    <row r="269" spans="2:24">
      <c r="B269" s="62" t="str">
        <f>IF(B268="ー","ー",IF(B268+1&gt;DATE(基本情報!$F$10,基本情報!$H$10,基本情報!$J$10),"ー",B268+1))</f>
        <v>ー</v>
      </c>
      <c r="C269" s="63" t="str">
        <f t="shared" si="35"/>
        <v>ー</v>
      </c>
      <c r="D269" s="114" t="str">
        <f>IF(B269="","",IF(AND(B269&gt;=基本情報!$G$17,B269&lt;=基本情報!$J$17),"夏季休暇",IF(AND(B269&gt;=基本情報!$G$18,B269&lt;=基本情報!$J$18),"年末年始休暇",(IF($C269=基本情報!$G$16,"休日",IF($C269=基本情報!$I$16,"休日",""))))))</f>
        <v/>
      </c>
      <c r="E269" s="115"/>
      <c r="F269" s="116"/>
      <c r="G269" s="122"/>
      <c r="H269" s="123"/>
      <c r="I269" s="124"/>
      <c r="J269" s="125"/>
      <c r="K269" s="126"/>
      <c r="L269" s="127"/>
      <c r="M269" s="104"/>
      <c r="N269" s="104"/>
      <c r="O269" s="104"/>
      <c r="P269" s="104"/>
      <c r="Q269" s="106"/>
      <c r="R269" s="106"/>
      <c r="U269" s="68" t="str">
        <f>IF(G269=プルダウン!$B$5,ABS(B269-J269),"")</f>
        <v/>
      </c>
      <c r="V269" s="69" t="str">
        <f>IF(AND(D269="",G269=プルダウン!$B$4),"振替作業不可",IF(AND(D269=プルダウン!$B$3,G269=プルダウン!$B$5),"振替休日不可",IF(G269=プルダウン!$B$5,IF(J269="","振替作業日未入力",IF(AND(J269-B269&gt;=-28,J269-B269&lt;=28),"","28日以内に変更")),"")))</f>
        <v/>
      </c>
      <c r="W269" s="159" t="str">
        <f>IF(G269=プルダウン!$B$4,IF(AND(J269&gt;=$B$250,J269&lt;$X$249),"",プルダウン!$G$9),"")</f>
        <v/>
      </c>
      <c r="X269" s="159"/>
    </row>
    <row r="270" spans="2:24">
      <c r="B270" s="64" t="str">
        <f>IF(B269="ー","ー",IF(B269+1&gt;DATE(基本情報!$F$10,基本情報!$H$10,基本情報!$J$10),"ー",B269+1))</f>
        <v>ー</v>
      </c>
      <c r="C270" s="65" t="str">
        <f t="shared" si="35"/>
        <v>ー</v>
      </c>
      <c r="D270" s="117" t="str">
        <f>IF(B270="","",IF(AND(B270&gt;=基本情報!$G$17,B270&lt;=基本情報!$J$17),"夏季休暇",IF(AND(B270&gt;=基本情報!$G$18,B270&lt;=基本情報!$J$18),"年末年始休暇",(IF($C270=基本情報!$G$16,"休日",IF($C270=基本情報!$I$16,"休日",""))))))</f>
        <v/>
      </c>
      <c r="E270" s="118"/>
      <c r="F270" s="119"/>
      <c r="G270" s="128"/>
      <c r="H270" s="129"/>
      <c r="I270" s="130"/>
      <c r="J270" s="131"/>
      <c r="K270" s="132"/>
      <c r="L270" s="133"/>
      <c r="M270" s="120"/>
      <c r="N270" s="120"/>
      <c r="O270" s="120"/>
      <c r="P270" s="120"/>
      <c r="Q270" s="107"/>
      <c r="R270" s="107"/>
      <c r="U270" s="70" t="str">
        <f>IF(G270=プルダウン!$B$5,ABS(B270-J270),"")</f>
        <v/>
      </c>
      <c r="V270" s="71" t="str">
        <f>IF(AND(D270="",G270=プルダウン!$B$4),"振替作業不可",IF(AND(D270=プルダウン!$B$3,G270=プルダウン!$B$5),"振替休日不可",IF(G270=プルダウン!$B$5,IF(J270="","振替作業日未入力",IF(AND(J270-B270&gt;=-28,J270-B270&lt;=28),"","28日以内に変更")),"")))</f>
        <v/>
      </c>
      <c r="W270" s="157" t="str">
        <f>IF(G270=プルダウン!$B$4,IF(AND(J270&gt;=$B$250,J270&lt;$X$249),"",プルダウン!$G$9),"")</f>
        <v/>
      </c>
      <c r="X270" s="157"/>
    </row>
    <row r="271" spans="2:24">
      <c r="B271" s="60" t="str">
        <f>IF(B270="ー","ー",IF(B270+1&gt;DATE(基本情報!$F$10,基本情報!$H$10,基本情報!$J$10),"ー",IF(MONTH(B264)=MONTH(B270+1),B270+1,"ー")))</f>
        <v>ー</v>
      </c>
      <c r="C271" s="61" t="str">
        <f t="shared" si="35"/>
        <v>ー</v>
      </c>
      <c r="D271" s="134" t="str">
        <f>IF(B271="","",IF(AND(B271&gt;=基本情報!$G$17,B271&lt;=基本情報!$J$17),"夏季休暇",IF(AND(B271&gt;=基本情報!$G$18,B271&lt;=基本情報!$J$18),"年末年始休暇",(IF($C271=基本情報!$G$16,"休日",IF($C271=基本情報!$I$16,"休日",""))))))</f>
        <v/>
      </c>
      <c r="E271" s="135"/>
      <c r="F271" s="136"/>
      <c r="G271" s="137"/>
      <c r="H271" s="138"/>
      <c r="I271" s="139"/>
      <c r="J271" s="140"/>
      <c r="K271" s="141"/>
      <c r="L271" s="142"/>
      <c r="M271" s="144"/>
      <c r="N271" s="144"/>
      <c r="O271" s="144"/>
      <c r="P271" s="144"/>
      <c r="Q271" s="105" t="str">
        <f>IF(COUNTIF(B271:B277,"ー")&gt;0,"ー",IF(COUNTIF(G271:G277,プルダウン!$B$6)+COUNTIF(G271:G277,プルダウン!$B$7)+COUNTIF(G271:G277,プルダウン!$B$8)+COUNTIF(G271:G277,プルダウン!$B$9)&gt;0,"ー",IF(COUNTIF(G271:G277,プルダウン!$B$3)+COUNTIF(G271:G277,プルダウン!$B$4)&gt;=2,"○","×")))</f>
        <v>ー</v>
      </c>
      <c r="R271" s="105" t="str">
        <f>IF(Q271="○",IF(COUNTBLANK(W271:W277)=7,Q271,"×"),Q271)</f>
        <v>ー</v>
      </c>
      <c r="U271" s="66" t="str">
        <f>IF(G271=プルダウン!$B$5,ABS(B271-J271),"")</f>
        <v/>
      </c>
      <c r="V271" s="67" t="str">
        <f>IF(AND(D271="",G271=プルダウン!$B$4),"振替作業不可",IF(AND(D271=プルダウン!$B$3,G271=プルダウン!$B$5),"振替休日不可",IF(G271=プルダウン!$B$5,IF(J271="","振替作業日未入力",IF(AND(J271-B271&gt;=-28,J271-B271&lt;=28),"","28日以内に変更")),"")))</f>
        <v/>
      </c>
      <c r="W271" s="158" t="str">
        <f>IF(G271=プルダウン!$B$4,IF(AND(J271&gt;=$B$250,J271&lt;$X$249),"",プルダウン!$G$9),"")</f>
        <v/>
      </c>
      <c r="X271" s="158"/>
    </row>
    <row r="272" spans="2:24">
      <c r="B272" s="62" t="str">
        <f>IF(B271="ー","ー",IF(B271+1&gt;DATE(基本情報!$F$10,基本情報!$H$10,基本情報!$J$10),"ー",B271+1))</f>
        <v>ー</v>
      </c>
      <c r="C272" s="63" t="str">
        <f t="shared" si="35"/>
        <v>ー</v>
      </c>
      <c r="D272" s="114" t="str">
        <f>IF(B272="","",IF(AND(B272&gt;=基本情報!$G$17,B272&lt;=基本情報!$J$17),"夏季休暇",IF(AND(B272&gt;=基本情報!$G$18,B272&lt;=基本情報!$J$18),"年末年始休暇",(IF($C272=基本情報!$G$16,"休日",IF($C272=基本情報!$I$16,"休日",""))))))</f>
        <v/>
      </c>
      <c r="E272" s="115"/>
      <c r="F272" s="116"/>
      <c r="G272" s="122"/>
      <c r="H272" s="123"/>
      <c r="I272" s="124"/>
      <c r="J272" s="125"/>
      <c r="K272" s="126"/>
      <c r="L272" s="127"/>
      <c r="M272" s="104"/>
      <c r="N272" s="104"/>
      <c r="O272" s="104"/>
      <c r="P272" s="104"/>
      <c r="Q272" s="106"/>
      <c r="R272" s="106"/>
      <c r="U272" s="68" t="str">
        <f>IF(G272=プルダウン!$B$5,ABS(B272-J272),"")</f>
        <v/>
      </c>
      <c r="V272" s="69" t="str">
        <f>IF(AND(D272="",G272=プルダウン!$B$4),"振替作業不可",IF(AND(D272=プルダウン!$B$3,G272=プルダウン!$B$5),"振替休日不可",IF(G272=プルダウン!$B$5,IF(J272="","振替作業日未入力",IF(AND(J272-B272&gt;=-28,J272-B272&lt;=28),"","28日以内に変更")),"")))</f>
        <v/>
      </c>
      <c r="W272" s="159" t="str">
        <f>IF(G272=プルダウン!$B$4,IF(AND(J272&gt;=$B$250,J272&lt;$X$249),"",プルダウン!$G$9),"")</f>
        <v/>
      </c>
      <c r="X272" s="159"/>
    </row>
    <row r="273" spans="2:24">
      <c r="B273" s="62" t="str">
        <f>IF(B272="ー","ー",IF(B272+1&gt;DATE(基本情報!$F$10,基本情報!$H$10,基本情報!$J$10),"ー",B272+1))</f>
        <v>ー</v>
      </c>
      <c r="C273" s="63" t="str">
        <f t="shared" si="35"/>
        <v>ー</v>
      </c>
      <c r="D273" s="114" t="str">
        <f>IF(B273="","",IF(AND(B273&gt;=基本情報!$G$17,B273&lt;=基本情報!$J$17),"夏季休暇",IF(AND(B273&gt;=基本情報!$G$18,B273&lt;=基本情報!$J$18),"年末年始休暇",(IF($C273=基本情報!$G$16,"休日",IF($C273=基本情報!$I$16,"休日",""))))))</f>
        <v/>
      </c>
      <c r="E273" s="115"/>
      <c r="F273" s="116"/>
      <c r="G273" s="122"/>
      <c r="H273" s="123"/>
      <c r="I273" s="124"/>
      <c r="J273" s="125"/>
      <c r="K273" s="126"/>
      <c r="L273" s="127"/>
      <c r="M273" s="104"/>
      <c r="N273" s="104"/>
      <c r="O273" s="104"/>
      <c r="P273" s="104"/>
      <c r="Q273" s="106"/>
      <c r="R273" s="106"/>
      <c r="U273" s="68" t="str">
        <f>IF(G273=プルダウン!$B$5,ABS(B273-J273),"")</f>
        <v/>
      </c>
      <c r="V273" s="69" t="str">
        <f>IF(AND(D273="",G273=プルダウン!$B$4),"振替作業不可",IF(AND(D273=プルダウン!$B$3,G273=プルダウン!$B$5),"振替休日不可",IF(G273=プルダウン!$B$5,IF(J273="","振替作業日未入力",IF(AND(J273-B273&gt;=-28,J273-B273&lt;=28),"","28日以内に変更")),"")))</f>
        <v/>
      </c>
      <c r="W273" s="159" t="str">
        <f>IF(G273=プルダウン!$B$4,IF(AND(J273&gt;=$B$250,J273&lt;$X$249),"",プルダウン!$G$9),"")</f>
        <v/>
      </c>
      <c r="X273" s="159"/>
    </row>
    <row r="274" spans="2:24">
      <c r="B274" s="62" t="str">
        <f>IF(B273="ー","ー",IF(B273+1&gt;DATE(基本情報!$F$10,基本情報!$H$10,基本情報!$J$10),"ー",B273+1))</f>
        <v>ー</v>
      </c>
      <c r="C274" s="63" t="str">
        <f t="shared" si="35"/>
        <v>ー</v>
      </c>
      <c r="D274" s="114" t="str">
        <f>IF(B274="","",IF(AND(B274&gt;=基本情報!$G$17,B274&lt;=基本情報!$J$17),"夏季休暇",IF(AND(B274&gt;=基本情報!$G$18,B274&lt;=基本情報!$J$18),"年末年始休暇",(IF($C274=基本情報!$G$16,"休日",IF($C274=基本情報!$I$16,"休日",""))))))</f>
        <v/>
      </c>
      <c r="E274" s="115"/>
      <c r="F274" s="116"/>
      <c r="G274" s="122"/>
      <c r="H274" s="123"/>
      <c r="I274" s="124"/>
      <c r="J274" s="125"/>
      <c r="K274" s="126"/>
      <c r="L274" s="127"/>
      <c r="M274" s="104"/>
      <c r="N274" s="104"/>
      <c r="O274" s="104"/>
      <c r="P274" s="104"/>
      <c r="Q274" s="106"/>
      <c r="R274" s="106"/>
      <c r="U274" s="68" t="str">
        <f>IF(G274=プルダウン!$B$5,ABS(B274-J274),"")</f>
        <v/>
      </c>
      <c r="V274" s="69" t="str">
        <f>IF(AND(D274="",G274=プルダウン!$B$4),"振替作業不可",IF(AND(D274=プルダウン!$B$3,G274=プルダウン!$B$5),"振替休日不可",IF(G274=プルダウン!$B$5,IF(J274="","振替作業日未入力",IF(AND(J274-B274&gt;=-28,J274-B274&lt;=28),"","28日以内に変更")),"")))</f>
        <v/>
      </c>
      <c r="W274" s="159" t="str">
        <f>IF(G274=プルダウン!$B$4,IF(AND(J274&gt;=$B$250,J274&lt;$X$249),"",プルダウン!$G$9),"")</f>
        <v/>
      </c>
      <c r="X274" s="159"/>
    </row>
    <row r="275" spans="2:24">
      <c r="B275" s="62" t="str">
        <f>IF(B274="ー","ー",IF(B274+1&gt;DATE(基本情報!$F$10,基本情報!$H$10,基本情報!$J$10),"ー",B274+1))</f>
        <v>ー</v>
      </c>
      <c r="C275" s="63" t="str">
        <f t="shared" si="35"/>
        <v>ー</v>
      </c>
      <c r="D275" s="114" t="str">
        <f>IF(B275="","",IF(AND(B275&gt;=基本情報!$G$17,B275&lt;=基本情報!$J$17),"夏季休暇",IF(AND(B275&gt;=基本情報!$G$18,B275&lt;=基本情報!$J$18),"年末年始休暇",(IF($C275=基本情報!$G$16,"休日",IF($C275=基本情報!$I$16,"休日",""))))))</f>
        <v/>
      </c>
      <c r="E275" s="115"/>
      <c r="F275" s="116"/>
      <c r="G275" s="122"/>
      <c r="H275" s="123"/>
      <c r="I275" s="124"/>
      <c r="J275" s="125"/>
      <c r="K275" s="126"/>
      <c r="L275" s="127"/>
      <c r="M275" s="104"/>
      <c r="N275" s="104"/>
      <c r="O275" s="104"/>
      <c r="P275" s="104"/>
      <c r="Q275" s="106"/>
      <c r="R275" s="106"/>
      <c r="U275" s="68" t="str">
        <f>IF(G275=プルダウン!$B$5,ABS(B275-J275),"")</f>
        <v/>
      </c>
      <c r="V275" s="69" t="str">
        <f>IF(AND(D275="",G275=プルダウン!$B$4),"振替作業不可",IF(AND(D275=プルダウン!$B$3,G275=プルダウン!$B$5),"振替休日不可",IF(G275=プルダウン!$B$5,IF(J275="","振替作業日未入力",IF(AND(J275-B275&gt;=-28,J275-B275&lt;=28),"","28日以内に変更")),"")))</f>
        <v/>
      </c>
      <c r="W275" s="159" t="str">
        <f>IF(G275=プルダウン!$B$4,IF(AND(J275&gt;=$B$250,J275&lt;$X$249),"",プルダウン!$G$9),"")</f>
        <v/>
      </c>
      <c r="X275" s="159"/>
    </row>
    <row r="276" spans="2:24">
      <c r="B276" s="62" t="str">
        <f>IF(B275="ー","ー",IF(B275+1&gt;DATE(基本情報!$F$10,基本情報!$H$10,基本情報!$J$10),"ー",B275+1))</f>
        <v>ー</v>
      </c>
      <c r="C276" s="63" t="str">
        <f t="shared" si="35"/>
        <v>ー</v>
      </c>
      <c r="D276" s="114" t="str">
        <f>IF(B276="","",IF(AND(B276&gt;=基本情報!$G$17,B276&lt;=基本情報!$J$17),"夏季休暇",IF(AND(B276&gt;=基本情報!$G$18,B276&lt;=基本情報!$J$18),"年末年始休暇",(IF($C276=基本情報!$G$16,"休日",IF($C276=基本情報!$I$16,"休日",""))))))</f>
        <v/>
      </c>
      <c r="E276" s="115"/>
      <c r="F276" s="116"/>
      <c r="G276" s="122"/>
      <c r="H276" s="123"/>
      <c r="I276" s="124"/>
      <c r="J276" s="125"/>
      <c r="K276" s="126"/>
      <c r="L276" s="127"/>
      <c r="M276" s="104"/>
      <c r="N276" s="104"/>
      <c r="O276" s="104"/>
      <c r="P276" s="104"/>
      <c r="Q276" s="106"/>
      <c r="R276" s="106"/>
      <c r="U276" s="68" t="str">
        <f>IF(G276=プルダウン!$B$5,ABS(B276-J276),"")</f>
        <v/>
      </c>
      <c r="V276" s="69" t="str">
        <f>IF(AND(D276="",G276=プルダウン!$B$4),"振替作業不可",IF(AND(D276=プルダウン!$B$3,G276=プルダウン!$B$5),"振替休日不可",IF(G276=プルダウン!$B$5,IF(J276="","振替作業日未入力",IF(AND(J276-B276&gt;=-28,J276-B276&lt;=28),"","28日以内に変更")),"")))</f>
        <v/>
      </c>
      <c r="W276" s="159" t="str">
        <f>IF(G276=プルダウン!$B$4,IF(AND(J276&gt;=$B$250,J276&lt;$X$249),"",プルダウン!$G$9),"")</f>
        <v/>
      </c>
      <c r="X276" s="159"/>
    </row>
    <row r="277" spans="2:24">
      <c r="B277" s="64" t="str">
        <f>IF(B276="ー","ー",IF(B276+1&gt;DATE(基本情報!$F$10,基本情報!$H$10,基本情報!$J$10),"ー",B276+1))</f>
        <v>ー</v>
      </c>
      <c r="C277" s="65" t="str">
        <f t="shared" si="35"/>
        <v>ー</v>
      </c>
      <c r="D277" s="117" t="str">
        <f>IF(B277="","",IF(AND(B277&gt;=基本情報!$G$17,B277&lt;=基本情報!$J$17),"夏季休暇",IF(AND(B277&gt;=基本情報!$G$18,B277&lt;=基本情報!$J$18),"年末年始休暇",(IF($C277=基本情報!$G$16,"休日",IF($C277=基本情報!$I$16,"休日",""))))))</f>
        <v/>
      </c>
      <c r="E277" s="118"/>
      <c r="F277" s="119"/>
      <c r="G277" s="128"/>
      <c r="H277" s="129"/>
      <c r="I277" s="130"/>
      <c r="J277" s="131"/>
      <c r="K277" s="132"/>
      <c r="L277" s="133"/>
      <c r="M277" s="120"/>
      <c r="N277" s="120"/>
      <c r="O277" s="120"/>
      <c r="P277" s="120"/>
      <c r="Q277" s="107"/>
      <c r="R277" s="107"/>
      <c r="U277" s="70" t="str">
        <f>IF(G277=プルダウン!$B$5,ABS(B277-J277),"")</f>
        <v/>
      </c>
      <c r="V277" s="71" t="str">
        <f>IF(AND(D277="",G277=プルダウン!$B$4),"振替作業不可",IF(AND(D277=プルダウン!$B$3,G277=プルダウン!$B$5),"振替休日不可",IF(G277=プルダウン!$B$5,IF(J277="","振替作業日未入力",IF(AND(J277-B277&gt;=-28,J277-B277&lt;=28),"","28日以内に変更")),"")))</f>
        <v/>
      </c>
      <c r="W277" s="157" t="str">
        <f>IF(G277=プルダウン!$B$4,IF(AND(J277&gt;=$B$250,J277&lt;$X$249),"",プルダウン!$G$9),"")</f>
        <v/>
      </c>
      <c r="X277" s="157"/>
    </row>
    <row r="278" spans="2:24">
      <c r="B278" s="60" t="str">
        <f>IF(B277="ー","ー",IF(B277+1&gt;DATE(基本情報!$F$10,基本情報!$H$10,基本情報!$J$10),"ー",IF(MONTH(B271)=MONTH(B277+1),B277+1,"ー")))</f>
        <v>ー</v>
      </c>
      <c r="C278" s="61" t="str">
        <f t="shared" si="35"/>
        <v>ー</v>
      </c>
      <c r="D278" s="134" t="str">
        <f>IF(B278="","",IF(AND(B278&gt;=基本情報!$G$17,B278&lt;=基本情報!$J$17),"夏季休暇",IF(AND(B278&gt;=基本情報!$G$18,B278&lt;=基本情報!$J$18),"年末年始休暇",(IF($C278=基本情報!$G$16,"休日",IF($C278=基本情報!$I$16,"休日",""))))))</f>
        <v/>
      </c>
      <c r="E278" s="135"/>
      <c r="F278" s="136"/>
      <c r="G278" s="137"/>
      <c r="H278" s="138"/>
      <c r="I278" s="139"/>
      <c r="J278" s="140"/>
      <c r="K278" s="141"/>
      <c r="L278" s="142"/>
      <c r="M278" s="144"/>
      <c r="N278" s="144"/>
      <c r="O278" s="144"/>
      <c r="P278" s="144"/>
      <c r="Q278" s="105" t="str">
        <f>IF(COUNTIF(B278:B284,"ー")&gt;0,"ー",IF(COUNTIF(G278:G284,プルダウン!$B$6)+COUNTIF(G278:G284,プルダウン!$B$7)+COUNTIF(G278:G284,プルダウン!$B$8)+COUNTIF(G278:G284,プルダウン!$B$9)&gt;0,"ー",IF(COUNTIF(G278:G284,プルダウン!$B$3)+COUNTIF(G278:G284,プルダウン!$B$4)&gt;=2,"○","×")))</f>
        <v>ー</v>
      </c>
      <c r="R278" s="105" t="str">
        <f>IF(Q278="○",IF(COUNTBLANK(W278:W284)=7,Q278,"×"),Q278)</f>
        <v>ー</v>
      </c>
      <c r="U278" s="66" t="str">
        <f>IF(G278=プルダウン!$B$5,ABS(B278-J278),"")</f>
        <v/>
      </c>
      <c r="V278" s="67" t="str">
        <f>IF(AND(D278="",G278=プルダウン!$B$4),"振替作業不可",IF(AND(D278=プルダウン!$B$3,G278=プルダウン!$B$5),"振替休日不可",IF(G278=プルダウン!$B$5,IF(J278="","振替作業日未入力",IF(AND(J278-B278&gt;=-28,J278-B278&lt;=28),"","28日以内に変更")),"")))</f>
        <v/>
      </c>
      <c r="W278" s="158" t="str">
        <f>IF(G278=プルダウン!$B$4,IF(AND(J278&gt;=$B$250,J278&lt;$X$249),"",プルダウン!$G$9),"")</f>
        <v/>
      </c>
      <c r="X278" s="158"/>
    </row>
    <row r="279" spans="2:24">
      <c r="B279" s="62" t="str">
        <f>IF(B278="ー","ー",IF(B278+1&gt;DATE(基本情報!$F$10,基本情報!$H$10,基本情報!$J$10),"ー",B278+1))</f>
        <v>ー</v>
      </c>
      <c r="C279" s="63" t="str">
        <f t="shared" si="35"/>
        <v>ー</v>
      </c>
      <c r="D279" s="114" t="str">
        <f>IF(B279="","",IF(AND(B279&gt;=基本情報!$G$17,B279&lt;=基本情報!$J$17),"夏季休暇",IF(AND(B279&gt;=基本情報!$G$18,B279&lt;=基本情報!$J$18),"年末年始休暇",(IF($C279=基本情報!$G$16,"休日",IF($C279=基本情報!$I$16,"休日",""))))))</f>
        <v/>
      </c>
      <c r="E279" s="115"/>
      <c r="F279" s="116"/>
      <c r="G279" s="122"/>
      <c r="H279" s="123"/>
      <c r="I279" s="124"/>
      <c r="J279" s="125"/>
      <c r="K279" s="126"/>
      <c r="L279" s="127"/>
      <c r="M279" s="104"/>
      <c r="N279" s="104"/>
      <c r="O279" s="104"/>
      <c r="P279" s="104"/>
      <c r="Q279" s="106"/>
      <c r="R279" s="106"/>
      <c r="U279" s="68" t="str">
        <f>IF(G279=プルダウン!$B$5,ABS(B279-J279),"")</f>
        <v/>
      </c>
      <c r="V279" s="69" t="str">
        <f>IF(AND(D279="",G279=プルダウン!$B$4),"振替作業不可",IF(AND(D279=プルダウン!$B$3,G279=プルダウン!$B$5),"振替休日不可",IF(G279=プルダウン!$B$5,IF(J279="","振替作業日未入力",IF(AND(J279-B279&gt;=-28,J279-B279&lt;=28),"","28日以内に変更")),"")))</f>
        <v/>
      </c>
      <c r="W279" s="159" t="str">
        <f>IF(G279=プルダウン!$B$4,IF(AND(J279&gt;=$B$250,J279&lt;$X$249),"",プルダウン!$G$9),"")</f>
        <v/>
      </c>
      <c r="X279" s="159"/>
    </row>
    <row r="280" spans="2:24">
      <c r="B280" s="62" t="str">
        <f>IF(B279="ー","ー",IF(B279+1&gt;DATE(基本情報!$F$10,基本情報!$H$10,基本情報!$J$10),"ー",B279+1))</f>
        <v>ー</v>
      </c>
      <c r="C280" s="63" t="str">
        <f>IFERROR(TEXT(B280,"aaa"),"")</f>
        <v>ー</v>
      </c>
      <c r="D280" s="114" t="str">
        <f>IF(B280="","",IF(AND(B280&gt;=基本情報!$G$17,B280&lt;=基本情報!$J$17),"夏季休暇",IF(AND(B280&gt;=基本情報!$G$18,B280&lt;=基本情報!$J$18),"年末年始休暇",(IF($C280=基本情報!$G$16,"休日",IF($C280=基本情報!$I$16,"休日",""))))))</f>
        <v/>
      </c>
      <c r="E280" s="115"/>
      <c r="F280" s="116"/>
      <c r="G280" s="122"/>
      <c r="H280" s="123"/>
      <c r="I280" s="124"/>
      <c r="J280" s="125"/>
      <c r="K280" s="126"/>
      <c r="L280" s="127"/>
      <c r="M280" s="104"/>
      <c r="N280" s="104"/>
      <c r="O280" s="104"/>
      <c r="P280" s="104"/>
      <c r="Q280" s="106"/>
      <c r="R280" s="106"/>
      <c r="U280" s="68" t="str">
        <f>IF(G280=プルダウン!$B$5,ABS(B280-J280),"")</f>
        <v/>
      </c>
      <c r="V280" s="69" t="str">
        <f>IF(AND(D280="",G280=プルダウン!$B$4),"振替作業不可",IF(AND(D280=プルダウン!$B$3,G280=プルダウン!$B$5),"振替休日不可",IF(G280=プルダウン!$B$5,IF(J280="","振替作業日未入力",IF(AND(J280-B280&gt;=-28,J280-B280&lt;=28),"","28日以内に変更")),"")))</f>
        <v/>
      </c>
      <c r="W280" s="159" t="str">
        <f>IF(G280=プルダウン!$B$4,IF(AND(J280&gt;=$B$250,J280&lt;$X$249),"",プルダウン!$G$9),"")</f>
        <v/>
      </c>
      <c r="X280" s="159"/>
    </row>
    <row r="281" spans="2:24">
      <c r="B281" s="62" t="str">
        <f>IF(B280="ー","ー",IF(B280+1&gt;DATE(基本情報!$F$10,基本情報!$H$10,基本情報!$J$10),"ー",B280+1))</f>
        <v>ー</v>
      </c>
      <c r="C281" s="63" t="str">
        <f t="shared" ref="C281:C284" si="36">IFERROR(TEXT(B281,"aaa"),"")</f>
        <v>ー</v>
      </c>
      <c r="D281" s="114" t="str">
        <f>IF(B281="","",IF(AND(B281&gt;=基本情報!$G$17,B281&lt;=基本情報!$J$17),"夏季休暇",IF(AND(B281&gt;=基本情報!$G$18,B281&lt;=基本情報!$J$18),"年末年始休暇",(IF($C281=基本情報!$G$16,"休日",IF($C281=基本情報!$I$16,"休日",""))))))</f>
        <v/>
      </c>
      <c r="E281" s="115"/>
      <c r="F281" s="116"/>
      <c r="G281" s="122"/>
      <c r="H281" s="123"/>
      <c r="I281" s="124"/>
      <c r="J281" s="125"/>
      <c r="K281" s="126"/>
      <c r="L281" s="127"/>
      <c r="M281" s="104"/>
      <c r="N281" s="104"/>
      <c r="O281" s="104"/>
      <c r="P281" s="104"/>
      <c r="Q281" s="106"/>
      <c r="R281" s="106"/>
      <c r="U281" s="68" t="str">
        <f>IF(G281=プルダウン!$B$5,ABS(B281-J281),"")</f>
        <v/>
      </c>
      <c r="V281" s="69" t="str">
        <f>IF(AND(D281="",G281=プルダウン!$B$4),"振替作業不可",IF(AND(D281=プルダウン!$B$3,G281=プルダウン!$B$5),"振替休日不可",IF(G281=プルダウン!$B$5,IF(J281="","振替作業日未入力",IF(AND(J281-B281&gt;=-28,J281-B281&lt;=28),"","28日以内に変更")),"")))</f>
        <v/>
      </c>
      <c r="W281" s="159" t="str">
        <f>IF(G281=プルダウン!$B$4,IF(AND(J281&gt;=$B$250,J281&lt;$X$249),"",プルダウン!$G$9),"")</f>
        <v/>
      </c>
      <c r="X281" s="159"/>
    </row>
    <row r="282" spans="2:24">
      <c r="B282" s="62" t="str">
        <f>IF(B281="ー","ー",IF(B281+1&gt;DATE(基本情報!$F$10,基本情報!$H$10,基本情報!$J$10),"ー",B281+1))</f>
        <v>ー</v>
      </c>
      <c r="C282" s="63" t="str">
        <f t="shared" si="36"/>
        <v>ー</v>
      </c>
      <c r="D282" s="114" t="str">
        <f>IF(B282="","",IF(AND(B282&gt;=基本情報!$G$17,B282&lt;=基本情報!$J$17),"夏季休暇",IF(AND(B282&gt;=基本情報!$G$18,B282&lt;=基本情報!$J$18),"年末年始休暇",(IF($C282=基本情報!$G$16,"休日",IF($C282=基本情報!$I$16,"休日",""))))))</f>
        <v/>
      </c>
      <c r="E282" s="115"/>
      <c r="F282" s="116"/>
      <c r="G282" s="122"/>
      <c r="H282" s="123"/>
      <c r="I282" s="124"/>
      <c r="J282" s="125"/>
      <c r="K282" s="126"/>
      <c r="L282" s="127"/>
      <c r="M282" s="104"/>
      <c r="N282" s="104"/>
      <c r="O282" s="104"/>
      <c r="P282" s="104"/>
      <c r="Q282" s="106"/>
      <c r="R282" s="106"/>
      <c r="U282" s="68" t="str">
        <f>IF(G282=プルダウン!$B$5,ABS(B282-J282),"")</f>
        <v/>
      </c>
      <c r="V282" s="69" t="str">
        <f>IF(AND(D282="",G282=プルダウン!$B$4),"振替作業不可",IF(AND(D282=プルダウン!$B$3,G282=プルダウン!$B$5),"振替休日不可",IF(G282=プルダウン!$B$5,IF(J282="","振替作業日未入力",IF(AND(J282-B282&gt;=-28,J282-B282&lt;=28),"","28日以内に変更")),"")))</f>
        <v/>
      </c>
      <c r="W282" s="159" t="str">
        <f>IF(G282=プルダウン!$B$4,IF(AND(J282&gt;=$B$250,J282&lt;$X$249),"",プルダウン!$G$9),"")</f>
        <v/>
      </c>
      <c r="X282" s="159"/>
    </row>
    <row r="283" spans="2:24">
      <c r="B283" s="62" t="str">
        <f>IF(B282="ー","ー",IF(B282+1&gt;DATE(基本情報!$F$10,基本情報!$H$10,基本情報!$J$10),"ー",B282+1))</f>
        <v>ー</v>
      </c>
      <c r="C283" s="63" t="str">
        <f t="shared" si="36"/>
        <v>ー</v>
      </c>
      <c r="D283" s="114" t="str">
        <f>IF(B283="","",IF(AND(B283&gt;=基本情報!$G$17,B283&lt;=基本情報!$J$17),"夏季休暇",IF(AND(B283&gt;=基本情報!$G$18,B283&lt;=基本情報!$J$18),"年末年始休暇",(IF($C283=基本情報!$G$16,"休日",IF($C283=基本情報!$I$16,"休日",""))))))</f>
        <v/>
      </c>
      <c r="E283" s="115"/>
      <c r="F283" s="116"/>
      <c r="G283" s="122"/>
      <c r="H283" s="123"/>
      <c r="I283" s="124"/>
      <c r="J283" s="125"/>
      <c r="K283" s="126"/>
      <c r="L283" s="127"/>
      <c r="M283" s="104"/>
      <c r="N283" s="104"/>
      <c r="O283" s="104"/>
      <c r="P283" s="104"/>
      <c r="Q283" s="106"/>
      <c r="R283" s="106"/>
      <c r="U283" s="68" t="str">
        <f>IF(G283=プルダウン!$B$5,ABS(B283-J283),"")</f>
        <v/>
      </c>
      <c r="V283" s="69" t="str">
        <f>IF(AND(D283="",G283=プルダウン!$B$4),"振替作業不可",IF(AND(D283=プルダウン!$B$3,G283=プルダウン!$B$5),"振替休日不可",IF(G283=プルダウン!$B$5,IF(J283="","振替作業日未入力",IF(AND(J283-B283&gt;=-28,J283-B283&lt;=28),"","28日以内に変更")),"")))</f>
        <v/>
      </c>
      <c r="W283" s="159" t="str">
        <f>IF(G283=プルダウン!$B$4,IF(AND(J283&gt;=$B$250,J283&lt;$X$249),"",プルダウン!$G$9),"")</f>
        <v/>
      </c>
      <c r="X283" s="159"/>
    </row>
    <row r="284" spans="2:24">
      <c r="B284" s="64" t="str">
        <f>IF(B283="ー","ー",IF(B283+1&gt;DATE(基本情報!$F$10,基本情報!$H$10,基本情報!$J$10),"ー",B283+1))</f>
        <v>ー</v>
      </c>
      <c r="C284" s="65" t="str">
        <f t="shared" si="36"/>
        <v>ー</v>
      </c>
      <c r="D284" s="117" t="str">
        <f>IF(B284="","",IF(AND(B284&gt;=基本情報!$G$17,B284&lt;=基本情報!$J$17),"夏季休暇",IF(AND(B284&gt;=基本情報!$G$18,B284&lt;=基本情報!$J$18),"年末年始休暇",(IF($C284=基本情報!$G$16,"休日",IF($C284=基本情報!$I$16,"休日",""))))))</f>
        <v/>
      </c>
      <c r="E284" s="118"/>
      <c r="F284" s="119"/>
      <c r="G284" s="128"/>
      <c r="H284" s="129"/>
      <c r="I284" s="130"/>
      <c r="J284" s="131"/>
      <c r="K284" s="132"/>
      <c r="L284" s="133"/>
      <c r="M284" s="120"/>
      <c r="N284" s="120"/>
      <c r="O284" s="120"/>
      <c r="P284" s="120"/>
      <c r="Q284" s="107"/>
      <c r="R284" s="107"/>
      <c r="U284" s="70" t="str">
        <f>IF(G284=プルダウン!$B$5,ABS(B284-J284),"")</f>
        <v/>
      </c>
      <c r="V284" s="71" t="str">
        <f>IF(AND(D284="",G284=プルダウン!$B$4),"振替作業不可",IF(AND(D284=プルダウン!$B$3,G284=プルダウン!$B$5),"振替休日不可",IF(G284=プルダウン!$B$5,IF(J284="","振替作業日未入力",IF(AND(J284-B284&gt;=-28,J284-B284&lt;=28),"","28日以内に変更")),"")))</f>
        <v/>
      </c>
      <c r="W284" s="157" t="str">
        <f>IF(G284=プルダウン!$B$4,IF(AND(J284&gt;=$B$250,J284&lt;$X$249),"",プルダウン!$G$9),"")</f>
        <v/>
      </c>
      <c r="X284" s="157"/>
    </row>
    <row r="285" spans="2:24" ht="9.75" customHeight="1"/>
    <row r="286" spans="2:24">
      <c r="E286" s="29" t="s">
        <v>86</v>
      </c>
      <c r="F286" s="30"/>
      <c r="G286" s="30"/>
      <c r="H286" s="30"/>
      <c r="I286" s="30"/>
      <c r="J286" s="30"/>
      <c r="K286" s="30"/>
      <c r="L286" s="55" t="s">
        <v>87</v>
      </c>
      <c r="M286" s="30"/>
      <c r="N286" s="30"/>
      <c r="O286" s="30"/>
      <c r="P286" s="30"/>
      <c r="Q286" s="30"/>
      <c r="R286" s="84"/>
    </row>
    <row r="287" spans="2:24">
      <c r="E287" s="78" t="s">
        <v>79</v>
      </c>
      <c r="F287" s="79" t="s">
        <v>80</v>
      </c>
      <c r="G287" s="79" t="s">
        <v>81</v>
      </c>
      <c r="H287" s="79" t="s">
        <v>82</v>
      </c>
      <c r="I287" s="79" t="s">
        <v>83</v>
      </c>
      <c r="J287" s="79" t="s">
        <v>84</v>
      </c>
      <c r="K287" s="80" t="s">
        <v>85</v>
      </c>
      <c r="L287" s="78" t="s">
        <v>79</v>
      </c>
      <c r="M287" s="79" t="s">
        <v>80</v>
      </c>
      <c r="N287" s="79" t="s">
        <v>81</v>
      </c>
      <c r="O287" s="79" t="s">
        <v>82</v>
      </c>
      <c r="P287" s="79" t="s">
        <v>83</v>
      </c>
      <c r="Q287" s="79" t="s">
        <v>84</v>
      </c>
      <c r="R287" s="85" t="s">
        <v>85</v>
      </c>
    </row>
    <row r="288" spans="2:24">
      <c r="E288" s="81">
        <f>COUNTIF($G250:$G284,プルダウン!$B$3)</f>
        <v>0</v>
      </c>
      <c r="F288" s="82">
        <f>COUNTIF($G250:$G284,プルダウン!$B$4)</f>
        <v>0</v>
      </c>
      <c r="G288" s="82">
        <f>COUNTIF($G250:$G284,プルダウン!$B$5)</f>
        <v>0</v>
      </c>
      <c r="H288" s="82">
        <f>COUNTIF($G250:$G284,プルダウン!$B$6)</f>
        <v>0</v>
      </c>
      <c r="I288" s="82">
        <f>COUNTIF($G250:$G284,プルダウン!$B$7)</f>
        <v>0</v>
      </c>
      <c r="J288" s="82">
        <f>COUNTIF($G250:$G284,プルダウン!$B$8)</f>
        <v>0</v>
      </c>
      <c r="K288" s="83">
        <f>COUNTIF($G250:$G284,プルダウン!$B$9)</f>
        <v>0</v>
      </c>
      <c r="L288" s="81">
        <f>E288</f>
        <v>0</v>
      </c>
      <c r="M288" s="82">
        <f t="shared" ref="M288" si="37">F288</f>
        <v>0</v>
      </c>
      <c r="N288" s="82">
        <f t="shared" ref="N288" si="38">G288</f>
        <v>0</v>
      </c>
      <c r="O288" s="82">
        <f t="shared" ref="O288" si="39">H288</f>
        <v>0</v>
      </c>
      <c r="P288" s="82">
        <f t="shared" ref="P288" si="40">I288</f>
        <v>0</v>
      </c>
      <c r="Q288" s="82">
        <f t="shared" ref="Q288" si="41">J288</f>
        <v>0</v>
      </c>
      <c r="R288" s="86">
        <f t="shared" ref="R288" si="42">K288</f>
        <v>0</v>
      </c>
    </row>
    <row r="289" spans="2:24">
      <c r="E289" s="29" t="s">
        <v>58</v>
      </c>
      <c r="F289" s="30"/>
      <c r="G289" s="30"/>
      <c r="H289" s="30"/>
      <c r="I289" s="30"/>
      <c r="J289" s="30"/>
      <c r="K289" s="30"/>
      <c r="L289" s="29" t="s">
        <v>60</v>
      </c>
      <c r="M289" s="30"/>
      <c r="N289" s="30"/>
      <c r="O289" s="30"/>
      <c r="P289" s="30"/>
      <c r="Q289" s="30"/>
      <c r="R289" s="84"/>
    </row>
    <row r="290" spans="2:24">
      <c r="E290" s="55" t="s">
        <v>47</v>
      </c>
      <c r="F290" s="32"/>
      <c r="G290" s="31" t="s">
        <v>48</v>
      </c>
      <c r="H290" s="34"/>
      <c r="I290" s="35" t="s">
        <v>53</v>
      </c>
      <c r="J290" s="36"/>
      <c r="K290" s="35"/>
      <c r="L290" s="55" t="s">
        <v>47</v>
      </c>
      <c r="M290" s="32"/>
      <c r="N290" s="31" t="s">
        <v>48</v>
      </c>
      <c r="O290" s="34"/>
      <c r="P290" s="35" t="s">
        <v>53</v>
      </c>
      <c r="Q290" s="36"/>
      <c r="R290" s="36"/>
    </row>
    <row r="291" spans="2:24">
      <c r="E291" s="56">
        <f>COUNTIF(Q250:Q284,"○")+COUNTIF(Q250:Q284,"×")</f>
        <v>0</v>
      </c>
      <c r="F291" s="32"/>
      <c r="G291" s="31">
        <f>COUNTIF(Q250:Q284,"○")</f>
        <v>0</v>
      </c>
      <c r="H291" s="34"/>
      <c r="I291" s="47" t="e">
        <f>G291/E291</f>
        <v>#DIV/0!</v>
      </c>
      <c r="J291" s="36"/>
      <c r="K291" s="35"/>
      <c r="L291" s="56">
        <f>E291+L243</f>
        <v>8</v>
      </c>
      <c r="M291" s="32"/>
      <c r="N291" s="37">
        <f>G291+N243</f>
        <v>8</v>
      </c>
      <c r="O291" s="34"/>
      <c r="P291" s="47">
        <f>N291/L291</f>
        <v>1</v>
      </c>
      <c r="Q291" s="36"/>
      <c r="R291" s="36"/>
    </row>
    <row r="292" spans="2:24">
      <c r="E292" s="55" t="s">
        <v>59</v>
      </c>
      <c r="F292" s="32"/>
      <c r="G292" s="32"/>
      <c r="H292" s="32"/>
      <c r="I292" s="32"/>
      <c r="J292" s="33"/>
      <c r="K292" s="32"/>
      <c r="L292" s="55" t="s">
        <v>61</v>
      </c>
      <c r="M292" s="32"/>
      <c r="N292" s="32"/>
      <c r="O292" s="32"/>
      <c r="P292" s="32"/>
      <c r="Q292" s="33"/>
      <c r="R292" s="33"/>
    </row>
    <row r="293" spans="2:24">
      <c r="E293" s="55" t="s">
        <v>47</v>
      </c>
      <c r="F293" s="32"/>
      <c r="G293" s="31" t="s">
        <v>48</v>
      </c>
      <c r="H293" s="34"/>
      <c r="I293" s="35" t="s">
        <v>53</v>
      </c>
      <c r="J293" s="36"/>
      <c r="K293" s="35"/>
      <c r="L293" s="55" t="s">
        <v>47</v>
      </c>
      <c r="M293" s="32"/>
      <c r="N293" s="31" t="s">
        <v>48</v>
      </c>
      <c r="O293" s="34"/>
      <c r="P293" s="35" t="s">
        <v>62</v>
      </c>
      <c r="Q293" s="36"/>
      <c r="R293" s="36"/>
    </row>
    <row r="294" spans="2:24">
      <c r="E294" s="56">
        <f>COUNTIF(R250:R284,"○")+COUNTIF(R250:R284,"×")</f>
        <v>0</v>
      </c>
      <c r="F294" s="32"/>
      <c r="G294" s="31">
        <f>COUNTIF(R250:R284,"○")</f>
        <v>0</v>
      </c>
      <c r="H294" s="34"/>
      <c r="I294" s="47" t="e">
        <f>G294/E294</f>
        <v>#DIV/0!</v>
      </c>
      <c r="J294" s="36"/>
      <c r="K294" s="35"/>
      <c r="L294" s="56">
        <f>E294+L246</f>
        <v>8</v>
      </c>
      <c r="M294" s="32"/>
      <c r="N294" s="37">
        <f>G294+N246</f>
        <v>7</v>
      </c>
      <c r="O294" s="34"/>
      <c r="P294" s="47" t="str">
        <f>IF(L294=0,"ー",IF(N294=L294,"達成","未達成"))</f>
        <v>未達成</v>
      </c>
      <c r="Q294" s="36"/>
      <c r="R294" s="36"/>
    </row>
    <row r="295" spans="2:24" ht="9.75" customHeight="1">
      <c r="E295" s="48"/>
      <c r="F295" s="48"/>
      <c r="G295" s="48"/>
      <c r="H295" s="48"/>
      <c r="I295" s="48"/>
      <c r="J295" s="48"/>
      <c r="K295" s="48"/>
      <c r="L295" s="49"/>
      <c r="M295" s="50"/>
      <c r="N295" s="50"/>
      <c r="O295" s="50"/>
      <c r="P295" s="51"/>
      <c r="Q295" s="50"/>
      <c r="R295" s="50"/>
    </row>
    <row r="296" spans="2:24" ht="19.5">
      <c r="B296" s="150">
        <f>EDATE(B248,1)</f>
        <v>45658</v>
      </c>
      <c r="C296" s="150"/>
      <c r="M296" s="145" t="s">
        <v>29</v>
      </c>
      <c r="N296" s="145"/>
      <c r="O296" s="108"/>
      <c r="P296" s="108"/>
      <c r="Q296" s="108"/>
      <c r="R296" s="108"/>
      <c r="U296" s="111" t="s">
        <v>57</v>
      </c>
      <c r="V296" s="59" t="s">
        <v>55</v>
      </c>
      <c r="W296" s="109" t="s">
        <v>56</v>
      </c>
      <c r="X296" s="110"/>
    </row>
    <row r="297" spans="2:24" ht="18.75" customHeight="1">
      <c r="B297" s="45" t="s">
        <v>23</v>
      </c>
      <c r="C297" s="45" t="s">
        <v>3</v>
      </c>
      <c r="D297" s="143" t="s">
        <v>4</v>
      </c>
      <c r="E297" s="143"/>
      <c r="F297" s="143"/>
      <c r="G297" s="100" t="s">
        <v>5</v>
      </c>
      <c r="H297" s="100"/>
      <c r="I297" s="100"/>
      <c r="J297" s="100" t="s">
        <v>88</v>
      </c>
      <c r="K297" s="100"/>
      <c r="L297" s="100"/>
      <c r="M297" s="100" t="s">
        <v>24</v>
      </c>
      <c r="N297" s="100"/>
      <c r="O297" s="100"/>
      <c r="P297" s="100"/>
      <c r="Q297" s="46" t="s">
        <v>49</v>
      </c>
      <c r="R297" s="53" t="s">
        <v>56</v>
      </c>
      <c r="U297" s="112"/>
      <c r="V297" s="5" t="s">
        <v>64</v>
      </c>
      <c r="W297" s="58" t="s">
        <v>63</v>
      </c>
      <c r="X297" s="57" t="e">
        <f>IF(COUNTIF(C298:C332,C298)=0,"",B298+COUNTIF(B298:B332,"&gt;=1"))</f>
        <v>#VALUE!</v>
      </c>
    </row>
    <row r="298" spans="2:24">
      <c r="B298" s="60" t="str">
        <f>IF(B296&gt;DATE(基本情報!$F$10,基本情報!$H$10,基本情報!$J$10),"ー",IF(COUNTIF(C250:C284,C250)=0,"",B250+COUNTIF(B250:B284,"&gt;=1")))</f>
        <v>ー</v>
      </c>
      <c r="C298" s="61" t="str">
        <f>IF(B298="ー","ー",$C$10)</f>
        <v>ー</v>
      </c>
      <c r="D298" s="134" t="str">
        <f>IF(B298="","",IF(AND(B298&gt;=基本情報!$G$17,B298&lt;=基本情報!$J$17),"夏季休暇",IF(AND(B298&gt;=基本情報!$G$18,B298&lt;=基本情報!$J$18),"年末年始休暇",(IF($C298=基本情報!$G$16,"休日",IF($C298=基本情報!$I$16,"休日",""))))))</f>
        <v/>
      </c>
      <c r="E298" s="135"/>
      <c r="F298" s="136"/>
      <c r="G298" s="137"/>
      <c r="H298" s="138"/>
      <c r="I298" s="139"/>
      <c r="J298" s="140"/>
      <c r="K298" s="141"/>
      <c r="L298" s="142"/>
      <c r="M298" s="144"/>
      <c r="N298" s="144"/>
      <c r="O298" s="144"/>
      <c r="P298" s="144"/>
      <c r="Q298" s="105" t="str">
        <f>IF(COUNTIF(B298:B304,"ー")&gt;0,"ー",IF(COUNTIF(G298:G304,プルダウン!$B$6)+COUNTIF(G298:G304,プルダウン!$B$7)+COUNTIF(G298:G304,プルダウン!$B$8)+COUNTIF(G298:G304,プルダウン!$B$9)&gt;0,"ー",IF(COUNTIF(G298:G304,プルダウン!$B$3)+COUNTIF(G298:G304,プルダウン!$B$4)&gt;=2,"○","×")))</f>
        <v>ー</v>
      </c>
      <c r="R298" s="105" t="str">
        <f>IF(Q298="○",IF(COUNTBLANK(W298:W304)=7,Q298,"×"),Q298)</f>
        <v>ー</v>
      </c>
      <c r="U298" s="66" t="str">
        <f>IF(G298=プルダウン!$B$5,ABS(B298-J298),"")</f>
        <v/>
      </c>
      <c r="V298" s="67" t="str">
        <f>IF(AND(D298="",G298=プルダウン!$B$4),"振替作業不可",IF(AND(D298=プルダウン!$B$3,G298=プルダウン!$B$5),"振替休日不可",IF(G298=プルダウン!$B$5,IF(J298="","振替作業日未入力",IF(AND(J298-B298&gt;=-28,J298-B298&lt;=28),"","28日以内に変更")),"")))</f>
        <v/>
      </c>
      <c r="W298" s="151" t="str">
        <f>IF(G298=プルダウン!$B$4,IF(AND(J298&gt;=$B$298,J298&lt;$X$297),"",プルダウン!$G$9),"")</f>
        <v/>
      </c>
      <c r="X298" s="152"/>
    </row>
    <row r="299" spans="2:24">
      <c r="B299" s="62" t="str">
        <f>IF(B298="ー","ー",IF(B298+1&gt;DATE(基本情報!$F$10,基本情報!$H$10,基本情報!$J$10),"ー",B298+1))</f>
        <v>ー</v>
      </c>
      <c r="C299" s="63" t="str">
        <f t="shared" ref="C299:C327" si="43">IFERROR(TEXT(B299,"aaa"),"")</f>
        <v>ー</v>
      </c>
      <c r="D299" s="114" t="str">
        <f>IF(B299="","",IF(AND(B299&gt;=基本情報!$G$17,B299&lt;=基本情報!$J$17),"夏季休暇",IF(AND(B299&gt;=基本情報!$G$18,B299&lt;=基本情報!$J$18),"年末年始休暇",(IF($C299=基本情報!$G$16,"休日",IF($C299=基本情報!$I$16,"休日",""))))))</f>
        <v/>
      </c>
      <c r="E299" s="115"/>
      <c r="F299" s="116"/>
      <c r="G299" s="122"/>
      <c r="H299" s="123"/>
      <c r="I299" s="124"/>
      <c r="J299" s="125"/>
      <c r="K299" s="126"/>
      <c r="L299" s="127"/>
      <c r="M299" s="104"/>
      <c r="N299" s="104"/>
      <c r="O299" s="104"/>
      <c r="P299" s="104"/>
      <c r="Q299" s="106"/>
      <c r="R299" s="106"/>
      <c r="U299" s="68" t="str">
        <f>IF(G299=プルダウン!$B$5,ABS(B299-J299),"")</f>
        <v/>
      </c>
      <c r="V299" s="69" t="str">
        <f>IF(AND(D299="",G299=プルダウン!$B$4),"振替作業不可",IF(AND(D299=プルダウン!$B$3,G299=プルダウン!$B$5),"振替休日不可",IF(G299=プルダウン!$B$5,IF(J299="","振替作業日未入力",IF(AND(J299-B299&gt;=-28,J299-B299&lt;=28),"","28日以内に変更")),"")))</f>
        <v/>
      </c>
      <c r="W299" s="159" t="str">
        <f>IF(G299=プルダウン!$B$4,IF(AND(J299&gt;=$B$298,J299&lt;$X$297),"",プルダウン!$G$9),"")</f>
        <v/>
      </c>
      <c r="X299" s="159"/>
    </row>
    <row r="300" spans="2:24">
      <c r="B300" s="62" t="str">
        <f>IF(B299="ー","ー",IF(B299+1&gt;DATE(基本情報!$F$10,基本情報!$H$10,基本情報!$J$10),"ー",B299+1))</f>
        <v>ー</v>
      </c>
      <c r="C300" s="63" t="str">
        <f t="shared" si="43"/>
        <v>ー</v>
      </c>
      <c r="D300" s="114" t="str">
        <f>IF(B300="","",IF(AND(B300&gt;=基本情報!$G$17,B300&lt;=基本情報!$J$17),"夏季休暇",IF(AND(B300&gt;=基本情報!$G$18,B300&lt;=基本情報!$J$18),"年末年始休暇",(IF($C300=基本情報!$G$16,"休日",IF($C300=基本情報!$I$16,"休日",""))))))</f>
        <v/>
      </c>
      <c r="E300" s="115"/>
      <c r="F300" s="116"/>
      <c r="G300" s="122"/>
      <c r="H300" s="123"/>
      <c r="I300" s="124"/>
      <c r="J300" s="125"/>
      <c r="K300" s="126"/>
      <c r="L300" s="127"/>
      <c r="M300" s="104"/>
      <c r="N300" s="104"/>
      <c r="O300" s="104"/>
      <c r="P300" s="104"/>
      <c r="Q300" s="106"/>
      <c r="R300" s="106"/>
      <c r="U300" s="68" t="str">
        <f>IF(G300=プルダウン!$B$5,ABS(B300-J300),"")</f>
        <v/>
      </c>
      <c r="V300" s="69" t="str">
        <f>IF(AND(D300="",G300=プルダウン!$B$4),"振替作業不可",IF(AND(D300=プルダウン!$B$3,G300=プルダウン!$B$5),"振替休日不可",IF(G300=プルダウン!$B$5,IF(J300="","振替作業日未入力",IF(AND(J300-B300&gt;=-28,J300-B300&lt;=28),"","28日以内に変更")),"")))</f>
        <v/>
      </c>
      <c r="W300" s="159" t="str">
        <f>IF(G300=プルダウン!$B$4,IF(AND(J300&gt;=$B$298,J300&lt;$X$297),"",プルダウン!$G$9),"")</f>
        <v/>
      </c>
      <c r="X300" s="159"/>
    </row>
    <row r="301" spans="2:24">
      <c r="B301" s="62" t="str">
        <f>IF(B300="ー","ー",IF(B300+1&gt;DATE(基本情報!$F$10,基本情報!$H$10,基本情報!$J$10),"ー",B300+1))</f>
        <v>ー</v>
      </c>
      <c r="C301" s="63" t="str">
        <f t="shared" si="43"/>
        <v>ー</v>
      </c>
      <c r="D301" s="114" t="str">
        <f>IF(B301="","",IF(AND(B301&gt;=基本情報!$G$17,B301&lt;=基本情報!$J$17),"夏季休暇",IF(AND(B301&gt;=基本情報!$G$18,B301&lt;=基本情報!$J$18),"年末年始休暇",(IF($C301=基本情報!$G$16,"休日",IF($C301=基本情報!$I$16,"休日",""))))))</f>
        <v/>
      </c>
      <c r="E301" s="115"/>
      <c r="F301" s="116"/>
      <c r="G301" s="122"/>
      <c r="H301" s="123"/>
      <c r="I301" s="124"/>
      <c r="J301" s="125"/>
      <c r="K301" s="126"/>
      <c r="L301" s="127"/>
      <c r="M301" s="104"/>
      <c r="N301" s="104"/>
      <c r="O301" s="104"/>
      <c r="P301" s="104"/>
      <c r="Q301" s="106"/>
      <c r="R301" s="106"/>
      <c r="U301" s="68" t="str">
        <f>IF(G301=プルダウン!$B$5,ABS(B301-J301),"")</f>
        <v/>
      </c>
      <c r="V301" s="69" t="str">
        <f>IF(AND(D301="",G301=プルダウン!$B$4),"振替作業不可",IF(AND(D301=プルダウン!$B$3,G301=プルダウン!$B$5),"振替休日不可",IF(G301=プルダウン!$B$5,IF(J301="","振替作業日未入力",IF(AND(J301-B301&gt;=-28,J301-B301&lt;=28),"","28日以内に変更")),"")))</f>
        <v/>
      </c>
      <c r="W301" s="159" t="str">
        <f>IF(G301=プルダウン!$B$4,IF(AND(J301&gt;=$B$298,J301&lt;$X$297),"",プルダウン!$G$9),"")</f>
        <v/>
      </c>
      <c r="X301" s="159"/>
    </row>
    <row r="302" spans="2:24">
      <c r="B302" s="62" t="str">
        <f>IF(B301="ー","ー",IF(B301+1&gt;DATE(基本情報!$F$10,基本情報!$H$10,基本情報!$J$10),"ー",B301+1))</f>
        <v>ー</v>
      </c>
      <c r="C302" s="63" t="str">
        <f t="shared" si="43"/>
        <v>ー</v>
      </c>
      <c r="D302" s="114" t="str">
        <f>IF(B302="","",IF(AND(B302&gt;=基本情報!$G$17,B302&lt;=基本情報!$J$17),"夏季休暇",IF(AND(B302&gt;=基本情報!$G$18,B302&lt;=基本情報!$J$18),"年末年始休暇",(IF($C302=基本情報!$G$16,"休日",IF($C302=基本情報!$I$16,"休日",""))))))</f>
        <v/>
      </c>
      <c r="E302" s="115"/>
      <c r="F302" s="116"/>
      <c r="G302" s="122"/>
      <c r="H302" s="123"/>
      <c r="I302" s="124"/>
      <c r="J302" s="125"/>
      <c r="K302" s="126"/>
      <c r="L302" s="127"/>
      <c r="M302" s="104"/>
      <c r="N302" s="104"/>
      <c r="O302" s="104"/>
      <c r="P302" s="104"/>
      <c r="Q302" s="106"/>
      <c r="R302" s="106"/>
      <c r="U302" s="68" t="str">
        <f>IF(G302=プルダウン!$B$5,ABS(B302-J302),"")</f>
        <v/>
      </c>
      <c r="V302" s="69" t="str">
        <f>IF(AND(D302="",G302=プルダウン!$B$4),"振替作業不可",IF(AND(D302=プルダウン!$B$3,G302=プルダウン!$B$5),"振替休日不可",IF(G302=プルダウン!$B$5,IF(J302="","振替作業日未入力",IF(AND(J302-B302&gt;=-28,J302-B302&lt;=28),"","28日以内に変更")),"")))</f>
        <v/>
      </c>
      <c r="W302" s="159" t="str">
        <f>IF(G302=プルダウン!$B$4,IF(AND(J302&gt;=$B$298,J302&lt;$X$297),"",プルダウン!$G$9),"")</f>
        <v/>
      </c>
      <c r="X302" s="159"/>
    </row>
    <row r="303" spans="2:24">
      <c r="B303" s="62" t="str">
        <f>IF(B302="ー","ー",IF(B302+1&gt;DATE(基本情報!$F$10,基本情報!$H$10,基本情報!$J$10),"ー",B302+1))</f>
        <v>ー</v>
      </c>
      <c r="C303" s="63" t="str">
        <f t="shared" si="43"/>
        <v>ー</v>
      </c>
      <c r="D303" s="114" t="str">
        <f>IF(B303="","",IF(AND(B303&gt;=基本情報!$G$17,B303&lt;=基本情報!$J$17),"夏季休暇",IF(AND(B303&gt;=基本情報!$G$18,B303&lt;=基本情報!$J$18),"年末年始休暇",(IF($C303=基本情報!$G$16,"休日",IF($C303=基本情報!$I$16,"休日",""))))))</f>
        <v/>
      </c>
      <c r="E303" s="115"/>
      <c r="F303" s="116"/>
      <c r="G303" s="122"/>
      <c r="H303" s="123"/>
      <c r="I303" s="124"/>
      <c r="J303" s="125"/>
      <c r="K303" s="126"/>
      <c r="L303" s="127"/>
      <c r="M303" s="104"/>
      <c r="N303" s="104"/>
      <c r="O303" s="104"/>
      <c r="P303" s="104"/>
      <c r="Q303" s="106"/>
      <c r="R303" s="106"/>
      <c r="U303" s="68" t="str">
        <f>IF(G303=プルダウン!$B$5,ABS(B303-J303),"")</f>
        <v/>
      </c>
      <c r="V303" s="69" t="str">
        <f>IF(AND(D303="",G303=プルダウン!$B$4),"振替作業不可",IF(AND(D303=プルダウン!$B$3,G303=プルダウン!$B$5),"振替休日不可",IF(G303=プルダウン!$B$5,IF(J303="","振替作業日未入力",IF(AND(J303-B303&gt;=-28,J303-B303&lt;=28),"","28日以内に変更")),"")))</f>
        <v/>
      </c>
      <c r="W303" s="159" t="str">
        <f>IF(G303=プルダウン!$B$4,IF(AND(J303&gt;=$B$298,J303&lt;$X$297),"",プルダウン!$G$9),"")</f>
        <v/>
      </c>
      <c r="X303" s="159"/>
    </row>
    <row r="304" spans="2:24">
      <c r="B304" s="64" t="str">
        <f>IF(B303="ー","ー",IF(B303+1&gt;DATE(基本情報!$F$10,基本情報!$H$10,基本情報!$J$10),"ー",B303+1))</f>
        <v>ー</v>
      </c>
      <c r="C304" s="65" t="str">
        <f t="shared" si="43"/>
        <v>ー</v>
      </c>
      <c r="D304" s="117" t="str">
        <f>IF(B304="","",IF(AND(B304&gt;=基本情報!$G$17,B304&lt;=基本情報!$J$17),"夏季休暇",IF(AND(B304&gt;=基本情報!$G$18,B304&lt;=基本情報!$J$18),"年末年始休暇",(IF($C304=基本情報!$G$16,"休日",IF($C304=基本情報!$I$16,"休日",""))))))</f>
        <v/>
      </c>
      <c r="E304" s="118"/>
      <c r="F304" s="119"/>
      <c r="G304" s="128"/>
      <c r="H304" s="129"/>
      <c r="I304" s="130"/>
      <c r="J304" s="131"/>
      <c r="K304" s="132"/>
      <c r="L304" s="133"/>
      <c r="M304" s="120"/>
      <c r="N304" s="120"/>
      <c r="O304" s="120"/>
      <c r="P304" s="120"/>
      <c r="Q304" s="107"/>
      <c r="R304" s="107"/>
      <c r="U304" s="70" t="str">
        <f>IF(G304=プルダウン!$B$5,ABS(B304-J304),"")</f>
        <v/>
      </c>
      <c r="V304" s="71" t="str">
        <f>IF(AND(D304="",G304=プルダウン!$B$4),"振替作業不可",IF(AND(D304=プルダウン!$B$3,G304=プルダウン!$B$5),"振替休日不可",IF(G304=プルダウン!$B$5,IF(J304="","振替作業日未入力",IF(AND(J304-B304&gt;=-28,J304-B304&lt;=28),"","28日以内に変更")),"")))</f>
        <v/>
      </c>
      <c r="W304" s="157" t="str">
        <f>IF(G304=プルダウン!$B$4,IF(AND(J304&gt;=$B$298,J304&lt;$X$297),"",プルダウン!$G$9),"")</f>
        <v/>
      </c>
      <c r="X304" s="157"/>
    </row>
    <row r="305" spans="2:24">
      <c r="B305" s="60" t="str">
        <f>IF(B304="ー","ー",IF(B304+1&gt;DATE(基本情報!$F$10,基本情報!$H$10,基本情報!$J$10),"ー",IF(MONTH(B298)=MONTH(B304+1),B304+1,"ー")))</f>
        <v>ー</v>
      </c>
      <c r="C305" s="61" t="str">
        <f t="shared" si="43"/>
        <v>ー</v>
      </c>
      <c r="D305" s="134" t="str">
        <f>IF(B305="","",IF(AND(B305&gt;=基本情報!$G$17,B305&lt;=基本情報!$J$17),"夏季休暇",IF(AND(B305&gt;=基本情報!$G$18,B305&lt;=基本情報!$J$18),"年末年始休暇",(IF($C305=基本情報!$G$16,"休日",IF($C305=基本情報!$I$16,"休日",""))))))</f>
        <v/>
      </c>
      <c r="E305" s="135"/>
      <c r="F305" s="136"/>
      <c r="G305" s="137"/>
      <c r="H305" s="138"/>
      <c r="I305" s="139"/>
      <c r="J305" s="140"/>
      <c r="K305" s="141"/>
      <c r="L305" s="142"/>
      <c r="M305" s="144"/>
      <c r="N305" s="144"/>
      <c r="O305" s="144"/>
      <c r="P305" s="144"/>
      <c r="Q305" s="105" t="str">
        <f>IF(COUNTIF(B305:B311,"ー")&gt;0,"ー",IF(COUNTIF(G305:G311,プルダウン!$B$6)+COUNTIF(G305:G311,プルダウン!$B$7)+COUNTIF(G305:G311,プルダウン!$B$8)+COUNTIF(G305:G311,プルダウン!$B$9)&gt;0,"ー",IF(COUNTIF(G305:G311,プルダウン!$B$3)+COUNTIF(G305:G311,プルダウン!$B$4)&gt;=2,"○","×")))</f>
        <v>ー</v>
      </c>
      <c r="R305" s="105" t="str">
        <f>IF(Q305="○",IF(COUNTBLANK(W305:W311)=7,Q305,"×"),Q305)</f>
        <v>ー</v>
      </c>
      <c r="U305" s="66" t="str">
        <f>IF(G305=プルダウン!$B$5,ABS(B305-J305),"")</f>
        <v/>
      </c>
      <c r="V305" s="67" t="str">
        <f>IF(AND(D305="",G305=プルダウン!$B$4),"振替作業不可",IF(AND(D305=プルダウン!$B$3,G305=プルダウン!$B$5),"振替休日不可",IF(G305=プルダウン!$B$5,IF(J305="","振替作業日未入力",IF(AND(J305-B305&gt;=-28,J305-B305&lt;=28),"","28日以内に変更")),"")))</f>
        <v/>
      </c>
      <c r="W305" s="158" t="str">
        <f>IF(G305=プルダウン!$B$4,IF(AND(J305&gt;=$B$298,J305&lt;$X$297),"",プルダウン!$G$9),"")</f>
        <v/>
      </c>
      <c r="X305" s="158"/>
    </row>
    <row r="306" spans="2:24">
      <c r="B306" s="62" t="str">
        <f>IF(B305="ー","ー",IF(B305+1&gt;DATE(基本情報!$F$10,基本情報!$H$10,基本情報!$J$10),"ー",B305+1))</f>
        <v>ー</v>
      </c>
      <c r="C306" s="63" t="str">
        <f t="shared" si="43"/>
        <v>ー</v>
      </c>
      <c r="D306" s="114" t="str">
        <f>IF(B306="","",IF(AND(B306&gt;=基本情報!$G$17,B306&lt;=基本情報!$J$17),"夏季休暇",IF(AND(B306&gt;=基本情報!$G$18,B306&lt;=基本情報!$J$18),"年末年始休暇",(IF($C306=基本情報!$G$16,"休日",IF($C306=基本情報!$I$16,"休日",""))))))</f>
        <v/>
      </c>
      <c r="E306" s="115"/>
      <c r="F306" s="116"/>
      <c r="G306" s="122"/>
      <c r="H306" s="123"/>
      <c r="I306" s="124"/>
      <c r="J306" s="125"/>
      <c r="K306" s="126"/>
      <c r="L306" s="127"/>
      <c r="M306" s="104"/>
      <c r="N306" s="104"/>
      <c r="O306" s="104"/>
      <c r="P306" s="104"/>
      <c r="Q306" s="106"/>
      <c r="R306" s="106"/>
      <c r="U306" s="68" t="str">
        <f>IF(G306=プルダウン!$B$5,ABS(B306-J306),"")</f>
        <v/>
      </c>
      <c r="V306" s="69" t="str">
        <f>IF(AND(D306="",G306=プルダウン!$B$4),"振替作業不可",IF(AND(D306=プルダウン!$B$3,G306=プルダウン!$B$5),"振替休日不可",IF(G306=プルダウン!$B$5,IF(J306="","振替作業日未入力",IF(AND(J306-B306&gt;=-28,J306-B306&lt;=28),"","28日以内に変更")),"")))</f>
        <v/>
      </c>
      <c r="W306" s="159" t="str">
        <f>IF(G306=プルダウン!$B$4,IF(AND(J306&gt;=$B$298,J306&lt;$X$297),"",プルダウン!$G$9),"")</f>
        <v/>
      </c>
      <c r="X306" s="159"/>
    </row>
    <row r="307" spans="2:24">
      <c r="B307" s="62" t="str">
        <f>IF(B306="ー","ー",IF(B306+1&gt;DATE(基本情報!$F$10,基本情報!$H$10,基本情報!$J$10),"ー",B306+1))</f>
        <v>ー</v>
      </c>
      <c r="C307" s="63" t="str">
        <f t="shared" si="43"/>
        <v>ー</v>
      </c>
      <c r="D307" s="114" t="str">
        <f>IF(B307="","",IF(AND(B307&gt;=基本情報!$G$17,B307&lt;=基本情報!$J$17),"夏季休暇",IF(AND(B307&gt;=基本情報!$G$18,B307&lt;=基本情報!$J$18),"年末年始休暇",(IF($C307=基本情報!$G$16,"休日",IF($C307=基本情報!$I$16,"休日",""))))))</f>
        <v/>
      </c>
      <c r="E307" s="115"/>
      <c r="F307" s="116"/>
      <c r="G307" s="122"/>
      <c r="H307" s="123"/>
      <c r="I307" s="124"/>
      <c r="J307" s="125"/>
      <c r="K307" s="126"/>
      <c r="L307" s="127"/>
      <c r="M307" s="104"/>
      <c r="N307" s="104"/>
      <c r="O307" s="104"/>
      <c r="P307" s="104"/>
      <c r="Q307" s="106"/>
      <c r="R307" s="106"/>
      <c r="U307" s="68" t="str">
        <f>IF(G307=プルダウン!$B$5,ABS(B307-J307),"")</f>
        <v/>
      </c>
      <c r="V307" s="69" t="str">
        <f>IF(AND(D307="",G307=プルダウン!$B$4),"振替作業不可",IF(AND(D307=プルダウン!$B$3,G307=プルダウン!$B$5),"振替休日不可",IF(G307=プルダウン!$B$5,IF(J307="","振替作業日未入力",IF(AND(J307-B307&gt;=-28,J307-B307&lt;=28),"","28日以内に変更")),"")))</f>
        <v/>
      </c>
      <c r="W307" s="159" t="str">
        <f>IF(G307=プルダウン!$B$4,IF(AND(J307&gt;=$B$298,J307&lt;$X$297),"",プルダウン!$G$9),"")</f>
        <v/>
      </c>
      <c r="X307" s="159"/>
    </row>
    <row r="308" spans="2:24">
      <c r="B308" s="62" t="str">
        <f>IF(B307="ー","ー",IF(B307+1&gt;DATE(基本情報!$F$10,基本情報!$H$10,基本情報!$J$10),"ー",B307+1))</f>
        <v>ー</v>
      </c>
      <c r="C308" s="63" t="str">
        <f t="shared" si="43"/>
        <v>ー</v>
      </c>
      <c r="D308" s="114" t="str">
        <f>IF(B308="","",IF(AND(B308&gt;=基本情報!$G$17,B308&lt;=基本情報!$J$17),"夏季休暇",IF(AND(B308&gt;=基本情報!$G$18,B308&lt;=基本情報!$J$18),"年末年始休暇",(IF($C308=基本情報!$G$16,"休日",IF($C308=基本情報!$I$16,"休日",""))))))</f>
        <v/>
      </c>
      <c r="E308" s="115"/>
      <c r="F308" s="116"/>
      <c r="G308" s="122"/>
      <c r="H308" s="123"/>
      <c r="I308" s="124"/>
      <c r="J308" s="125"/>
      <c r="K308" s="126"/>
      <c r="L308" s="127"/>
      <c r="M308" s="104"/>
      <c r="N308" s="104"/>
      <c r="O308" s="104"/>
      <c r="P308" s="104"/>
      <c r="Q308" s="106"/>
      <c r="R308" s="106"/>
      <c r="U308" s="68" t="str">
        <f>IF(G308=プルダウン!$B$5,ABS(B308-J308),"")</f>
        <v/>
      </c>
      <c r="V308" s="69" t="str">
        <f>IF(AND(D308="",G308=プルダウン!$B$4),"振替作業不可",IF(AND(D308=プルダウン!$B$3,G308=プルダウン!$B$5),"振替休日不可",IF(G308=プルダウン!$B$5,IF(J308="","振替作業日未入力",IF(AND(J308-B308&gt;=-28,J308-B308&lt;=28),"","28日以内に変更")),"")))</f>
        <v/>
      </c>
      <c r="W308" s="159" t="str">
        <f>IF(G308=プルダウン!$B$4,IF(AND(J308&gt;=$B$298,J308&lt;$X$297),"",プルダウン!$G$9),"")</f>
        <v/>
      </c>
      <c r="X308" s="159"/>
    </row>
    <row r="309" spans="2:24">
      <c r="B309" s="62" t="str">
        <f>IF(B308="ー","ー",IF(B308+1&gt;DATE(基本情報!$F$10,基本情報!$H$10,基本情報!$J$10),"ー",B308+1))</f>
        <v>ー</v>
      </c>
      <c r="C309" s="63" t="str">
        <f t="shared" si="43"/>
        <v>ー</v>
      </c>
      <c r="D309" s="114" t="str">
        <f>IF(B309="","",IF(AND(B309&gt;=基本情報!$G$17,B309&lt;=基本情報!$J$17),"夏季休暇",IF(AND(B309&gt;=基本情報!$G$18,B309&lt;=基本情報!$J$18),"年末年始休暇",(IF($C309=基本情報!$G$16,"休日",IF($C309=基本情報!$I$16,"休日",""))))))</f>
        <v/>
      </c>
      <c r="E309" s="115"/>
      <c r="F309" s="116"/>
      <c r="G309" s="122"/>
      <c r="H309" s="123"/>
      <c r="I309" s="124"/>
      <c r="J309" s="125"/>
      <c r="K309" s="126"/>
      <c r="L309" s="127"/>
      <c r="M309" s="104"/>
      <c r="N309" s="104"/>
      <c r="O309" s="104"/>
      <c r="P309" s="104"/>
      <c r="Q309" s="106"/>
      <c r="R309" s="106"/>
      <c r="U309" s="68" t="str">
        <f>IF(G309=プルダウン!$B$5,ABS(B309-J309),"")</f>
        <v/>
      </c>
      <c r="V309" s="69" t="str">
        <f>IF(AND(D309="",G309=プルダウン!$B$4),"振替作業不可",IF(AND(D309=プルダウン!$B$3,G309=プルダウン!$B$5),"振替休日不可",IF(G309=プルダウン!$B$5,IF(J309="","振替作業日未入力",IF(AND(J309-B309&gt;=-28,J309-B309&lt;=28),"","28日以内に変更")),"")))</f>
        <v/>
      </c>
      <c r="W309" s="159" t="str">
        <f>IF(G309=プルダウン!$B$4,IF(AND(J309&gt;=$B$298,J309&lt;$X$297),"",プルダウン!$G$9),"")</f>
        <v/>
      </c>
      <c r="X309" s="159"/>
    </row>
    <row r="310" spans="2:24">
      <c r="B310" s="62" t="str">
        <f>IF(B309="ー","ー",IF(B309+1&gt;DATE(基本情報!$F$10,基本情報!$H$10,基本情報!$J$10),"ー",B309+1))</f>
        <v>ー</v>
      </c>
      <c r="C310" s="63" t="str">
        <f t="shared" si="43"/>
        <v>ー</v>
      </c>
      <c r="D310" s="114" t="str">
        <f>IF(B310="","",IF(AND(B310&gt;=基本情報!$G$17,B310&lt;=基本情報!$J$17),"夏季休暇",IF(AND(B310&gt;=基本情報!$G$18,B310&lt;=基本情報!$J$18),"年末年始休暇",(IF($C310=基本情報!$G$16,"休日",IF($C310=基本情報!$I$16,"休日",""))))))</f>
        <v/>
      </c>
      <c r="E310" s="115"/>
      <c r="F310" s="116"/>
      <c r="G310" s="122"/>
      <c r="H310" s="123"/>
      <c r="I310" s="124"/>
      <c r="J310" s="125"/>
      <c r="K310" s="126"/>
      <c r="L310" s="127"/>
      <c r="M310" s="104"/>
      <c r="N310" s="104"/>
      <c r="O310" s="104"/>
      <c r="P310" s="104"/>
      <c r="Q310" s="106"/>
      <c r="R310" s="106"/>
      <c r="U310" s="68" t="str">
        <f>IF(G310=プルダウン!$B$5,ABS(B310-J310),"")</f>
        <v/>
      </c>
      <c r="V310" s="69" t="str">
        <f>IF(AND(D310="",G310=プルダウン!$B$4),"振替作業不可",IF(AND(D310=プルダウン!$B$3,G310=プルダウン!$B$5),"振替休日不可",IF(G310=プルダウン!$B$5,IF(J310="","振替作業日未入力",IF(AND(J310-B310&gt;=-28,J310-B310&lt;=28),"","28日以内に変更")),"")))</f>
        <v/>
      </c>
      <c r="W310" s="159" t="str">
        <f>IF(G310=プルダウン!$B$4,IF(AND(J310&gt;=$B$298,J310&lt;$X$297),"",プルダウン!$G$9),"")</f>
        <v/>
      </c>
      <c r="X310" s="159"/>
    </row>
    <row r="311" spans="2:24">
      <c r="B311" s="64" t="str">
        <f>IF(B310="ー","ー",IF(B310+1&gt;DATE(基本情報!$F$10,基本情報!$H$10,基本情報!$J$10),"ー",B310+1))</f>
        <v>ー</v>
      </c>
      <c r="C311" s="65" t="str">
        <f t="shared" si="43"/>
        <v>ー</v>
      </c>
      <c r="D311" s="117" t="str">
        <f>IF(B311="","",IF(AND(B311&gt;=基本情報!$G$17,B311&lt;=基本情報!$J$17),"夏季休暇",IF(AND(B311&gt;=基本情報!$G$18,B311&lt;=基本情報!$J$18),"年末年始休暇",(IF($C311=基本情報!$G$16,"休日",IF($C311=基本情報!$I$16,"休日",""))))))</f>
        <v/>
      </c>
      <c r="E311" s="118"/>
      <c r="F311" s="119"/>
      <c r="G311" s="128"/>
      <c r="H311" s="129"/>
      <c r="I311" s="130"/>
      <c r="J311" s="131"/>
      <c r="K311" s="132"/>
      <c r="L311" s="133"/>
      <c r="M311" s="120"/>
      <c r="N311" s="120"/>
      <c r="O311" s="120"/>
      <c r="P311" s="120"/>
      <c r="Q311" s="107"/>
      <c r="R311" s="107"/>
      <c r="U311" s="70" t="str">
        <f>IF(G311=プルダウン!$B$5,ABS(B311-J311),"")</f>
        <v/>
      </c>
      <c r="V311" s="71" t="str">
        <f>IF(AND(D311="",G311=プルダウン!$B$4),"振替作業不可",IF(AND(D311=プルダウン!$B$3,G311=プルダウン!$B$5),"振替休日不可",IF(G311=プルダウン!$B$5,IF(J311="","振替作業日未入力",IF(AND(J311-B311&gt;=-28,J311-B311&lt;=28),"","28日以内に変更")),"")))</f>
        <v/>
      </c>
      <c r="W311" s="157" t="str">
        <f>IF(G311=プルダウン!$B$4,IF(AND(J311&gt;=$B$298,J311&lt;$X$297),"",プルダウン!$G$9),"")</f>
        <v/>
      </c>
      <c r="X311" s="157"/>
    </row>
    <row r="312" spans="2:24">
      <c r="B312" s="60" t="str">
        <f>IF(B311="ー","ー",IF(B311+1&gt;DATE(基本情報!$F$10,基本情報!$H$10,基本情報!$J$10),"ー",IF(MONTH(B305)=MONTH(B311+1),B311+1,"ー")))</f>
        <v>ー</v>
      </c>
      <c r="C312" s="61" t="str">
        <f t="shared" si="43"/>
        <v>ー</v>
      </c>
      <c r="D312" s="134" t="str">
        <f>IF(B312="","",IF(AND(B312&gt;=基本情報!$G$17,B312&lt;=基本情報!$J$17),"夏季休暇",IF(AND(B312&gt;=基本情報!$G$18,B312&lt;=基本情報!$J$18),"年末年始休暇",(IF($C312=基本情報!$G$16,"休日",IF($C312=基本情報!$I$16,"休日",""))))))</f>
        <v/>
      </c>
      <c r="E312" s="135"/>
      <c r="F312" s="136"/>
      <c r="G312" s="137"/>
      <c r="H312" s="138"/>
      <c r="I312" s="139"/>
      <c r="J312" s="140"/>
      <c r="K312" s="141"/>
      <c r="L312" s="142"/>
      <c r="M312" s="144"/>
      <c r="N312" s="144"/>
      <c r="O312" s="144"/>
      <c r="P312" s="144"/>
      <c r="Q312" s="105" t="str">
        <f>IF(COUNTIF(B312:B318,"ー")&gt;0,"ー",IF(COUNTIF(G312:G318,プルダウン!$B$6)+COUNTIF(G312:G318,プルダウン!$B$7)+COUNTIF(G312:G318,プルダウン!$B$8)+COUNTIF(G312:G318,プルダウン!$B$9)&gt;0,"ー",IF(COUNTIF(G312:G318,プルダウン!$B$3)+COUNTIF(G312:G318,プルダウン!$B$4)&gt;=2,"○","×")))</f>
        <v>ー</v>
      </c>
      <c r="R312" s="105" t="str">
        <f>IF(Q312="○",IF(COUNTBLANK(W312:W318)=7,Q312,"×"),Q312)</f>
        <v>ー</v>
      </c>
      <c r="U312" s="66" t="str">
        <f>IF(G312=プルダウン!$B$5,ABS(B312-J312),"")</f>
        <v/>
      </c>
      <c r="V312" s="67" t="str">
        <f>IF(AND(D312="",G312=プルダウン!$B$4),"振替作業不可",IF(AND(D312=プルダウン!$B$3,G312=プルダウン!$B$5),"振替休日不可",IF(G312=プルダウン!$B$5,IF(J312="","振替作業日未入力",IF(AND(J312-B312&gt;=-28,J312-B312&lt;=28),"","28日以内に変更")),"")))</f>
        <v/>
      </c>
      <c r="W312" s="158" t="str">
        <f>IF(G312=プルダウン!$B$4,IF(AND(J312&gt;=$B$298,J312&lt;$X$297),"",プルダウン!$G$9),"")</f>
        <v/>
      </c>
      <c r="X312" s="158"/>
    </row>
    <row r="313" spans="2:24">
      <c r="B313" s="62" t="str">
        <f>IF(B312="ー","ー",IF(B312+1&gt;DATE(基本情報!$F$10,基本情報!$H$10,基本情報!$J$10),"ー",B312+1))</f>
        <v>ー</v>
      </c>
      <c r="C313" s="63" t="str">
        <f t="shared" si="43"/>
        <v>ー</v>
      </c>
      <c r="D313" s="114" t="str">
        <f>IF(B313="","",IF(AND(B313&gt;=基本情報!$G$17,B313&lt;=基本情報!$J$17),"夏季休暇",IF(AND(B313&gt;=基本情報!$G$18,B313&lt;=基本情報!$J$18),"年末年始休暇",(IF($C313=基本情報!$G$16,"休日",IF($C313=基本情報!$I$16,"休日",""))))))</f>
        <v/>
      </c>
      <c r="E313" s="115"/>
      <c r="F313" s="116"/>
      <c r="G313" s="122"/>
      <c r="H313" s="123"/>
      <c r="I313" s="124"/>
      <c r="J313" s="125"/>
      <c r="K313" s="126"/>
      <c r="L313" s="127"/>
      <c r="M313" s="104"/>
      <c r="N313" s="104"/>
      <c r="O313" s="104"/>
      <c r="P313" s="104"/>
      <c r="Q313" s="106"/>
      <c r="R313" s="106"/>
      <c r="U313" s="68" t="str">
        <f>IF(G313=プルダウン!$B$5,ABS(B313-J313),"")</f>
        <v/>
      </c>
      <c r="V313" s="69" t="str">
        <f>IF(AND(D313="",G313=プルダウン!$B$4),"振替作業不可",IF(AND(D313=プルダウン!$B$3,G313=プルダウン!$B$5),"振替休日不可",IF(G313=プルダウン!$B$5,IF(J313="","振替作業日未入力",IF(AND(J313-B313&gt;=-28,J313-B313&lt;=28),"","28日以内に変更")),"")))</f>
        <v/>
      </c>
      <c r="W313" s="159" t="str">
        <f>IF(G313=プルダウン!$B$4,IF(AND(J313&gt;=$B$298,J313&lt;$X$297),"",プルダウン!$G$9),"")</f>
        <v/>
      </c>
      <c r="X313" s="159"/>
    </row>
    <row r="314" spans="2:24">
      <c r="B314" s="62" t="str">
        <f>IF(B313="ー","ー",IF(B313+1&gt;DATE(基本情報!$F$10,基本情報!$H$10,基本情報!$J$10),"ー",B313+1))</f>
        <v>ー</v>
      </c>
      <c r="C314" s="63" t="str">
        <f t="shared" si="43"/>
        <v>ー</v>
      </c>
      <c r="D314" s="114" t="str">
        <f>IF(B314="","",IF(AND(B314&gt;=基本情報!$G$17,B314&lt;=基本情報!$J$17),"夏季休暇",IF(AND(B314&gt;=基本情報!$G$18,B314&lt;=基本情報!$J$18),"年末年始休暇",(IF($C314=基本情報!$G$16,"休日",IF($C314=基本情報!$I$16,"休日",""))))))</f>
        <v/>
      </c>
      <c r="E314" s="115"/>
      <c r="F314" s="116"/>
      <c r="G314" s="122"/>
      <c r="H314" s="123"/>
      <c r="I314" s="124"/>
      <c r="J314" s="125"/>
      <c r="K314" s="126"/>
      <c r="L314" s="127"/>
      <c r="M314" s="104"/>
      <c r="N314" s="104"/>
      <c r="O314" s="104"/>
      <c r="P314" s="104"/>
      <c r="Q314" s="106"/>
      <c r="R314" s="106"/>
      <c r="U314" s="68" t="str">
        <f>IF(G314=プルダウン!$B$5,ABS(B314-J314),"")</f>
        <v/>
      </c>
      <c r="V314" s="69" t="str">
        <f>IF(AND(D314="",G314=プルダウン!$B$4),"振替作業不可",IF(AND(D314=プルダウン!$B$3,G314=プルダウン!$B$5),"振替休日不可",IF(G314=プルダウン!$B$5,IF(J314="","振替作業日未入力",IF(AND(J314-B314&gt;=-28,J314-B314&lt;=28),"","28日以内に変更")),"")))</f>
        <v/>
      </c>
      <c r="W314" s="159" t="str">
        <f>IF(G314=プルダウン!$B$4,IF(AND(J314&gt;=$B$298,J314&lt;$X$297),"",プルダウン!$G$9),"")</f>
        <v/>
      </c>
      <c r="X314" s="159"/>
    </row>
    <row r="315" spans="2:24">
      <c r="B315" s="62" t="str">
        <f>IF(B314="ー","ー",IF(B314+1&gt;DATE(基本情報!$F$10,基本情報!$H$10,基本情報!$J$10),"ー",B314+1))</f>
        <v>ー</v>
      </c>
      <c r="C315" s="63" t="str">
        <f t="shared" si="43"/>
        <v>ー</v>
      </c>
      <c r="D315" s="114" t="str">
        <f>IF(B315="","",IF(AND(B315&gt;=基本情報!$G$17,B315&lt;=基本情報!$J$17),"夏季休暇",IF(AND(B315&gt;=基本情報!$G$18,B315&lt;=基本情報!$J$18),"年末年始休暇",(IF($C315=基本情報!$G$16,"休日",IF($C315=基本情報!$I$16,"休日",""))))))</f>
        <v/>
      </c>
      <c r="E315" s="115"/>
      <c r="F315" s="116"/>
      <c r="G315" s="122"/>
      <c r="H315" s="123"/>
      <c r="I315" s="124"/>
      <c r="J315" s="125"/>
      <c r="K315" s="126"/>
      <c r="L315" s="127"/>
      <c r="M315" s="104"/>
      <c r="N315" s="104"/>
      <c r="O315" s="104"/>
      <c r="P315" s="104"/>
      <c r="Q315" s="106"/>
      <c r="R315" s="106"/>
      <c r="U315" s="68" t="str">
        <f>IF(G315=プルダウン!$B$5,ABS(B315-J315),"")</f>
        <v/>
      </c>
      <c r="V315" s="69" t="str">
        <f>IF(AND(D315="",G315=プルダウン!$B$4),"振替作業不可",IF(AND(D315=プルダウン!$B$3,G315=プルダウン!$B$5),"振替休日不可",IF(G315=プルダウン!$B$5,IF(J315="","振替作業日未入力",IF(AND(J315-B315&gt;=-28,J315-B315&lt;=28),"","28日以内に変更")),"")))</f>
        <v/>
      </c>
      <c r="W315" s="159" t="str">
        <f>IF(G315=プルダウン!$B$4,IF(AND(J315&gt;=$B$298,J315&lt;$X$297),"",プルダウン!$G$9),"")</f>
        <v/>
      </c>
      <c r="X315" s="159"/>
    </row>
    <row r="316" spans="2:24">
      <c r="B316" s="62" t="str">
        <f>IF(B315="ー","ー",IF(B315+1&gt;DATE(基本情報!$F$10,基本情報!$H$10,基本情報!$J$10),"ー",B315+1))</f>
        <v>ー</v>
      </c>
      <c r="C316" s="63" t="str">
        <f t="shared" si="43"/>
        <v>ー</v>
      </c>
      <c r="D316" s="114" t="str">
        <f>IF(B316="","",IF(AND(B316&gt;=基本情報!$G$17,B316&lt;=基本情報!$J$17),"夏季休暇",IF(AND(B316&gt;=基本情報!$G$18,B316&lt;=基本情報!$J$18),"年末年始休暇",(IF($C316=基本情報!$G$16,"休日",IF($C316=基本情報!$I$16,"休日",""))))))</f>
        <v/>
      </c>
      <c r="E316" s="115"/>
      <c r="F316" s="116"/>
      <c r="G316" s="122"/>
      <c r="H316" s="123"/>
      <c r="I316" s="124"/>
      <c r="J316" s="125"/>
      <c r="K316" s="126"/>
      <c r="L316" s="127"/>
      <c r="M316" s="104"/>
      <c r="N316" s="104"/>
      <c r="O316" s="104"/>
      <c r="P316" s="104"/>
      <c r="Q316" s="106"/>
      <c r="R316" s="106"/>
      <c r="U316" s="68" t="str">
        <f>IF(G316=プルダウン!$B$5,ABS(B316-J316),"")</f>
        <v/>
      </c>
      <c r="V316" s="69" t="str">
        <f>IF(AND(D316="",G316=プルダウン!$B$4),"振替作業不可",IF(AND(D316=プルダウン!$B$3,G316=プルダウン!$B$5),"振替休日不可",IF(G316=プルダウン!$B$5,IF(J316="","振替作業日未入力",IF(AND(J316-B316&gt;=-28,J316-B316&lt;=28),"","28日以内に変更")),"")))</f>
        <v/>
      </c>
      <c r="W316" s="159" t="str">
        <f>IF(G316=プルダウン!$B$4,IF(AND(J316&gt;=$B$298,J316&lt;$X$297),"",プルダウン!$G$9),"")</f>
        <v/>
      </c>
      <c r="X316" s="159"/>
    </row>
    <row r="317" spans="2:24">
      <c r="B317" s="62" t="str">
        <f>IF(B316="ー","ー",IF(B316+1&gt;DATE(基本情報!$F$10,基本情報!$H$10,基本情報!$J$10),"ー",B316+1))</f>
        <v>ー</v>
      </c>
      <c r="C317" s="63" t="str">
        <f t="shared" si="43"/>
        <v>ー</v>
      </c>
      <c r="D317" s="114" t="str">
        <f>IF(B317="","",IF(AND(B317&gt;=基本情報!$G$17,B317&lt;=基本情報!$J$17),"夏季休暇",IF(AND(B317&gt;=基本情報!$G$18,B317&lt;=基本情報!$J$18),"年末年始休暇",(IF($C317=基本情報!$G$16,"休日",IF($C317=基本情報!$I$16,"休日",""))))))</f>
        <v/>
      </c>
      <c r="E317" s="115"/>
      <c r="F317" s="116"/>
      <c r="G317" s="122"/>
      <c r="H317" s="123"/>
      <c r="I317" s="124"/>
      <c r="J317" s="125"/>
      <c r="K317" s="126"/>
      <c r="L317" s="127"/>
      <c r="M317" s="104"/>
      <c r="N317" s="104"/>
      <c r="O317" s="104"/>
      <c r="P317" s="104"/>
      <c r="Q317" s="106"/>
      <c r="R317" s="106"/>
      <c r="U317" s="68" t="str">
        <f>IF(G317=プルダウン!$B$5,ABS(B317-J317),"")</f>
        <v/>
      </c>
      <c r="V317" s="69" t="str">
        <f>IF(AND(D317="",G317=プルダウン!$B$4),"振替作業不可",IF(AND(D317=プルダウン!$B$3,G317=プルダウン!$B$5),"振替休日不可",IF(G317=プルダウン!$B$5,IF(J317="","振替作業日未入力",IF(AND(J317-B317&gt;=-28,J317-B317&lt;=28),"","28日以内に変更")),"")))</f>
        <v/>
      </c>
      <c r="W317" s="159" t="str">
        <f>IF(G317=プルダウン!$B$4,IF(AND(J317&gt;=$B$298,J317&lt;$X$297),"",プルダウン!$G$9),"")</f>
        <v/>
      </c>
      <c r="X317" s="159"/>
    </row>
    <row r="318" spans="2:24">
      <c r="B318" s="64" t="str">
        <f>IF(B317="ー","ー",IF(B317+1&gt;DATE(基本情報!$F$10,基本情報!$H$10,基本情報!$J$10),"ー",B317+1))</f>
        <v>ー</v>
      </c>
      <c r="C318" s="65" t="str">
        <f t="shared" si="43"/>
        <v>ー</v>
      </c>
      <c r="D318" s="117" t="str">
        <f>IF(B318="","",IF(AND(B318&gt;=基本情報!$G$17,B318&lt;=基本情報!$J$17),"夏季休暇",IF(AND(B318&gt;=基本情報!$G$18,B318&lt;=基本情報!$J$18),"年末年始休暇",(IF($C318=基本情報!$G$16,"休日",IF($C318=基本情報!$I$16,"休日",""))))))</f>
        <v/>
      </c>
      <c r="E318" s="118"/>
      <c r="F318" s="119"/>
      <c r="G318" s="128"/>
      <c r="H318" s="129"/>
      <c r="I318" s="130"/>
      <c r="J318" s="131"/>
      <c r="K318" s="132"/>
      <c r="L318" s="133"/>
      <c r="M318" s="120"/>
      <c r="N318" s="120"/>
      <c r="O318" s="120"/>
      <c r="P318" s="120"/>
      <c r="Q318" s="107"/>
      <c r="R318" s="107"/>
      <c r="U318" s="70" t="str">
        <f>IF(G318=プルダウン!$B$5,ABS(B318-J318),"")</f>
        <v/>
      </c>
      <c r="V318" s="71" t="str">
        <f>IF(AND(D318="",G318=プルダウン!$B$4),"振替作業不可",IF(AND(D318=プルダウン!$B$3,G318=プルダウン!$B$5),"振替休日不可",IF(G318=プルダウン!$B$5,IF(J318="","振替作業日未入力",IF(AND(J318-B318&gt;=-28,J318-B318&lt;=28),"","28日以内に変更")),"")))</f>
        <v/>
      </c>
      <c r="W318" s="157" t="str">
        <f>IF(G318=プルダウン!$B$4,IF(AND(J318&gt;=$B$298,J318&lt;$X$297),"",プルダウン!$G$9),"")</f>
        <v/>
      </c>
      <c r="X318" s="157"/>
    </row>
    <row r="319" spans="2:24">
      <c r="B319" s="60" t="str">
        <f>IF(B318="ー","ー",IF(B318+1&gt;DATE(基本情報!$F$10,基本情報!$H$10,基本情報!$J$10),"ー",IF(MONTH(B312)=MONTH(B318+1),B318+1,"ー")))</f>
        <v>ー</v>
      </c>
      <c r="C319" s="61" t="str">
        <f t="shared" si="43"/>
        <v>ー</v>
      </c>
      <c r="D319" s="134" t="str">
        <f>IF(B319="","",IF(AND(B319&gt;=基本情報!$G$17,B319&lt;=基本情報!$J$17),"夏季休暇",IF(AND(B319&gt;=基本情報!$G$18,B319&lt;=基本情報!$J$18),"年末年始休暇",(IF($C319=基本情報!$G$16,"休日",IF($C319=基本情報!$I$16,"休日",""))))))</f>
        <v/>
      </c>
      <c r="E319" s="135"/>
      <c r="F319" s="136"/>
      <c r="G319" s="137"/>
      <c r="H319" s="138"/>
      <c r="I319" s="139"/>
      <c r="J319" s="140"/>
      <c r="K319" s="141"/>
      <c r="L319" s="142"/>
      <c r="M319" s="144"/>
      <c r="N319" s="144"/>
      <c r="O319" s="144"/>
      <c r="P319" s="144"/>
      <c r="Q319" s="105" t="str">
        <f>IF(COUNTIF(B319:B325,"ー")&gt;0,"ー",IF(COUNTIF(G319:G325,プルダウン!$B$6)+COUNTIF(G319:G325,プルダウン!$B$7)+COUNTIF(G319:G325,プルダウン!$B$8)+COUNTIF(G319:G325,プルダウン!$B$9)&gt;0,"ー",IF(COUNTIF(G319:G325,プルダウン!$B$3)+COUNTIF(G319:G325,プルダウン!$B$4)&gt;=2,"○","×")))</f>
        <v>ー</v>
      </c>
      <c r="R319" s="105" t="str">
        <f>IF(Q319="○",IF(COUNTBLANK(W319:W325)=7,Q319,"×"),Q319)</f>
        <v>ー</v>
      </c>
      <c r="U319" s="66" t="str">
        <f>IF(G319=プルダウン!$B$5,ABS(B319-J319),"")</f>
        <v/>
      </c>
      <c r="V319" s="67" t="str">
        <f>IF(AND(D319="",G319=プルダウン!$B$4),"振替作業不可",IF(AND(D319=プルダウン!$B$3,G319=プルダウン!$B$5),"振替休日不可",IF(G319=プルダウン!$B$5,IF(J319="","振替作業日未入力",IF(AND(J319-B319&gt;=-28,J319-B319&lt;=28),"","28日以内に変更")),"")))</f>
        <v/>
      </c>
      <c r="W319" s="158" t="str">
        <f>IF(G319=プルダウン!$B$4,IF(AND(J319&gt;=$B$298,J319&lt;$X$297),"",プルダウン!$G$9),"")</f>
        <v/>
      </c>
      <c r="X319" s="158"/>
    </row>
    <row r="320" spans="2:24">
      <c r="B320" s="62" t="str">
        <f>IF(B319="ー","ー",IF(B319+1&gt;DATE(基本情報!$F$10,基本情報!$H$10,基本情報!$J$10),"ー",B319+1))</f>
        <v>ー</v>
      </c>
      <c r="C320" s="63" t="str">
        <f t="shared" si="43"/>
        <v>ー</v>
      </c>
      <c r="D320" s="114" t="str">
        <f>IF(B320="","",IF(AND(B320&gt;=基本情報!$G$17,B320&lt;=基本情報!$J$17),"夏季休暇",IF(AND(B320&gt;=基本情報!$G$18,B320&lt;=基本情報!$J$18),"年末年始休暇",(IF($C320=基本情報!$G$16,"休日",IF($C320=基本情報!$I$16,"休日",""))))))</f>
        <v/>
      </c>
      <c r="E320" s="115"/>
      <c r="F320" s="116"/>
      <c r="G320" s="122"/>
      <c r="H320" s="123"/>
      <c r="I320" s="124"/>
      <c r="J320" s="125"/>
      <c r="K320" s="126"/>
      <c r="L320" s="127"/>
      <c r="M320" s="104"/>
      <c r="N320" s="104"/>
      <c r="O320" s="104"/>
      <c r="P320" s="104"/>
      <c r="Q320" s="106"/>
      <c r="R320" s="106"/>
      <c r="U320" s="68" t="str">
        <f>IF(G320=プルダウン!$B$5,ABS(B320-J320),"")</f>
        <v/>
      </c>
      <c r="V320" s="69" t="str">
        <f>IF(AND(D320="",G320=プルダウン!$B$4),"振替作業不可",IF(AND(D320=プルダウン!$B$3,G320=プルダウン!$B$5),"振替休日不可",IF(G320=プルダウン!$B$5,IF(J320="","振替作業日未入力",IF(AND(J320-B320&gt;=-28,J320-B320&lt;=28),"","28日以内に変更")),"")))</f>
        <v/>
      </c>
      <c r="W320" s="159" t="str">
        <f>IF(G320=プルダウン!$B$4,IF(AND(J320&gt;=$B$298,J320&lt;$X$297),"",プルダウン!$G$9),"")</f>
        <v/>
      </c>
      <c r="X320" s="159"/>
    </row>
    <row r="321" spans="2:24">
      <c r="B321" s="62" t="str">
        <f>IF(B320="ー","ー",IF(B320+1&gt;DATE(基本情報!$F$10,基本情報!$H$10,基本情報!$J$10),"ー",B320+1))</f>
        <v>ー</v>
      </c>
      <c r="C321" s="63" t="str">
        <f t="shared" si="43"/>
        <v>ー</v>
      </c>
      <c r="D321" s="114" t="str">
        <f>IF(B321="","",IF(AND(B321&gt;=基本情報!$G$17,B321&lt;=基本情報!$J$17),"夏季休暇",IF(AND(B321&gt;=基本情報!$G$18,B321&lt;=基本情報!$J$18),"年末年始休暇",(IF($C321=基本情報!$G$16,"休日",IF($C321=基本情報!$I$16,"休日",""))))))</f>
        <v/>
      </c>
      <c r="E321" s="115"/>
      <c r="F321" s="116"/>
      <c r="G321" s="122"/>
      <c r="H321" s="123"/>
      <c r="I321" s="124"/>
      <c r="J321" s="125"/>
      <c r="K321" s="126"/>
      <c r="L321" s="127"/>
      <c r="M321" s="104"/>
      <c r="N321" s="104"/>
      <c r="O321" s="104"/>
      <c r="P321" s="104"/>
      <c r="Q321" s="106"/>
      <c r="R321" s="106"/>
      <c r="U321" s="68" t="str">
        <f>IF(G321=プルダウン!$B$5,ABS(B321-J321),"")</f>
        <v/>
      </c>
      <c r="V321" s="69" t="str">
        <f>IF(AND(D321="",G321=プルダウン!$B$4),"振替作業不可",IF(AND(D321=プルダウン!$B$3,G321=プルダウン!$B$5),"振替休日不可",IF(G321=プルダウン!$B$5,IF(J321="","振替作業日未入力",IF(AND(J321-B321&gt;=-28,J321-B321&lt;=28),"","28日以内に変更")),"")))</f>
        <v/>
      </c>
      <c r="W321" s="159" t="str">
        <f>IF(G321=プルダウン!$B$4,IF(AND(J321&gt;=$B$298,J321&lt;$X$297),"",プルダウン!$G$9),"")</f>
        <v/>
      </c>
      <c r="X321" s="159"/>
    </row>
    <row r="322" spans="2:24">
      <c r="B322" s="62" t="str">
        <f>IF(B321="ー","ー",IF(B321+1&gt;DATE(基本情報!$F$10,基本情報!$H$10,基本情報!$J$10),"ー",B321+1))</f>
        <v>ー</v>
      </c>
      <c r="C322" s="63" t="str">
        <f t="shared" si="43"/>
        <v>ー</v>
      </c>
      <c r="D322" s="114" t="str">
        <f>IF(B322="","",IF(AND(B322&gt;=基本情報!$G$17,B322&lt;=基本情報!$J$17),"夏季休暇",IF(AND(B322&gt;=基本情報!$G$18,B322&lt;=基本情報!$J$18),"年末年始休暇",(IF($C322=基本情報!$G$16,"休日",IF($C322=基本情報!$I$16,"休日",""))))))</f>
        <v/>
      </c>
      <c r="E322" s="115"/>
      <c r="F322" s="116"/>
      <c r="G322" s="122"/>
      <c r="H322" s="123"/>
      <c r="I322" s="124"/>
      <c r="J322" s="125"/>
      <c r="K322" s="126"/>
      <c r="L322" s="127"/>
      <c r="M322" s="104"/>
      <c r="N322" s="104"/>
      <c r="O322" s="104"/>
      <c r="P322" s="104"/>
      <c r="Q322" s="106"/>
      <c r="R322" s="106"/>
      <c r="U322" s="68" t="str">
        <f>IF(G322=プルダウン!$B$5,ABS(B322-J322),"")</f>
        <v/>
      </c>
      <c r="V322" s="69" t="str">
        <f>IF(AND(D322="",G322=プルダウン!$B$4),"振替作業不可",IF(AND(D322=プルダウン!$B$3,G322=プルダウン!$B$5),"振替休日不可",IF(G322=プルダウン!$B$5,IF(J322="","振替作業日未入力",IF(AND(J322-B322&gt;=-28,J322-B322&lt;=28),"","28日以内に変更")),"")))</f>
        <v/>
      </c>
      <c r="W322" s="159" t="str">
        <f>IF(G322=プルダウン!$B$4,IF(AND(J322&gt;=$B$298,J322&lt;$X$297),"",プルダウン!$G$9),"")</f>
        <v/>
      </c>
      <c r="X322" s="159"/>
    </row>
    <row r="323" spans="2:24">
      <c r="B323" s="62" t="str">
        <f>IF(B322="ー","ー",IF(B322+1&gt;DATE(基本情報!$F$10,基本情報!$H$10,基本情報!$J$10),"ー",B322+1))</f>
        <v>ー</v>
      </c>
      <c r="C323" s="63" t="str">
        <f t="shared" si="43"/>
        <v>ー</v>
      </c>
      <c r="D323" s="114" t="str">
        <f>IF(B323="","",IF(AND(B323&gt;=基本情報!$G$17,B323&lt;=基本情報!$J$17),"夏季休暇",IF(AND(B323&gt;=基本情報!$G$18,B323&lt;=基本情報!$J$18),"年末年始休暇",(IF($C323=基本情報!$G$16,"休日",IF($C323=基本情報!$I$16,"休日",""))))))</f>
        <v/>
      </c>
      <c r="E323" s="115"/>
      <c r="F323" s="116"/>
      <c r="G323" s="122"/>
      <c r="H323" s="123"/>
      <c r="I323" s="124"/>
      <c r="J323" s="125"/>
      <c r="K323" s="126"/>
      <c r="L323" s="127"/>
      <c r="M323" s="104"/>
      <c r="N323" s="104"/>
      <c r="O323" s="104"/>
      <c r="P323" s="104"/>
      <c r="Q323" s="106"/>
      <c r="R323" s="106"/>
      <c r="U323" s="68" t="str">
        <f>IF(G323=プルダウン!$B$5,ABS(B323-J323),"")</f>
        <v/>
      </c>
      <c r="V323" s="69" t="str">
        <f>IF(AND(D323="",G323=プルダウン!$B$4),"振替作業不可",IF(AND(D323=プルダウン!$B$3,G323=プルダウン!$B$5),"振替休日不可",IF(G323=プルダウン!$B$5,IF(J323="","振替作業日未入力",IF(AND(J323-B323&gt;=-28,J323-B323&lt;=28),"","28日以内に変更")),"")))</f>
        <v/>
      </c>
      <c r="W323" s="159" t="str">
        <f>IF(G323=プルダウン!$B$4,IF(AND(J323&gt;=$B$298,J323&lt;$X$297),"",プルダウン!$G$9),"")</f>
        <v/>
      </c>
      <c r="X323" s="159"/>
    </row>
    <row r="324" spans="2:24">
      <c r="B324" s="62" t="str">
        <f>IF(B323="ー","ー",IF(B323+1&gt;DATE(基本情報!$F$10,基本情報!$H$10,基本情報!$J$10),"ー",B323+1))</f>
        <v>ー</v>
      </c>
      <c r="C324" s="63" t="str">
        <f t="shared" si="43"/>
        <v>ー</v>
      </c>
      <c r="D324" s="114" t="str">
        <f>IF(B324="","",IF(AND(B324&gt;=基本情報!$G$17,B324&lt;=基本情報!$J$17),"夏季休暇",IF(AND(B324&gt;=基本情報!$G$18,B324&lt;=基本情報!$J$18),"年末年始休暇",(IF($C324=基本情報!$G$16,"休日",IF($C324=基本情報!$I$16,"休日",""))))))</f>
        <v/>
      </c>
      <c r="E324" s="115"/>
      <c r="F324" s="116"/>
      <c r="G324" s="122"/>
      <c r="H324" s="123"/>
      <c r="I324" s="124"/>
      <c r="J324" s="125"/>
      <c r="K324" s="126"/>
      <c r="L324" s="127"/>
      <c r="M324" s="104"/>
      <c r="N324" s="104"/>
      <c r="O324" s="104"/>
      <c r="P324" s="104"/>
      <c r="Q324" s="106"/>
      <c r="R324" s="106"/>
      <c r="U324" s="68" t="str">
        <f>IF(G324=プルダウン!$B$5,ABS(B324-J324),"")</f>
        <v/>
      </c>
      <c r="V324" s="69" t="str">
        <f>IF(AND(D324="",G324=プルダウン!$B$4),"振替作業不可",IF(AND(D324=プルダウン!$B$3,G324=プルダウン!$B$5),"振替休日不可",IF(G324=プルダウン!$B$5,IF(J324="","振替作業日未入力",IF(AND(J324-B324&gt;=-28,J324-B324&lt;=28),"","28日以内に変更")),"")))</f>
        <v/>
      </c>
      <c r="W324" s="159" t="str">
        <f>IF(G324=プルダウン!$B$4,IF(AND(J324&gt;=$B$298,J324&lt;$X$297),"",プルダウン!$G$9),"")</f>
        <v/>
      </c>
      <c r="X324" s="159"/>
    </row>
    <row r="325" spans="2:24">
      <c r="B325" s="64" t="str">
        <f>IF(B324="ー","ー",IF(B324+1&gt;DATE(基本情報!$F$10,基本情報!$H$10,基本情報!$J$10),"ー",B324+1))</f>
        <v>ー</v>
      </c>
      <c r="C325" s="65" t="str">
        <f t="shared" si="43"/>
        <v>ー</v>
      </c>
      <c r="D325" s="117" t="str">
        <f>IF(B325="","",IF(AND(B325&gt;=基本情報!$G$17,B325&lt;=基本情報!$J$17),"夏季休暇",IF(AND(B325&gt;=基本情報!$G$18,B325&lt;=基本情報!$J$18),"年末年始休暇",(IF($C325=基本情報!$G$16,"休日",IF($C325=基本情報!$I$16,"休日",""))))))</f>
        <v/>
      </c>
      <c r="E325" s="118"/>
      <c r="F325" s="119"/>
      <c r="G325" s="128"/>
      <c r="H325" s="129"/>
      <c r="I325" s="130"/>
      <c r="J325" s="131"/>
      <c r="K325" s="132"/>
      <c r="L325" s="133"/>
      <c r="M325" s="120"/>
      <c r="N325" s="120"/>
      <c r="O325" s="120"/>
      <c r="P325" s="120"/>
      <c r="Q325" s="107"/>
      <c r="R325" s="107"/>
      <c r="U325" s="70" t="str">
        <f>IF(G325=プルダウン!$B$5,ABS(B325-J325),"")</f>
        <v/>
      </c>
      <c r="V325" s="71" t="str">
        <f>IF(AND(D325="",G325=プルダウン!$B$4),"振替作業不可",IF(AND(D325=プルダウン!$B$3,G325=プルダウン!$B$5),"振替休日不可",IF(G325=プルダウン!$B$5,IF(J325="","振替作業日未入力",IF(AND(J325-B325&gt;=-28,J325-B325&lt;=28),"","28日以内に変更")),"")))</f>
        <v/>
      </c>
      <c r="W325" s="157" t="str">
        <f>IF(G325=プルダウン!$B$4,IF(AND(J325&gt;=$B$298,J325&lt;$X$297),"",プルダウン!$G$9),"")</f>
        <v/>
      </c>
      <c r="X325" s="157"/>
    </row>
    <row r="326" spans="2:24">
      <c r="B326" s="60" t="str">
        <f>IF(B325="ー","ー",IF(B325+1&gt;DATE(基本情報!$F$10,基本情報!$H$10,基本情報!$J$10),"ー",IF(MONTH(B319)=MONTH(B325+1),B325+1,"ー")))</f>
        <v>ー</v>
      </c>
      <c r="C326" s="61" t="str">
        <f t="shared" si="43"/>
        <v>ー</v>
      </c>
      <c r="D326" s="134" t="str">
        <f>IF(B326="","",IF(AND(B326&gt;=基本情報!$G$17,B326&lt;=基本情報!$J$17),"夏季休暇",IF(AND(B326&gt;=基本情報!$G$18,B326&lt;=基本情報!$J$18),"年末年始休暇",(IF($C326=基本情報!$G$16,"休日",IF($C326=基本情報!$I$16,"休日",""))))))</f>
        <v/>
      </c>
      <c r="E326" s="135"/>
      <c r="F326" s="136"/>
      <c r="G326" s="137"/>
      <c r="H326" s="138"/>
      <c r="I326" s="139"/>
      <c r="J326" s="140"/>
      <c r="K326" s="141"/>
      <c r="L326" s="142"/>
      <c r="M326" s="144"/>
      <c r="N326" s="144"/>
      <c r="O326" s="144"/>
      <c r="P326" s="144"/>
      <c r="Q326" s="105" t="str">
        <f>IF(COUNTIF(B326:B332,"ー")&gt;0,"ー",IF(COUNTIF(G326:G332,プルダウン!$B$6)+COUNTIF(G326:G332,プルダウン!$B$7)+COUNTIF(G326:G332,プルダウン!$B$8)+COUNTIF(G326:G332,プルダウン!$B$9)&gt;0,"ー",IF(COUNTIF(G326:G332,プルダウン!$B$3)+COUNTIF(G326:G332,プルダウン!$B$4)&gt;=2,"○","×")))</f>
        <v>ー</v>
      </c>
      <c r="R326" s="105" t="str">
        <f>IF(Q326="○",IF(COUNTBLANK(W326:W332)=7,Q326,"×"),Q326)</f>
        <v>ー</v>
      </c>
      <c r="U326" s="66" t="str">
        <f>IF(G326=プルダウン!$B$5,ABS(B326-J326),"")</f>
        <v/>
      </c>
      <c r="V326" s="67" t="str">
        <f>IF(AND(D326="",G326=プルダウン!$B$4),"振替作業不可",IF(AND(D326=プルダウン!$B$3,G326=プルダウン!$B$5),"振替休日不可",IF(G326=プルダウン!$B$5,IF(J326="","振替作業日未入力",IF(AND(J326-B326&gt;=-28,J326-B326&lt;=28),"","28日以内に変更")),"")))</f>
        <v/>
      </c>
      <c r="W326" s="158" t="str">
        <f>IF(G326=プルダウン!$B$4,IF(AND(J326&gt;=$B$298,J326&lt;$X$297),"",プルダウン!$G$9),"")</f>
        <v/>
      </c>
      <c r="X326" s="158"/>
    </row>
    <row r="327" spans="2:24">
      <c r="B327" s="62" t="str">
        <f>IF(B326="ー","ー",IF(B326+1&gt;DATE(基本情報!$F$10,基本情報!$H$10,基本情報!$J$10),"ー",B326+1))</f>
        <v>ー</v>
      </c>
      <c r="C327" s="63" t="str">
        <f t="shared" si="43"/>
        <v>ー</v>
      </c>
      <c r="D327" s="114" t="str">
        <f>IF(B327="","",IF(AND(B327&gt;=基本情報!$G$17,B327&lt;=基本情報!$J$17),"夏季休暇",IF(AND(B327&gt;=基本情報!$G$18,B327&lt;=基本情報!$J$18),"年末年始休暇",(IF($C327=基本情報!$G$16,"休日",IF($C327=基本情報!$I$16,"休日",""))))))</f>
        <v/>
      </c>
      <c r="E327" s="115"/>
      <c r="F327" s="116"/>
      <c r="G327" s="122"/>
      <c r="H327" s="123"/>
      <c r="I327" s="124"/>
      <c r="J327" s="125"/>
      <c r="K327" s="126"/>
      <c r="L327" s="127"/>
      <c r="M327" s="104"/>
      <c r="N327" s="104"/>
      <c r="O327" s="104"/>
      <c r="P327" s="104"/>
      <c r="Q327" s="106"/>
      <c r="R327" s="106"/>
      <c r="U327" s="68" t="str">
        <f>IF(G327=プルダウン!$B$5,ABS(B327-J327),"")</f>
        <v/>
      </c>
      <c r="V327" s="69" t="str">
        <f>IF(AND(D327="",G327=プルダウン!$B$4),"振替作業不可",IF(AND(D327=プルダウン!$B$3,G327=プルダウン!$B$5),"振替休日不可",IF(G327=プルダウン!$B$5,IF(J327="","振替作業日未入力",IF(AND(J327-B327&gt;=-28,J327-B327&lt;=28),"","28日以内に変更")),"")))</f>
        <v/>
      </c>
      <c r="W327" s="159" t="str">
        <f>IF(G327=プルダウン!$B$4,IF(AND(J327&gt;=$B$298,J327&lt;$X$297),"",プルダウン!$G$9),"")</f>
        <v/>
      </c>
      <c r="X327" s="159"/>
    </row>
    <row r="328" spans="2:24">
      <c r="B328" s="62" t="str">
        <f>IF(B327="ー","ー",IF(B327+1&gt;DATE(基本情報!$F$10,基本情報!$H$10,基本情報!$J$10),"ー",B327+1))</f>
        <v>ー</v>
      </c>
      <c r="C328" s="63" t="str">
        <f>IFERROR(TEXT(B328,"aaa"),"")</f>
        <v>ー</v>
      </c>
      <c r="D328" s="114" t="str">
        <f>IF(B328="","",IF(AND(B328&gt;=基本情報!$G$17,B328&lt;=基本情報!$J$17),"夏季休暇",IF(AND(B328&gt;=基本情報!$G$18,B328&lt;=基本情報!$J$18),"年末年始休暇",(IF($C328=基本情報!$G$16,"休日",IF($C328=基本情報!$I$16,"休日",""))))))</f>
        <v/>
      </c>
      <c r="E328" s="115"/>
      <c r="F328" s="116"/>
      <c r="G328" s="122"/>
      <c r="H328" s="123"/>
      <c r="I328" s="124"/>
      <c r="J328" s="125"/>
      <c r="K328" s="126"/>
      <c r="L328" s="127"/>
      <c r="M328" s="104"/>
      <c r="N328" s="104"/>
      <c r="O328" s="104"/>
      <c r="P328" s="104"/>
      <c r="Q328" s="106"/>
      <c r="R328" s="106"/>
      <c r="U328" s="68" t="str">
        <f>IF(G328=プルダウン!$B$5,ABS(B328-J328),"")</f>
        <v/>
      </c>
      <c r="V328" s="69" t="str">
        <f>IF(AND(D328="",G328=プルダウン!$B$4),"振替作業不可",IF(AND(D328=プルダウン!$B$3,G328=プルダウン!$B$5),"振替休日不可",IF(G328=プルダウン!$B$5,IF(J328="","振替作業日未入力",IF(AND(J328-B328&gt;=-28,J328-B328&lt;=28),"","28日以内に変更")),"")))</f>
        <v/>
      </c>
      <c r="W328" s="159" t="str">
        <f>IF(G328=プルダウン!$B$4,IF(AND(J328&gt;=$B$298,J328&lt;$X$297),"",プルダウン!$G$9),"")</f>
        <v/>
      </c>
      <c r="X328" s="159"/>
    </row>
    <row r="329" spans="2:24">
      <c r="B329" s="62" t="str">
        <f>IF(B328="ー","ー",IF(B328+1&gt;DATE(基本情報!$F$10,基本情報!$H$10,基本情報!$J$10),"ー",B328+1))</f>
        <v>ー</v>
      </c>
      <c r="C329" s="63" t="str">
        <f t="shared" ref="C329:C332" si="44">IFERROR(TEXT(B329,"aaa"),"")</f>
        <v>ー</v>
      </c>
      <c r="D329" s="114" t="str">
        <f>IF(B329="","",IF(AND(B329&gt;=基本情報!$G$17,B329&lt;=基本情報!$J$17),"夏季休暇",IF(AND(B329&gt;=基本情報!$G$18,B329&lt;=基本情報!$J$18),"年末年始休暇",(IF($C329=基本情報!$G$16,"休日",IF($C329=基本情報!$I$16,"休日",""))))))</f>
        <v/>
      </c>
      <c r="E329" s="115"/>
      <c r="F329" s="116"/>
      <c r="G329" s="122"/>
      <c r="H329" s="123"/>
      <c r="I329" s="124"/>
      <c r="J329" s="125"/>
      <c r="K329" s="126"/>
      <c r="L329" s="127"/>
      <c r="M329" s="104"/>
      <c r="N329" s="104"/>
      <c r="O329" s="104"/>
      <c r="P329" s="104"/>
      <c r="Q329" s="106"/>
      <c r="R329" s="106"/>
      <c r="U329" s="68" t="str">
        <f>IF(G329=プルダウン!$B$5,ABS(B329-J329),"")</f>
        <v/>
      </c>
      <c r="V329" s="69" t="str">
        <f>IF(AND(D329="",G329=プルダウン!$B$4),"振替作業不可",IF(AND(D329=プルダウン!$B$3,G329=プルダウン!$B$5),"振替休日不可",IF(G329=プルダウン!$B$5,IF(J329="","振替作業日未入力",IF(AND(J329-B329&gt;=-28,J329-B329&lt;=28),"","28日以内に変更")),"")))</f>
        <v/>
      </c>
      <c r="W329" s="159" t="str">
        <f>IF(G329=プルダウン!$B$4,IF(AND(J329&gt;=$B$298,J329&lt;$X$297),"",プルダウン!$G$9),"")</f>
        <v/>
      </c>
      <c r="X329" s="159"/>
    </row>
    <row r="330" spans="2:24">
      <c r="B330" s="62" t="str">
        <f>IF(B329="ー","ー",IF(B329+1&gt;DATE(基本情報!$F$10,基本情報!$H$10,基本情報!$J$10),"ー",B329+1))</f>
        <v>ー</v>
      </c>
      <c r="C330" s="63" t="str">
        <f t="shared" si="44"/>
        <v>ー</v>
      </c>
      <c r="D330" s="114" t="str">
        <f>IF(B330="","",IF(AND(B330&gt;=基本情報!$G$17,B330&lt;=基本情報!$J$17),"夏季休暇",IF(AND(B330&gt;=基本情報!$G$18,B330&lt;=基本情報!$J$18),"年末年始休暇",(IF($C330=基本情報!$G$16,"休日",IF($C330=基本情報!$I$16,"休日",""))))))</f>
        <v/>
      </c>
      <c r="E330" s="115"/>
      <c r="F330" s="116"/>
      <c r="G330" s="122"/>
      <c r="H330" s="123"/>
      <c r="I330" s="124"/>
      <c r="J330" s="125"/>
      <c r="K330" s="126"/>
      <c r="L330" s="127"/>
      <c r="M330" s="104"/>
      <c r="N330" s="104"/>
      <c r="O330" s="104"/>
      <c r="P330" s="104"/>
      <c r="Q330" s="106"/>
      <c r="R330" s="106"/>
      <c r="U330" s="68" t="str">
        <f>IF(G330=プルダウン!$B$5,ABS(B330-J330),"")</f>
        <v/>
      </c>
      <c r="V330" s="69" t="str">
        <f>IF(AND(D330="",G330=プルダウン!$B$4),"振替作業不可",IF(AND(D330=プルダウン!$B$3,G330=プルダウン!$B$5),"振替休日不可",IF(G330=プルダウン!$B$5,IF(J330="","振替作業日未入力",IF(AND(J330-B330&gt;=-28,J330-B330&lt;=28),"","28日以内に変更")),"")))</f>
        <v/>
      </c>
      <c r="W330" s="159" t="str">
        <f>IF(G330=プルダウン!$B$4,IF(AND(J330&gt;=$B$298,J330&lt;$X$297),"",プルダウン!$G$9),"")</f>
        <v/>
      </c>
      <c r="X330" s="159"/>
    </row>
    <row r="331" spans="2:24">
      <c r="B331" s="62" t="str">
        <f>IF(B330="ー","ー",IF(B330+1&gt;DATE(基本情報!$F$10,基本情報!$H$10,基本情報!$J$10),"ー",B330+1))</f>
        <v>ー</v>
      </c>
      <c r="C331" s="63" t="str">
        <f t="shared" si="44"/>
        <v>ー</v>
      </c>
      <c r="D331" s="114" t="str">
        <f>IF(B331="","",IF(AND(B331&gt;=基本情報!$G$17,B331&lt;=基本情報!$J$17),"夏季休暇",IF(AND(B331&gt;=基本情報!$G$18,B331&lt;=基本情報!$J$18),"年末年始休暇",(IF($C331=基本情報!$G$16,"休日",IF($C331=基本情報!$I$16,"休日",""))))))</f>
        <v/>
      </c>
      <c r="E331" s="115"/>
      <c r="F331" s="116"/>
      <c r="G331" s="122"/>
      <c r="H331" s="123"/>
      <c r="I331" s="124"/>
      <c r="J331" s="125"/>
      <c r="K331" s="126"/>
      <c r="L331" s="127"/>
      <c r="M331" s="104"/>
      <c r="N331" s="104"/>
      <c r="O331" s="104"/>
      <c r="P331" s="104"/>
      <c r="Q331" s="106"/>
      <c r="R331" s="106"/>
      <c r="U331" s="68" t="str">
        <f>IF(G331=プルダウン!$B$5,ABS(B331-J331),"")</f>
        <v/>
      </c>
      <c r="V331" s="69" t="str">
        <f>IF(AND(D331="",G331=プルダウン!$B$4),"振替作業不可",IF(AND(D331=プルダウン!$B$3,G331=プルダウン!$B$5),"振替休日不可",IF(G331=プルダウン!$B$5,IF(J331="","振替作業日未入力",IF(AND(J331-B331&gt;=-28,J331-B331&lt;=28),"","28日以内に変更")),"")))</f>
        <v/>
      </c>
      <c r="W331" s="159" t="str">
        <f>IF(G331=プルダウン!$B$4,IF(AND(J331&gt;=$B$298,J331&lt;$X$297),"",プルダウン!$G$9),"")</f>
        <v/>
      </c>
      <c r="X331" s="159"/>
    </row>
    <row r="332" spans="2:24">
      <c r="B332" s="64" t="str">
        <f>IF(B331="ー","ー",IF(B331+1&gt;DATE(基本情報!$F$10,基本情報!$H$10,基本情報!$J$10),"ー",B331+1))</f>
        <v>ー</v>
      </c>
      <c r="C332" s="65" t="str">
        <f t="shared" si="44"/>
        <v>ー</v>
      </c>
      <c r="D332" s="117" t="str">
        <f>IF(B332="","",IF(AND(B332&gt;=基本情報!$G$17,B332&lt;=基本情報!$J$17),"夏季休暇",IF(AND(B332&gt;=基本情報!$G$18,B332&lt;=基本情報!$J$18),"年末年始休暇",(IF($C332=基本情報!$G$16,"休日",IF($C332=基本情報!$I$16,"休日",""))))))</f>
        <v/>
      </c>
      <c r="E332" s="118"/>
      <c r="F332" s="119"/>
      <c r="G332" s="128"/>
      <c r="H332" s="129"/>
      <c r="I332" s="130"/>
      <c r="J332" s="131"/>
      <c r="K332" s="132"/>
      <c r="L332" s="133"/>
      <c r="M332" s="120"/>
      <c r="N332" s="120"/>
      <c r="O332" s="120"/>
      <c r="P332" s="120"/>
      <c r="Q332" s="107"/>
      <c r="R332" s="107"/>
      <c r="U332" s="70" t="str">
        <f>IF(G332=プルダウン!$B$5,ABS(B332-J332),"")</f>
        <v/>
      </c>
      <c r="V332" s="71" t="str">
        <f>IF(AND(D332="",G332=プルダウン!$B$4),"振替作業不可",IF(AND(D332=プルダウン!$B$3,G332=プルダウン!$B$5),"振替休日不可",IF(G332=プルダウン!$B$5,IF(J332="","振替作業日未入力",IF(AND(J332-B332&gt;=-28,J332-B332&lt;=28),"","28日以内に変更")),"")))</f>
        <v/>
      </c>
      <c r="W332" s="157" t="str">
        <f>IF(G332=プルダウン!$B$4,IF(AND(J332&gt;=$B$298,J332&lt;$X$297),"",プルダウン!$G$9),"")</f>
        <v/>
      </c>
      <c r="X332" s="157"/>
    </row>
    <row r="333" spans="2:24" ht="9.75" customHeight="1"/>
    <row r="334" spans="2:24">
      <c r="E334" s="29" t="s">
        <v>86</v>
      </c>
      <c r="F334" s="30"/>
      <c r="G334" s="30"/>
      <c r="H334" s="30"/>
      <c r="I334" s="30"/>
      <c r="J334" s="30"/>
      <c r="K334" s="30"/>
      <c r="L334" s="55" t="s">
        <v>87</v>
      </c>
      <c r="M334" s="30"/>
      <c r="N334" s="30"/>
      <c r="O334" s="30"/>
      <c r="P334" s="30"/>
      <c r="Q334" s="30"/>
      <c r="R334" s="84"/>
    </row>
    <row r="335" spans="2:24">
      <c r="E335" s="78" t="s">
        <v>79</v>
      </c>
      <c r="F335" s="79" t="s">
        <v>80</v>
      </c>
      <c r="G335" s="79" t="s">
        <v>81</v>
      </c>
      <c r="H335" s="79" t="s">
        <v>82</v>
      </c>
      <c r="I335" s="79" t="s">
        <v>83</v>
      </c>
      <c r="J335" s="79" t="s">
        <v>84</v>
      </c>
      <c r="K335" s="80" t="s">
        <v>85</v>
      </c>
      <c r="L335" s="78" t="s">
        <v>79</v>
      </c>
      <c r="M335" s="79" t="s">
        <v>80</v>
      </c>
      <c r="N335" s="79" t="s">
        <v>81</v>
      </c>
      <c r="O335" s="79" t="s">
        <v>82</v>
      </c>
      <c r="P335" s="79" t="s">
        <v>83</v>
      </c>
      <c r="Q335" s="79" t="s">
        <v>84</v>
      </c>
      <c r="R335" s="85" t="s">
        <v>85</v>
      </c>
    </row>
    <row r="336" spans="2:24">
      <c r="E336" s="81">
        <f>COUNTIF($G298:$G332,プルダウン!$B$3)</f>
        <v>0</v>
      </c>
      <c r="F336" s="82">
        <f>COUNTIF($G298:$G332,プルダウン!$B$4)</f>
        <v>0</v>
      </c>
      <c r="G336" s="82">
        <f>COUNTIF($G298:$G332,プルダウン!$B$5)</f>
        <v>0</v>
      </c>
      <c r="H336" s="82">
        <f>COUNTIF($G298:$G332,プルダウン!$B$6)</f>
        <v>0</v>
      </c>
      <c r="I336" s="82">
        <f>COUNTIF($G298:$G332,プルダウン!$B$7)</f>
        <v>0</v>
      </c>
      <c r="J336" s="82">
        <f>COUNTIF($G298:$G332,プルダウン!$B$8)</f>
        <v>0</v>
      </c>
      <c r="K336" s="83">
        <f>COUNTIF($G298:$G332,プルダウン!$B$9)</f>
        <v>0</v>
      </c>
      <c r="L336" s="81">
        <f>E336</f>
        <v>0</v>
      </c>
      <c r="M336" s="82">
        <f t="shared" ref="M336" si="45">F336</f>
        <v>0</v>
      </c>
      <c r="N336" s="82">
        <f t="shared" ref="N336" si="46">G336</f>
        <v>0</v>
      </c>
      <c r="O336" s="82">
        <f t="shared" ref="O336" si="47">H336</f>
        <v>0</v>
      </c>
      <c r="P336" s="82">
        <f t="shared" ref="P336" si="48">I336</f>
        <v>0</v>
      </c>
      <c r="Q336" s="82">
        <f t="shared" ref="Q336" si="49">J336</f>
        <v>0</v>
      </c>
      <c r="R336" s="86">
        <f t="shared" ref="R336" si="50">K336</f>
        <v>0</v>
      </c>
    </row>
    <row r="337" spans="2:24">
      <c r="E337" s="29" t="s">
        <v>58</v>
      </c>
      <c r="F337" s="30"/>
      <c r="G337" s="30"/>
      <c r="H337" s="30"/>
      <c r="I337" s="30"/>
      <c r="J337" s="30"/>
      <c r="K337" s="30"/>
      <c r="L337" s="29" t="s">
        <v>60</v>
      </c>
      <c r="M337" s="30"/>
      <c r="N337" s="30"/>
      <c r="O337" s="30"/>
      <c r="P337" s="30"/>
      <c r="Q337" s="30"/>
      <c r="R337" s="84"/>
    </row>
    <row r="338" spans="2:24">
      <c r="E338" s="55" t="s">
        <v>47</v>
      </c>
      <c r="F338" s="32"/>
      <c r="G338" s="31" t="s">
        <v>48</v>
      </c>
      <c r="H338" s="34"/>
      <c r="I338" s="35" t="s">
        <v>53</v>
      </c>
      <c r="J338" s="36"/>
      <c r="K338" s="35"/>
      <c r="L338" s="55" t="s">
        <v>47</v>
      </c>
      <c r="M338" s="32"/>
      <c r="N338" s="31" t="s">
        <v>48</v>
      </c>
      <c r="O338" s="34"/>
      <c r="P338" s="35" t="s">
        <v>53</v>
      </c>
      <c r="Q338" s="36"/>
      <c r="R338" s="36"/>
    </row>
    <row r="339" spans="2:24">
      <c r="E339" s="56">
        <f>COUNTIF(Q298:Q332,"○")+COUNTIF(Q298:Q332,"×")</f>
        <v>0</v>
      </c>
      <c r="F339" s="32"/>
      <c r="G339" s="31">
        <f>COUNTIF(Q298:Q332,"○")</f>
        <v>0</v>
      </c>
      <c r="H339" s="34"/>
      <c r="I339" s="47" t="e">
        <f>G339/E339</f>
        <v>#DIV/0!</v>
      </c>
      <c r="J339" s="36"/>
      <c r="K339" s="35"/>
      <c r="L339" s="56">
        <f>E339+L291</f>
        <v>8</v>
      </c>
      <c r="M339" s="32"/>
      <c r="N339" s="37">
        <f>G339+N291</f>
        <v>8</v>
      </c>
      <c r="O339" s="34"/>
      <c r="P339" s="47">
        <f>N339/L339</f>
        <v>1</v>
      </c>
      <c r="Q339" s="36"/>
      <c r="R339" s="36"/>
    </row>
    <row r="340" spans="2:24">
      <c r="E340" s="55" t="s">
        <v>59</v>
      </c>
      <c r="F340" s="32"/>
      <c r="G340" s="32"/>
      <c r="H340" s="32"/>
      <c r="I340" s="32"/>
      <c r="J340" s="33"/>
      <c r="K340" s="32"/>
      <c r="L340" s="55" t="s">
        <v>61</v>
      </c>
      <c r="M340" s="32"/>
      <c r="N340" s="32"/>
      <c r="O340" s="32"/>
      <c r="P340" s="32"/>
      <c r="Q340" s="33"/>
      <c r="R340" s="33"/>
    </row>
    <row r="341" spans="2:24">
      <c r="E341" s="55" t="s">
        <v>47</v>
      </c>
      <c r="F341" s="32"/>
      <c r="G341" s="31" t="s">
        <v>48</v>
      </c>
      <c r="H341" s="34"/>
      <c r="I341" s="35" t="s">
        <v>53</v>
      </c>
      <c r="J341" s="36"/>
      <c r="K341" s="35"/>
      <c r="L341" s="55" t="s">
        <v>47</v>
      </c>
      <c r="M341" s="32"/>
      <c r="N341" s="31" t="s">
        <v>48</v>
      </c>
      <c r="O341" s="34"/>
      <c r="P341" s="35" t="s">
        <v>62</v>
      </c>
      <c r="Q341" s="36"/>
      <c r="R341" s="36"/>
    </row>
    <row r="342" spans="2:24">
      <c r="E342" s="56">
        <f>COUNTIF(R298:R332,"○")+COUNTIF(R298:R332,"×")</f>
        <v>0</v>
      </c>
      <c r="F342" s="32"/>
      <c r="G342" s="31">
        <f>COUNTIF(R298:R332,"○")</f>
        <v>0</v>
      </c>
      <c r="H342" s="34"/>
      <c r="I342" s="47" t="e">
        <f>G342/E342</f>
        <v>#DIV/0!</v>
      </c>
      <c r="J342" s="36"/>
      <c r="K342" s="35"/>
      <c r="L342" s="56">
        <f>E342+L294</f>
        <v>8</v>
      </c>
      <c r="M342" s="32"/>
      <c r="N342" s="37">
        <f>G342+N294</f>
        <v>7</v>
      </c>
      <c r="O342" s="34"/>
      <c r="P342" s="47" t="str">
        <f>IF(L342=0,"ー",IF(N342=L342,"達成","未達成"))</f>
        <v>未達成</v>
      </c>
      <c r="Q342" s="36"/>
      <c r="R342" s="36"/>
    </row>
    <row r="343" spans="2:24" ht="9.75" customHeight="1">
      <c r="E343" s="48"/>
      <c r="F343" s="48"/>
      <c r="G343" s="48"/>
      <c r="H343" s="48"/>
      <c r="I343" s="48"/>
      <c r="J343" s="48"/>
      <c r="K343" s="48"/>
      <c r="L343" s="49"/>
      <c r="M343" s="50"/>
      <c r="N343" s="50"/>
      <c r="O343" s="50"/>
      <c r="P343" s="51"/>
      <c r="Q343" s="50"/>
      <c r="R343" s="50"/>
    </row>
    <row r="344" spans="2:24" ht="19.5">
      <c r="B344" s="150">
        <f>EDATE(B296,1)</f>
        <v>45689</v>
      </c>
      <c r="C344" s="150"/>
      <c r="M344" s="145" t="s">
        <v>29</v>
      </c>
      <c r="N344" s="145"/>
      <c r="O344" s="108"/>
      <c r="P344" s="108"/>
      <c r="Q344" s="108"/>
      <c r="R344" s="108"/>
      <c r="U344" s="111" t="s">
        <v>57</v>
      </c>
      <c r="V344" s="59" t="s">
        <v>55</v>
      </c>
      <c r="W344" s="109" t="s">
        <v>56</v>
      </c>
      <c r="X344" s="110"/>
    </row>
    <row r="345" spans="2:24" ht="18.75" customHeight="1">
      <c r="B345" s="45" t="s">
        <v>23</v>
      </c>
      <c r="C345" s="45" t="s">
        <v>3</v>
      </c>
      <c r="D345" s="143" t="s">
        <v>4</v>
      </c>
      <c r="E345" s="143"/>
      <c r="F345" s="143"/>
      <c r="G345" s="100" t="s">
        <v>5</v>
      </c>
      <c r="H345" s="100"/>
      <c r="I345" s="100"/>
      <c r="J345" s="100" t="s">
        <v>88</v>
      </c>
      <c r="K345" s="100"/>
      <c r="L345" s="100"/>
      <c r="M345" s="100" t="s">
        <v>24</v>
      </c>
      <c r="N345" s="100"/>
      <c r="O345" s="100"/>
      <c r="P345" s="100"/>
      <c r="Q345" s="46" t="s">
        <v>49</v>
      </c>
      <c r="R345" s="53" t="s">
        <v>56</v>
      </c>
      <c r="U345" s="112"/>
      <c r="V345" s="5" t="s">
        <v>64</v>
      </c>
      <c r="W345" s="58" t="s">
        <v>63</v>
      </c>
      <c r="X345" s="57" t="e">
        <f>IF(COUNTIF(C346:C380,C346)=0,"",B346+COUNTIF(B346:B380,"&gt;=1"))</f>
        <v>#VALUE!</v>
      </c>
    </row>
    <row r="346" spans="2:24">
      <c r="B346" s="60" t="str">
        <f>IF(B344&gt;DATE(基本情報!$F$10,基本情報!$H$10,基本情報!$J$10),"ー",IF(COUNTIF(C298:C332,C298)=0,"",B298+COUNTIF(B298:B332,"&gt;=1")))</f>
        <v>ー</v>
      </c>
      <c r="C346" s="61" t="str">
        <f>IF(B346="ー","ー",$C$10)</f>
        <v>ー</v>
      </c>
      <c r="D346" s="134" t="str">
        <f>IF(B346="","",IF(AND(B346&gt;=基本情報!$G$17,B346&lt;=基本情報!$J$17),"夏季休暇",IF(AND(B346&gt;=基本情報!$G$18,B346&lt;=基本情報!$J$18),"年末年始休暇",(IF($C346=基本情報!$G$16,"休日",IF($C346=基本情報!$I$16,"休日",""))))))</f>
        <v/>
      </c>
      <c r="E346" s="135"/>
      <c r="F346" s="136"/>
      <c r="G346" s="137"/>
      <c r="H346" s="138"/>
      <c r="I346" s="139"/>
      <c r="J346" s="140"/>
      <c r="K346" s="141"/>
      <c r="L346" s="142"/>
      <c r="M346" s="144"/>
      <c r="N346" s="144"/>
      <c r="O346" s="144"/>
      <c r="P346" s="144"/>
      <c r="Q346" s="105" t="str">
        <f>IF(COUNTIF(B346:B352,"ー")&gt;0,"ー",IF(COUNTIF(G346:G352,プルダウン!$B$6)+COUNTIF(G346:G352,プルダウン!$B$7)+COUNTIF(G346:G352,プルダウン!$B$8)+COUNTIF(G346:G352,プルダウン!$B$9)&gt;0,"ー",IF(COUNTIF(G346:G352,プルダウン!$B$3)+COUNTIF(G346:G352,プルダウン!$B$4)&gt;=2,"○","×")))</f>
        <v>ー</v>
      </c>
      <c r="R346" s="105" t="str">
        <f>IF(Q346="○",IF(COUNTBLANK(W346:W352)=7,Q346,"×"),Q346)</f>
        <v>ー</v>
      </c>
      <c r="U346" s="66" t="str">
        <f>IF(G346=プルダウン!$B$5,ABS(B346-J346),"")</f>
        <v/>
      </c>
      <c r="V346" s="67" t="str">
        <f>IF(AND(D346="",G346=プルダウン!$B$4),"振替作業不可",IF(AND(D346=プルダウン!$B$3,G346=プルダウン!$B$5),"振替休日不可",IF(G346=プルダウン!$B$5,IF(J346="","振替作業日未入力",IF(AND(J346-B346&gt;=-28,J346-B346&lt;=28),"","28日以内に変更")),"")))</f>
        <v/>
      </c>
      <c r="W346" s="151" t="str">
        <f>IF(G346=プルダウン!$B$4,IF(AND(J346&gt;=$B$346,J346&lt;$X$345),"",プルダウン!$G$9),"")</f>
        <v/>
      </c>
      <c r="X346" s="152"/>
    </row>
    <row r="347" spans="2:24">
      <c r="B347" s="62" t="str">
        <f>IF(B346="ー","ー",IF(B346+1&gt;DATE(基本情報!$F$10,基本情報!$H$10,基本情報!$J$10),"ー",B346+1))</f>
        <v>ー</v>
      </c>
      <c r="C347" s="63" t="str">
        <f t="shared" ref="C347:C375" si="51">IFERROR(TEXT(B347,"aaa"),"")</f>
        <v>ー</v>
      </c>
      <c r="D347" s="114" t="str">
        <f>IF(B347="","",IF(AND(B347&gt;=基本情報!$G$17,B347&lt;=基本情報!$J$17),"夏季休暇",IF(AND(B347&gt;=基本情報!$G$18,B347&lt;=基本情報!$J$18),"年末年始休暇",(IF($C347=基本情報!$G$16,"休日",IF($C347=基本情報!$I$16,"休日",""))))))</f>
        <v/>
      </c>
      <c r="E347" s="115"/>
      <c r="F347" s="116"/>
      <c r="G347" s="122"/>
      <c r="H347" s="123"/>
      <c r="I347" s="124"/>
      <c r="J347" s="125"/>
      <c r="K347" s="126"/>
      <c r="L347" s="127"/>
      <c r="M347" s="104"/>
      <c r="N347" s="104"/>
      <c r="O347" s="104"/>
      <c r="P347" s="104"/>
      <c r="Q347" s="106"/>
      <c r="R347" s="106"/>
      <c r="U347" s="68" t="str">
        <f>IF(G347=プルダウン!$B$5,ABS(B347-J347),"")</f>
        <v/>
      </c>
      <c r="V347" s="69" t="str">
        <f>IF(AND(D347="",G347=プルダウン!$B$4),"振替作業不可",IF(AND(D347=プルダウン!$B$3,G347=プルダウン!$B$5),"振替休日不可",IF(G347=プルダウン!$B$5,IF(J347="","振替作業日未入力",IF(AND(J347-B347&gt;=-28,J347-B347&lt;=28),"","28日以内に変更")),"")))</f>
        <v/>
      </c>
      <c r="W347" s="159" t="str">
        <f>IF(G347=プルダウン!$B$4,IF(AND(J347&gt;=$B$346,J347&lt;$X$345),"",プルダウン!$G$9),"")</f>
        <v/>
      </c>
      <c r="X347" s="159"/>
    </row>
    <row r="348" spans="2:24">
      <c r="B348" s="62" t="str">
        <f>IF(B347="ー","ー",IF(B347+1&gt;DATE(基本情報!$F$10,基本情報!$H$10,基本情報!$J$10),"ー",B347+1))</f>
        <v>ー</v>
      </c>
      <c r="C348" s="63" t="str">
        <f t="shared" si="51"/>
        <v>ー</v>
      </c>
      <c r="D348" s="114" t="str">
        <f>IF(B348="","",IF(AND(B348&gt;=基本情報!$G$17,B348&lt;=基本情報!$J$17),"夏季休暇",IF(AND(B348&gt;=基本情報!$G$18,B348&lt;=基本情報!$J$18),"年末年始休暇",(IF($C348=基本情報!$G$16,"休日",IF($C348=基本情報!$I$16,"休日",""))))))</f>
        <v/>
      </c>
      <c r="E348" s="115"/>
      <c r="F348" s="116"/>
      <c r="G348" s="122"/>
      <c r="H348" s="123"/>
      <c r="I348" s="124"/>
      <c r="J348" s="125"/>
      <c r="K348" s="126"/>
      <c r="L348" s="127"/>
      <c r="M348" s="104"/>
      <c r="N348" s="104"/>
      <c r="O348" s="104"/>
      <c r="P348" s="104"/>
      <c r="Q348" s="106"/>
      <c r="R348" s="106"/>
      <c r="U348" s="68" t="str">
        <f>IF(G348=プルダウン!$B$5,ABS(B348-J348),"")</f>
        <v/>
      </c>
      <c r="V348" s="69" t="str">
        <f>IF(AND(D348="",G348=プルダウン!$B$4),"振替作業不可",IF(AND(D348=プルダウン!$B$3,G348=プルダウン!$B$5),"振替休日不可",IF(G348=プルダウン!$B$5,IF(J348="","振替作業日未入力",IF(AND(J348-B348&gt;=-28,J348-B348&lt;=28),"","28日以内に変更")),"")))</f>
        <v/>
      </c>
      <c r="W348" s="159" t="str">
        <f>IF(G348=プルダウン!$B$4,IF(AND(J348&gt;=$B$346,J348&lt;$X$345),"",プルダウン!$G$9),"")</f>
        <v/>
      </c>
      <c r="X348" s="159"/>
    </row>
    <row r="349" spans="2:24">
      <c r="B349" s="62" t="str">
        <f>IF(B348="ー","ー",IF(B348+1&gt;DATE(基本情報!$F$10,基本情報!$H$10,基本情報!$J$10),"ー",B348+1))</f>
        <v>ー</v>
      </c>
      <c r="C349" s="63" t="str">
        <f t="shared" si="51"/>
        <v>ー</v>
      </c>
      <c r="D349" s="114" t="str">
        <f>IF(B349="","",IF(AND(B349&gt;=基本情報!$G$17,B349&lt;=基本情報!$J$17),"夏季休暇",IF(AND(B349&gt;=基本情報!$G$18,B349&lt;=基本情報!$J$18),"年末年始休暇",(IF($C349=基本情報!$G$16,"休日",IF($C349=基本情報!$I$16,"休日",""))))))</f>
        <v/>
      </c>
      <c r="E349" s="115"/>
      <c r="F349" s="116"/>
      <c r="G349" s="122"/>
      <c r="H349" s="123"/>
      <c r="I349" s="124"/>
      <c r="J349" s="125"/>
      <c r="K349" s="126"/>
      <c r="L349" s="127"/>
      <c r="M349" s="104"/>
      <c r="N349" s="104"/>
      <c r="O349" s="104"/>
      <c r="P349" s="104"/>
      <c r="Q349" s="106"/>
      <c r="R349" s="106"/>
      <c r="U349" s="68" t="str">
        <f>IF(G349=プルダウン!$B$5,ABS(B349-J349),"")</f>
        <v/>
      </c>
      <c r="V349" s="69" t="str">
        <f>IF(AND(D349="",G349=プルダウン!$B$4),"振替作業不可",IF(AND(D349=プルダウン!$B$3,G349=プルダウン!$B$5),"振替休日不可",IF(G349=プルダウン!$B$5,IF(J349="","振替作業日未入力",IF(AND(J349-B349&gt;=-28,J349-B349&lt;=28),"","28日以内に変更")),"")))</f>
        <v/>
      </c>
      <c r="W349" s="159" t="str">
        <f>IF(G349=プルダウン!$B$4,IF(AND(J349&gt;=$B$346,J349&lt;$X$345),"",プルダウン!$G$9),"")</f>
        <v/>
      </c>
      <c r="X349" s="159"/>
    </row>
    <row r="350" spans="2:24">
      <c r="B350" s="62" t="str">
        <f>IF(B349="ー","ー",IF(B349+1&gt;DATE(基本情報!$F$10,基本情報!$H$10,基本情報!$J$10),"ー",B349+1))</f>
        <v>ー</v>
      </c>
      <c r="C350" s="63" t="str">
        <f t="shared" si="51"/>
        <v>ー</v>
      </c>
      <c r="D350" s="114" t="str">
        <f>IF(B350="","",IF(AND(B350&gt;=基本情報!$G$17,B350&lt;=基本情報!$J$17),"夏季休暇",IF(AND(B350&gt;=基本情報!$G$18,B350&lt;=基本情報!$J$18),"年末年始休暇",(IF($C350=基本情報!$G$16,"休日",IF($C350=基本情報!$I$16,"休日",""))))))</f>
        <v/>
      </c>
      <c r="E350" s="115"/>
      <c r="F350" s="116"/>
      <c r="G350" s="122"/>
      <c r="H350" s="123"/>
      <c r="I350" s="124"/>
      <c r="J350" s="125"/>
      <c r="K350" s="126"/>
      <c r="L350" s="127"/>
      <c r="M350" s="104"/>
      <c r="N350" s="104"/>
      <c r="O350" s="104"/>
      <c r="P350" s="104"/>
      <c r="Q350" s="106"/>
      <c r="R350" s="106"/>
      <c r="U350" s="68" t="str">
        <f>IF(G350=プルダウン!$B$5,ABS(B350-J350),"")</f>
        <v/>
      </c>
      <c r="V350" s="69" t="str">
        <f>IF(AND(D350="",G350=プルダウン!$B$4),"振替作業不可",IF(AND(D350=プルダウン!$B$3,G350=プルダウン!$B$5),"振替休日不可",IF(G350=プルダウン!$B$5,IF(J350="","振替作業日未入力",IF(AND(J350-B350&gt;=-28,J350-B350&lt;=28),"","28日以内に変更")),"")))</f>
        <v/>
      </c>
      <c r="W350" s="159" t="str">
        <f>IF(G350=プルダウン!$B$4,IF(AND(J350&gt;=$B$346,J350&lt;$X$345),"",プルダウン!$G$9),"")</f>
        <v/>
      </c>
      <c r="X350" s="159"/>
    </row>
    <row r="351" spans="2:24">
      <c r="B351" s="62" t="str">
        <f>IF(B350="ー","ー",IF(B350+1&gt;DATE(基本情報!$F$10,基本情報!$H$10,基本情報!$J$10),"ー",B350+1))</f>
        <v>ー</v>
      </c>
      <c r="C351" s="63" t="str">
        <f t="shared" si="51"/>
        <v>ー</v>
      </c>
      <c r="D351" s="114" t="str">
        <f>IF(B351="","",IF(AND(B351&gt;=基本情報!$G$17,B351&lt;=基本情報!$J$17),"夏季休暇",IF(AND(B351&gt;=基本情報!$G$18,B351&lt;=基本情報!$J$18),"年末年始休暇",(IF($C351=基本情報!$G$16,"休日",IF($C351=基本情報!$I$16,"休日",""))))))</f>
        <v/>
      </c>
      <c r="E351" s="115"/>
      <c r="F351" s="116"/>
      <c r="G351" s="122"/>
      <c r="H351" s="123"/>
      <c r="I351" s="124"/>
      <c r="J351" s="125"/>
      <c r="K351" s="126"/>
      <c r="L351" s="127"/>
      <c r="M351" s="104"/>
      <c r="N351" s="104"/>
      <c r="O351" s="104"/>
      <c r="P351" s="104"/>
      <c r="Q351" s="106"/>
      <c r="R351" s="106"/>
      <c r="U351" s="68" t="str">
        <f>IF(G351=プルダウン!$B$5,ABS(B351-J351),"")</f>
        <v/>
      </c>
      <c r="V351" s="69" t="str">
        <f>IF(AND(D351="",G351=プルダウン!$B$4),"振替作業不可",IF(AND(D351=プルダウン!$B$3,G351=プルダウン!$B$5),"振替休日不可",IF(G351=プルダウン!$B$5,IF(J351="","振替作業日未入力",IF(AND(J351-B351&gt;=-28,J351-B351&lt;=28),"","28日以内に変更")),"")))</f>
        <v/>
      </c>
      <c r="W351" s="159" t="str">
        <f>IF(G351=プルダウン!$B$4,IF(AND(J351&gt;=$B$346,J351&lt;$X$345),"",プルダウン!$G$9),"")</f>
        <v/>
      </c>
      <c r="X351" s="159"/>
    </row>
    <row r="352" spans="2:24">
      <c r="B352" s="64" t="str">
        <f>IF(B351="ー","ー",IF(B351+1&gt;DATE(基本情報!$F$10,基本情報!$H$10,基本情報!$J$10),"ー",B351+1))</f>
        <v>ー</v>
      </c>
      <c r="C352" s="65" t="str">
        <f t="shared" si="51"/>
        <v>ー</v>
      </c>
      <c r="D352" s="117" t="str">
        <f>IF(B352="","",IF(AND(B352&gt;=基本情報!$G$17,B352&lt;=基本情報!$J$17),"夏季休暇",IF(AND(B352&gt;=基本情報!$G$18,B352&lt;=基本情報!$J$18),"年末年始休暇",(IF($C352=基本情報!$G$16,"休日",IF($C352=基本情報!$I$16,"休日",""))))))</f>
        <v/>
      </c>
      <c r="E352" s="118"/>
      <c r="F352" s="119"/>
      <c r="G352" s="128"/>
      <c r="H352" s="129"/>
      <c r="I352" s="130"/>
      <c r="J352" s="131"/>
      <c r="K352" s="132"/>
      <c r="L352" s="133"/>
      <c r="M352" s="120"/>
      <c r="N352" s="120"/>
      <c r="O352" s="120"/>
      <c r="P352" s="120"/>
      <c r="Q352" s="107"/>
      <c r="R352" s="107"/>
      <c r="U352" s="70" t="str">
        <f>IF(G352=プルダウン!$B$5,ABS(B352-J352),"")</f>
        <v/>
      </c>
      <c r="V352" s="71" t="str">
        <f>IF(AND(D352="",G352=プルダウン!$B$4),"振替作業不可",IF(AND(D352=プルダウン!$B$3,G352=プルダウン!$B$5),"振替休日不可",IF(G352=プルダウン!$B$5,IF(J352="","振替作業日未入力",IF(AND(J352-B352&gt;=-28,J352-B352&lt;=28),"","28日以内に変更")),"")))</f>
        <v/>
      </c>
      <c r="W352" s="157" t="str">
        <f>IF(G352=プルダウン!$B$4,IF(AND(J352&gt;=$B$346,J352&lt;$X$345),"",プルダウン!$G$9),"")</f>
        <v/>
      </c>
      <c r="X352" s="157"/>
    </row>
    <row r="353" spans="2:24">
      <c r="B353" s="60" t="str">
        <f>IF(B352="ー","ー",IF(B352+1&gt;DATE(基本情報!$F$10,基本情報!$H$10,基本情報!$J$10),"ー",IF(MONTH(B346)=MONTH(B352+1),B352+1,"ー")))</f>
        <v>ー</v>
      </c>
      <c r="C353" s="61" t="str">
        <f t="shared" si="51"/>
        <v>ー</v>
      </c>
      <c r="D353" s="134" t="str">
        <f>IF(B353="","",IF(AND(B353&gt;=基本情報!$G$17,B353&lt;=基本情報!$J$17),"夏季休暇",IF(AND(B353&gt;=基本情報!$G$18,B353&lt;=基本情報!$J$18),"年末年始休暇",(IF($C353=基本情報!$G$16,"休日",IF($C353=基本情報!$I$16,"休日",""))))))</f>
        <v/>
      </c>
      <c r="E353" s="135"/>
      <c r="F353" s="136"/>
      <c r="G353" s="137"/>
      <c r="H353" s="138"/>
      <c r="I353" s="139"/>
      <c r="J353" s="140"/>
      <c r="K353" s="141"/>
      <c r="L353" s="142"/>
      <c r="M353" s="144"/>
      <c r="N353" s="144"/>
      <c r="O353" s="144"/>
      <c r="P353" s="144"/>
      <c r="Q353" s="105" t="str">
        <f>IF(COUNTIF(B353:B359,"ー")&gt;0,"ー",IF(COUNTIF(G353:G359,プルダウン!$B$6)+COUNTIF(G353:G359,プルダウン!$B$7)+COUNTIF(G353:G359,プルダウン!$B$8)+COUNTIF(G353:G359,プルダウン!$B$9)&gt;0,"ー",IF(COUNTIF(G353:G359,プルダウン!$B$3)+COUNTIF(G353:G359,プルダウン!$B$4)&gt;=2,"○","×")))</f>
        <v>ー</v>
      </c>
      <c r="R353" s="105" t="str">
        <f>IF(Q353="○",IF(COUNTBLANK(W353:W359)=7,Q353,"×"),Q353)</f>
        <v>ー</v>
      </c>
      <c r="U353" s="66" t="str">
        <f>IF(G353=プルダウン!$B$5,ABS(B353-J353),"")</f>
        <v/>
      </c>
      <c r="V353" s="67" t="str">
        <f>IF(AND(D353="",G353=プルダウン!$B$4),"振替作業不可",IF(AND(D353=プルダウン!$B$3,G353=プルダウン!$B$5),"振替休日不可",IF(G353=プルダウン!$B$5,IF(J353="","振替作業日未入力",IF(AND(J353-B353&gt;=-28,J353-B353&lt;=28),"","28日以内に変更")),"")))</f>
        <v/>
      </c>
      <c r="W353" s="158" t="str">
        <f>IF(G353=プルダウン!$B$4,IF(AND(J353&gt;=$B$346,J353&lt;$X$345),"",プルダウン!$G$9),"")</f>
        <v/>
      </c>
      <c r="X353" s="158"/>
    </row>
    <row r="354" spans="2:24">
      <c r="B354" s="62" t="str">
        <f>IF(B353="ー","ー",IF(B353+1&gt;DATE(基本情報!$F$10,基本情報!$H$10,基本情報!$J$10),"ー",B353+1))</f>
        <v>ー</v>
      </c>
      <c r="C354" s="63" t="str">
        <f t="shared" si="51"/>
        <v>ー</v>
      </c>
      <c r="D354" s="114" t="str">
        <f>IF(B354="","",IF(AND(B354&gt;=基本情報!$G$17,B354&lt;=基本情報!$J$17),"夏季休暇",IF(AND(B354&gt;=基本情報!$G$18,B354&lt;=基本情報!$J$18),"年末年始休暇",(IF($C354=基本情報!$G$16,"休日",IF($C354=基本情報!$I$16,"休日",""))))))</f>
        <v/>
      </c>
      <c r="E354" s="115"/>
      <c r="F354" s="116"/>
      <c r="G354" s="122"/>
      <c r="H354" s="123"/>
      <c r="I354" s="124"/>
      <c r="J354" s="125"/>
      <c r="K354" s="126"/>
      <c r="L354" s="127"/>
      <c r="M354" s="104"/>
      <c r="N354" s="104"/>
      <c r="O354" s="104"/>
      <c r="P354" s="104"/>
      <c r="Q354" s="106"/>
      <c r="R354" s="106"/>
      <c r="U354" s="68" t="str">
        <f>IF(G354=プルダウン!$B$5,ABS(B354-J354),"")</f>
        <v/>
      </c>
      <c r="V354" s="69" t="str">
        <f>IF(AND(D354="",G354=プルダウン!$B$4),"振替作業不可",IF(AND(D354=プルダウン!$B$3,G354=プルダウン!$B$5),"振替休日不可",IF(G354=プルダウン!$B$5,IF(J354="","振替作業日未入力",IF(AND(J354-B354&gt;=-28,J354-B354&lt;=28),"","28日以内に変更")),"")))</f>
        <v/>
      </c>
      <c r="W354" s="159" t="str">
        <f>IF(G354=プルダウン!$B$4,IF(AND(J354&gt;=$B$346,J354&lt;$X$345),"",プルダウン!$G$9),"")</f>
        <v/>
      </c>
      <c r="X354" s="159"/>
    </row>
    <row r="355" spans="2:24">
      <c r="B355" s="62" t="str">
        <f>IF(B354="ー","ー",IF(B354+1&gt;DATE(基本情報!$F$10,基本情報!$H$10,基本情報!$J$10),"ー",B354+1))</f>
        <v>ー</v>
      </c>
      <c r="C355" s="63" t="str">
        <f t="shared" si="51"/>
        <v>ー</v>
      </c>
      <c r="D355" s="114" t="str">
        <f>IF(B355="","",IF(AND(B355&gt;=基本情報!$G$17,B355&lt;=基本情報!$J$17),"夏季休暇",IF(AND(B355&gt;=基本情報!$G$18,B355&lt;=基本情報!$J$18),"年末年始休暇",(IF($C355=基本情報!$G$16,"休日",IF($C355=基本情報!$I$16,"休日",""))))))</f>
        <v/>
      </c>
      <c r="E355" s="115"/>
      <c r="F355" s="116"/>
      <c r="G355" s="122"/>
      <c r="H355" s="123"/>
      <c r="I355" s="124"/>
      <c r="J355" s="125"/>
      <c r="K355" s="126"/>
      <c r="L355" s="127"/>
      <c r="M355" s="104"/>
      <c r="N355" s="104"/>
      <c r="O355" s="104"/>
      <c r="P355" s="104"/>
      <c r="Q355" s="106"/>
      <c r="R355" s="106"/>
      <c r="U355" s="68" t="str">
        <f>IF(G355=プルダウン!$B$5,ABS(B355-J355),"")</f>
        <v/>
      </c>
      <c r="V355" s="69" t="str">
        <f>IF(AND(D355="",G355=プルダウン!$B$4),"振替作業不可",IF(AND(D355=プルダウン!$B$3,G355=プルダウン!$B$5),"振替休日不可",IF(G355=プルダウン!$B$5,IF(J355="","振替作業日未入力",IF(AND(J355-B355&gt;=-28,J355-B355&lt;=28),"","28日以内に変更")),"")))</f>
        <v/>
      </c>
      <c r="W355" s="159" t="str">
        <f>IF(G355=プルダウン!$B$4,IF(AND(J355&gt;=$B$346,J355&lt;$X$345),"",プルダウン!$G$9),"")</f>
        <v/>
      </c>
      <c r="X355" s="159"/>
    </row>
    <row r="356" spans="2:24">
      <c r="B356" s="62" t="str">
        <f>IF(B355="ー","ー",IF(B355+1&gt;DATE(基本情報!$F$10,基本情報!$H$10,基本情報!$J$10),"ー",B355+1))</f>
        <v>ー</v>
      </c>
      <c r="C356" s="63" t="str">
        <f t="shared" si="51"/>
        <v>ー</v>
      </c>
      <c r="D356" s="114" t="str">
        <f>IF(B356="","",IF(AND(B356&gt;=基本情報!$G$17,B356&lt;=基本情報!$J$17),"夏季休暇",IF(AND(B356&gt;=基本情報!$G$18,B356&lt;=基本情報!$J$18),"年末年始休暇",(IF($C356=基本情報!$G$16,"休日",IF($C356=基本情報!$I$16,"休日",""))))))</f>
        <v/>
      </c>
      <c r="E356" s="115"/>
      <c r="F356" s="116"/>
      <c r="G356" s="122"/>
      <c r="H356" s="123"/>
      <c r="I356" s="124"/>
      <c r="J356" s="125"/>
      <c r="K356" s="126"/>
      <c r="L356" s="127"/>
      <c r="M356" s="104"/>
      <c r="N356" s="104"/>
      <c r="O356" s="104"/>
      <c r="P356" s="104"/>
      <c r="Q356" s="106"/>
      <c r="R356" s="106"/>
      <c r="U356" s="68" t="str">
        <f>IF(G356=プルダウン!$B$5,ABS(B356-J356),"")</f>
        <v/>
      </c>
      <c r="V356" s="69" t="str">
        <f>IF(AND(D356="",G356=プルダウン!$B$4),"振替作業不可",IF(AND(D356=プルダウン!$B$3,G356=プルダウン!$B$5),"振替休日不可",IF(G356=プルダウン!$B$5,IF(J356="","振替作業日未入力",IF(AND(J356-B356&gt;=-28,J356-B356&lt;=28),"","28日以内に変更")),"")))</f>
        <v/>
      </c>
      <c r="W356" s="159" t="str">
        <f>IF(G356=プルダウン!$B$4,IF(AND(J356&gt;=$B$346,J356&lt;$X$345),"",プルダウン!$G$9),"")</f>
        <v/>
      </c>
      <c r="X356" s="159"/>
    </row>
    <row r="357" spans="2:24">
      <c r="B357" s="62" t="str">
        <f>IF(B356="ー","ー",IF(B356+1&gt;DATE(基本情報!$F$10,基本情報!$H$10,基本情報!$J$10),"ー",B356+1))</f>
        <v>ー</v>
      </c>
      <c r="C357" s="63" t="str">
        <f t="shared" si="51"/>
        <v>ー</v>
      </c>
      <c r="D357" s="114" t="str">
        <f>IF(B357="","",IF(AND(B357&gt;=基本情報!$G$17,B357&lt;=基本情報!$J$17),"夏季休暇",IF(AND(B357&gt;=基本情報!$G$18,B357&lt;=基本情報!$J$18),"年末年始休暇",(IF($C357=基本情報!$G$16,"休日",IF($C357=基本情報!$I$16,"休日",""))))))</f>
        <v/>
      </c>
      <c r="E357" s="115"/>
      <c r="F357" s="116"/>
      <c r="G357" s="122"/>
      <c r="H357" s="123"/>
      <c r="I357" s="124"/>
      <c r="J357" s="125"/>
      <c r="K357" s="126"/>
      <c r="L357" s="127"/>
      <c r="M357" s="104"/>
      <c r="N357" s="104"/>
      <c r="O357" s="104"/>
      <c r="P357" s="104"/>
      <c r="Q357" s="106"/>
      <c r="R357" s="106"/>
      <c r="U357" s="68" t="str">
        <f>IF(G357=プルダウン!$B$5,ABS(B357-J357),"")</f>
        <v/>
      </c>
      <c r="V357" s="69" t="str">
        <f>IF(AND(D357="",G357=プルダウン!$B$4),"振替作業不可",IF(AND(D357=プルダウン!$B$3,G357=プルダウン!$B$5),"振替休日不可",IF(G357=プルダウン!$B$5,IF(J357="","振替作業日未入力",IF(AND(J357-B357&gt;=-28,J357-B357&lt;=28),"","28日以内に変更")),"")))</f>
        <v/>
      </c>
      <c r="W357" s="159" t="str">
        <f>IF(G357=プルダウン!$B$4,IF(AND(J357&gt;=$B$346,J357&lt;$X$345),"",プルダウン!$G$9),"")</f>
        <v/>
      </c>
      <c r="X357" s="159"/>
    </row>
    <row r="358" spans="2:24">
      <c r="B358" s="62" t="str">
        <f>IF(B357="ー","ー",IF(B357+1&gt;DATE(基本情報!$F$10,基本情報!$H$10,基本情報!$J$10),"ー",B357+1))</f>
        <v>ー</v>
      </c>
      <c r="C358" s="63" t="str">
        <f t="shared" si="51"/>
        <v>ー</v>
      </c>
      <c r="D358" s="114" t="str">
        <f>IF(B358="","",IF(AND(B358&gt;=基本情報!$G$17,B358&lt;=基本情報!$J$17),"夏季休暇",IF(AND(B358&gt;=基本情報!$G$18,B358&lt;=基本情報!$J$18),"年末年始休暇",(IF($C358=基本情報!$G$16,"休日",IF($C358=基本情報!$I$16,"休日",""))))))</f>
        <v/>
      </c>
      <c r="E358" s="115"/>
      <c r="F358" s="116"/>
      <c r="G358" s="122"/>
      <c r="H358" s="123"/>
      <c r="I358" s="124"/>
      <c r="J358" s="125"/>
      <c r="K358" s="126"/>
      <c r="L358" s="127"/>
      <c r="M358" s="104"/>
      <c r="N358" s="104"/>
      <c r="O358" s="104"/>
      <c r="P358" s="104"/>
      <c r="Q358" s="106"/>
      <c r="R358" s="106"/>
      <c r="U358" s="68" t="str">
        <f>IF(G358=プルダウン!$B$5,ABS(B358-J358),"")</f>
        <v/>
      </c>
      <c r="V358" s="69" t="str">
        <f>IF(AND(D358="",G358=プルダウン!$B$4),"振替作業不可",IF(AND(D358=プルダウン!$B$3,G358=プルダウン!$B$5),"振替休日不可",IF(G358=プルダウン!$B$5,IF(J358="","振替作業日未入力",IF(AND(J358-B358&gt;=-28,J358-B358&lt;=28),"","28日以内に変更")),"")))</f>
        <v/>
      </c>
      <c r="W358" s="159" t="str">
        <f>IF(G358=プルダウン!$B$4,IF(AND(J358&gt;=$B$346,J358&lt;$X$345),"",プルダウン!$G$9),"")</f>
        <v/>
      </c>
      <c r="X358" s="159"/>
    </row>
    <row r="359" spans="2:24">
      <c r="B359" s="64" t="str">
        <f>IF(B358="ー","ー",IF(B358+1&gt;DATE(基本情報!$F$10,基本情報!$H$10,基本情報!$J$10),"ー",B358+1))</f>
        <v>ー</v>
      </c>
      <c r="C359" s="65" t="str">
        <f t="shared" si="51"/>
        <v>ー</v>
      </c>
      <c r="D359" s="117" t="str">
        <f>IF(B359="","",IF(AND(B359&gt;=基本情報!$G$17,B359&lt;=基本情報!$J$17),"夏季休暇",IF(AND(B359&gt;=基本情報!$G$18,B359&lt;=基本情報!$J$18),"年末年始休暇",(IF($C359=基本情報!$G$16,"休日",IF($C359=基本情報!$I$16,"休日",""))))))</f>
        <v/>
      </c>
      <c r="E359" s="118"/>
      <c r="F359" s="119"/>
      <c r="G359" s="128"/>
      <c r="H359" s="129"/>
      <c r="I359" s="130"/>
      <c r="J359" s="131"/>
      <c r="K359" s="132"/>
      <c r="L359" s="133"/>
      <c r="M359" s="120"/>
      <c r="N359" s="120"/>
      <c r="O359" s="120"/>
      <c r="P359" s="120"/>
      <c r="Q359" s="107"/>
      <c r="R359" s="107"/>
      <c r="U359" s="70" t="str">
        <f>IF(G359=プルダウン!$B$5,ABS(B359-J359),"")</f>
        <v/>
      </c>
      <c r="V359" s="71" t="str">
        <f>IF(AND(D359="",G359=プルダウン!$B$4),"振替作業不可",IF(AND(D359=プルダウン!$B$3,G359=プルダウン!$B$5),"振替休日不可",IF(G359=プルダウン!$B$5,IF(J359="","振替作業日未入力",IF(AND(J359-B359&gt;=-28,J359-B359&lt;=28),"","28日以内に変更")),"")))</f>
        <v/>
      </c>
      <c r="W359" s="157" t="str">
        <f>IF(G359=プルダウン!$B$4,IF(AND(J359&gt;=$B$346,J359&lt;$X$345),"",プルダウン!$G$9),"")</f>
        <v/>
      </c>
      <c r="X359" s="157"/>
    </row>
    <row r="360" spans="2:24">
      <c r="B360" s="60" t="str">
        <f>IF(B359="ー","ー",IF(B359+1&gt;DATE(基本情報!$F$10,基本情報!$H$10,基本情報!$J$10),"ー",IF(MONTH(B353)=MONTH(B359+1),B359+1,"ー")))</f>
        <v>ー</v>
      </c>
      <c r="C360" s="61" t="str">
        <f t="shared" si="51"/>
        <v>ー</v>
      </c>
      <c r="D360" s="134" t="str">
        <f>IF(B360="","",IF(AND(B360&gt;=基本情報!$G$17,B360&lt;=基本情報!$J$17),"夏季休暇",IF(AND(B360&gt;=基本情報!$G$18,B360&lt;=基本情報!$J$18),"年末年始休暇",(IF($C360=基本情報!$G$16,"休日",IF($C360=基本情報!$I$16,"休日",""))))))</f>
        <v/>
      </c>
      <c r="E360" s="135"/>
      <c r="F360" s="136"/>
      <c r="G360" s="137"/>
      <c r="H360" s="138"/>
      <c r="I360" s="139"/>
      <c r="J360" s="140"/>
      <c r="K360" s="141"/>
      <c r="L360" s="142"/>
      <c r="M360" s="144"/>
      <c r="N360" s="144"/>
      <c r="O360" s="144"/>
      <c r="P360" s="144"/>
      <c r="Q360" s="105" t="str">
        <f>IF(COUNTIF(B360:B366,"ー")&gt;0,"ー",IF(COUNTIF(G360:G366,プルダウン!$B$6)+COUNTIF(G360:G366,プルダウン!$B$7)+COUNTIF(G360:G366,プルダウン!$B$8)+COUNTIF(G360:G366,プルダウン!$B$9)&gt;0,"ー",IF(COUNTIF(G360:G366,プルダウン!$B$3)+COUNTIF(G360:G366,プルダウン!$B$4)&gt;=2,"○","×")))</f>
        <v>ー</v>
      </c>
      <c r="R360" s="105" t="str">
        <f>IF(Q360="○",IF(COUNTBLANK(W360:W366)=7,Q360,"×"),Q360)</f>
        <v>ー</v>
      </c>
      <c r="U360" s="66" t="str">
        <f>IF(G360=プルダウン!$B$5,ABS(B360-J360),"")</f>
        <v/>
      </c>
      <c r="V360" s="67" t="str">
        <f>IF(AND(D360="",G360=プルダウン!$B$4),"振替作業不可",IF(AND(D360=プルダウン!$B$3,G360=プルダウン!$B$5),"振替休日不可",IF(G360=プルダウン!$B$5,IF(J360="","振替作業日未入力",IF(AND(J360-B360&gt;=-28,J360-B360&lt;=28),"","28日以内に変更")),"")))</f>
        <v/>
      </c>
      <c r="W360" s="158" t="str">
        <f>IF(G360=プルダウン!$B$4,IF(AND(J360&gt;=$B$346,J360&lt;$X$345),"",プルダウン!$G$9),"")</f>
        <v/>
      </c>
      <c r="X360" s="158"/>
    </row>
    <row r="361" spans="2:24">
      <c r="B361" s="62" t="str">
        <f>IF(B360="ー","ー",IF(B360+1&gt;DATE(基本情報!$F$10,基本情報!$H$10,基本情報!$J$10),"ー",B360+1))</f>
        <v>ー</v>
      </c>
      <c r="C361" s="63" t="str">
        <f t="shared" si="51"/>
        <v>ー</v>
      </c>
      <c r="D361" s="114" t="str">
        <f>IF(B361="","",IF(AND(B361&gt;=基本情報!$G$17,B361&lt;=基本情報!$J$17),"夏季休暇",IF(AND(B361&gt;=基本情報!$G$18,B361&lt;=基本情報!$J$18),"年末年始休暇",(IF($C361=基本情報!$G$16,"休日",IF($C361=基本情報!$I$16,"休日",""))))))</f>
        <v/>
      </c>
      <c r="E361" s="115"/>
      <c r="F361" s="116"/>
      <c r="G361" s="122"/>
      <c r="H361" s="123"/>
      <c r="I361" s="124"/>
      <c r="J361" s="125"/>
      <c r="K361" s="126"/>
      <c r="L361" s="127"/>
      <c r="M361" s="104"/>
      <c r="N361" s="104"/>
      <c r="O361" s="104"/>
      <c r="P361" s="104"/>
      <c r="Q361" s="106"/>
      <c r="R361" s="106"/>
      <c r="U361" s="68" t="str">
        <f>IF(G361=プルダウン!$B$5,ABS(B361-J361),"")</f>
        <v/>
      </c>
      <c r="V361" s="69" t="str">
        <f>IF(AND(D361="",G361=プルダウン!$B$4),"振替作業不可",IF(AND(D361=プルダウン!$B$3,G361=プルダウン!$B$5),"振替休日不可",IF(G361=プルダウン!$B$5,IF(J361="","振替作業日未入力",IF(AND(J361-B361&gt;=-28,J361-B361&lt;=28),"","28日以内に変更")),"")))</f>
        <v/>
      </c>
      <c r="W361" s="159" t="str">
        <f>IF(G361=プルダウン!$B$4,IF(AND(J361&gt;=$B$346,J361&lt;$X$345),"",プルダウン!$G$9),"")</f>
        <v/>
      </c>
      <c r="X361" s="159"/>
    </row>
    <row r="362" spans="2:24">
      <c r="B362" s="62" t="str">
        <f>IF(B361="ー","ー",IF(B361+1&gt;DATE(基本情報!$F$10,基本情報!$H$10,基本情報!$J$10),"ー",B361+1))</f>
        <v>ー</v>
      </c>
      <c r="C362" s="63" t="str">
        <f t="shared" si="51"/>
        <v>ー</v>
      </c>
      <c r="D362" s="114" t="str">
        <f>IF(B362="","",IF(AND(B362&gt;=基本情報!$G$17,B362&lt;=基本情報!$J$17),"夏季休暇",IF(AND(B362&gt;=基本情報!$G$18,B362&lt;=基本情報!$J$18),"年末年始休暇",(IF($C362=基本情報!$G$16,"休日",IF($C362=基本情報!$I$16,"休日",""))))))</f>
        <v/>
      </c>
      <c r="E362" s="115"/>
      <c r="F362" s="116"/>
      <c r="G362" s="122"/>
      <c r="H362" s="123"/>
      <c r="I362" s="124"/>
      <c r="J362" s="125"/>
      <c r="K362" s="126"/>
      <c r="L362" s="127"/>
      <c r="M362" s="104"/>
      <c r="N362" s="104"/>
      <c r="O362" s="104"/>
      <c r="P362" s="104"/>
      <c r="Q362" s="106"/>
      <c r="R362" s="106"/>
      <c r="U362" s="68" t="str">
        <f>IF(G362=プルダウン!$B$5,ABS(B362-J362),"")</f>
        <v/>
      </c>
      <c r="V362" s="69" t="str">
        <f>IF(AND(D362="",G362=プルダウン!$B$4),"振替作業不可",IF(AND(D362=プルダウン!$B$3,G362=プルダウン!$B$5),"振替休日不可",IF(G362=プルダウン!$B$5,IF(J362="","振替作業日未入力",IF(AND(J362-B362&gt;=-28,J362-B362&lt;=28),"","28日以内に変更")),"")))</f>
        <v/>
      </c>
      <c r="W362" s="159" t="str">
        <f>IF(G362=プルダウン!$B$4,IF(AND(J362&gt;=$B$346,J362&lt;$X$345),"",プルダウン!$G$9),"")</f>
        <v/>
      </c>
      <c r="X362" s="159"/>
    </row>
    <row r="363" spans="2:24">
      <c r="B363" s="62" t="str">
        <f>IF(B362="ー","ー",IF(B362+1&gt;DATE(基本情報!$F$10,基本情報!$H$10,基本情報!$J$10),"ー",B362+1))</f>
        <v>ー</v>
      </c>
      <c r="C363" s="63" t="str">
        <f t="shared" si="51"/>
        <v>ー</v>
      </c>
      <c r="D363" s="114" t="str">
        <f>IF(B363="","",IF(AND(B363&gt;=基本情報!$G$17,B363&lt;=基本情報!$J$17),"夏季休暇",IF(AND(B363&gt;=基本情報!$G$18,B363&lt;=基本情報!$J$18),"年末年始休暇",(IF($C363=基本情報!$G$16,"休日",IF($C363=基本情報!$I$16,"休日",""))))))</f>
        <v/>
      </c>
      <c r="E363" s="115"/>
      <c r="F363" s="116"/>
      <c r="G363" s="122"/>
      <c r="H363" s="123"/>
      <c r="I363" s="124"/>
      <c r="J363" s="125"/>
      <c r="K363" s="126"/>
      <c r="L363" s="127"/>
      <c r="M363" s="104"/>
      <c r="N363" s="104"/>
      <c r="O363" s="104"/>
      <c r="P363" s="104"/>
      <c r="Q363" s="106"/>
      <c r="R363" s="106"/>
      <c r="U363" s="68" t="str">
        <f>IF(G363=プルダウン!$B$5,ABS(B363-J363),"")</f>
        <v/>
      </c>
      <c r="V363" s="69" t="str">
        <f>IF(AND(D363="",G363=プルダウン!$B$4),"振替作業不可",IF(AND(D363=プルダウン!$B$3,G363=プルダウン!$B$5),"振替休日不可",IF(G363=プルダウン!$B$5,IF(J363="","振替作業日未入力",IF(AND(J363-B363&gt;=-28,J363-B363&lt;=28),"","28日以内に変更")),"")))</f>
        <v/>
      </c>
      <c r="W363" s="159" t="str">
        <f>IF(G363=プルダウン!$B$4,IF(AND(J363&gt;=$B$346,J363&lt;$X$345),"",プルダウン!$G$9),"")</f>
        <v/>
      </c>
      <c r="X363" s="159"/>
    </row>
    <row r="364" spans="2:24">
      <c r="B364" s="62" t="str">
        <f>IF(B363="ー","ー",IF(B363+1&gt;DATE(基本情報!$F$10,基本情報!$H$10,基本情報!$J$10),"ー",B363+1))</f>
        <v>ー</v>
      </c>
      <c r="C364" s="63" t="str">
        <f t="shared" si="51"/>
        <v>ー</v>
      </c>
      <c r="D364" s="114" t="str">
        <f>IF(B364="","",IF(AND(B364&gt;=基本情報!$G$17,B364&lt;=基本情報!$J$17),"夏季休暇",IF(AND(B364&gt;=基本情報!$G$18,B364&lt;=基本情報!$J$18),"年末年始休暇",(IF($C364=基本情報!$G$16,"休日",IF($C364=基本情報!$I$16,"休日",""))))))</f>
        <v/>
      </c>
      <c r="E364" s="115"/>
      <c r="F364" s="116"/>
      <c r="G364" s="122"/>
      <c r="H364" s="123"/>
      <c r="I364" s="124"/>
      <c r="J364" s="125"/>
      <c r="K364" s="126"/>
      <c r="L364" s="127"/>
      <c r="M364" s="104"/>
      <c r="N364" s="104"/>
      <c r="O364" s="104"/>
      <c r="P364" s="104"/>
      <c r="Q364" s="106"/>
      <c r="R364" s="106"/>
      <c r="U364" s="68" t="str">
        <f>IF(G364=プルダウン!$B$5,ABS(B364-J364),"")</f>
        <v/>
      </c>
      <c r="V364" s="69" t="str">
        <f>IF(AND(D364="",G364=プルダウン!$B$4),"振替作業不可",IF(AND(D364=プルダウン!$B$3,G364=プルダウン!$B$5),"振替休日不可",IF(G364=プルダウン!$B$5,IF(J364="","振替作業日未入力",IF(AND(J364-B364&gt;=-28,J364-B364&lt;=28),"","28日以内に変更")),"")))</f>
        <v/>
      </c>
      <c r="W364" s="159" t="str">
        <f>IF(G364=プルダウン!$B$4,IF(AND(J364&gt;=$B$346,J364&lt;$X$345),"",プルダウン!$G$9),"")</f>
        <v/>
      </c>
      <c r="X364" s="159"/>
    </row>
    <row r="365" spans="2:24">
      <c r="B365" s="62" t="str">
        <f>IF(B364="ー","ー",IF(B364+1&gt;DATE(基本情報!$F$10,基本情報!$H$10,基本情報!$J$10),"ー",B364+1))</f>
        <v>ー</v>
      </c>
      <c r="C365" s="63" t="str">
        <f t="shared" si="51"/>
        <v>ー</v>
      </c>
      <c r="D365" s="114" t="str">
        <f>IF(B365="","",IF(AND(B365&gt;=基本情報!$G$17,B365&lt;=基本情報!$J$17),"夏季休暇",IF(AND(B365&gt;=基本情報!$G$18,B365&lt;=基本情報!$J$18),"年末年始休暇",(IF($C365=基本情報!$G$16,"休日",IF($C365=基本情報!$I$16,"休日",""))))))</f>
        <v/>
      </c>
      <c r="E365" s="115"/>
      <c r="F365" s="116"/>
      <c r="G365" s="122"/>
      <c r="H365" s="123"/>
      <c r="I365" s="124"/>
      <c r="J365" s="125"/>
      <c r="K365" s="126"/>
      <c r="L365" s="127"/>
      <c r="M365" s="104"/>
      <c r="N365" s="104"/>
      <c r="O365" s="104"/>
      <c r="P365" s="104"/>
      <c r="Q365" s="106"/>
      <c r="R365" s="106"/>
      <c r="U365" s="68" t="str">
        <f>IF(G365=プルダウン!$B$5,ABS(B365-J365),"")</f>
        <v/>
      </c>
      <c r="V365" s="69" t="str">
        <f>IF(AND(D365="",G365=プルダウン!$B$4),"振替作業不可",IF(AND(D365=プルダウン!$B$3,G365=プルダウン!$B$5),"振替休日不可",IF(G365=プルダウン!$B$5,IF(J365="","振替作業日未入力",IF(AND(J365-B365&gt;=-28,J365-B365&lt;=28),"","28日以内に変更")),"")))</f>
        <v/>
      </c>
      <c r="W365" s="159" t="str">
        <f>IF(G365=プルダウン!$B$4,IF(AND(J365&gt;=$B$346,J365&lt;$X$345),"",プルダウン!$G$9),"")</f>
        <v/>
      </c>
      <c r="X365" s="159"/>
    </row>
    <row r="366" spans="2:24">
      <c r="B366" s="64" t="str">
        <f>IF(B365="ー","ー",IF(B365+1&gt;DATE(基本情報!$F$10,基本情報!$H$10,基本情報!$J$10),"ー",B365+1))</f>
        <v>ー</v>
      </c>
      <c r="C366" s="65" t="str">
        <f t="shared" si="51"/>
        <v>ー</v>
      </c>
      <c r="D366" s="117" t="str">
        <f>IF(B366="","",IF(AND(B366&gt;=基本情報!$G$17,B366&lt;=基本情報!$J$17),"夏季休暇",IF(AND(B366&gt;=基本情報!$G$18,B366&lt;=基本情報!$J$18),"年末年始休暇",(IF($C366=基本情報!$G$16,"休日",IF($C366=基本情報!$I$16,"休日",""))))))</f>
        <v/>
      </c>
      <c r="E366" s="118"/>
      <c r="F366" s="119"/>
      <c r="G366" s="128"/>
      <c r="H366" s="129"/>
      <c r="I366" s="130"/>
      <c r="J366" s="131"/>
      <c r="K366" s="132"/>
      <c r="L366" s="133"/>
      <c r="M366" s="120"/>
      <c r="N366" s="120"/>
      <c r="O366" s="120"/>
      <c r="P366" s="120"/>
      <c r="Q366" s="107"/>
      <c r="R366" s="107"/>
      <c r="U366" s="70" t="str">
        <f>IF(G366=プルダウン!$B$5,ABS(B366-J366),"")</f>
        <v/>
      </c>
      <c r="V366" s="71" t="str">
        <f>IF(AND(D366="",G366=プルダウン!$B$4),"振替作業不可",IF(AND(D366=プルダウン!$B$3,G366=プルダウン!$B$5),"振替休日不可",IF(G366=プルダウン!$B$5,IF(J366="","振替作業日未入力",IF(AND(J366-B366&gt;=-28,J366-B366&lt;=28),"","28日以内に変更")),"")))</f>
        <v/>
      </c>
      <c r="W366" s="157" t="str">
        <f>IF(G366=プルダウン!$B$4,IF(AND(J366&gt;=$B$346,J366&lt;$X$345),"",プルダウン!$G$9),"")</f>
        <v/>
      </c>
      <c r="X366" s="157"/>
    </row>
    <row r="367" spans="2:24">
      <c r="B367" s="60" t="str">
        <f>IF(B366="ー","ー",IF(B366+1&gt;DATE(基本情報!$F$10,基本情報!$H$10,基本情報!$J$10),"ー",IF(MONTH(B360)=MONTH(B366+1),B366+1,"ー")))</f>
        <v>ー</v>
      </c>
      <c r="C367" s="61" t="str">
        <f t="shared" si="51"/>
        <v>ー</v>
      </c>
      <c r="D367" s="134" t="str">
        <f>IF(B367="","",IF(AND(B367&gt;=基本情報!$G$17,B367&lt;=基本情報!$J$17),"夏季休暇",IF(AND(B367&gt;=基本情報!$G$18,B367&lt;=基本情報!$J$18),"年末年始休暇",(IF($C367=基本情報!$G$16,"休日",IF($C367=基本情報!$I$16,"休日",""))))))</f>
        <v/>
      </c>
      <c r="E367" s="135"/>
      <c r="F367" s="136"/>
      <c r="G367" s="137"/>
      <c r="H367" s="138"/>
      <c r="I367" s="139"/>
      <c r="J367" s="140"/>
      <c r="K367" s="141"/>
      <c r="L367" s="142"/>
      <c r="M367" s="144"/>
      <c r="N367" s="144"/>
      <c r="O367" s="144"/>
      <c r="P367" s="144"/>
      <c r="Q367" s="105" t="str">
        <f>IF(COUNTIF(B367:B373,"ー")&gt;0,"ー",IF(COUNTIF(G367:G373,プルダウン!$B$6)+COUNTIF(G367:G373,プルダウン!$B$7)+COUNTIF(G367:G373,プルダウン!$B$8)+COUNTIF(G367:G373,プルダウン!$B$9)&gt;0,"ー",IF(COUNTIF(G367:G373,プルダウン!$B$3)+COUNTIF(G367:G373,プルダウン!$B$4)&gt;=2,"○","×")))</f>
        <v>ー</v>
      </c>
      <c r="R367" s="105" t="str">
        <f>IF(Q367="○",IF(COUNTBLANK(W367:W373)=7,Q367,"×"),Q367)</f>
        <v>ー</v>
      </c>
      <c r="U367" s="66" t="str">
        <f>IF(G367=プルダウン!$B$5,ABS(B367-J367),"")</f>
        <v/>
      </c>
      <c r="V367" s="67" t="str">
        <f>IF(AND(D367="",G367=プルダウン!$B$4),"振替作業不可",IF(AND(D367=プルダウン!$B$3,G367=プルダウン!$B$5),"振替休日不可",IF(G367=プルダウン!$B$5,IF(J367="","振替作業日未入力",IF(AND(J367-B367&gt;=-28,J367-B367&lt;=28),"","28日以内に変更")),"")))</f>
        <v/>
      </c>
      <c r="W367" s="158" t="str">
        <f>IF(G367=プルダウン!$B$4,IF(AND(J367&gt;=$B$346,J367&lt;$X$345),"",プルダウン!$G$9),"")</f>
        <v/>
      </c>
      <c r="X367" s="158"/>
    </row>
    <row r="368" spans="2:24">
      <c r="B368" s="62" t="str">
        <f>IF(B367="ー","ー",IF(B367+1&gt;DATE(基本情報!$F$10,基本情報!$H$10,基本情報!$J$10),"ー",B367+1))</f>
        <v>ー</v>
      </c>
      <c r="C368" s="63" t="str">
        <f t="shared" si="51"/>
        <v>ー</v>
      </c>
      <c r="D368" s="114" t="str">
        <f>IF(B368="","",IF(AND(B368&gt;=基本情報!$G$17,B368&lt;=基本情報!$J$17),"夏季休暇",IF(AND(B368&gt;=基本情報!$G$18,B368&lt;=基本情報!$J$18),"年末年始休暇",(IF($C368=基本情報!$G$16,"休日",IF($C368=基本情報!$I$16,"休日",""))))))</f>
        <v/>
      </c>
      <c r="E368" s="115"/>
      <c r="F368" s="116"/>
      <c r="G368" s="122"/>
      <c r="H368" s="123"/>
      <c r="I368" s="124"/>
      <c r="J368" s="125"/>
      <c r="K368" s="126"/>
      <c r="L368" s="127"/>
      <c r="M368" s="104"/>
      <c r="N368" s="104"/>
      <c r="O368" s="104"/>
      <c r="P368" s="104"/>
      <c r="Q368" s="106"/>
      <c r="R368" s="106"/>
      <c r="U368" s="68" t="str">
        <f>IF(G368=プルダウン!$B$5,ABS(B368-J368),"")</f>
        <v/>
      </c>
      <c r="V368" s="69" t="str">
        <f>IF(AND(D368="",G368=プルダウン!$B$4),"振替作業不可",IF(AND(D368=プルダウン!$B$3,G368=プルダウン!$B$5),"振替休日不可",IF(G368=プルダウン!$B$5,IF(J368="","振替作業日未入力",IF(AND(J368-B368&gt;=-28,J368-B368&lt;=28),"","28日以内に変更")),"")))</f>
        <v/>
      </c>
      <c r="W368" s="159" t="str">
        <f>IF(G368=プルダウン!$B$4,IF(AND(J368&gt;=$B$346,J368&lt;$X$345),"",プルダウン!$G$9),"")</f>
        <v/>
      </c>
      <c r="X368" s="159"/>
    </row>
    <row r="369" spans="2:24">
      <c r="B369" s="62" t="str">
        <f>IF(B368="ー","ー",IF(B368+1&gt;DATE(基本情報!$F$10,基本情報!$H$10,基本情報!$J$10),"ー",B368+1))</f>
        <v>ー</v>
      </c>
      <c r="C369" s="63" t="str">
        <f t="shared" si="51"/>
        <v>ー</v>
      </c>
      <c r="D369" s="114" t="str">
        <f>IF(B369="","",IF(AND(B369&gt;=基本情報!$G$17,B369&lt;=基本情報!$J$17),"夏季休暇",IF(AND(B369&gt;=基本情報!$G$18,B369&lt;=基本情報!$J$18),"年末年始休暇",(IF($C369=基本情報!$G$16,"休日",IF($C369=基本情報!$I$16,"休日",""))))))</f>
        <v/>
      </c>
      <c r="E369" s="115"/>
      <c r="F369" s="116"/>
      <c r="G369" s="122"/>
      <c r="H369" s="123"/>
      <c r="I369" s="124"/>
      <c r="J369" s="125"/>
      <c r="K369" s="126"/>
      <c r="L369" s="127"/>
      <c r="M369" s="104"/>
      <c r="N369" s="104"/>
      <c r="O369" s="104"/>
      <c r="P369" s="104"/>
      <c r="Q369" s="106"/>
      <c r="R369" s="106"/>
      <c r="U369" s="68" t="str">
        <f>IF(G369=プルダウン!$B$5,ABS(B369-J369),"")</f>
        <v/>
      </c>
      <c r="V369" s="69" t="str">
        <f>IF(AND(D369="",G369=プルダウン!$B$4),"振替作業不可",IF(AND(D369=プルダウン!$B$3,G369=プルダウン!$B$5),"振替休日不可",IF(G369=プルダウン!$B$5,IF(J369="","振替作業日未入力",IF(AND(J369-B369&gt;=-28,J369-B369&lt;=28),"","28日以内に変更")),"")))</f>
        <v/>
      </c>
      <c r="W369" s="159" t="str">
        <f>IF(G369=プルダウン!$B$4,IF(AND(J369&gt;=$B$346,J369&lt;$X$345),"",プルダウン!$G$9),"")</f>
        <v/>
      </c>
      <c r="X369" s="159"/>
    </row>
    <row r="370" spans="2:24">
      <c r="B370" s="62" t="str">
        <f>IF(B369="ー","ー",IF(B369+1&gt;DATE(基本情報!$F$10,基本情報!$H$10,基本情報!$J$10),"ー",B369+1))</f>
        <v>ー</v>
      </c>
      <c r="C370" s="63" t="str">
        <f t="shared" si="51"/>
        <v>ー</v>
      </c>
      <c r="D370" s="114" t="str">
        <f>IF(B370="","",IF(AND(B370&gt;=基本情報!$G$17,B370&lt;=基本情報!$J$17),"夏季休暇",IF(AND(B370&gt;=基本情報!$G$18,B370&lt;=基本情報!$J$18),"年末年始休暇",(IF($C370=基本情報!$G$16,"休日",IF($C370=基本情報!$I$16,"休日",""))))))</f>
        <v/>
      </c>
      <c r="E370" s="115"/>
      <c r="F370" s="116"/>
      <c r="G370" s="122"/>
      <c r="H370" s="123"/>
      <c r="I370" s="124"/>
      <c r="J370" s="125"/>
      <c r="K370" s="126"/>
      <c r="L370" s="127"/>
      <c r="M370" s="104"/>
      <c r="N370" s="104"/>
      <c r="O370" s="104"/>
      <c r="P370" s="104"/>
      <c r="Q370" s="106"/>
      <c r="R370" s="106"/>
      <c r="U370" s="68" t="str">
        <f>IF(G370=プルダウン!$B$5,ABS(B370-J370),"")</f>
        <v/>
      </c>
      <c r="V370" s="69" t="str">
        <f>IF(AND(D370="",G370=プルダウン!$B$4),"振替作業不可",IF(AND(D370=プルダウン!$B$3,G370=プルダウン!$B$5),"振替休日不可",IF(G370=プルダウン!$B$5,IF(J370="","振替作業日未入力",IF(AND(J370-B370&gt;=-28,J370-B370&lt;=28),"","28日以内に変更")),"")))</f>
        <v/>
      </c>
      <c r="W370" s="159" t="str">
        <f>IF(G370=プルダウン!$B$4,IF(AND(J370&gt;=$B$346,J370&lt;$X$345),"",プルダウン!$G$9),"")</f>
        <v/>
      </c>
      <c r="X370" s="159"/>
    </row>
    <row r="371" spans="2:24">
      <c r="B371" s="62" t="str">
        <f>IF(B370="ー","ー",IF(B370+1&gt;DATE(基本情報!$F$10,基本情報!$H$10,基本情報!$J$10),"ー",B370+1))</f>
        <v>ー</v>
      </c>
      <c r="C371" s="63" t="str">
        <f t="shared" si="51"/>
        <v>ー</v>
      </c>
      <c r="D371" s="114" t="str">
        <f>IF(B371="","",IF(AND(B371&gt;=基本情報!$G$17,B371&lt;=基本情報!$J$17),"夏季休暇",IF(AND(B371&gt;=基本情報!$G$18,B371&lt;=基本情報!$J$18),"年末年始休暇",(IF($C371=基本情報!$G$16,"休日",IF($C371=基本情報!$I$16,"休日",""))))))</f>
        <v/>
      </c>
      <c r="E371" s="115"/>
      <c r="F371" s="116"/>
      <c r="G371" s="122"/>
      <c r="H371" s="123"/>
      <c r="I371" s="124"/>
      <c r="J371" s="125"/>
      <c r="K371" s="126"/>
      <c r="L371" s="127"/>
      <c r="M371" s="104"/>
      <c r="N371" s="104"/>
      <c r="O371" s="104"/>
      <c r="P371" s="104"/>
      <c r="Q371" s="106"/>
      <c r="R371" s="106"/>
      <c r="U371" s="68" t="str">
        <f>IF(G371=プルダウン!$B$5,ABS(B371-J371),"")</f>
        <v/>
      </c>
      <c r="V371" s="69" t="str">
        <f>IF(AND(D371="",G371=プルダウン!$B$4),"振替作業不可",IF(AND(D371=プルダウン!$B$3,G371=プルダウン!$B$5),"振替休日不可",IF(G371=プルダウン!$B$5,IF(J371="","振替作業日未入力",IF(AND(J371-B371&gt;=-28,J371-B371&lt;=28),"","28日以内に変更")),"")))</f>
        <v/>
      </c>
      <c r="W371" s="159" t="str">
        <f>IF(G371=プルダウン!$B$4,IF(AND(J371&gt;=$B$346,J371&lt;$X$345),"",プルダウン!$G$9),"")</f>
        <v/>
      </c>
      <c r="X371" s="159"/>
    </row>
    <row r="372" spans="2:24">
      <c r="B372" s="62" t="str">
        <f>IF(B371="ー","ー",IF(B371+1&gt;DATE(基本情報!$F$10,基本情報!$H$10,基本情報!$J$10),"ー",B371+1))</f>
        <v>ー</v>
      </c>
      <c r="C372" s="63" t="str">
        <f t="shared" si="51"/>
        <v>ー</v>
      </c>
      <c r="D372" s="114" t="str">
        <f>IF(B372="","",IF(AND(B372&gt;=基本情報!$G$17,B372&lt;=基本情報!$J$17),"夏季休暇",IF(AND(B372&gt;=基本情報!$G$18,B372&lt;=基本情報!$J$18),"年末年始休暇",(IF($C372=基本情報!$G$16,"休日",IF($C372=基本情報!$I$16,"休日",""))))))</f>
        <v/>
      </c>
      <c r="E372" s="115"/>
      <c r="F372" s="116"/>
      <c r="G372" s="122"/>
      <c r="H372" s="123"/>
      <c r="I372" s="124"/>
      <c r="J372" s="125"/>
      <c r="K372" s="126"/>
      <c r="L372" s="127"/>
      <c r="M372" s="104"/>
      <c r="N372" s="104"/>
      <c r="O372" s="104"/>
      <c r="P372" s="104"/>
      <c r="Q372" s="106"/>
      <c r="R372" s="106"/>
      <c r="U372" s="68" t="str">
        <f>IF(G372=プルダウン!$B$5,ABS(B372-J372),"")</f>
        <v/>
      </c>
      <c r="V372" s="69" t="str">
        <f>IF(AND(D372="",G372=プルダウン!$B$4),"振替作業不可",IF(AND(D372=プルダウン!$B$3,G372=プルダウン!$B$5),"振替休日不可",IF(G372=プルダウン!$B$5,IF(J372="","振替作業日未入力",IF(AND(J372-B372&gt;=-28,J372-B372&lt;=28),"","28日以内に変更")),"")))</f>
        <v/>
      </c>
      <c r="W372" s="159" t="str">
        <f>IF(G372=プルダウン!$B$4,IF(AND(J372&gt;=$B$346,J372&lt;$X$345),"",プルダウン!$G$9),"")</f>
        <v/>
      </c>
      <c r="X372" s="159"/>
    </row>
    <row r="373" spans="2:24">
      <c r="B373" s="64" t="str">
        <f>IF(B372="ー","ー",IF(B372+1&gt;DATE(基本情報!$F$10,基本情報!$H$10,基本情報!$J$10),"ー",B372+1))</f>
        <v>ー</v>
      </c>
      <c r="C373" s="65" t="str">
        <f t="shared" si="51"/>
        <v>ー</v>
      </c>
      <c r="D373" s="117" t="str">
        <f>IF(B373="","",IF(AND(B373&gt;=基本情報!$G$17,B373&lt;=基本情報!$J$17),"夏季休暇",IF(AND(B373&gt;=基本情報!$G$18,B373&lt;=基本情報!$J$18),"年末年始休暇",(IF($C373=基本情報!$G$16,"休日",IF($C373=基本情報!$I$16,"休日",""))))))</f>
        <v/>
      </c>
      <c r="E373" s="118"/>
      <c r="F373" s="119"/>
      <c r="G373" s="128"/>
      <c r="H373" s="129"/>
      <c r="I373" s="130"/>
      <c r="J373" s="131"/>
      <c r="K373" s="132"/>
      <c r="L373" s="133"/>
      <c r="M373" s="120"/>
      <c r="N373" s="120"/>
      <c r="O373" s="120"/>
      <c r="P373" s="120"/>
      <c r="Q373" s="107"/>
      <c r="R373" s="107"/>
      <c r="U373" s="70" t="str">
        <f>IF(G373=プルダウン!$B$5,ABS(B373-J373),"")</f>
        <v/>
      </c>
      <c r="V373" s="71" t="str">
        <f>IF(AND(D373="",G373=プルダウン!$B$4),"振替作業不可",IF(AND(D373=プルダウン!$B$3,G373=プルダウン!$B$5),"振替休日不可",IF(G373=プルダウン!$B$5,IF(J373="","振替作業日未入力",IF(AND(J373-B373&gt;=-28,J373-B373&lt;=28),"","28日以内に変更")),"")))</f>
        <v/>
      </c>
      <c r="W373" s="157" t="str">
        <f>IF(G373=プルダウン!$B$4,IF(AND(J373&gt;=$B$346,J373&lt;$X$345),"",プルダウン!$G$9),"")</f>
        <v/>
      </c>
      <c r="X373" s="157"/>
    </row>
    <row r="374" spans="2:24">
      <c r="B374" s="60" t="str">
        <f>IF(B373="ー","ー",IF(B373+1&gt;DATE(基本情報!$F$10,基本情報!$H$10,基本情報!$J$10),"ー",IF(MONTH(B367)=MONTH(B373+1),B373+1,"ー")))</f>
        <v>ー</v>
      </c>
      <c r="C374" s="61" t="str">
        <f t="shared" si="51"/>
        <v>ー</v>
      </c>
      <c r="D374" s="134" t="str">
        <f>IF(B374="","",IF(AND(B374&gt;=基本情報!$G$17,B374&lt;=基本情報!$J$17),"夏季休暇",IF(AND(B374&gt;=基本情報!$G$18,B374&lt;=基本情報!$J$18),"年末年始休暇",(IF($C374=基本情報!$G$16,"休日",IF($C374=基本情報!$I$16,"休日",""))))))</f>
        <v/>
      </c>
      <c r="E374" s="135"/>
      <c r="F374" s="136"/>
      <c r="G374" s="137"/>
      <c r="H374" s="138"/>
      <c r="I374" s="139"/>
      <c r="J374" s="140"/>
      <c r="K374" s="141"/>
      <c r="L374" s="142"/>
      <c r="M374" s="144"/>
      <c r="N374" s="144"/>
      <c r="O374" s="144"/>
      <c r="P374" s="144"/>
      <c r="Q374" s="105" t="str">
        <f>IF(COUNTIF(B374:B380,"ー")&gt;0,"ー",IF(COUNTIF(G374:G380,プルダウン!$B$6)+COUNTIF(G374:G380,プルダウン!$B$7)+COUNTIF(G374:G380,プルダウン!$B$8)+COUNTIF(G374:G380,プルダウン!$B$9)&gt;0,"ー",IF(COUNTIF(G374:G380,プルダウン!$B$3)+COUNTIF(G374:G380,プルダウン!$B$4)&gt;=2,"○","×")))</f>
        <v>ー</v>
      </c>
      <c r="R374" s="105" t="str">
        <f>IF(Q374="○",IF(COUNTBLANK(W374:W380)=7,Q374,"×"),Q374)</f>
        <v>ー</v>
      </c>
      <c r="U374" s="66" t="str">
        <f>IF(G374=プルダウン!$B$5,ABS(B374-J374),"")</f>
        <v/>
      </c>
      <c r="V374" s="67" t="str">
        <f>IF(AND(D374="",G374=プルダウン!$B$4),"振替作業不可",IF(AND(D374=プルダウン!$B$3,G374=プルダウン!$B$5),"振替休日不可",IF(G374=プルダウン!$B$5,IF(J374="","振替作業日未入力",IF(AND(J374-B374&gt;=-28,J374-B374&lt;=28),"","28日以内に変更")),"")))</f>
        <v/>
      </c>
      <c r="W374" s="158" t="str">
        <f>IF(G374=プルダウン!$B$4,IF(AND(J374&gt;=$B$346,J374&lt;$X$345),"",プルダウン!$G$9),"")</f>
        <v/>
      </c>
      <c r="X374" s="158"/>
    </row>
    <row r="375" spans="2:24">
      <c r="B375" s="62" t="str">
        <f>IF(B374="ー","ー",IF(B374+1&gt;DATE(基本情報!$F$10,基本情報!$H$10,基本情報!$J$10),"ー",B374+1))</f>
        <v>ー</v>
      </c>
      <c r="C375" s="63" t="str">
        <f t="shared" si="51"/>
        <v>ー</v>
      </c>
      <c r="D375" s="114" t="str">
        <f>IF(B375="","",IF(AND(B375&gt;=基本情報!$G$17,B375&lt;=基本情報!$J$17),"夏季休暇",IF(AND(B375&gt;=基本情報!$G$18,B375&lt;=基本情報!$J$18),"年末年始休暇",(IF($C375=基本情報!$G$16,"休日",IF($C375=基本情報!$I$16,"休日",""))))))</f>
        <v/>
      </c>
      <c r="E375" s="115"/>
      <c r="F375" s="116"/>
      <c r="G375" s="122"/>
      <c r="H375" s="123"/>
      <c r="I375" s="124"/>
      <c r="J375" s="125"/>
      <c r="K375" s="126"/>
      <c r="L375" s="127"/>
      <c r="M375" s="104"/>
      <c r="N375" s="104"/>
      <c r="O375" s="104"/>
      <c r="P375" s="104"/>
      <c r="Q375" s="106"/>
      <c r="R375" s="106"/>
      <c r="U375" s="68" t="str">
        <f>IF(G375=プルダウン!$B$5,ABS(B375-J375),"")</f>
        <v/>
      </c>
      <c r="V375" s="69" t="str">
        <f>IF(AND(D375="",G375=プルダウン!$B$4),"振替作業不可",IF(AND(D375=プルダウン!$B$3,G375=プルダウン!$B$5),"振替休日不可",IF(G375=プルダウン!$B$5,IF(J375="","振替作業日未入力",IF(AND(J375-B375&gt;=-28,J375-B375&lt;=28),"","28日以内に変更")),"")))</f>
        <v/>
      </c>
      <c r="W375" s="159" t="str">
        <f>IF(G375=プルダウン!$B$4,IF(AND(J375&gt;=$B$346,J375&lt;$X$345),"",プルダウン!$G$9),"")</f>
        <v/>
      </c>
      <c r="X375" s="159"/>
    </row>
    <row r="376" spans="2:24">
      <c r="B376" s="62" t="str">
        <f>IF(B375="ー","ー",IF(B375+1&gt;DATE(基本情報!$F$10,基本情報!$H$10,基本情報!$J$10),"ー",B375+1))</f>
        <v>ー</v>
      </c>
      <c r="C376" s="63" t="str">
        <f>IFERROR(TEXT(B376,"aaa"),"")</f>
        <v>ー</v>
      </c>
      <c r="D376" s="114" t="str">
        <f>IF(B376="","",IF(AND(B376&gt;=基本情報!$G$17,B376&lt;=基本情報!$J$17),"夏季休暇",IF(AND(B376&gt;=基本情報!$G$18,B376&lt;=基本情報!$J$18),"年末年始休暇",(IF($C376=基本情報!$G$16,"休日",IF($C376=基本情報!$I$16,"休日",""))))))</f>
        <v/>
      </c>
      <c r="E376" s="115"/>
      <c r="F376" s="116"/>
      <c r="G376" s="122"/>
      <c r="H376" s="123"/>
      <c r="I376" s="124"/>
      <c r="J376" s="125"/>
      <c r="K376" s="126"/>
      <c r="L376" s="127"/>
      <c r="M376" s="104"/>
      <c r="N376" s="104"/>
      <c r="O376" s="104"/>
      <c r="P376" s="104"/>
      <c r="Q376" s="106"/>
      <c r="R376" s="106"/>
      <c r="U376" s="68" t="str">
        <f>IF(G376=プルダウン!$B$5,ABS(B376-J376),"")</f>
        <v/>
      </c>
      <c r="V376" s="69" t="str">
        <f>IF(AND(D376="",G376=プルダウン!$B$4),"振替作業不可",IF(AND(D376=プルダウン!$B$3,G376=プルダウン!$B$5),"振替休日不可",IF(G376=プルダウン!$B$5,IF(J376="","振替作業日未入力",IF(AND(J376-B376&gt;=-28,J376-B376&lt;=28),"","28日以内に変更")),"")))</f>
        <v/>
      </c>
      <c r="W376" s="159" t="str">
        <f>IF(G376=プルダウン!$B$4,IF(AND(J376&gt;=$B$346,J376&lt;$X$345),"",プルダウン!$G$9),"")</f>
        <v/>
      </c>
      <c r="X376" s="159"/>
    </row>
    <row r="377" spans="2:24">
      <c r="B377" s="62" t="str">
        <f>IF(B376="ー","ー",IF(B376+1&gt;DATE(基本情報!$F$10,基本情報!$H$10,基本情報!$J$10),"ー",B376+1))</f>
        <v>ー</v>
      </c>
      <c r="C377" s="63" t="str">
        <f t="shared" ref="C377:C380" si="52">IFERROR(TEXT(B377,"aaa"),"")</f>
        <v>ー</v>
      </c>
      <c r="D377" s="114" t="str">
        <f>IF(B377="","",IF(AND(B377&gt;=基本情報!$G$17,B377&lt;=基本情報!$J$17),"夏季休暇",IF(AND(B377&gt;=基本情報!$G$18,B377&lt;=基本情報!$J$18),"年末年始休暇",(IF($C377=基本情報!$G$16,"休日",IF($C377=基本情報!$I$16,"休日",""))))))</f>
        <v/>
      </c>
      <c r="E377" s="115"/>
      <c r="F377" s="116"/>
      <c r="G377" s="122"/>
      <c r="H377" s="123"/>
      <c r="I377" s="124"/>
      <c r="J377" s="125"/>
      <c r="K377" s="126"/>
      <c r="L377" s="127"/>
      <c r="M377" s="104"/>
      <c r="N377" s="104"/>
      <c r="O377" s="104"/>
      <c r="P377" s="104"/>
      <c r="Q377" s="106"/>
      <c r="R377" s="106"/>
      <c r="U377" s="68" t="str">
        <f>IF(G377=プルダウン!$B$5,ABS(B377-J377),"")</f>
        <v/>
      </c>
      <c r="V377" s="69" t="str">
        <f>IF(AND(D377="",G377=プルダウン!$B$4),"振替作業不可",IF(AND(D377=プルダウン!$B$3,G377=プルダウン!$B$5),"振替休日不可",IF(G377=プルダウン!$B$5,IF(J377="","振替作業日未入力",IF(AND(J377-B377&gt;=-28,J377-B377&lt;=28),"","28日以内に変更")),"")))</f>
        <v/>
      </c>
      <c r="W377" s="159" t="str">
        <f>IF(G377=プルダウン!$B$4,IF(AND(J377&gt;=$B$346,J377&lt;$X$345),"",プルダウン!$G$9),"")</f>
        <v/>
      </c>
      <c r="X377" s="159"/>
    </row>
    <row r="378" spans="2:24">
      <c r="B378" s="62" t="str">
        <f>IF(B377="ー","ー",IF(B377+1&gt;DATE(基本情報!$F$10,基本情報!$H$10,基本情報!$J$10),"ー",B377+1))</f>
        <v>ー</v>
      </c>
      <c r="C378" s="63" t="str">
        <f t="shared" si="52"/>
        <v>ー</v>
      </c>
      <c r="D378" s="114" t="str">
        <f>IF(B378="","",IF(AND(B378&gt;=基本情報!$G$17,B378&lt;=基本情報!$J$17),"夏季休暇",IF(AND(B378&gt;=基本情報!$G$18,B378&lt;=基本情報!$J$18),"年末年始休暇",(IF($C378=基本情報!$G$16,"休日",IF($C378=基本情報!$I$16,"休日",""))))))</f>
        <v/>
      </c>
      <c r="E378" s="115"/>
      <c r="F378" s="116"/>
      <c r="G378" s="122"/>
      <c r="H378" s="123"/>
      <c r="I378" s="124"/>
      <c r="J378" s="125"/>
      <c r="K378" s="126"/>
      <c r="L378" s="127"/>
      <c r="M378" s="104"/>
      <c r="N378" s="104"/>
      <c r="O378" s="104"/>
      <c r="P378" s="104"/>
      <c r="Q378" s="106"/>
      <c r="R378" s="106"/>
      <c r="U378" s="68" t="str">
        <f>IF(G378=プルダウン!$B$5,ABS(B378-J378),"")</f>
        <v/>
      </c>
      <c r="V378" s="69" t="str">
        <f>IF(AND(D378="",G378=プルダウン!$B$4),"振替作業不可",IF(AND(D378=プルダウン!$B$3,G378=プルダウン!$B$5),"振替休日不可",IF(G378=プルダウン!$B$5,IF(J378="","振替作業日未入力",IF(AND(J378-B378&gt;=-28,J378-B378&lt;=28),"","28日以内に変更")),"")))</f>
        <v/>
      </c>
      <c r="W378" s="159" t="str">
        <f>IF(G378=プルダウン!$B$4,IF(AND(J378&gt;=$B$346,J378&lt;$X$345),"",プルダウン!$G$9),"")</f>
        <v/>
      </c>
      <c r="X378" s="159"/>
    </row>
    <row r="379" spans="2:24">
      <c r="B379" s="62" t="str">
        <f>IF(B378="ー","ー",IF(B378+1&gt;DATE(基本情報!$F$10,基本情報!$H$10,基本情報!$J$10),"ー",B378+1))</f>
        <v>ー</v>
      </c>
      <c r="C379" s="63" t="str">
        <f t="shared" si="52"/>
        <v>ー</v>
      </c>
      <c r="D379" s="114" t="str">
        <f>IF(B379="","",IF(AND(B379&gt;=基本情報!$G$17,B379&lt;=基本情報!$J$17),"夏季休暇",IF(AND(B379&gt;=基本情報!$G$18,B379&lt;=基本情報!$J$18),"年末年始休暇",(IF($C379=基本情報!$G$16,"休日",IF($C379=基本情報!$I$16,"休日",""))))))</f>
        <v/>
      </c>
      <c r="E379" s="115"/>
      <c r="F379" s="116"/>
      <c r="G379" s="122"/>
      <c r="H379" s="123"/>
      <c r="I379" s="124"/>
      <c r="J379" s="125"/>
      <c r="K379" s="126"/>
      <c r="L379" s="127"/>
      <c r="M379" s="104"/>
      <c r="N379" s="104"/>
      <c r="O379" s="104"/>
      <c r="P379" s="104"/>
      <c r="Q379" s="106"/>
      <c r="R379" s="106"/>
      <c r="U379" s="68" t="str">
        <f>IF(G379=プルダウン!$B$5,ABS(B379-J379),"")</f>
        <v/>
      </c>
      <c r="V379" s="69" t="str">
        <f>IF(AND(D379="",G379=プルダウン!$B$4),"振替作業不可",IF(AND(D379=プルダウン!$B$3,G379=プルダウン!$B$5),"振替休日不可",IF(G379=プルダウン!$B$5,IF(J379="","振替作業日未入力",IF(AND(J379-B379&gt;=-28,J379-B379&lt;=28),"","28日以内に変更")),"")))</f>
        <v/>
      </c>
      <c r="W379" s="159" t="str">
        <f>IF(G379=プルダウン!$B$4,IF(AND(J379&gt;=$B$346,J379&lt;$X$345),"",プルダウン!$G$9),"")</f>
        <v/>
      </c>
      <c r="X379" s="159"/>
    </row>
    <row r="380" spans="2:24">
      <c r="B380" s="64" t="str">
        <f>IF(B379="ー","ー",IF(B379+1&gt;DATE(基本情報!$F$10,基本情報!$H$10,基本情報!$J$10),"ー",B379+1))</f>
        <v>ー</v>
      </c>
      <c r="C380" s="65" t="str">
        <f t="shared" si="52"/>
        <v>ー</v>
      </c>
      <c r="D380" s="117" t="str">
        <f>IF(B380="","",IF(AND(B380&gt;=基本情報!$G$17,B380&lt;=基本情報!$J$17),"夏季休暇",IF(AND(B380&gt;=基本情報!$G$18,B380&lt;=基本情報!$J$18),"年末年始休暇",(IF($C380=基本情報!$G$16,"休日",IF($C380=基本情報!$I$16,"休日",""))))))</f>
        <v/>
      </c>
      <c r="E380" s="118"/>
      <c r="F380" s="119"/>
      <c r="G380" s="128"/>
      <c r="H380" s="129"/>
      <c r="I380" s="130"/>
      <c r="J380" s="131"/>
      <c r="K380" s="132"/>
      <c r="L380" s="133"/>
      <c r="M380" s="120"/>
      <c r="N380" s="120"/>
      <c r="O380" s="120"/>
      <c r="P380" s="120"/>
      <c r="Q380" s="107"/>
      <c r="R380" s="107"/>
      <c r="U380" s="70" t="str">
        <f>IF(G380=プルダウン!$B$5,ABS(B380-J380),"")</f>
        <v/>
      </c>
      <c r="V380" s="71" t="str">
        <f>IF(AND(D380="",G380=プルダウン!$B$4),"振替作業不可",IF(AND(D380=プルダウン!$B$3,G380=プルダウン!$B$5),"振替休日不可",IF(G380=プルダウン!$B$5,IF(J380="","振替作業日未入力",IF(AND(J380-B380&gt;=-28,J380-B380&lt;=28),"","28日以内に変更")),"")))</f>
        <v/>
      </c>
      <c r="W380" s="157" t="str">
        <f>IF(G380=プルダウン!$B$4,IF(AND(J380&gt;=$B$346,J380&lt;$X$345),"",プルダウン!$G$9),"")</f>
        <v/>
      </c>
      <c r="X380" s="157"/>
    </row>
    <row r="381" spans="2:24" ht="9.75" customHeight="1"/>
    <row r="382" spans="2:24">
      <c r="E382" s="29" t="s">
        <v>86</v>
      </c>
      <c r="F382" s="30"/>
      <c r="G382" s="30"/>
      <c r="H382" s="30"/>
      <c r="I382" s="30"/>
      <c r="J382" s="30"/>
      <c r="K382" s="30"/>
      <c r="L382" s="55" t="s">
        <v>87</v>
      </c>
      <c r="M382" s="30"/>
      <c r="N382" s="30"/>
      <c r="O382" s="30"/>
      <c r="P382" s="30"/>
      <c r="Q382" s="30"/>
      <c r="R382" s="84"/>
    </row>
    <row r="383" spans="2:24">
      <c r="E383" s="78" t="s">
        <v>79</v>
      </c>
      <c r="F383" s="79" t="s">
        <v>80</v>
      </c>
      <c r="G383" s="79" t="s">
        <v>81</v>
      </c>
      <c r="H383" s="79" t="s">
        <v>82</v>
      </c>
      <c r="I383" s="79" t="s">
        <v>83</v>
      </c>
      <c r="J383" s="79" t="s">
        <v>84</v>
      </c>
      <c r="K383" s="80" t="s">
        <v>85</v>
      </c>
      <c r="L383" s="78" t="s">
        <v>79</v>
      </c>
      <c r="M383" s="79" t="s">
        <v>80</v>
      </c>
      <c r="N383" s="79" t="s">
        <v>81</v>
      </c>
      <c r="O383" s="79" t="s">
        <v>82</v>
      </c>
      <c r="P383" s="79" t="s">
        <v>83</v>
      </c>
      <c r="Q383" s="79" t="s">
        <v>84</v>
      </c>
      <c r="R383" s="85" t="s">
        <v>85</v>
      </c>
    </row>
    <row r="384" spans="2:24">
      <c r="E384" s="81">
        <f>COUNTIF($G346:$G380,プルダウン!$B$3)</f>
        <v>0</v>
      </c>
      <c r="F384" s="82">
        <f>COUNTIF($G346:$G380,プルダウン!$B$4)</f>
        <v>0</v>
      </c>
      <c r="G384" s="82">
        <f>COUNTIF($G346:$G380,プルダウン!$B$5)</f>
        <v>0</v>
      </c>
      <c r="H384" s="82">
        <f>COUNTIF($G346:$G380,プルダウン!$B$6)</f>
        <v>0</v>
      </c>
      <c r="I384" s="82">
        <f>COUNTIF($G346:$G380,プルダウン!$B$7)</f>
        <v>0</v>
      </c>
      <c r="J384" s="82">
        <f>COUNTIF($G346:$G380,プルダウン!$B$8)</f>
        <v>0</v>
      </c>
      <c r="K384" s="83">
        <f>COUNTIF($G346:$G380,プルダウン!$B$9)</f>
        <v>0</v>
      </c>
      <c r="L384" s="81">
        <f>E384</f>
        <v>0</v>
      </c>
      <c r="M384" s="82">
        <f t="shared" ref="M384" si="53">F384</f>
        <v>0</v>
      </c>
      <c r="N384" s="82">
        <f t="shared" ref="N384" si="54">G384</f>
        <v>0</v>
      </c>
      <c r="O384" s="82">
        <f t="shared" ref="O384" si="55">H384</f>
        <v>0</v>
      </c>
      <c r="P384" s="82">
        <f t="shared" ref="P384" si="56">I384</f>
        <v>0</v>
      </c>
      <c r="Q384" s="82">
        <f t="shared" ref="Q384" si="57">J384</f>
        <v>0</v>
      </c>
      <c r="R384" s="86">
        <f t="shared" ref="R384" si="58">K384</f>
        <v>0</v>
      </c>
    </row>
    <row r="385" spans="2:24">
      <c r="E385" s="29" t="s">
        <v>58</v>
      </c>
      <c r="F385" s="30"/>
      <c r="G385" s="30"/>
      <c r="H385" s="30"/>
      <c r="I385" s="30"/>
      <c r="J385" s="30"/>
      <c r="K385" s="30"/>
      <c r="L385" s="29" t="s">
        <v>60</v>
      </c>
      <c r="M385" s="30"/>
      <c r="N385" s="30"/>
      <c r="O385" s="30"/>
      <c r="P385" s="30"/>
      <c r="Q385" s="30"/>
      <c r="R385" s="84"/>
    </row>
    <row r="386" spans="2:24">
      <c r="E386" s="55" t="s">
        <v>47</v>
      </c>
      <c r="F386" s="32"/>
      <c r="G386" s="31" t="s">
        <v>48</v>
      </c>
      <c r="H386" s="34"/>
      <c r="I386" s="35" t="s">
        <v>53</v>
      </c>
      <c r="J386" s="36"/>
      <c r="K386" s="35"/>
      <c r="L386" s="55" t="s">
        <v>47</v>
      </c>
      <c r="M386" s="32"/>
      <c r="N386" s="31" t="s">
        <v>48</v>
      </c>
      <c r="O386" s="34"/>
      <c r="P386" s="35" t="s">
        <v>53</v>
      </c>
      <c r="Q386" s="36"/>
      <c r="R386" s="36"/>
    </row>
    <row r="387" spans="2:24">
      <c r="E387" s="56">
        <f>COUNTIF(Q346:Q380,"○")+COUNTIF(Q346:Q380,"×")</f>
        <v>0</v>
      </c>
      <c r="F387" s="32"/>
      <c r="G387" s="31">
        <f>COUNTIF(Q346:Q380,"○")</f>
        <v>0</v>
      </c>
      <c r="H387" s="34"/>
      <c r="I387" s="47" t="e">
        <f>G387/E387</f>
        <v>#DIV/0!</v>
      </c>
      <c r="J387" s="36"/>
      <c r="K387" s="35"/>
      <c r="L387" s="56">
        <f>E387+L339</f>
        <v>8</v>
      </c>
      <c r="M387" s="32"/>
      <c r="N387" s="37">
        <f>G387+N339</f>
        <v>8</v>
      </c>
      <c r="O387" s="34"/>
      <c r="P387" s="47">
        <f>N387/L387</f>
        <v>1</v>
      </c>
      <c r="Q387" s="36"/>
      <c r="R387" s="36"/>
    </row>
    <row r="388" spans="2:24">
      <c r="E388" s="55" t="s">
        <v>59</v>
      </c>
      <c r="F388" s="32"/>
      <c r="G388" s="32"/>
      <c r="H388" s="32"/>
      <c r="I388" s="32"/>
      <c r="J388" s="33"/>
      <c r="K388" s="32"/>
      <c r="L388" s="55" t="s">
        <v>61</v>
      </c>
      <c r="M388" s="32"/>
      <c r="N388" s="32"/>
      <c r="O388" s="32"/>
      <c r="P388" s="32"/>
      <c r="Q388" s="33"/>
      <c r="R388" s="33"/>
    </row>
    <row r="389" spans="2:24">
      <c r="E389" s="55" t="s">
        <v>47</v>
      </c>
      <c r="F389" s="32"/>
      <c r="G389" s="31" t="s">
        <v>48</v>
      </c>
      <c r="H389" s="34"/>
      <c r="I389" s="35" t="s">
        <v>53</v>
      </c>
      <c r="J389" s="36"/>
      <c r="K389" s="35"/>
      <c r="L389" s="55" t="s">
        <v>47</v>
      </c>
      <c r="M389" s="32"/>
      <c r="N389" s="31" t="s">
        <v>48</v>
      </c>
      <c r="O389" s="34"/>
      <c r="P389" s="35" t="s">
        <v>62</v>
      </c>
      <c r="Q389" s="36"/>
      <c r="R389" s="36"/>
    </row>
    <row r="390" spans="2:24">
      <c r="E390" s="56">
        <f>COUNTIF(R346:R380,"○")+COUNTIF(R346:R380,"×")</f>
        <v>0</v>
      </c>
      <c r="F390" s="32"/>
      <c r="G390" s="31">
        <f>COUNTIF(R346:R380,"○")</f>
        <v>0</v>
      </c>
      <c r="H390" s="34"/>
      <c r="I390" s="47" t="e">
        <f>G390/E390</f>
        <v>#DIV/0!</v>
      </c>
      <c r="J390" s="36"/>
      <c r="K390" s="35"/>
      <c r="L390" s="56">
        <f>E390+L342</f>
        <v>8</v>
      </c>
      <c r="M390" s="32"/>
      <c r="N390" s="37">
        <f>G390+N342</f>
        <v>7</v>
      </c>
      <c r="O390" s="34"/>
      <c r="P390" s="47" t="str">
        <f>IF(L390=0,"ー",IF(N390=L390,"達成","未達成"))</f>
        <v>未達成</v>
      </c>
      <c r="Q390" s="36"/>
      <c r="R390" s="36"/>
    </row>
    <row r="391" spans="2:24" ht="9.75" customHeight="1">
      <c r="E391" s="48"/>
      <c r="F391" s="48"/>
      <c r="G391" s="48"/>
      <c r="H391" s="48"/>
      <c r="I391" s="48"/>
      <c r="J391" s="48"/>
      <c r="K391" s="48"/>
      <c r="L391" s="49"/>
      <c r="M391" s="50"/>
      <c r="N391" s="50"/>
      <c r="O391" s="50"/>
      <c r="P391" s="51"/>
      <c r="Q391" s="50"/>
      <c r="R391" s="50"/>
    </row>
    <row r="392" spans="2:24" ht="19.5">
      <c r="B392" s="150">
        <f>EDATE(B344,1)</f>
        <v>45717</v>
      </c>
      <c r="C392" s="150"/>
      <c r="M392" s="145" t="s">
        <v>29</v>
      </c>
      <c r="N392" s="145"/>
      <c r="O392" s="108"/>
      <c r="P392" s="108"/>
      <c r="Q392" s="108"/>
      <c r="R392" s="108"/>
      <c r="U392" s="111" t="s">
        <v>57</v>
      </c>
      <c r="V392" s="59" t="s">
        <v>55</v>
      </c>
      <c r="W392" s="109" t="s">
        <v>56</v>
      </c>
      <c r="X392" s="110"/>
    </row>
    <row r="393" spans="2:24" ht="18.75" customHeight="1">
      <c r="B393" s="45" t="s">
        <v>23</v>
      </c>
      <c r="C393" s="45" t="s">
        <v>3</v>
      </c>
      <c r="D393" s="143" t="s">
        <v>4</v>
      </c>
      <c r="E393" s="143"/>
      <c r="F393" s="143"/>
      <c r="G393" s="100" t="s">
        <v>5</v>
      </c>
      <c r="H393" s="100"/>
      <c r="I393" s="100"/>
      <c r="J393" s="100" t="s">
        <v>88</v>
      </c>
      <c r="K393" s="100"/>
      <c r="L393" s="100"/>
      <c r="M393" s="100" t="s">
        <v>24</v>
      </c>
      <c r="N393" s="100"/>
      <c r="O393" s="100"/>
      <c r="P393" s="100"/>
      <c r="Q393" s="46" t="s">
        <v>49</v>
      </c>
      <c r="R393" s="53" t="s">
        <v>56</v>
      </c>
      <c r="U393" s="112"/>
      <c r="V393" s="5" t="s">
        <v>64</v>
      </c>
      <c r="W393" s="58" t="s">
        <v>63</v>
      </c>
      <c r="X393" s="57" t="e">
        <f>IF(COUNTIF(C394:C428,C394)=0,"",B394+COUNTIF(B394:B428,"&gt;=1"))</f>
        <v>#VALUE!</v>
      </c>
    </row>
    <row r="394" spans="2:24">
      <c r="B394" s="60" t="str">
        <f>IF(B392&gt;DATE(基本情報!$F$10,基本情報!$H$10,基本情報!$J$10),"ー",IF(COUNTIF(C346:C380,C346)=0,"",B346+COUNTIF(B346:B380,"&gt;=1")))</f>
        <v>ー</v>
      </c>
      <c r="C394" s="61" t="str">
        <f>IF(B394="ー","ー",$C$10)</f>
        <v>ー</v>
      </c>
      <c r="D394" s="134" t="str">
        <f>IF(B394="","",IF(AND(B394&gt;=基本情報!$G$17,B394&lt;=基本情報!$J$17),"夏季休暇",IF(AND(B394&gt;=基本情報!$G$18,B394&lt;=基本情報!$J$18),"年末年始休暇",(IF($C394=基本情報!$G$16,"休日",IF($C394=基本情報!$I$16,"休日",""))))))</f>
        <v/>
      </c>
      <c r="E394" s="135"/>
      <c r="F394" s="136"/>
      <c r="G394" s="137"/>
      <c r="H394" s="138"/>
      <c r="I394" s="139"/>
      <c r="J394" s="140"/>
      <c r="K394" s="141"/>
      <c r="L394" s="142"/>
      <c r="M394" s="144"/>
      <c r="N394" s="144"/>
      <c r="O394" s="144"/>
      <c r="P394" s="144"/>
      <c r="Q394" s="105" t="str">
        <f>IF(COUNTIF(B394:B400,"ー")&gt;0,"ー",IF(COUNTIF(G394:G400,プルダウン!$B$6)+COUNTIF(G394:G400,プルダウン!$B$7)+COUNTIF(G394:G400,プルダウン!$B$8)+COUNTIF(G394:G400,プルダウン!$B$9)&gt;0,"ー",IF(COUNTIF(G394:G400,プルダウン!$B$3)+COUNTIF(G394:G400,プルダウン!$B$4)&gt;=2,"○","×")))</f>
        <v>ー</v>
      </c>
      <c r="R394" s="105" t="str">
        <f>IF(Q394="○",IF(COUNTBLANK(W394:W400)=7,Q394,"×"),Q394)</f>
        <v>ー</v>
      </c>
      <c r="U394" s="66" t="str">
        <f>IF(G394=プルダウン!$B$5,ABS(B394-J394),"")</f>
        <v/>
      </c>
      <c r="V394" s="67" t="str">
        <f>IF(AND(D394="",G394=プルダウン!$B$4),"振替作業不可",IF(AND(D394=プルダウン!$B$3,G394=プルダウン!$B$5),"振替休日不可",IF(G394=プルダウン!$B$5,IF(J394="","振替作業日未入力",IF(AND(J394-B394&gt;=-28,J394-B394&lt;=28),"","28日以内に変更")),"")))</f>
        <v/>
      </c>
      <c r="W394" s="151" t="str">
        <f>IF(G394=プルダウン!$B$4,IF(AND(J394&gt;=$B$394,J394&lt;$X$393),"",プルダウン!$G$9),"")</f>
        <v/>
      </c>
      <c r="X394" s="152"/>
    </row>
    <row r="395" spans="2:24">
      <c r="B395" s="62" t="str">
        <f>IF(B394="ー","ー",IF(B394+1&gt;DATE(基本情報!$F$10,基本情報!$H$10,基本情報!$J$10),"ー",B394+1))</f>
        <v>ー</v>
      </c>
      <c r="C395" s="63" t="str">
        <f t="shared" ref="C395:C423" si="59">IFERROR(TEXT(B395,"aaa"),"")</f>
        <v>ー</v>
      </c>
      <c r="D395" s="114" t="str">
        <f>IF(B395="","",IF(AND(B395&gt;=基本情報!$G$17,B395&lt;=基本情報!$J$17),"夏季休暇",IF(AND(B395&gt;=基本情報!$G$18,B395&lt;=基本情報!$J$18),"年末年始休暇",(IF($C395=基本情報!$G$16,"休日",IF($C395=基本情報!$I$16,"休日",""))))))</f>
        <v/>
      </c>
      <c r="E395" s="115"/>
      <c r="F395" s="116"/>
      <c r="G395" s="122"/>
      <c r="H395" s="123"/>
      <c r="I395" s="124"/>
      <c r="J395" s="125"/>
      <c r="K395" s="126"/>
      <c r="L395" s="127"/>
      <c r="M395" s="104"/>
      <c r="N395" s="104"/>
      <c r="O395" s="104"/>
      <c r="P395" s="104"/>
      <c r="Q395" s="106"/>
      <c r="R395" s="106"/>
      <c r="U395" s="68" t="str">
        <f>IF(G395=プルダウン!$B$5,ABS(B395-J395),"")</f>
        <v/>
      </c>
      <c r="V395" s="69" t="str">
        <f>IF(AND(D395="",G395=プルダウン!$B$4),"振替作業不可",IF(AND(D395=プルダウン!$B$3,G395=プルダウン!$B$5),"振替休日不可",IF(G395=プルダウン!$B$5,IF(J395="","振替作業日未入力",IF(AND(J395-B395&gt;=-28,J395-B395&lt;=28),"","28日以内に変更")),"")))</f>
        <v/>
      </c>
      <c r="W395" s="159" t="str">
        <f>IF(G395=プルダウン!$B$4,IF(AND(J395&gt;=$B$394,J395&lt;$X$393),"",プルダウン!$G$9),"")</f>
        <v/>
      </c>
      <c r="X395" s="159"/>
    </row>
    <row r="396" spans="2:24">
      <c r="B396" s="62" t="str">
        <f>IF(B395="ー","ー",IF(B395+1&gt;DATE(基本情報!$F$10,基本情報!$H$10,基本情報!$J$10),"ー",B395+1))</f>
        <v>ー</v>
      </c>
      <c r="C396" s="63" t="str">
        <f t="shared" si="59"/>
        <v>ー</v>
      </c>
      <c r="D396" s="114" t="str">
        <f>IF(B396="","",IF(AND(B396&gt;=基本情報!$G$17,B396&lt;=基本情報!$J$17),"夏季休暇",IF(AND(B396&gt;=基本情報!$G$18,B396&lt;=基本情報!$J$18),"年末年始休暇",(IF($C396=基本情報!$G$16,"休日",IF($C396=基本情報!$I$16,"休日",""))))))</f>
        <v/>
      </c>
      <c r="E396" s="115"/>
      <c r="F396" s="116"/>
      <c r="G396" s="122"/>
      <c r="H396" s="123"/>
      <c r="I396" s="124"/>
      <c r="J396" s="125"/>
      <c r="K396" s="126"/>
      <c r="L396" s="127"/>
      <c r="M396" s="104"/>
      <c r="N396" s="104"/>
      <c r="O396" s="104"/>
      <c r="P396" s="104"/>
      <c r="Q396" s="106"/>
      <c r="R396" s="106"/>
      <c r="U396" s="68" t="str">
        <f>IF(G396=プルダウン!$B$5,ABS(B396-J396),"")</f>
        <v/>
      </c>
      <c r="V396" s="69" t="str">
        <f>IF(AND(D396="",G396=プルダウン!$B$4),"振替作業不可",IF(AND(D396=プルダウン!$B$3,G396=プルダウン!$B$5),"振替休日不可",IF(G396=プルダウン!$B$5,IF(J396="","振替作業日未入力",IF(AND(J396-B396&gt;=-28,J396-B396&lt;=28),"","28日以内に変更")),"")))</f>
        <v/>
      </c>
      <c r="W396" s="159" t="str">
        <f>IF(G396=プルダウン!$B$4,IF(AND(J396&gt;=$B$394,J396&lt;$X$393),"",プルダウン!$G$9),"")</f>
        <v/>
      </c>
      <c r="X396" s="159"/>
    </row>
    <row r="397" spans="2:24">
      <c r="B397" s="62" t="str">
        <f>IF(B396="ー","ー",IF(B396+1&gt;DATE(基本情報!$F$10,基本情報!$H$10,基本情報!$J$10),"ー",B396+1))</f>
        <v>ー</v>
      </c>
      <c r="C397" s="63" t="str">
        <f t="shared" si="59"/>
        <v>ー</v>
      </c>
      <c r="D397" s="114" t="str">
        <f>IF(B397="","",IF(AND(B397&gt;=基本情報!$G$17,B397&lt;=基本情報!$J$17),"夏季休暇",IF(AND(B397&gt;=基本情報!$G$18,B397&lt;=基本情報!$J$18),"年末年始休暇",(IF($C397=基本情報!$G$16,"休日",IF($C397=基本情報!$I$16,"休日",""))))))</f>
        <v/>
      </c>
      <c r="E397" s="115"/>
      <c r="F397" s="116"/>
      <c r="G397" s="122"/>
      <c r="H397" s="123"/>
      <c r="I397" s="124"/>
      <c r="J397" s="125"/>
      <c r="K397" s="126"/>
      <c r="L397" s="127"/>
      <c r="M397" s="104"/>
      <c r="N397" s="104"/>
      <c r="O397" s="104"/>
      <c r="P397" s="104"/>
      <c r="Q397" s="106"/>
      <c r="R397" s="106"/>
      <c r="U397" s="68" t="str">
        <f>IF(G397=プルダウン!$B$5,ABS(B397-J397),"")</f>
        <v/>
      </c>
      <c r="V397" s="69" t="str">
        <f>IF(AND(D397="",G397=プルダウン!$B$4),"振替作業不可",IF(AND(D397=プルダウン!$B$3,G397=プルダウン!$B$5),"振替休日不可",IF(G397=プルダウン!$B$5,IF(J397="","振替作業日未入力",IF(AND(J397-B397&gt;=-28,J397-B397&lt;=28),"","28日以内に変更")),"")))</f>
        <v/>
      </c>
      <c r="W397" s="159" t="str">
        <f>IF(G397=プルダウン!$B$4,IF(AND(J397&gt;=$B$394,J397&lt;$X$393),"",プルダウン!$G$9),"")</f>
        <v/>
      </c>
      <c r="X397" s="159"/>
    </row>
    <row r="398" spans="2:24">
      <c r="B398" s="62" t="str">
        <f>IF(B397="ー","ー",IF(B397+1&gt;DATE(基本情報!$F$10,基本情報!$H$10,基本情報!$J$10),"ー",B397+1))</f>
        <v>ー</v>
      </c>
      <c r="C398" s="63" t="str">
        <f t="shared" si="59"/>
        <v>ー</v>
      </c>
      <c r="D398" s="114" t="str">
        <f>IF(B398="","",IF(AND(B398&gt;=基本情報!$G$17,B398&lt;=基本情報!$J$17),"夏季休暇",IF(AND(B398&gt;=基本情報!$G$18,B398&lt;=基本情報!$J$18),"年末年始休暇",(IF($C398=基本情報!$G$16,"休日",IF($C398=基本情報!$I$16,"休日",""))))))</f>
        <v/>
      </c>
      <c r="E398" s="115"/>
      <c r="F398" s="116"/>
      <c r="G398" s="122"/>
      <c r="H398" s="123"/>
      <c r="I398" s="124"/>
      <c r="J398" s="125"/>
      <c r="K398" s="126"/>
      <c r="L398" s="127"/>
      <c r="M398" s="104"/>
      <c r="N398" s="104"/>
      <c r="O398" s="104"/>
      <c r="P398" s="104"/>
      <c r="Q398" s="106"/>
      <c r="R398" s="106"/>
      <c r="U398" s="68" t="str">
        <f>IF(G398=プルダウン!$B$5,ABS(B398-J398),"")</f>
        <v/>
      </c>
      <c r="V398" s="69" t="str">
        <f>IF(AND(D398="",G398=プルダウン!$B$4),"振替作業不可",IF(AND(D398=プルダウン!$B$3,G398=プルダウン!$B$5),"振替休日不可",IF(G398=プルダウン!$B$5,IF(J398="","振替作業日未入力",IF(AND(J398-B398&gt;=-28,J398-B398&lt;=28),"","28日以内に変更")),"")))</f>
        <v/>
      </c>
      <c r="W398" s="159" t="str">
        <f>IF(G398=プルダウン!$B$4,IF(AND(J398&gt;=$B$394,J398&lt;$X$393),"",プルダウン!$G$9),"")</f>
        <v/>
      </c>
      <c r="X398" s="159"/>
    </row>
    <row r="399" spans="2:24">
      <c r="B399" s="62" t="str">
        <f>IF(B398="ー","ー",IF(B398+1&gt;DATE(基本情報!$F$10,基本情報!$H$10,基本情報!$J$10),"ー",B398+1))</f>
        <v>ー</v>
      </c>
      <c r="C399" s="63" t="str">
        <f t="shared" si="59"/>
        <v>ー</v>
      </c>
      <c r="D399" s="114" t="str">
        <f>IF(B399="","",IF(AND(B399&gt;=基本情報!$G$17,B399&lt;=基本情報!$J$17),"夏季休暇",IF(AND(B399&gt;=基本情報!$G$18,B399&lt;=基本情報!$J$18),"年末年始休暇",(IF($C399=基本情報!$G$16,"休日",IF($C399=基本情報!$I$16,"休日",""))))))</f>
        <v/>
      </c>
      <c r="E399" s="115"/>
      <c r="F399" s="116"/>
      <c r="G399" s="122"/>
      <c r="H399" s="123"/>
      <c r="I399" s="124"/>
      <c r="J399" s="125"/>
      <c r="K399" s="126"/>
      <c r="L399" s="127"/>
      <c r="M399" s="104"/>
      <c r="N399" s="104"/>
      <c r="O399" s="104"/>
      <c r="P399" s="104"/>
      <c r="Q399" s="106"/>
      <c r="R399" s="106"/>
      <c r="U399" s="68" t="str">
        <f>IF(G399=プルダウン!$B$5,ABS(B399-J399),"")</f>
        <v/>
      </c>
      <c r="V399" s="69" t="str">
        <f>IF(AND(D399="",G399=プルダウン!$B$4),"振替作業不可",IF(AND(D399=プルダウン!$B$3,G399=プルダウン!$B$5),"振替休日不可",IF(G399=プルダウン!$B$5,IF(J399="","振替作業日未入力",IF(AND(J399-B399&gt;=-28,J399-B399&lt;=28),"","28日以内に変更")),"")))</f>
        <v/>
      </c>
      <c r="W399" s="159" t="str">
        <f>IF(G399=プルダウン!$B$4,IF(AND(J399&gt;=$B$394,J399&lt;$X$393),"",プルダウン!$G$9),"")</f>
        <v/>
      </c>
      <c r="X399" s="159"/>
    </row>
    <row r="400" spans="2:24">
      <c r="B400" s="64" t="str">
        <f>IF(B399="ー","ー",IF(B399+1&gt;DATE(基本情報!$F$10,基本情報!$H$10,基本情報!$J$10),"ー",B399+1))</f>
        <v>ー</v>
      </c>
      <c r="C400" s="65" t="str">
        <f t="shared" si="59"/>
        <v>ー</v>
      </c>
      <c r="D400" s="117" t="str">
        <f>IF(B400="","",IF(AND(B400&gt;=基本情報!$G$17,B400&lt;=基本情報!$J$17),"夏季休暇",IF(AND(B400&gt;=基本情報!$G$18,B400&lt;=基本情報!$J$18),"年末年始休暇",(IF($C400=基本情報!$G$16,"休日",IF($C400=基本情報!$I$16,"休日",""))))))</f>
        <v/>
      </c>
      <c r="E400" s="118"/>
      <c r="F400" s="119"/>
      <c r="G400" s="128"/>
      <c r="H400" s="129"/>
      <c r="I400" s="130"/>
      <c r="J400" s="131"/>
      <c r="K400" s="132"/>
      <c r="L400" s="133"/>
      <c r="M400" s="120"/>
      <c r="N400" s="120"/>
      <c r="O400" s="120"/>
      <c r="P400" s="120"/>
      <c r="Q400" s="107"/>
      <c r="R400" s="107"/>
      <c r="U400" s="70" t="str">
        <f>IF(G400=プルダウン!$B$5,ABS(B400-J400),"")</f>
        <v/>
      </c>
      <c r="V400" s="71" t="str">
        <f>IF(AND(D400="",G400=プルダウン!$B$4),"振替作業不可",IF(AND(D400=プルダウン!$B$3,G400=プルダウン!$B$5),"振替休日不可",IF(G400=プルダウン!$B$5,IF(J400="","振替作業日未入力",IF(AND(J400-B400&gt;=-28,J400-B400&lt;=28),"","28日以内に変更")),"")))</f>
        <v/>
      </c>
      <c r="W400" s="157" t="str">
        <f>IF(G400=プルダウン!$B$4,IF(AND(J400&gt;=$B$394,J400&lt;$X$393),"",プルダウン!$G$9),"")</f>
        <v/>
      </c>
      <c r="X400" s="157"/>
    </row>
    <row r="401" spans="2:24">
      <c r="B401" s="60" t="str">
        <f>IF(B400="ー","ー",IF(B400+1&gt;DATE(基本情報!$F$10,基本情報!$H$10,基本情報!$J$10),"ー",IF(MONTH(B394)=MONTH(B400+1),B400+1,"ー")))</f>
        <v>ー</v>
      </c>
      <c r="C401" s="61" t="str">
        <f t="shared" si="59"/>
        <v>ー</v>
      </c>
      <c r="D401" s="134" t="str">
        <f>IF(B401="","",IF(AND(B401&gt;=基本情報!$G$17,B401&lt;=基本情報!$J$17),"夏季休暇",IF(AND(B401&gt;=基本情報!$G$18,B401&lt;=基本情報!$J$18),"年末年始休暇",(IF($C401=基本情報!$G$16,"休日",IF($C401=基本情報!$I$16,"休日",""))))))</f>
        <v/>
      </c>
      <c r="E401" s="135"/>
      <c r="F401" s="136"/>
      <c r="G401" s="137"/>
      <c r="H401" s="138"/>
      <c r="I401" s="139"/>
      <c r="J401" s="140"/>
      <c r="K401" s="141"/>
      <c r="L401" s="142"/>
      <c r="M401" s="144"/>
      <c r="N401" s="144"/>
      <c r="O401" s="144"/>
      <c r="P401" s="144"/>
      <c r="Q401" s="105" t="str">
        <f>IF(COUNTIF(B401:B407,"ー")&gt;0,"ー",IF(COUNTIF(G401:G407,プルダウン!$B$6)+COUNTIF(G401:G407,プルダウン!$B$7)+COUNTIF(G401:G407,プルダウン!$B$8)+COUNTIF(G401:G407,プルダウン!$B$9)&gt;0,"ー",IF(COUNTIF(G401:G407,プルダウン!$B$3)+COUNTIF(G401:G407,プルダウン!$B$4)&gt;=2,"○","×")))</f>
        <v>ー</v>
      </c>
      <c r="R401" s="105" t="str">
        <f>IF(Q401="○",IF(COUNTBLANK(W401:W407)=7,Q401,"×"),Q401)</f>
        <v>ー</v>
      </c>
      <c r="U401" s="66" t="str">
        <f>IF(G401=プルダウン!$B$5,ABS(B401-J401),"")</f>
        <v/>
      </c>
      <c r="V401" s="67" t="str">
        <f>IF(AND(D401="",G401=プルダウン!$B$4),"振替作業不可",IF(AND(D401=プルダウン!$B$3,G401=プルダウン!$B$5),"振替休日不可",IF(G401=プルダウン!$B$5,IF(J401="","振替作業日未入力",IF(AND(J401-B401&gt;=-28,J401-B401&lt;=28),"","28日以内に変更")),"")))</f>
        <v/>
      </c>
      <c r="W401" s="158" t="str">
        <f>IF(G401=プルダウン!$B$4,IF(AND(J401&gt;=$B$394,J401&lt;$X$393),"",プルダウン!$G$9),"")</f>
        <v/>
      </c>
      <c r="X401" s="158"/>
    </row>
    <row r="402" spans="2:24">
      <c r="B402" s="62" t="str">
        <f>IF(B401="ー","ー",IF(B401+1&gt;DATE(基本情報!$F$10,基本情報!$H$10,基本情報!$J$10),"ー",B401+1))</f>
        <v>ー</v>
      </c>
      <c r="C402" s="63" t="str">
        <f t="shared" si="59"/>
        <v>ー</v>
      </c>
      <c r="D402" s="114" t="str">
        <f>IF(B402="","",IF(AND(B402&gt;=基本情報!$G$17,B402&lt;=基本情報!$J$17),"夏季休暇",IF(AND(B402&gt;=基本情報!$G$18,B402&lt;=基本情報!$J$18),"年末年始休暇",(IF($C402=基本情報!$G$16,"休日",IF($C402=基本情報!$I$16,"休日",""))))))</f>
        <v/>
      </c>
      <c r="E402" s="115"/>
      <c r="F402" s="116"/>
      <c r="G402" s="122"/>
      <c r="H402" s="123"/>
      <c r="I402" s="124"/>
      <c r="J402" s="125"/>
      <c r="K402" s="126"/>
      <c r="L402" s="127"/>
      <c r="M402" s="104"/>
      <c r="N402" s="104"/>
      <c r="O402" s="104"/>
      <c r="P402" s="104"/>
      <c r="Q402" s="106"/>
      <c r="R402" s="106"/>
      <c r="U402" s="68" t="str">
        <f>IF(G402=プルダウン!$B$5,ABS(B402-J402),"")</f>
        <v/>
      </c>
      <c r="V402" s="69" t="str">
        <f>IF(AND(D402="",G402=プルダウン!$B$4),"振替作業不可",IF(AND(D402=プルダウン!$B$3,G402=プルダウン!$B$5),"振替休日不可",IF(G402=プルダウン!$B$5,IF(J402="","振替作業日未入力",IF(AND(J402-B402&gt;=-28,J402-B402&lt;=28),"","28日以内に変更")),"")))</f>
        <v/>
      </c>
      <c r="W402" s="159" t="str">
        <f>IF(G402=プルダウン!$B$4,IF(AND(J402&gt;=$B$394,J402&lt;$X$393),"",プルダウン!$G$9),"")</f>
        <v/>
      </c>
      <c r="X402" s="159"/>
    </row>
    <row r="403" spans="2:24">
      <c r="B403" s="62" t="str">
        <f>IF(B402="ー","ー",IF(B402+1&gt;DATE(基本情報!$F$10,基本情報!$H$10,基本情報!$J$10),"ー",B402+1))</f>
        <v>ー</v>
      </c>
      <c r="C403" s="63" t="str">
        <f t="shared" si="59"/>
        <v>ー</v>
      </c>
      <c r="D403" s="114" t="str">
        <f>IF(B403="","",IF(AND(B403&gt;=基本情報!$G$17,B403&lt;=基本情報!$J$17),"夏季休暇",IF(AND(B403&gt;=基本情報!$G$18,B403&lt;=基本情報!$J$18),"年末年始休暇",(IF($C403=基本情報!$G$16,"休日",IF($C403=基本情報!$I$16,"休日",""))))))</f>
        <v/>
      </c>
      <c r="E403" s="115"/>
      <c r="F403" s="116"/>
      <c r="G403" s="122"/>
      <c r="H403" s="123"/>
      <c r="I403" s="124"/>
      <c r="J403" s="125"/>
      <c r="K403" s="126"/>
      <c r="L403" s="127"/>
      <c r="M403" s="104"/>
      <c r="N403" s="104"/>
      <c r="O403" s="104"/>
      <c r="P403" s="104"/>
      <c r="Q403" s="106"/>
      <c r="R403" s="106"/>
      <c r="U403" s="68" t="str">
        <f>IF(G403=プルダウン!$B$5,ABS(B403-J403),"")</f>
        <v/>
      </c>
      <c r="V403" s="69" t="str">
        <f>IF(AND(D403="",G403=プルダウン!$B$4),"振替作業不可",IF(AND(D403=プルダウン!$B$3,G403=プルダウン!$B$5),"振替休日不可",IF(G403=プルダウン!$B$5,IF(J403="","振替作業日未入力",IF(AND(J403-B403&gt;=-28,J403-B403&lt;=28),"","28日以内に変更")),"")))</f>
        <v/>
      </c>
      <c r="W403" s="159" t="str">
        <f>IF(G403=プルダウン!$B$4,IF(AND(J403&gt;=$B$394,J403&lt;$X$393),"",プルダウン!$G$9),"")</f>
        <v/>
      </c>
      <c r="X403" s="159"/>
    </row>
    <row r="404" spans="2:24">
      <c r="B404" s="62" t="str">
        <f>IF(B403="ー","ー",IF(B403+1&gt;DATE(基本情報!$F$10,基本情報!$H$10,基本情報!$J$10),"ー",B403+1))</f>
        <v>ー</v>
      </c>
      <c r="C404" s="63" t="str">
        <f t="shared" si="59"/>
        <v>ー</v>
      </c>
      <c r="D404" s="114" t="str">
        <f>IF(B404="","",IF(AND(B404&gt;=基本情報!$G$17,B404&lt;=基本情報!$J$17),"夏季休暇",IF(AND(B404&gt;=基本情報!$G$18,B404&lt;=基本情報!$J$18),"年末年始休暇",(IF($C404=基本情報!$G$16,"休日",IF($C404=基本情報!$I$16,"休日",""))))))</f>
        <v/>
      </c>
      <c r="E404" s="115"/>
      <c r="F404" s="116"/>
      <c r="G404" s="122"/>
      <c r="H404" s="123"/>
      <c r="I404" s="124"/>
      <c r="J404" s="125"/>
      <c r="K404" s="126"/>
      <c r="L404" s="127"/>
      <c r="M404" s="104"/>
      <c r="N404" s="104"/>
      <c r="O404" s="104"/>
      <c r="P404" s="104"/>
      <c r="Q404" s="106"/>
      <c r="R404" s="106"/>
      <c r="U404" s="68" t="str">
        <f>IF(G404=プルダウン!$B$5,ABS(B404-J404),"")</f>
        <v/>
      </c>
      <c r="V404" s="69" t="str">
        <f>IF(AND(D404="",G404=プルダウン!$B$4),"振替作業不可",IF(AND(D404=プルダウン!$B$3,G404=プルダウン!$B$5),"振替休日不可",IF(G404=プルダウン!$B$5,IF(J404="","振替作業日未入力",IF(AND(J404-B404&gt;=-28,J404-B404&lt;=28),"","28日以内に変更")),"")))</f>
        <v/>
      </c>
      <c r="W404" s="159" t="str">
        <f>IF(G404=プルダウン!$B$4,IF(AND(J404&gt;=$B$394,J404&lt;$X$393),"",プルダウン!$G$9),"")</f>
        <v/>
      </c>
      <c r="X404" s="159"/>
    </row>
    <row r="405" spans="2:24">
      <c r="B405" s="62" t="str">
        <f>IF(B404="ー","ー",IF(B404+1&gt;DATE(基本情報!$F$10,基本情報!$H$10,基本情報!$J$10),"ー",B404+1))</f>
        <v>ー</v>
      </c>
      <c r="C405" s="63" t="str">
        <f t="shared" si="59"/>
        <v>ー</v>
      </c>
      <c r="D405" s="114" t="str">
        <f>IF(B405="","",IF(AND(B405&gt;=基本情報!$G$17,B405&lt;=基本情報!$J$17),"夏季休暇",IF(AND(B405&gt;=基本情報!$G$18,B405&lt;=基本情報!$J$18),"年末年始休暇",(IF($C405=基本情報!$G$16,"休日",IF($C405=基本情報!$I$16,"休日",""))))))</f>
        <v/>
      </c>
      <c r="E405" s="115"/>
      <c r="F405" s="116"/>
      <c r="G405" s="122"/>
      <c r="H405" s="123"/>
      <c r="I405" s="124"/>
      <c r="J405" s="125"/>
      <c r="K405" s="126"/>
      <c r="L405" s="127"/>
      <c r="M405" s="104"/>
      <c r="N405" s="104"/>
      <c r="O405" s="104"/>
      <c r="P405" s="104"/>
      <c r="Q405" s="106"/>
      <c r="R405" s="106"/>
      <c r="U405" s="68" t="str">
        <f>IF(G405=プルダウン!$B$5,ABS(B405-J405),"")</f>
        <v/>
      </c>
      <c r="V405" s="69" t="str">
        <f>IF(AND(D405="",G405=プルダウン!$B$4),"振替作業不可",IF(AND(D405=プルダウン!$B$3,G405=プルダウン!$B$5),"振替休日不可",IF(G405=プルダウン!$B$5,IF(J405="","振替作業日未入力",IF(AND(J405-B405&gt;=-28,J405-B405&lt;=28),"","28日以内に変更")),"")))</f>
        <v/>
      </c>
      <c r="W405" s="159" t="str">
        <f>IF(G405=プルダウン!$B$4,IF(AND(J405&gt;=$B$394,J405&lt;$X$393),"",プルダウン!$G$9),"")</f>
        <v/>
      </c>
      <c r="X405" s="159"/>
    </row>
    <row r="406" spans="2:24">
      <c r="B406" s="62" t="str">
        <f>IF(B405="ー","ー",IF(B405+1&gt;DATE(基本情報!$F$10,基本情報!$H$10,基本情報!$J$10),"ー",B405+1))</f>
        <v>ー</v>
      </c>
      <c r="C406" s="63" t="str">
        <f t="shared" si="59"/>
        <v>ー</v>
      </c>
      <c r="D406" s="114" t="str">
        <f>IF(B406="","",IF(AND(B406&gt;=基本情報!$G$17,B406&lt;=基本情報!$J$17),"夏季休暇",IF(AND(B406&gt;=基本情報!$G$18,B406&lt;=基本情報!$J$18),"年末年始休暇",(IF($C406=基本情報!$G$16,"休日",IF($C406=基本情報!$I$16,"休日",""))))))</f>
        <v/>
      </c>
      <c r="E406" s="115"/>
      <c r="F406" s="116"/>
      <c r="G406" s="122"/>
      <c r="H406" s="123"/>
      <c r="I406" s="124"/>
      <c r="J406" s="125"/>
      <c r="K406" s="126"/>
      <c r="L406" s="127"/>
      <c r="M406" s="104"/>
      <c r="N406" s="104"/>
      <c r="O406" s="104"/>
      <c r="P406" s="104"/>
      <c r="Q406" s="106"/>
      <c r="R406" s="106"/>
      <c r="U406" s="68" t="str">
        <f>IF(G406=プルダウン!$B$5,ABS(B406-J406),"")</f>
        <v/>
      </c>
      <c r="V406" s="69" t="str">
        <f>IF(AND(D406="",G406=プルダウン!$B$4),"振替作業不可",IF(AND(D406=プルダウン!$B$3,G406=プルダウン!$B$5),"振替休日不可",IF(G406=プルダウン!$B$5,IF(J406="","振替作業日未入力",IF(AND(J406-B406&gt;=-28,J406-B406&lt;=28),"","28日以内に変更")),"")))</f>
        <v/>
      </c>
      <c r="W406" s="159" t="str">
        <f>IF(G406=プルダウン!$B$4,IF(AND(J406&gt;=$B$394,J406&lt;$X$393),"",プルダウン!$G$9),"")</f>
        <v/>
      </c>
      <c r="X406" s="159"/>
    </row>
    <row r="407" spans="2:24">
      <c r="B407" s="64" t="str">
        <f>IF(B406="ー","ー",IF(B406+1&gt;DATE(基本情報!$F$10,基本情報!$H$10,基本情報!$J$10),"ー",B406+1))</f>
        <v>ー</v>
      </c>
      <c r="C407" s="65" t="str">
        <f t="shared" si="59"/>
        <v>ー</v>
      </c>
      <c r="D407" s="117" t="str">
        <f>IF(B407="","",IF(AND(B407&gt;=基本情報!$G$17,B407&lt;=基本情報!$J$17),"夏季休暇",IF(AND(B407&gt;=基本情報!$G$18,B407&lt;=基本情報!$J$18),"年末年始休暇",(IF($C407=基本情報!$G$16,"休日",IF($C407=基本情報!$I$16,"休日",""))))))</f>
        <v/>
      </c>
      <c r="E407" s="118"/>
      <c r="F407" s="119"/>
      <c r="G407" s="128"/>
      <c r="H407" s="129"/>
      <c r="I407" s="130"/>
      <c r="J407" s="131"/>
      <c r="K407" s="132"/>
      <c r="L407" s="133"/>
      <c r="M407" s="120"/>
      <c r="N407" s="120"/>
      <c r="O407" s="120"/>
      <c r="P407" s="120"/>
      <c r="Q407" s="107"/>
      <c r="R407" s="107"/>
      <c r="U407" s="70" t="str">
        <f>IF(G407=プルダウン!$B$5,ABS(B407-J407),"")</f>
        <v/>
      </c>
      <c r="V407" s="71" t="str">
        <f>IF(AND(D407="",G407=プルダウン!$B$4),"振替作業不可",IF(AND(D407=プルダウン!$B$3,G407=プルダウン!$B$5),"振替休日不可",IF(G407=プルダウン!$B$5,IF(J407="","振替作業日未入力",IF(AND(J407-B407&gt;=-28,J407-B407&lt;=28),"","28日以内に変更")),"")))</f>
        <v/>
      </c>
      <c r="W407" s="157" t="str">
        <f>IF(G407=プルダウン!$B$4,IF(AND(J407&gt;=$B$394,J407&lt;$X$393),"",プルダウン!$G$9),"")</f>
        <v/>
      </c>
      <c r="X407" s="157"/>
    </row>
    <row r="408" spans="2:24">
      <c r="B408" s="60" t="str">
        <f>IF(B407="ー","ー",IF(B407+1&gt;DATE(基本情報!$F$10,基本情報!$H$10,基本情報!$J$10),"ー",IF(MONTH(B401)=MONTH(B407+1),B407+1,"ー")))</f>
        <v>ー</v>
      </c>
      <c r="C408" s="61" t="str">
        <f t="shared" si="59"/>
        <v>ー</v>
      </c>
      <c r="D408" s="134" t="str">
        <f>IF(B408="","",IF(AND(B408&gt;=基本情報!$G$17,B408&lt;=基本情報!$J$17),"夏季休暇",IF(AND(B408&gt;=基本情報!$G$18,B408&lt;=基本情報!$J$18),"年末年始休暇",(IF($C408=基本情報!$G$16,"休日",IF($C408=基本情報!$I$16,"休日",""))))))</f>
        <v/>
      </c>
      <c r="E408" s="135"/>
      <c r="F408" s="136"/>
      <c r="G408" s="137"/>
      <c r="H408" s="138"/>
      <c r="I408" s="139"/>
      <c r="J408" s="140"/>
      <c r="K408" s="141"/>
      <c r="L408" s="142"/>
      <c r="M408" s="144"/>
      <c r="N408" s="144"/>
      <c r="O408" s="144"/>
      <c r="P408" s="144"/>
      <c r="Q408" s="105" t="str">
        <f>IF(COUNTIF(B408:B414,"ー")&gt;0,"ー",IF(COUNTIF(G408:G414,プルダウン!$B$6)+COUNTIF(G408:G414,プルダウン!$B$7)+COUNTIF(G408:G414,プルダウン!$B$8)+COUNTIF(G408:G414,プルダウン!$B$9)&gt;0,"ー",IF(COUNTIF(G408:G414,プルダウン!$B$3)+COUNTIF(G408:G414,プルダウン!$B$4)&gt;=2,"○","×")))</f>
        <v>ー</v>
      </c>
      <c r="R408" s="105" t="str">
        <f>IF(Q408="○",IF(COUNTBLANK(W408:W414)=7,Q408,"×"),Q408)</f>
        <v>ー</v>
      </c>
      <c r="U408" s="66" t="str">
        <f>IF(G408=プルダウン!$B$5,ABS(B408-J408),"")</f>
        <v/>
      </c>
      <c r="V408" s="67" t="str">
        <f>IF(AND(D408="",G408=プルダウン!$B$4),"振替作業不可",IF(AND(D408=プルダウン!$B$3,G408=プルダウン!$B$5),"振替休日不可",IF(G408=プルダウン!$B$5,IF(J408="","振替作業日未入力",IF(AND(J408-B408&gt;=-28,J408-B408&lt;=28),"","28日以内に変更")),"")))</f>
        <v/>
      </c>
      <c r="W408" s="158" t="str">
        <f>IF(G408=プルダウン!$B$4,IF(AND(J408&gt;=$B$394,J408&lt;$X$393),"",プルダウン!$G$9),"")</f>
        <v/>
      </c>
      <c r="X408" s="158"/>
    </row>
    <row r="409" spans="2:24">
      <c r="B409" s="62" t="str">
        <f>IF(B408="ー","ー",IF(B408+1&gt;DATE(基本情報!$F$10,基本情報!$H$10,基本情報!$J$10),"ー",B408+1))</f>
        <v>ー</v>
      </c>
      <c r="C409" s="63" t="str">
        <f t="shared" si="59"/>
        <v>ー</v>
      </c>
      <c r="D409" s="114" t="str">
        <f>IF(B409="","",IF(AND(B409&gt;=基本情報!$G$17,B409&lt;=基本情報!$J$17),"夏季休暇",IF(AND(B409&gt;=基本情報!$G$18,B409&lt;=基本情報!$J$18),"年末年始休暇",(IF($C409=基本情報!$G$16,"休日",IF($C409=基本情報!$I$16,"休日",""))))))</f>
        <v/>
      </c>
      <c r="E409" s="115"/>
      <c r="F409" s="116"/>
      <c r="G409" s="122"/>
      <c r="H409" s="123"/>
      <c r="I409" s="124"/>
      <c r="J409" s="125"/>
      <c r="K409" s="126"/>
      <c r="L409" s="127"/>
      <c r="M409" s="104"/>
      <c r="N409" s="104"/>
      <c r="O409" s="104"/>
      <c r="P409" s="104"/>
      <c r="Q409" s="106"/>
      <c r="R409" s="106"/>
      <c r="U409" s="68" t="str">
        <f>IF(G409=プルダウン!$B$5,ABS(B409-J409),"")</f>
        <v/>
      </c>
      <c r="V409" s="69" t="str">
        <f>IF(AND(D409="",G409=プルダウン!$B$4),"振替作業不可",IF(AND(D409=プルダウン!$B$3,G409=プルダウン!$B$5),"振替休日不可",IF(G409=プルダウン!$B$5,IF(J409="","振替作業日未入力",IF(AND(J409-B409&gt;=-28,J409-B409&lt;=28),"","28日以内に変更")),"")))</f>
        <v/>
      </c>
      <c r="W409" s="159" t="str">
        <f>IF(G409=プルダウン!$B$4,IF(AND(J409&gt;=$B$394,J409&lt;$X$393),"",プルダウン!$G$9),"")</f>
        <v/>
      </c>
      <c r="X409" s="159"/>
    </row>
    <row r="410" spans="2:24">
      <c r="B410" s="62" t="str">
        <f>IF(B409="ー","ー",IF(B409+1&gt;DATE(基本情報!$F$10,基本情報!$H$10,基本情報!$J$10),"ー",B409+1))</f>
        <v>ー</v>
      </c>
      <c r="C410" s="63" t="str">
        <f t="shared" si="59"/>
        <v>ー</v>
      </c>
      <c r="D410" s="114" t="str">
        <f>IF(B410="","",IF(AND(B410&gt;=基本情報!$G$17,B410&lt;=基本情報!$J$17),"夏季休暇",IF(AND(B410&gt;=基本情報!$G$18,B410&lt;=基本情報!$J$18),"年末年始休暇",(IF($C410=基本情報!$G$16,"休日",IF($C410=基本情報!$I$16,"休日",""))))))</f>
        <v/>
      </c>
      <c r="E410" s="115"/>
      <c r="F410" s="116"/>
      <c r="G410" s="122"/>
      <c r="H410" s="123"/>
      <c r="I410" s="124"/>
      <c r="J410" s="125"/>
      <c r="K410" s="126"/>
      <c r="L410" s="127"/>
      <c r="M410" s="104"/>
      <c r="N410" s="104"/>
      <c r="O410" s="104"/>
      <c r="P410" s="104"/>
      <c r="Q410" s="106"/>
      <c r="R410" s="106"/>
      <c r="U410" s="68" t="str">
        <f>IF(G410=プルダウン!$B$5,ABS(B410-J410),"")</f>
        <v/>
      </c>
      <c r="V410" s="69" t="str">
        <f>IF(AND(D410="",G410=プルダウン!$B$4),"振替作業不可",IF(AND(D410=プルダウン!$B$3,G410=プルダウン!$B$5),"振替休日不可",IF(G410=プルダウン!$B$5,IF(J410="","振替作業日未入力",IF(AND(J410-B410&gt;=-28,J410-B410&lt;=28),"","28日以内に変更")),"")))</f>
        <v/>
      </c>
      <c r="W410" s="159" t="str">
        <f>IF(G410=プルダウン!$B$4,IF(AND(J410&gt;=$B$394,J410&lt;$X$393),"",プルダウン!$G$9),"")</f>
        <v/>
      </c>
      <c r="X410" s="159"/>
    </row>
    <row r="411" spans="2:24">
      <c r="B411" s="62" t="str">
        <f>IF(B410="ー","ー",IF(B410+1&gt;DATE(基本情報!$F$10,基本情報!$H$10,基本情報!$J$10),"ー",B410+1))</f>
        <v>ー</v>
      </c>
      <c r="C411" s="63" t="str">
        <f t="shared" si="59"/>
        <v>ー</v>
      </c>
      <c r="D411" s="114" t="str">
        <f>IF(B411="","",IF(AND(B411&gt;=基本情報!$G$17,B411&lt;=基本情報!$J$17),"夏季休暇",IF(AND(B411&gt;=基本情報!$G$18,B411&lt;=基本情報!$J$18),"年末年始休暇",(IF($C411=基本情報!$G$16,"休日",IF($C411=基本情報!$I$16,"休日",""))))))</f>
        <v/>
      </c>
      <c r="E411" s="115"/>
      <c r="F411" s="116"/>
      <c r="G411" s="122"/>
      <c r="H411" s="123"/>
      <c r="I411" s="124"/>
      <c r="J411" s="125"/>
      <c r="K411" s="126"/>
      <c r="L411" s="127"/>
      <c r="M411" s="104"/>
      <c r="N411" s="104"/>
      <c r="O411" s="104"/>
      <c r="P411" s="104"/>
      <c r="Q411" s="106"/>
      <c r="R411" s="106"/>
      <c r="U411" s="68" t="str">
        <f>IF(G411=プルダウン!$B$5,ABS(B411-J411),"")</f>
        <v/>
      </c>
      <c r="V411" s="69" t="str">
        <f>IF(AND(D411="",G411=プルダウン!$B$4),"振替作業不可",IF(AND(D411=プルダウン!$B$3,G411=プルダウン!$B$5),"振替休日不可",IF(G411=プルダウン!$B$5,IF(J411="","振替作業日未入力",IF(AND(J411-B411&gt;=-28,J411-B411&lt;=28),"","28日以内に変更")),"")))</f>
        <v/>
      </c>
      <c r="W411" s="159" t="str">
        <f>IF(G411=プルダウン!$B$4,IF(AND(J411&gt;=$B$394,J411&lt;$X$393),"",プルダウン!$G$9),"")</f>
        <v/>
      </c>
      <c r="X411" s="159"/>
    </row>
    <row r="412" spans="2:24">
      <c r="B412" s="62" t="str">
        <f>IF(B411="ー","ー",IF(B411+1&gt;DATE(基本情報!$F$10,基本情報!$H$10,基本情報!$J$10),"ー",B411+1))</f>
        <v>ー</v>
      </c>
      <c r="C412" s="63" t="str">
        <f t="shared" si="59"/>
        <v>ー</v>
      </c>
      <c r="D412" s="114" t="str">
        <f>IF(B412="","",IF(AND(B412&gt;=基本情報!$G$17,B412&lt;=基本情報!$J$17),"夏季休暇",IF(AND(B412&gt;=基本情報!$G$18,B412&lt;=基本情報!$J$18),"年末年始休暇",(IF($C412=基本情報!$G$16,"休日",IF($C412=基本情報!$I$16,"休日",""))))))</f>
        <v/>
      </c>
      <c r="E412" s="115"/>
      <c r="F412" s="116"/>
      <c r="G412" s="122"/>
      <c r="H412" s="123"/>
      <c r="I412" s="124"/>
      <c r="J412" s="125"/>
      <c r="K412" s="126"/>
      <c r="L412" s="127"/>
      <c r="M412" s="104"/>
      <c r="N412" s="104"/>
      <c r="O412" s="104"/>
      <c r="P412" s="104"/>
      <c r="Q412" s="106"/>
      <c r="R412" s="106"/>
      <c r="U412" s="68" t="str">
        <f>IF(G412=プルダウン!$B$5,ABS(B412-J412),"")</f>
        <v/>
      </c>
      <c r="V412" s="69" t="str">
        <f>IF(AND(D412="",G412=プルダウン!$B$4),"振替作業不可",IF(AND(D412=プルダウン!$B$3,G412=プルダウン!$B$5),"振替休日不可",IF(G412=プルダウン!$B$5,IF(J412="","振替作業日未入力",IF(AND(J412-B412&gt;=-28,J412-B412&lt;=28),"","28日以内に変更")),"")))</f>
        <v/>
      </c>
      <c r="W412" s="159" t="str">
        <f>IF(G412=プルダウン!$B$4,IF(AND(J412&gt;=$B$394,J412&lt;$X$393),"",プルダウン!$G$9),"")</f>
        <v/>
      </c>
      <c r="X412" s="159"/>
    </row>
    <row r="413" spans="2:24">
      <c r="B413" s="62" t="str">
        <f>IF(B412="ー","ー",IF(B412+1&gt;DATE(基本情報!$F$10,基本情報!$H$10,基本情報!$J$10),"ー",B412+1))</f>
        <v>ー</v>
      </c>
      <c r="C413" s="63" t="str">
        <f t="shared" si="59"/>
        <v>ー</v>
      </c>
      <c r="D413" s="114" t="str">
        <f>IF(B413="","",IF(AND(B413&gt;=基本情報!$G$17,B413&lt;=基本情報!$J$17),"夏季休暇",IF(AND(B413&gt;=基本情報!$G$18,B413&lt;=基本情報!$J$18),"年末年始休暇",(IF($C413=基本情報!$G$16,"休日",IF($C413=基本情報!$I$16,"休日",""))))))</f>
        <v/>
      </c>
      <c r="E413" s="115"/>
      <c r="F413" s="116"/>
      <c r="G413" s="122"/>
      <c r="H413" s="123"/>
      <c r="I413" s="124"/>
      <c r="J413" s="125"/>
      <c r="K413" s="126"/>
      <c r="L413" s="127"/>
      <c r="M413" s="104"/>
      <c r="N413" s="104"/>
      <c r="O413" s="104"/>
      <c r="P413" s="104"/>
      <c r="Q413" s="106"/>
      <c r="R413" s="106"/>
      <c r="U413" s="68" t="str">
        <f>IF(G413=プルダウン!$B$5,ABS(B413-J413),"")</f>
        <v/>
      </c>
      <c r="V413" s="69" t="str">
        <f>IF(AND(D413="",G413=プルダウン!$B$4),"振替作業不可",IF(AND(D413=プルダウン!$B$3,G413=プルダウン!$B$5),"振替休日不可",IF(G413=プルダウン!$B$5,IF(J413="","振替作業日未入力",IF(AND(J413-B413&gt;=-28,J413-B413&lt;=28),"","28日以内に変更")),"")))</f>
        <v/>
      </c>
      <c r="W413" s="159" t="str">
        <f>IF(G413=プルダウン!$B$4,IF(AND(J413&gt;=$B$394,J413&lt;$X$393),"",プルダウン!$G$9),"")</f>
        <v/>
      </c>
      <c r="X413" s="159"/>
    </row>
    <row r="414" spans="2:24">
      <c r="B414" s="64" t="str">
        <f>IF(B413="ー","ー",IF(B413+1&gt;DATE(基本情報!$F$10,基本情報!$H$10,基本情報!$J$10),"ー",B413+1))</f>
        <v>ー</v>
      </c>
      <c r="C414" s="65" t="str">
        <f t="shared" si="59"/>
        <v>ー</v>
      </c>
      <c r="D414" s="117" t="str">
        <f>IF(B414="","",IF(AND(B414&gt;=基本情報!$G$17,B414&lt;=基本情報!$J$17),"夏季休暇",IF(AND(B414&gt;=基本情報!$G$18,B414&lt;=基本情報!$J$18),"年末年始休暇",(IF($C414=基本情報!$G$16,"休日",IF($C414=基本情報!$I$16,"休日",""))))))</f>
        <v/>
      </c>
      <c r="E414" s="118"/>
      <c r="F414" s="119"/>
      <c r="G414" s="128"/>
      <c r="H414" s="129"/>
      <c r="I414" s="130"/>
      <c r="J414" s="131"/>
      <c r="K414" s="132"/>
      <c r="L414" s="133"/>
      <c r="M414" s="120"/>
      <c r="N414" s="120"/>
      <c r="O414" s="120"/>
      <c r="P414" s="120"/>
      <c r="Q414" s="107"/>
      <c r="R414" s="107"/>
      <c r="U414" s="70" t="str">
        <f>IF(G414=プルダウン!$B$5,ABS(B414-J414),"")</f>
        <v/>
      </c>
      <c r="V414" s="71" t="str">
        <f>IF(AND(D414="",G414=プルダウン!$B$4),"振替作業不可",IF(AND(D414=プルダウン!$B$3,G414=プルダウン!$B$5),"振替休日不可",IF(G414=プルダウン!$B$5,IF(J414="","振替作業日未入力",IF(AND(J414-B414&gt;=-28,J414-B414&lt;=28),"","28日以内に変更")),"")))</f>
        <v/>
      </c>
      <c r="W414" s="157" t="str">
        <f>IF(G414=プルダウン!$B$4,IF(AND(J414&gt;=$B$394,J414&lt;$X$393),"",プルダウン!$G$9),"")</f>
        <v/>
      </c>
      <c r="X414" s="157"/>
    </row>
    <row r="415" spans="2:24">
      <c r="B415" s="60" t="str">
        <f>IF(B414="ー","ー",IF(B414+1&gt;DATE(基本情報!$F$10,基本情報!$H$10,基本情報!$J$10),"ー",IF(MONTH(B408)=MONTH(B414+1),B414+1,"ー")))</f>
        <v>ー</v>
      </c>
      <c r="C415" s="61" t="str">
        <f t="shared" si="59"/>
        <v>ー</v>
      </c>
      <c r="D415" s="134" t="str">
        <f>IF(B415="","",IF(AND(B415&gt;=基本情報!$G$17,B415&lt;=基本情報!$J$17),"夏季休暇",IF(AND(B415&gt;=基本情報!$G$18,B415&lt;=基本情報!$J$18),"年末年始休暇",(IF($C415=基本情報!$G$16,"休日",IF($C415=基本情報!$I$16,"休日",""))))))</f>
        <v/>
      </c>
      <c r="E415" s="135"/>
      <c r="F415" s="136"/>
      <c r="G415" s="137"/>
      <c r="H415" s="138"/>
      <c r="I415" s="139"/>
      <c r="J415" s="140"/>
      <c r="K415" s="141"/>
      <c r="L415" s="142"/>
      <c r="M415" s="144"/>
      <c r="N415" s="144"/>
      <c r="O415" s="144"/>
      <c r="P415" s="144"/>
      <c r="Q415" s="105" t="str">
        <f>IF(COUNTIF(B415:B421,"ー")&gt;0,"ー",IF(COUNTIF(G415:G421,プルダウン!$B$6)+COUNTIF(G415:G421,プルダウン!$B$7)+COUNTIF(G415:G421,プルダウン!$B$8)+COUNTIF(G415:G421,プルダウン!$B$9)&gt;0,"ー",IF(COUNTIF(G415:G421,プルダウン!$B$3)+COUNTIF(G415:G421,プルダウン!$B$4)&gt;=2,"○","×")))</f>
        <v>ー</v>
      </c>
      <c r="R415" s="105" t="str">
        <f>IF(Q415="○",IF(COUNTBLANK(W415:W421)=7,Q415,"×"),Q415)</f>
        <v>ー</v>
      </c>
      <c r="U415" s="66" t="str">
        <f>IF(G415=プルダウン!$B$5,ABS(B415-J415),"")</f>
        <v/>
      </c>
      <c r="V415" s="67" t="str">
        <f>IF(AND(D415="",G415=プルダウン!$B$4),"振替作業不可",IF(AND(D415=プルダウン!$B$3,G415=プルダウン!$B$5),"振替休日不可",IF(G415=プルダウン!$B$5,IF(J415="","振替作業日未入力",IF(AND(J415-B415&gt;=-28,J415-B415&lt;=28),"","28日以内に変更")),"")))</f>
        <v/>
      </c>
      <c r="W415" s="158" t="str">
        <f>IF(G415=プルダウン!$B$4,IF(AND(J415&gt;=$B$394,J415&lt;$X$393),"",プルダウン!$G$9),"")</f>
        <v/>
      </c>
      <c r="X415" s="158"/>
    </row>
    <row r="416" spans="2:24">
      <c r="B416" s="62" t="str">
        <f>IF(B415="ー","ー",IF(B415+1&gt;DATE(基本情報!$F$10,基本情報!$H$10,基本情報!$J$10),"ー",B415+1))</f>
        <v>ー</v>
      </c>
      <c r="C416" s="63" t="str">
        <f t="shared" si="59"/>
        <v>ー</v>
      </c>
      <c r="D416" s="114" t="str">
        <f>IF(B416="","",IF(AND(B416&gt;=基本情報!$G$17,B416&lt;=基本情報!$J$17),"夏季休暇",IF(AND(B416&gt;=基本情報!$G$18,B416&lt;=基本情報!$J$18),"年末年始休暇",(IF($C416=基本情報!$G$16,"休日",IF($C416=基本情報!$I$16,"休日",""))))))</f>
        <v/>
      </c>
      <c r="E416" s="115"/>
      <c r="F416" s="116"/>
      <c r="G416" s="122"/>
      <c r="H416" s="123"/>
      <c r="I416" s="124"/>
      <c r="J416" s="125"/>
      <c r="K416" s="126"/>
      <c r="L416" s="127"/>
      <c r="M416" s="104"/>
      <c r="N416" s="104"/>
      <c r="O416" s="104"/>
      <c r="P416" s="104"/>
      <c r="Q416" s="106"/>
      <c r="R416" s="106"/>
      <c r="U416" s="68" t="str">
        <f>IF(G416=プルダウン!$B$5,ABS(B416-J416),"")</f>
        <v/>
      </c>
      <c r="V416" s="69" t="str">
        <f>IF(AND(D416="",G416=プルダウン!$B$4),"振替作業不可",IF(AND(D416=プルダウン!$B$3,G416=プルダウン!$B$5),"振替休日不可",IF(G416=プルダウン!$B$5,IF(J416="","振替作業日未入力",IF(AND(J416-B416&gt;=-28,J416-B416&lt;=28),"","28日以内に変更")),"")))</f>
        <v/>
      </c>
      <c r="W416" s="159" t="str">
        <f>IF(G416=プルダウン!$B$4,IF(AND(J416&gt;=$B$394,J416&lt;$X$393),"",プルダウン!$G$9),"")</f>
        <v/>
      </c>
      <c r="X416" s="159"/>
    </row>
    <row r="417" spans="2:24">
      <c r="B417" s="62" t="str">
        <f>IF(B416="ー","ー",IF(B416+1&gt;DATE(基本情報!$F$10,基本情報!$H$10,基本情報!$J$10),"ー",B416+1))</f>
        <v>ー</v>
      </c>
      <c r="C417" s="63" t="str">
        <f t="shared" si="59"/>
        <v>ー</v>
      </c>
      <c r="D417" s="114" t="str">
        <f>IF(B417="","",IF(AND(B417&gt;=基本情報!$G$17,B417&lt;=基本情報!$J$17),"夏季休暇",IF(AND(B417&gt;=基本情報!$G$18,B417&lt;=基本情報!$J$18),"年末年始休暇",(IF($C417=基本情報!$G$16,"休日",IF($C417=基本情報!$I$16,"休日",""))))))</f>
        <v/>
      </c>
      <c r="E417" s="115"/>
      <c r="F417" s="116"/>
      <c r="G417" s="122"/>
      <c r="H417" s="123"/>
      <c r="I417" s="124"/>
      <c r="J417" s="125"/>
      <c r="K417" s="126"/>
      <c r="L417" s="127"/>
      <c r="M417" s="104"/>
      <c r="N417" s="104"/>
      <c r="O417" s="104"/>
      <c r="P417" s="104"/>
      <c r="Q417" s="106"/>
      <c r="R417" s="106"/>
      <c r="U417" s="68" t="str">
        <f>IF(G417=プルダウン!$B$5,ABS(B417-J417),"")</f>
        <v/>
      </c>
      <c r="V417" s="69" t="str">
        <f>IF(AND(D417="",G417=プルダウン!$B$4),"振替作業不可",IF(AND(D417=プルダウン!$B$3,G417=プルダウン!$B$5),"振替休日不可",IF(G417=プルダウン!$B$5,IF(J417="","振替作業日未入力",IF(AND(J417-B417&gt;=-28,J417-B417&lt;=28),"","28日以内に変更")),"")))</f>
        <v/>
      </c>
      <c r="W417" s="159" t="str">
        <f>IF(G417=プルダウン!$B$4,IF(AND(J417&gt;=$B$394,J417&lt;$X$393),"",プルダウン!$G$9),"")</f>
        <v/>
      </c>
      <c r="X417" s="159"/>
    </row>
    <row r="418" spans="2:24">
      <c r="B418" s="62" t="str">
        <f>IF(B417="ー","ー",IF(B417+1&gt;DATE(基本情報!$F$10,基本情報!$H$10,基本情報!$J$10),"ー",B417+1))</f>
        <v>ー</v>
      </c>
      <c r="C418" s="63" t="str">
        <f t="shared" si="59"/>
        <v>ー</v>
      </c>
      <c r="D418" s="114" t="str">
        <f>IF(B418="","",IF(AND(B418&gt;=基本情報!$G$17,B418&lt;=基本情報!$J$17),"夏季休暇",IF(AND(B418&gt;=基本情報!$G$18,B418&lt;=基本情報!$J$18),"年末年始休暇",(IF($C418=基本情報!$G$16,"休日",IF($C418=基本情報!$I$16,"休日",""))))))</f>
        <v/>
      </c>
      <c r="E418" s="115"/>
      <c r="F418" s="116"/>
      <c r="G418" s="122"/>
      <c r="H418" s="123"/>
      <c r="I418" s="124"/>
      <c r="J418" s="125"/>
      <c r="K418" s="126"/>
      <c r="L418" s="127"/>
      <c r="M418" s="104"/>
      <c r="N418" s="104"/>
      <c r="O418" s="104"/>
      <c r="P418" s="104"/>
      <c r="Q418" s="106"/>
      <c r="R418" s="106"/>
      <c r="U418" s="68" t="str">
        <f>IF(G418=プルダウン!$B$5,ABS(B418-J418),"")</f>
        <v/>
      </c>
      <c r="V418" s="69" t="str">
        <f>IF(AND(D418="",G418=プルダウン!$B$4),"振替作業不可",IF(AND(D418=プルダウン!$B$3,G418=プルダウン!$B$5),"振替休日不可",IF(G418=プルダウン!$B$5,IF(J418="","振替作業日未入力",IF(AND(J418-B418&gt;=-28,J418-B418&lt;=28),"","28日以内に変更")),"")))</f>
        <v/>
      </c>
      <c r="W418" s="159" t="str">
        <f>IF(G418=プルダウン!$B$4,IF(AND(J418&gt;=$B$394,J418&lt;$X$393),"",プルダウン!$G$9),"")</f>
        <v/>
      </c>
      <c r="X418" s="159"/>
    </row>
    <row r="419" spans="2:24">
      <c r="B419" s="62" t="str">
        <f>IF(B418="ー","ー",IF(B418+1&gt;DATE(基本情報!$F$10,基本情報!$H$10,基本情報!$J$10),"ー",B418+1))</f>
        <v>ー</v>
      </c>
      <c r="C419" s="63" t="str">
        <f t="shared" si="59"/>
        <v>ー</v>
      </c>
      <c r="D419" s="114" t="str">
        <f>IF(B419="","",IF(AND(B419&gt;=基本情報!$G$17,B419&lt;=基本情報!$J$17),"夏季休暇",IF(AND(B419&gt;=基本情報!$G$18,B419&lt;=基本情報!$J$18),"年末年始休暇",(IF($C419=基本情報!$G$16,"休日",IF($C419=基本情報!$I$16,"休日",""))))))</f>
        <v/>
      </c>
      <c r="E419" s="115"/>
      <c r="F419" s="116"/>
      <c r="G419" s="122"/>
      <c r="H419" s="123"/>
      <c r="I419" s="124"/>
      <c r="J419" s="125"/>
      <c r="K419" s="126"/>
      <c r="L419" s="127"/>
      <c r="M419" s="104"/>
      <c r="N419" s="104"/>
      <c r="O419" s="104"/>
      <c r="P419" s="104"/>
      <c r="Q419" s="106"/>
      <c r="R419" s="106"/>
      <c r="U419" s="68" t="str">
        <f>IF(G419=プルダウン!$B$5,ABS(B419-J419),"")</f>
        <v/>
      </c>
      <c r="V419" s="69" t="str">
        <f>IF(AND(D419="",G419=プルダウン!$B$4),"振替作業不可",IF(AND(D419=プルダウン!$B$3,G419=プルダウン!$B$5),"振替休日不可",IF(G419=プルダウン!$B$5,IF(J419="","振替作業日未入力",IF(AND(J419-B419&gt;=-28,J419-B419&lt;=28),"","28日以内に変更")),"")))</f>
        <v/>
      </c>
      <c r="W419" s="159" t="str">
        <f>IF(G419=プルダウン!$B$4,IF(AND(J419&gt;=$B$394,J419&lt;$X$393),"",プルダウン!$G$9),"")</f>
        <v/>
      </c>
      <c r="X419" s="159"/>
    </row>
    <row r="420" spans="2:24">
      <c r="B420" s="62" t="str">
        <f>IF(B419="ー","ー",IF(B419+1&gt;DATE(基本情報!$F$10,基本情報!$H$10,基本情報!$J$10),"ー",B419+1))</f>
        <v>ー</v>
      </c>
      <c r="C420" s="63" t="str">
        <f t="shared" si="59"/>
        <v>ー</v>
      </c>
      <c r="D420" s="114" t="str">
        <f>IF(B420="","",IF(AND(B420&gt;=基本情報!$G$17,B420&lt;=基本情報!$J$17),"夏季休暇",IF(AND(B420&gt;=基本情報!$G$18,B420&lt;=基本情報!$J$18),"年末年始休暇",(IF($C420=基本情報!$G$16,"休日",IF($C420=基本情報!$I$16,"休日",""))))))</f>
        <v/>
      </c>
      <c r="E420" s="115"/>
      <c r="F420" s="116"/>
      <c r="G420" s="122"/>
      <c r="H420" s="123"/>
      <c r="I420" s="124"/>
      <c r="J420" s="125"/>
      <c r="K420" s="126"/>
      <c r="L420" s="127"/>
      <c r="M420" s="104"/>
      <c r="N420" s="104"/>
      <c r="O420" s="104"/>
      <c r="P420" s="104"/>
      <c r="Q420" s="106"/>
      <c r="R420" s="106"/>
      <c r="U420" s="68" t="str">
        <f>IF(G420=プルダウン!$B$5,ABS(B420-J420),"")</f>
        <v/>
      </c>
      <c r="V420" s="69" t="str">
        <f>IF(AND(D420="",G420=プルダウン!$B$4),"振替作業不可",IF(AND(D420=プルダウン!$B$3,G420=プルダウン!$B$5),"振替休日不可",IF(G420=プルダウン!$B$5,IF(J420="","振替作業日未入力",IF(AND(J420-B420&gt;=-28,J420-B420&lt;=28),"","28日以内に変更")),"")))</f>
        <v/>
      </c>
      <c r="W420" s="159" t="str">
        <f>IF(G420=プルダウン!$B$4,IF(AND(J420&gt;=$B$394,J420&lt;$X$393),"",プルダウン!$G$9),"")</f>
        <v/>
      </c>
      <c r="X420" s="159"/>
    </row>
    <row r="421" spans="2:24">
      <c r="B421" s="64" t="str">
        <f>IF(B420="ー","ー",IF(B420+1&gt;DATE(基本情報!$F$10,基本情報!$H$10,基本情報!$J$10),"ー",B420+1))</f>
        <v>ー</v>
      </c>
      <c r="C421" s="65" t="str">
        <f t="shared" si="59"/>
        <v>ー</v>
      </c>
      <c r="D421" s="117" t="str">
        <f>IF(B421="","",IF(AND(B421&gt;=基本情報!$G$17,B421&lt;=基本情報!$J$17),"夏季休暇",IF(AND(B421&gt;=基本情報!$G$18,B421&lt;=基本情報!$J$18),"年末年始休暇",(IF($C421=基本情報!$G$16,"休日",IF($C421=基本情報!$I$16,"休日",""))))))</f>
        <v/>
      </c>
      <c r="E421" s="118"/>
      <c r="F421" s="119"/>
      <c r="G421" s="128"/>
      <c r="H421" s="129"/>
      <c r="I421" s="130"/>
      <c r="J421" s="131"/>
      <c r="K421" s="132"/>
      <c r="L421" s="133"/>
      <c r="M421" s="120"/>
      <c r="N421" s="120"/>
      <c r="O421" s="120"/>
      <c r="P421" s="120"/>
      <c r="Q421" s="107"/>
      <c r="R421" s="107"/>
      <c r="U421" s="70" t="str">
        <f>IF(G421=プルダウン!$B$5,ABS(B421-J421),"")</f>
        <v/>
      </c>
      <c r="V421" s="71" t="str">
        <f>IF(AND(D421="",G421=プルダウン!$B$4),"振替作業不可",IF(AND(D421=プルダウン!$B$3,G421=プルダウン!$B$5),"振替休日不可",IF(G421=プルダウン!$B$5,IF(J421="","振替作業日未入力",IF(AND(J421-B421&gt;=-28,J421-B421&lt;=28),"","28日以内に変更")),"")))</f>
        <v/>
      </c>
      <c r="W421" s="157" t="str">
        <f>IF(G421=プルダウン!$B$4,IF(AND(J421&gt;=$B$394,J421&lt;$X$393),"",プルダウン!$G$9),"")</f>
        <v/>
      </c>
      <c r="X421" s="157"/>
    </row>
    <row r="422" spans="2:24">
      <c r="B422" s="60" t="str">
        <f>IF(B421="ー","ー",IF(B421+1&gt;DATE(基本情報!$F$10,基本情報!$H$10,基本情報!$J$10),"ー",IF(MONTH(B415)=MONTH(B421+1),B421+1,"ー")))</f>
        <v>ー</v>
      </c>
      <c r="C422" s="61" t="str">
        <f t="shared" si="59"/>
        <v>ー</v>
      </c>
      <c r="D422" s="134" t="str">
        <f>IF(B422="","",IF(AND(B422&gt;=基本情報!$G$17,B422&lt;=基本情報!$J$17),"夏季休暇",IF(AND(B422&gt;=基本情報!$G$18,B422&lt;=基本情報!$J$18),"年末年始休暇",(IF($C422=基本情報!$G$16,"休日",IF($C422=基本情報!$I$16,"休日",""))))))</f>
        <v/>
      </c>
      <c r="E422" s="135"/>
      <c r="F422" s="136"/>
      <c r="G422" s="137"/>
      <c r="H422" s="138"/>
      <c r="I422" s="139"/>
      <c r="J422" s="140"/>
      <c r="K422" s="141"/>
      <c r="L422" s="142"/>
      <c r="M422" s="144"/>
      <c r="N422" s="144"/>
      <c r="O422" s="144"/>
      <c r="P422" s="144"/>
      <c r="Q422" s="105" t="str">
        <f>IF(COUNTIF(B422:B428,"ー")&gt;0,"ー",IF(COUNTIF(G422:G428,プルダウン!$B$6)+COUNTIF(G422:G428,プルダウン!$B$7)+COUNTIF(G422:G428,プルダウン!$B$8)+COUNTIF(G422:G428,プルダウン!$B$9)&gt;0,"ー",IF(COUNTIF(G422:G428,プルダウン!$B$3)+COUNTIF(G422:G428,プルダウン!$B$4)&gt;=2,"○","×")))</f>
        <v>ー</v>
      </c>
      <c r="R422" s="105" t="str">
        <f>IF(Q422="○",IF(COUNTBLANK(W422:W428)=7,Q422,"×"),Q422)</f>
        <v>ー</v>
      </c>
      <c r="U422" s="66" t="str">
        <f>IF(G422=プルダウン!$B$5,ABS(B422-J422),"")</f>
        <v/>
      </c>
      <c r="V422" s="67" t="str">
        <f>IF(AND(D422="",G422=プルダウン!$B$4),"振替作業不可",IF(AND(D422=プルダウン!$B$3,G422=プルダウン!$B$5),"振替休日不可",IF(G422=プルダウン!$B$5,IF(J422="","振替作業日未入力",IF(AND(J422-B422&gt;=-28,J422-B422&lt;=28),"","28日以内に変更")),"")))</f>
        <v/>
      </c>
      <c r="W422" s="158" t="str">
        <f>IF(G422=プルダウン!$B$4,IF(AND(J422&gt;=$B$394,J422&lt;$X$393),"",プルダウン!$G$9),"")</f>
        <v/>
      </c>
      <c r="X422" s="158"/>
    </row>
    <row r="423" spans="2:24">
      <c r="B423" s="62" t="str">
        <f>IF(B422="ー","ー",IF(B422+1&gt;DATE(基本情報!$F$10,基本情報!$H$10,基本情報!$J$10),"ー",B422+1))</f>
        <v>ー</v>
      </c>
      <c r="C423" s="63" t="str">
        <f t="shared" si="59"/>
        <v>ー</v>
      </c>
      <c r="D423" s="114" t="str">
        <f>IF(B423="","",IF(AND(B423&gt;=基本情報!$G$17,B423&lt;=基本情報!$J$17),"夏季休暇",IF(AND(B423&gt;=基本情報!$G$18,B423&lt;=基本情報!$J$18),"年末年始休暇",(IF($C423=基本情報!$G$16,"休日",IF($C423=基本情報!$I$16,"休日",""))))))</f>
        <v/>
      </c>
      <c r="E423" s="115"/>
      <c r="F423" s="116"/>
      <c r="G423" s="122"/>
      <c r="H423" s="123"/>
      <c r="I423" s="124"/>
      <c r="J423" s="125"/>
      <c r="K423" s="126"/>
      <c r="L423" s="127"/>
      <c r="M423" s="104"/>
      <c r="N423" s="104"/>
      <c r="O423" s="104"/>
      <c r="P423" s="104"/>
      <c r="Q423" s="106"/>
      <c r="R423" s="106"/>
      <c r="U423" s="68" t="str">
        <f>IF(G423=プルダウン!$B$5,ABS(B423-J423),"")</f>
        <v/>
      </c>
      <c r="V423" s="69" t="str">
        <f>IF(AND(D423="",G423=プルダウン!$B$4),"振替作業不可",IF(AND(D423=プルダウン!$B$3,G423=プルダウン!$B$5),"振替休日不可",IF(G423=プルダウン!$B$5,IF(J423="","振替作業日未入力",IF(AND(J423-B423&gt;=-28,J423-B423&lt;=28),"","28日以内に変更")),"")))</f>
        <v/>
      </c>
      <c r="W423" s="159" t="str">
        <f>IF(G423=プルダウン!$B$4,IF(AND(J423&gt;=$B$394,J423&lt;$X$393),"",プルダウン!$G$9),"")</f>
        <v/>
      </c>
      <c r="X423" s="159"/>
    </row>
    <row r="424" spans="2:24">
      <c r="B424" s="62" t="str">
        <f>IF(B423="ー","ー",IF(B423+1&gt;DATE(基本情報!$F$10,基本情報!$H$10,基本情報!$J$10),"ー",B423+1))</f>
        <v>ー</v>
      </c>
      <c r="C424" s="63" t="str">
        <f>IFERROR(TEXT(B424,"aaa"),"")</f>
        <v>ー</v>
      </c>
      <c r="D424" s="114" t="str">
        <f>IF(B424="","",IF(AND(B424&gt;=基本情報!$G$17,B424&lt;=基本情報!$J$17),"夏季休暇",IF(AND(B424&gt;=基本情報!$G$18,B424&lt;=基本情報!$J$18),"年末年始休暇",(IF($C424=基本情報!$G$16,"休日",IF($C424=基本情報!$I$16,"休日",""))))))</f>
        <v/>
      </c>
      <c r="E424" s="115"/>
      <c r="F424" s="116"/>
      <c r="G424" s="122"/>
      <c r="H424" s="123"/>
      <c r="I424" s="124"/>
      <c r="J424" s="125"/>
      <c r="K424" s="126"/>
      <c r="L424" s="127"/>
      <c r="M424" s="104"/>
      <c r="N424" s="104"/>
      <c r="O424" s="104"/>
      <c r="P424" s="104"/>
      <c r="Q424" s="106"/>
      <c r="R424" s="106"/>
      <c r="U424" s="68" t="str">
        <f>IF(G424=プルダウン!$B$5,ABS(B424-J424),"")</f>
        <v/>
      </c>
      <c r="V424" s="69" t="str">
        <f>IF(AND(D424="",G424=プルダウン!$B$4),"振替作業不可",IF(AND(D424=プルダウン!$B$3,G424=プルダウン!$B$5),"振替休日不可",IF(G424=プルダウン!$B$5,IF(J424="","振替作業日未入力",IF(AND(J424-B424&gt;=-28,J424-B424&lt;=28),"","28日以内に変更")),"")))</f>
        <v/>
      </c>
      <c r="W424" s="159" t="str">
        <f>IF(G424=プルダウン!$B$4,IF(AND(J424&gt;=$B$394,J424&lt;$X$393),"",プルダウン!$G$9),"")</f>
        <v/>
      </c>
      <c r="X424" s="159"/>
    </row>
    <row r="425" spans="2:24">
      <c r="B425" s="62" t="str">
        <f>IF(B424="ー","ー",IF(B424+1&gt;DATE(基本情報!$F$10,基本情報!$H$10,基本情報!$J$10),"ー",B424+1))</f>
        <v>ー</v>
      </c>
      <c r="C425" s="63" t="str">
        <f t="shared" ref="C425:C428" si="60">IFERROR(TEXT(B425,"aaa"),"")</f>
        <v>ー</v>
      </c>
      <c r="D425" s="114" t="str">
        <f>IF(B425="","",IF(AND(B425&gt;=基本情報!$G$17,B425&lt;=基本情報!$J$17),"夏季休暇",IF(AND(B425&gt;=基本情報!$G$18,B425&lt;=基本情報!$J$18),"年末年始休暇",(IF($C425=基本情報!$G$16,"休日",IF($C425=基本情報!$I$16,"休日",""))))))</f>
        <v/>
      </c>
      <c r="E425" s="115"/>
      <c r="F425" s="116"/>
      <c r="G425" s="122"/>
      <c r="H425" s="123"/>
      <c r="I425" s="124"/>
      <c r="J425" s="125"/>
      <c r="K425" s="126"/>
      <c r="L425" s="127"/>
      <c r="M425" s="104"/>
      <c r="N425" s="104"/>
      <c r="O425" s="104"/>
      <c r="P425" s="104"/>
      <c r="Q425" s="106"/>
      <c r="R425" s="106"/>
      <c r="U425" s="68" t="str">
        <f>IF(G425=プルダウン!$B$5,ABS(B425-J425),"")</f>
        <v/>
      </c>
      <c r="V425" s="69" t="str">
        <f>IF(AND(D425="",G425=プルダウン!$B$4),"振替作業不可",IF(AND(D425=プルダウン!$B$3,G425=プルダウン!$B$5),"振替休日不可",IF(G425=プルダウン!$B$5,IF(J425="","振替作業日未入力",IF(AND(J425-B425&gt;=-28,J425-B425&lt;=28),"","28日以内に変更")),"")))</f>
        <v/>
      </c>
      <c r="W425" s="159" t="str">
        <f>IF(G425=プルダウン!$B$4,IF(AND(J425&gt;=$B$394,J425&lt;$X$393),"",プルダウン!$G$9),"")</f>
        <v/>
      </c>
      <c r="X425" s="159"/>
    </row>
    <row r="426" spans="2:24">
      <c r="B426" s="62" t="str">
        <f>IF(B425="ー","ー",IF(B425+1&gt;DATE(基本情報!$F$10,基本情報!$H$10,基本情報!$J$10),"ー",B425+1))</f>
        <v>ー</v>
      </c>
      <c r="C426" s="63" t="str">
        <f t="shared" si="60"/>
        <v>ー</v>
      </c>
      <c r="D426" s="114" t="str">
        <f>IF(B426="","",IF(AND(B426&gt;=基本情報!$G$17,B426&lt;=基本情報!$J$17),"夏季休暇",IF(AND(B426&gt;=基本情報!$G$18,B426&lt;=基本情報!$J$18),"年末年始休暇",(IF($C426=基本情報!$G$16,"休日",IF($C426=基本情報!$I$16,"休日",""))))))</f>
        <v/>
      </c>
      <c r="E426" s="115"/>
      <c r="F426" s="116"/>
      <c r="G426" s="122"/>
      <c r="H426" s="123"/>
      <c r="I426" s="124"/>
      <c r="J426" s="125"/>
      <c r="K426" s="126"/>
      <c r="L426" s="127"/>
      <c r="M426" s="104"/>
      <c r="N426" s="104"/>
      <c r="O426" s="104"/>
      <c r="P426" s="104"/>
      <c r="Q426" s="106"/>
      <c r="R426" s="106"/>
      <c r="U426" s="68" t="str">
        <f>IF(G426=プルダウン!$B$5,ABS(B426-J426),"")</f>
        <v/>
      </c>
      <c r="V426" s="69" t="str">
        <f>IF(AND(D426="",G426=プルダウン!$B$4),"振替作業不可",IF(AND(D426=プルダウン!$B$3,G426=プルダウン!$B$5),"振替休日不可",IF(G426=プルダウン!$B$5,IF(J426="","振替作業日未入力",IF(AND(J426-B426&gt;=-28,J426-B426&lt;=28),"","28日以内に変更")),"")))</f>
        <v/>
      </c>
      <c r="W426" s="159" t="str">
        <f>IF(G426=プルダウン!$B$4,IF(AND(J426&gt;=$B$394,J426&lt;$X$393),"",プルダウン!$G$9),"")</f>
        <v/>
      </c>
      <c r="X426" s="159"/>
    </row>
    <row r="427" spans="2:24">
      <c r="B427" s="62" t="str">
        <f>IF(B426="ー","ー",IF(B426+1&gt;DATE(基本情報!$F$10,基本情報!$H$10,基本情報!$J$10),"ー",B426+1))</f>
        <v>ー</v>
      </c>
      <c r="C427" s="63" t="str">
        <f t="shared" si="60"/>
        <v>ー</v>
      </c>
      <c r="D427" s="114" t="str">
        <f>IF(B427="","",IF(AND(B427&gt;=基本情報!$G$17,B427&lt;=基本情報!$J$17),"夏季休暇",IF(AND(B427&gt;=基本情報!$G$18,B427&lt;=基本情報!$J$18),"年末年始休暇",(IF($C427=基本情報!$G$16,"休日",IF($C427=基本情報!$I$16,"休日",""))))))</f>
        <v/>
      </c>
      <c r="E427" s="115"/>
      <c r="F427" s="116"/>
      <c r="G427" s="122"/>
      <c r="H427" s="123"/>
      <c r="I427" s="124"/>
      <c r="J427" s="125"/>
      <c r="K427" s="126"/>
      <c r="L427" s="127"/>
      <c r="M427" s="104"/>
      <c r="N427" s="104"/>
      <c r="O427" s="104"/>
      <c r="P427" s="104"/>
      <c r="Q427" s="106"/>
      <c r="R427" s="106"/>
      <c r="U427" s="68" t="str">
        <f>IF(G427=プルダウン!$B$5,ABS(B427-J427),"")</f>
        <v/>
      </c>
      <c r="V427" s="69" t="str">
        <f>IF(AND(D427="",G427=プルダウン!$B$4),"振替作業不可",IF(AND(D427=プルダウン!$B$3,G427=プルダウン!$B$5),"振替休日不可",IF(G427=プルダウン!$B$5,IF(J427="","振替作業日未入力",IF(AND(J427-B427&gt;=-28,J427-B427&lt;=28),"","28日以内に変更")),"")))</f>
        <v/>
      </c>
      <c r="W427" s="159" t="str">
        <f>IF(G427=プルダウン!$B$4,IF(AND(J427&gt;=$B$394,J427&lt;$X$393),"",プルダウン!$G$9),"")</f>
        <v/>
      </c>
      <c r="X427" s="159"/>
    </row>
    <row r="428" spans="2:24">
      <c r="B428" s="64" t="str">
        <f>IF(B427="ー","ー",IF(B427+1&gt;DATE(基本情報!$F$10,基本情報!$H$10,基本情報!$J$10),"ー",B427+1))</f>
        <v>ー</v>
      </c>
      <c r="C428" s="65" t="str">
        <f t="shared" si="60"/>
        <v>ー</v>
      </c>
      <c r="D428" s="117" t="str">
        <f>IF(B428="","",IF(AND(B428&gt;=基本情報!$G$17,B428&lt;=基本情報!$J$17),"夏季休暇",IF(AND(B428&gt;=基本情報!$G$18,B428&lt;=基本情報!$J$18),"年末年始休暇",(IF($C428=基本情報!$G$16,"休日",IF($C428=基本情報!$I$16,"休日",""))))))</f>
        <v/>
      </c>
      <c r="E428" s="118"/>
      <c r="F428" s="119"/>
      <c r="G428" s="128"/>
      <c r="H428" s="129"/>
      <c r="I428" s="130"/>
      <c r="J428" s="131"/>
      <c r="K428" s="132"/>
      <c r="L428" s="133"/>
      <c r="M428" s="120"/>
      <c r="N428" s="120"/>
      <c r="O428" s="120"/>
      <c r="P428" s="120"/>
      <c r="Q428" s="107"/>
      <c r="R428" s="107"/>
      <c r="U428" s="70" t="str">
        <f>IF(G428=プルダウン!$B$5,ABS(B428-J428),"")</f>
        <v/>
      </c>
      <c r="V428" s="71" t="str">
        <f>IF(AND(D428="",G428=プルダウン!$B$4),"振替作業不可",IF(AND(D428=プルダウン!$B$3,G428=プルダウン!$B$5),"振替休日不可",IF(G428=プルダウン!$B$5,IF(J428="","振替作業日未入力",IF(AND(J428-B428&gt;=-28,J428-B428&lt;=28),"","28日以内に変更")),"")))</f>
        <v/>
      </c>
      <c r="W428" s="157" t="str">
        <f>IF(G428=プルダウン!$B$4,IF(AND(J428&gt;=$B$394,J428&lt;$X$393),"",プルダウン!$G$9),"")</f>
        <v/>
      </c>
      <c r="X428" s="157"/>
    </row>
    <row r="429" spans="2:24" ht="9.75" customHeight="1"/>
    <row r="430" spans="2:24">
      <c r="E430" s="29" t="s">
        <v>86</v>
      </c>
      <c r="F430" s="30"/>
      <c r="G430" s="30"/>
      <c r="H430" s="30"/>
      <c r="I430" s="30"/>
      <c r="J430" s="30"/>
      <c r="K430" s="30"/>
      <c r="L430" s="55" t="s">
        <v>87</v>
      </c>
      <c r="M430" s="30"/>
      <c r="N430" s="30"/>
      <c r="O430" s="30"/>
      <c r="P430" s="30"/>
      <c r="Q430" s="30"/>
      <c r="R430" s="84"/>
    </row>
    <row r="431" spans="2:24">
      <c r="E431" s="78" t="s">
        <v>79</v>
      </c>
      <c r="F431" s="79" t="s">
        <v>80</v>
      </c>
      <c r="G431" s="79" t="s">
        <v>81</v>
      </c>
      <c r="H431" s="79" t="s">
        <v>82</v>
      </c>
      <c r="I431" s="79" t="s">
        <v>83</v>
      </c>
      <c r="J431" s="79" t="s">
        <v>84</v>
      </c>
      <c r="K431" s="80" t="s">
        <v>85</v>
      </c>
      <c r="L431" s="78" t="s">
        <v>79</v>
      </c>
      <c r="M431" s="79" t="s">
        <v>80</v>
      </c>
      <c r="N431" s="79" t="s">
        <v>81</v>
      </c>
      <c r="O431" s="79" t="s">
        <v>82</v>
      </c>
      <c r="P431" s="79" t="s">
        <v>83</v>
      </c>
      <c r="Q431" s="79" t="s">
        <v>84</v>
      </c>
      <c r="R431" s="85" t="s">
        <v>85</v>
      </c>
    </row>
    <row r="432" spans="2:24">
      <c r="E432" s="81">
        <f>COUNTIF($G394:$G428,プルダウン!$B$3)</f>
        <v>0</v>
      </c>
      <c r="F432" s="82">
        <f>COUNTIF($G394:$G428,プルダウン!$B$4)</f>
        <v>0</v>
      </c>
      <c r="G432" s="82">
        <f>COUNTIF($G394:$G428,プルダウン!$B$5)</f>
        <v>0</v>
      </c>
      <c r="H432" s="82">
        <f>COUNTIF($G394:$G428,プルダウン!$B$6)</f>
        <v>0</v>
      </c>
      <c r="I432" s="82">
        <f>COUNTIF($G394:$G428,プルダウン!$B$7)</f>
        <v>0</v>
      </c>
      <c r="J432" s="82">
        <f>COUNTIF($G394:$G428,プルダウン!$B$8)</f>
        <v>0</v>
      </c>
      <c r="K432" s="83">
        <f>COUNTIF($G394:$G428,プルダウン!$B$9)</f>
        <v>0</v>
      </c>
      <c r="L432" s="81">
        <f>E432</f>
        <v>0</v>
      </c>
      <c r="M432" s="82">
        <f t="shared" ref="M432" si="61">F432</f>
        <v>0</v>
      </c>
      <c r="N432" s="82">
        <f t="shared" ref="N432" si="62">G432</f>
        <v>0</v>
      </c>
      <c r="O432" s="82">
        <f t="shared" ref="O432" si="63">H432</f>
        <v>0</v>
      </c>
      <c r="P432" s="82">
        <f t="shared" ref="P432" si="64">I432</f>
        <v>0</v>
      </c>
      <c r="Q432" s="82">
        <f t="shared" ref="Q432" si="65">J432</f>
        <v>0</v>
      </c>
      <c r="R432" s="86">
        <f t="shared" ref="R432" si="66">K432</f>
        <v>0</v>
      </c>
    </row>
    <row r="433" spans="2:24">
      <c r="E433" s="29" t="s">
        <v>58</v>
      </c>
      <c r="F433" s="30"/>
      <c r="G433" s="30"/>
      <c r="H433" s="30"/>
      <c r="I433" s="30"/>
      <c r="J433" s="30"/>
      <c r="K433" s="30"/>
      <c r="L433" s="29" t="s">
        <v>60</v>
      </c>
      <c r="M433" s="30"/>
      <c r="N433" s="30"/>
      <c r="O433" s="30"/>
      <c r="P433" s="30"/>
      <c r="Q433" s="30"/>
      <c r="R433" s="84"/>
    </row>
    <row r="434" spans="2:24">
      <c r="E434" s="55" t="s">
        <v>47</v>
      </c>
      <c r="F434" s="32"/>
      <c r="G434" s="31" t="s">
        <v>48</v>
      </c>
      <c r="H434" s="34"/>
      <c r="I434" s="35" t="s">
        <v>53</v>
      </c>
      <c r="J434" s="36"/>
      <c r="K434" s="35"/>
      <c r="L434" s="55" t="s">
        <v>47</v>
      </c>
      <c r="M434" s="32"/>
      <c r="N434" s="31" t="s">
        <v>48</v>
      </c>
      <c r="O434" s="34"/>
      <c r="P434" s="35" t="s">
        <v>53</v>
      </c>
      <c r="Q434" s="36"/>
      <c r="R434" s="36"/>
    </row>
    <row r="435" spans="2:24">
      <c r="E435" s="56">
        <f>COUNTIF(Q394:Q428,"○")+COUNTIF(Q394:Q428,"×")</f>
        <v>0</v>
      </c>
      <c r="F435" s="32"/>
      <c r="G435" s="31">
        <f>COUNTIF(Q394:Q428,"○")</f>
        <v>0</v>
      </c>
      <c r="H435" s="34"/>
      <c r="I435" s="47" t="e">
        <f>G435/E435</f>
        <v>#DIV/0!</v>
      </c>
      <c r="J435" s="36"/>
      <c r="K435" s="35"/>
      <c r="L435" s="56">
        <f>E435+L387</f>
        <v>8</v>
      </c>
      <c r="M435" s="32"/>
      <c r="N435" s="37">
        <f>G435+N387</f>
        <v>8</v>
      </c>
      <c r="O435" s="34"/>
      <c r="P435" s="47">
        <f>N435/L435</f>
        <v>1</v>
      </c>
      <c r="Q435" s="36"/>
      <c r="R435" s="36"/>
    </row>
    <row r="436" spans="2:24">
      <c r="E436" s="55" t="s">
        <v>59</v>
      </c>
      <c r="F436" s="32"/>
      <c r="G436" s="32"/>
      <c r="H436" s="32"/>
      <c r="I436" s="32"/>
      <c r="J436" s="33"/>
      <c r="K436" s="32"/>
      <c r="L436" s="55" t="s">
        <v>61</v>
      </c>
      <c r="M436" s="32"/>
      <c r="N436" s="32"/>
      <c r="O436" s="32"/>
      <c r="P436" s="32"/>
      <c r="Q436" s="33"/>
      <c r="R436" s="33"/>
    </row>
    <row r="437" spans="2:24">
      <c r="E437" s="55" t="s">
        <v>47</v>
      </c>
      <c r="F437" s="32"/>
      <c r="G437" s="31" t="s">
        <v>48</v>
      </c>
      <c r="H437" s="34"/>
      <c r="I437" s="35" t="s">
        <v>53</v>
      </c>
      <c r="J437" s="36"/>
      <c r="K437" s="35"/>
      <c r="L437" s="55" t="s">
        <v>47</v>
      </c>
      <c r="M437" s="32"/>
      <c r="N437" s="31" t="s">
        <v>48</v>
      </c>
      <c r="O437" s="34"/>
      <c r="P437" s="35" t="s">
        <v>62</v>
      </c>
      <c r="Q437" s="36"/>
      <c r="R437" s="36"/>
    </row>
    <row r="438" spans="2:24">
      <c r="E438" s="56">
        <f>COUNTIF(R394:R428,"○")+COUNTIF(R394:R428,"×")</f>
        <v>0</v>
      </c>
      <c r="F438" s="32"/>
      <c r="G438" s="31">
        <f>COUNTIF(R394:R428,"○")</f>
        <v>0</v>
      </c>
      <c r="H438" s="34"/>
      <c r="I438" s="47" t="e">
        <f>G438/E438</f>
        <v>#DIV/0!</v>
      </c>
      <c r="J438" s="36"/>
      <c r="K438" s="35"/>
      <c r="L438" s="56">
        <f>E438+L390</f>
        <v>8</v>
      </c>
      <c r="M438" s="32"/>
      <c r="N438" s="37">
        <f>G438+N390</f>
        <v>7</v>
      </c>
      <c r="O438" s="34"/>
      <c r="P438" s="47" t="str">
        <f>IF(L438=0,"ー",IF(N438=L438,"達成","未達成"))</f>
        <v>未達成</v>
      </c>
      <c r="Q438" s="36"/>
      <c r="R438" s="36"/>
    </row>
    <row r="439" spans="2:24" ht="9.75" customHeight="1">
      <c r="E439" s="48"/>
      <c r="F439" s="48"/>
      <c r="G439" s="48"/>
      <c r="H439" s="48"/>
      <c r="I439" s="48"/>
      <c r="J439" s="48"/>
      <c r="K439" s="48"/>
      <c r="L439" s="49"/>
      <c r="M439" s="50"/>
      <c r="N439" s="50"/>
      <c r="O439" s="50"/>
      <c r="P439" s="51"/>
      <c r="Q439" s="50"/>
      <c r="R439" s="50"/>
    </row>
    <row r="440" spans="2:24" ht="19.5">
      <c r="B440" s="150">
        <f>EDATE(B392,1)</f>
        <v>45748</v>
      </c>
      <c r="C440" s="150"/>
      <c r="M440" s="145" t="s">
        <v>29</v>
      </c>
      <c r="N440" s="145"/>
      <c r="O440" s="108"/>
      <c r="P440" s="108"/>
      <c r="Q440" s="108"/>
      <c r="R440" s="108"/>
      <c r="U440" s="111" t="s">
        <v>57</v>
      </c>
      <c r="V440" s="59" t="s">
        <v>55</v>
      </c>
      <c r="W440" s="109" t="s">
        <v>56</v>
      </c>
      <c r="X440" s="110"/>
    </row>
    <row r="441" spans="2:24" ht="18.75" customHeight="1">
      <c r="B441" s="45" t="s">
        <v>23</v>
      </c>
      <c r="C441" s="45" t="s">
        <v>3</v>
      </c>
      <c r="D441" s="143" t="s">
        <v>4</v>
      </c>
      <c r="E441" s="143"/>
      <c r="F441" s="143"/>
      <c r="G441" s="100" t="s">
        <v>5</v>
      </c>
      <c r="H441" s="100"/>
      <c r="I441" s="100"/>
      <c r="J441" s="100" t="s">
        <v>88</v>
      </c>
      <c r="K441" s="100"/>
      <c r="L441" s="100"/>
      <c r="M441" s="100" t="s">
        <v>24</v>
      </c>
      <c r="N441" s="100"/>
      <c r="O441" s="100"/>
      <c r="P441" s="100"/>
      <c r="Q441" s="46" t="s">
        <v>49</v>
      </c>
      <c r="R441" s="53" t="s">
        <v>56</v>
      </c>
      <c r="U441" s="112"/>
      <c r="V441" s="5" t="s">
        <v>64</v>
      </c>
      <c r="W441" s="58" t="s">
        <v>63</v>
      </c>
      <c r="X441" s="57" t="e">
        <f>IF(COUNTIF(C442:C476,C442)=0,"",B442+COUNTIF(B442:B476,"&gt;=1"))</f>
        <v>#VALUE!</v>
      </c>
    </row>
    <row r="442" spans="2:24">
      <c r="B442" s="60" t="str">
        <f>IF(B440&gt;DATE(基本情報!$F$10,基本情報!$H$10,基本情報!$J$10),"ー",IF(COUNTIF(C394:C428,C394)=0,"",B394+COUNTIF(B394:B428,"&gt;=1")))</f>
        <v>ー</v>
      </c>
      <c r="C442" s="61" t="str">
        <f>IF(B442="ー","ー",$C$10)</f>
        <v>ー</v>
      </c>
      <c r="D442" s="134" t="str">
        <f>IF(B442="","",IF(AND(B442&gt;=基本情報!$G$17,B442&lt;=基本情報!$J$17),"夏季休暇",IF(AND(B442&gt;=基本情報!$G$18,B442&lt;=基本情報!$J$18),"年末年始休暇",(IF($C442=基本情報!$G$16,"休日",IF($C442=基本情報!$I$16,"休日",""))))))</f>
        <v/>
      </c>
      <c r="E442" s="135"/>
      <c r="F442" s="136"/>
      <c r="G442" s="137"/>
      <c r="H442" s="138"/>
      <c r="I442" s="139"/>
      <c r="J442" s="140"/>
      <c r="K442" s="141"/>
      <c r="L442" s="142"/>
      <c r="M442" s="144"/>
      <c r="N442" s="144"/>
      <c r="O442" s="144"/>
      <c r="P442" s="144"/>
      <c r="Q442" s="105" t="str">
        <f>IF(COUNTIF(B442:B448,"ー")&gt;0,"ー",IF(COUNTIF(G442:G448,プルダウン!$B$6)+COUNTIF(G442:G448,プルダウン!$B$7)+COUNTIF(G442:G448,プルダウン!$B$8)+COUNTIF(G442:G448,プルダウン!$B$9)&gt;0,"ー",IF(COUNTIF(G442:G448,プルダウン!$B$3)+COUNTIF(G442:G448,プルダウン!$B$4)&gt;=2,"○","×")))</f>
        <v>ー</v>
      </c>
      <c r="R442" s="105" t="str">
        <f>IF(Q442="○",IF(COUNTBLANK(W442:W448)=7,Q442,"×"),Q442)</f>
        <v>ー</v>
      </c>
      <c r="U442" s="66" t="str">
        <f>IF(G442=プルダウン!$B$5,ABS(B442-J442),"")</f>
        <v/>
      </c>
      <c r="V442" s="67" t="str">
        <f>IF(AND(D442="",G442=プルダウン!$B$4),"振替作業不可",IF(AND(D442=プルダウン!$B$3,G442=プルダウン!$B$5),"振替休日不可",IF(G442=プルダウン!$B$5,IF(J442="","振替作業日未入力",IF(AND(J442-B442&gt;=-28,J442-B442&lt;=28),"","28日以内に変更")),"")))</f>
        <v/>
      </c>
      <c r="W442" s="151" t="str">
        <f>IF(G442=プルダウン!$B$4,IF(AND(J442&gt;=$B$442,J442&lt;$X$441),"",プルダウン!$G$9),"")</f>
        <v/>
      </c>
      <c r="X442" s="152"/>
    </row>
    <row r="443" spans="2:24">
      <c r="B443" s="62" t="str">
        <f>IF(B442="ー","ー",IF(B442+1&gt;DATE(基本情報!$F$10,基本情報!$H$10,基本情報!$J$10),"ー",B442+1))</f>
        <v>ー</v>
      </c>
      <c r="C443" s="63" t="str">
        <f t="shared" ref="C443:C471" si="67">IFERROR(TEXT(B443,"aaa"),"")</f>
        <v>ー</v>
      </c>
      <c r="D443" s="114" t="str">
        <f>IF(B443="","",IF(AND(B443&gt;=基本情報!$G$17,B443&lt;=基本情報!$J$17),"夏季休暇",IF(AND(B443&gt;=基本情報!$G$18,B443&lt;=基本情報!$J$18),"年末年始休暇",(IF($C443=基本情報!$G$16,"休日",IF($C443=基本情報!$I$16,"休日",""))))))</f>
        <v/>
      </c>
      <c r="E443" s="115"/>
      <c r="F443" s="116"/>
      <c r="G443" s="122"/>
      <c r="H443" s="123"/>
      <c r="I443" s="124"/>
      <c r="J443" s="125"/>
      <c r="K443" s="126"/>
      <c r="L443" s="127"/>
      <c r="M443" s="104"/>
      <c r="N443" s="104"/>
      <c r="O443" s="104"/>
      <c r="P443" s="104"/>
      <c r="Q443" s="106"/>
      <c r="R443" s="106"/>
      <c r="U443" s="68" t="str">
        <f>IF(G443=プルダウン!$B$5,ABS(B443-J443),"")</f>
        <v/>
      </c>
      <c r="V443" s="69" t="str">
        <f>IF(AND(D443="",G443=プルダウン!$B$4),"振替作業不可",IF(AND(D443=プルダウン!$B$3,G443=プルダウン!$B$5),"振替休日不可",IF(G443=プルダウン!$B$5,IF(J443="","振替作業日未入力",IF(AND(J443-B443&gt;=-28,J443-B443&lt;=28),"","28日以内に変更")),"")))</f>
        <v/>
      </c>
      <c r="W443" s="159" t="str">
        <f>IF(G443=プルダウン!$B$4,IF(AND(J443&gt;=$B$442,J443&lt;$X$441),"",プルダウン!$G$9),"")</f>
        <v/>
      </c>
      <c r="X443" s="159"/>
    </row>
    <row r="444" spans="2:24">
      <c r="B444" s="62" t="str">
        <f>IF(B443="ー","ー",IF(B443+1&gt;DATE(基本情報!$F$10,基本情報!$H$10,基本情報!$J$10),"ー",B443+1))</f>
        <v>ー</v>
      </c>
      <c r="C444" s="63" t="str">
        <f t="shared" si="67"/>
        <v>ー</v>
      </c>
      <c r="D444" s="114" t="str">
        <f>IF(B444="","",IF(AND(B444&gt;=基本情報!$G$17,B444&lt;=基本情報!$J$17),"夏季休暇",IF(AND(B444&gt;=基本情報!$G$18,B444&lt;=基本情報!$J$18),"年末年始休暇",(IF($C444=基本情報!$G$16,"休日",IF($C444=基本情報!$I$16,"休日",""))))))</f>
        <v/>
      </c>
      <c r="E444" s="115"/>
      <c r="F444" s="116"/>
      <c r="G444" s="122"/>
      <c r="H444" s="123"/>
      <c r="I444" s="124"/>
      <c r="J444" s="125"/>
      <c r="K444" s="126"/>
      <c r="L444" s="127"/>
      <c r="M444" s="104"/>
      <c r="N444" s="104"/>
      <c r="O444" s="104"/>
      <c r="P444" s="104"/>
      <c r="Q444" s="106"/>
      <c r="R444" s="106"/>
      <c r="U444" s="68" t="str">
        <f>IF(G444=プルダウン!$B$5,ABS(B444-J444),"")</f>
        <v/>
      </c>
      <c r="V444" s="69" t="str">
        <f>IF(AND(D444="",G444=プルダウン!$B$4),"振替作業不可",IF(AND(D444=プルダウン!$B$3,G444=プルダウン!$B$5),"振替休日不可",IF(G444=プルダウン!$B$5,IF(J444="","振替作業日未入力",IF(AND(J444-B444&gt;=-28,J444-B444&lt;=28),"","28日以内に変更")),"")))</f>
        <v/>
      </c>
      <c r="W444" s="159" t="str">
        <f>IF(G444=プルダウン!$B$4,IF(AND(J444&gt;=$B$442,J444&lt;$X$441),"",プルダウン!$G$9),"")</f>
        <v/>
      </c>
      <c r="X444" s="159"/>
    </row>
    <row r="445" spans="2:24">
      <c r="B445" s="62" t="str">
        <f>IF(B444="ー","ー",IF(B444+1&gt;DATE(基本情報!$F$10,基本情報!$H$10,基本情報!$J$10),"ー",B444+1))</f>
        <v>ー</v>
      </c>
      <c r="C445" s="63" t="str">
        <f t="shared" si="67"/>
        <v>ー</v>
      </c>
      <c r="D445" s="114" t="str">
        <f>IF(B445="","",IF(AND(B445&gt;=基本情報!$G$17,B445&lt;=基本情報!$J$17),"夏季休暇",IF(AND(B445&gt;=基本情報!$G$18,B445&lt;=基本情報!$J$18),"年末年始休暇",(IF($C445=基本情報!$G$16,"休日",IF($C445=基本情報!$I$16,"休日",""))))))</f>
        <v/>
      </c>
      <c r="E445" s="115"/>
      <c r="F445" s="116"/>
      <c r="G445" s="122"/>
      <c r="H445" s="123"/>
      <c r="I445" s="124"/>
      <c r="J445" s="125"/>
      <c r="K445" s="126"/>
      <c r="L445" s="127"/>
      <c r="M445" s="104"/>
      <c r="N445" s="104"/>
      <c r="O445" s="104"/>
      <c r="P445" s="104"/>
      <c r="Q445" s="106"/>
      <c r="R445" s="106"/>
      <c r="U445" s="68" t="str">
        <f>IF(G445=プルダウン!$B$5,ABS(B445-J445),"")</f>
        <v/>
      </c>
      <c r="V445" s="69" t="str">
        <f>IF(AND(D445="",G445=プルダウン!$B$4),"振替作業不可",IF(AND(D445=プルダウン!$B$3,G445=プルダウン!$B$5),"振替休日不可",IF(G445=プルダウン!$B$5,IF(J445="","振替作業日未入力",IF(AND(J445-B445&gt;=-28,J445-B445&lt;=28),"","28日以内に変更")),"")))</f>
        <v/>
      </c>
      <c r="W445" s="159" t="str">
        <f>IF(G445=プルダウン!$B$4,IF(AND(J445&gt;=$B$442,J445&lt;$X$441),"",プルダウン!$G$9),"")</f>
        <v/>
      </c>
      <c r="X445" s="159"/>
    </row>
    <row r="446" spans="2:24">
      <c r="B446" s="62" t="str">
        <f>IF(B445="ー","ー",IF(B445+1&gt;DATE(基本情報!$F$10,基本情報!$H$10,基本情報!$J$10),"ー",B445+1))</f>
        <v>ー</v>
      </c>
      <c r="C446" s="63" t="str">
        <f t="shared" si="67"/>
        <v>ー</v>
      </c>
      <c r="D446" s="114" t="str">
        <f>IF(B446="","",IF(AND(B446&gt;=基本情報!$G$17,B446&lt;=基本情報!$J$17),"夏季休暇",IF(AND(B446&gt;=基本情報!$G$18,B446&lt;=基本情報!$J$18),"年末年始休暇",(IF($C446=基本情報!$G$16,"休日",IF($C446=基本情報!$I$16,"休日",""))))))</f>
        <v/>
      </c>
      <c r="E446" s="115"/>
      <c r="F446" s="116"/>
      <c r="G446" s="122"/>
      <c r="H446" s="123"/>
      <c r="I446" s="124"/>
      <c r="J446" s="125"/>
      <c r="K446" s="126"/>
      <c r="L446" s="127"/>
      <c r="M446" s="104"/>
      <c r="N446" s="104"/>
      <c r="O446" s="104"/>
      <c r="P446" s="104"/>
      <c r="Q446" s="106"/>
      <c r="R446" s="106"/>
      <c r="U446" s="68" t="str">
        <f>IF(G446=プルダウン!$B$5,ABS(B446-J446),"")</f>
        <v/>
      </c>
      <c r="V446" s="69" t="str">
        <f>IF(AND(D446="",G446=プルダウン!$B$4),"振替作業不可",IF(AND(D446=プルダウン!$B$3,G446=プルダウン!$B$5),"振替休日不可",IF(G446=プルダウン!$B$5,IF(J446="","振替作業日未入力",IF(AND(J446-B446&gt;=-28,J446-B446&lt;=28),"","28日以内に変更")),"")))</f>
        <v/>
      </c>
      <c r="W446" s="159" t="str">
        <f>IF(G446=プルダウン!$B$4,IF(AND(J446&gt;=$B$442,J446&lt;$X$441),"",プルダウン!$G$9),"")</f>
        <v/>
      </c>
      <c r="X446" s="159"/>
    </row>
    <row r="447" spans="2:24">
      <c r="B447" s="62" t="str">
        <f>IF(B446="ー","ー",IF(B446+1&gt;DATE(基本情報!$F$10,基本情報!$H$10,基本情報!$J$10),"ー",B446+1))</f>
        <v>ー</v>
      </c>
      <c r="C447" s="63" t="str">
        <f t="shared" si="67"/>
        <v>ー</v>
      </c>
      <c r="D447" s="114" t="str">
        <f>IF(B447="","",IF(AND(B447&gt;=基本情報!$G$17,B447&lt;=基本情報!$J$17),"夏季休暇",IF(AND(B447&gt;=基本情報!$G$18,B447&lt;=基本情報!$J$18),"年末年始休暇",(IF($C447=基本情報!$G$16,"休日",IF($C447=基本情報!$I$16,"休日",""))))))</f>
        <v/>
      </c>
      <c r="E447" s="115"/>
      <c r="F447" s="116"/>
      <c r="G447" s="122"/>
      <c r="H447" s="123"/>
      <c r="I447" s="124"/>
      <c r="J447" s="125"/>
      <c r="K447" s="126"/>
      <c r="L447" s="127"/>
      <c r="M447" s="104"/>
      <c r="N447" s="104"/>
      <c r="O447" s="104"/>
      <c r="P447" s="104"/>
      <c r="Q447" s="106"/>
      <c r="R447" s="106"/>
      <c r="U447" s="68" t="str">
        <f>IF(G447=プルダウン!$B$5,ABS(B447-J447),"")</f>
        <v/>
      </c>
      <c r="V447" s="69" t="str">
        <f>IF(AND(D447="",G447=プルダウン!$B$4),"振替作業不可",IF(AND(D447=プルダウン!$B$3,G447=プルダウン!$B$5),"振替休日不可",IF(G447=プルダウン!$B$5,IF(J447="","振替作業日未入力",IF(AND(J447-B447&gt;=-28,J447-B447&lt;=28),"","28日以内に変更")),"")))</f>
        <v/>
      </c>
      <c r="W447" s="159" t="str">
        <f>IF(G447=プルダウン!$B$4,IF(AND(J447&gt;=$B$442,J447&lt;$X$441),"",プルダウン!$G$9),"")</f>
        <v/>
      </c>
      <c r="X447" s="159"/>
    </row>
    <row r="448" spans="2:24">
      <c r="B448" s="64" t="str">
        <f>IF(B447="ー","ー",IF(B447+1&gt;DATE(基本情報!$F$10,基本情報!$H$10,基本情報!$J$10),"ー",B447+1))</f>
        <v>ー</v>
      </c>
      <c r="C448" s="65" t="str">
        <f t="shared" si="67"/>
        <v>ー</v>
      </c>
      <c r="D448" s="117" t="str">
        <f>IF(B448="","",IF(AND(B448&gt;=基本情報!$G$17,B448&lt;=基本情報!$J$17),"夏季休暇",IF(AND(B448&gt;=基本情報!$G$18,B448&lt;=基本情報!$J$18),"年末年始休暇",(IF($C448=基本情報!$G$16,"休日",IF($C448=基本情報!$I$16,"休日",""))))))</f>
        <v/>
      </c>
      <c r="E448" s="118"/>
      <c r="F448" s="119"/>
      <c r="G448" s="128"/>
      <c r="H448" s="129"/>
      <c r="I448" s="130"/>
      <c r="J448" s="131"/>
      <c r="K448" s="132"/>
      <c r="L448" s="133"/>
      <c r="M448" s="120"/>
      <c r="N448" s="120"/>
      <c r="O448" s="120"/>
      <c r="P448" s="120"/>
      <c r="Q448" s="107"/>
      <c r="R448" s="107"/>
      <c r="U448" s="70" t="str">
        <f>IF(G448=プルダウン!$B$5,ABS(B448-J448),"")</f>
        <v/>
      </c>
      <c r="V448" s="71" t="str">
        <f>IF(AND(D448="",G448=プルダウン!$B$4),"振替作業不可",IF(AND(D448=プルダウン!$B$3,G448=プルダウン!$B$5),"振替休日不可",IF(G448=プルダウン!$B$5,IF(J448="","振替作業日未入力",IF(AND(J448-B448&gt;=-28,J448-B448&lt;=28),"","28日以内に変更")),"")))</f>
        <v/>
      </c>
      <c r="W448" s="157" t="str">
        <f>IF(G448=プルダウン!$B$4,IF(AND(J448&gt;=$B$442,J448&lt;$X$441),"",プルダウン!$G$9),"")</f>
        <v/>
      </c>
      <c r="X448" s="157"/>
    </row>
    <row r="449" spans="2:24">
      <c r="B449" s="60" t="str">
        <f>IF(B448="ー","ー",IF(B448+1&gt;DATE(基本情報!$F$10,基本情報!$H$10,基本情報!$J$10),"ー",IF(MONTH(B442)=MONTH(B448+1),B448+1,"ー")))</f>
        <v>ー</v>
      </c>
      <c r="C449" s="61" t="str">
        <f t="shared" si="67"/>
        <v>ー</v>
      </c>
      <c r="D449" s="134" t="str">
        <f>IF(B449="","",IF(AND(B449&gt;=基本情報!$G$17,B449&lt;=基本情報!$J$17),"夏季休暇",IF(AND(B449&gt;=基本情報!$G$18,B449&lt;=基本情報!$J$18),"年末年始休暇",(IF($C449=基本情報!$G$16,"休日",IF($C449=基本情報!$I$16,"休日",""))))))</f>
        <v/>
      </c>
      <c r="E449" s="135"/>
      <c r="F449" s="136"/>
      <c r="G449" s="137"/>
      <c r="H449" s="138"/>
      <c r="I449" s="139"/>
      <c r="J449" s="140"/>
      <c r="K449" s="141"/>
      <c r="L449" s="142"/>
      <c r="M449" s="144"/>
      <c r="N449" s="144"/>
      <c r="O449" s="144"/>
      <c r="P449" s="144"/>
      <c r="Q449" s="105" t="str">
        <f>IF(COUNTIF(B449:B455,"ー")&gt;0,"ー",IF(COUNTIF(G449:G455,プルダウン!$B$6)+COUNTIF(G449:G455,プルダウン!$B$7)+COUNTIF(G449:G455,プルダウン!$B$8)+COUNTIF(G449:G455,プルダウン!$B$9)&gt;0,"ー",IF(COUNTIF(G449:G455,プルダウン!$B$3)+COUNTIF(G449:G455,プルダウン!$B$4)&gt;=2,"○","×")))</f>
        <v>ー</v>
      </c>
      <c r="R449" s="105" t="str">
        <f>IF(Q449="○",IF(COUNTBLANK(W449:W455)=7,Q449,"×"),Q449)</f>
        <v>ー</v>
      </c>
      <c r="U449" s="66" t="str">
        <f>IF(G449=プルダウン!$B$5,ABS(B449-J449),"")</f>
        <v/>
      </c>
      <c r="V449" s="67" t="str">
        <f>IF(AND(D449="",G449=プルダウン!$B$4),"振替作業不可",IF(AND(D449=プルダウン!$B$3,G449=プルダウン!$B$5),"振替休日不可",IF(G449=プルダウン!$B$5,IF(J449="","振替作業日未入力",IF(AND(J449-B449&gt;=-28,J449-B449&lt;=28),"","28日以内に変更")),"")))</f>
        <v/>
      </c>
      <c r="W449" s="158" t="str">
        <f>IF(G449=プルダウン!$B$4,IF(AND(J449&gt;=$B$442,J449&lt;$X$441),"",プルダウン!$G$9),"")</f>
        <v/>
      </c>
      <c r="X449" s="158"/>
    </row>
    <row r="450" spans="2:24">
      <c r="B450" s="62" t="str">
        <f>IF(B449="ー","ー",IF(B449+1&gt;DATE(基本情報!$F$10,基本情報!$H$10,基本情報!$J$10),"ー",B449+1))</f>
        <v>ー</v>
      </c>
      <c r="C450" s="63" t="str">
        <f t="shared" si="67"/>
        <v>ー</v>
      </c>
      <c r="D450" s="114" t="str">
        <f>IF(B450="","",IF(AND(B450&gt;=基本情報!$G$17,B450&lt;=基本情報!$J$17),"夏季休暇",IF(AND(B450&gt;=基本情報!$G$18,B450&lt;=基本情報!$J$18),"年末年始休暇",(IF($C450=基本情報!$G$16,"休日",IF($C450=基本情報!$I$16,"休日",""))))))</f>
        <v/>
      </c>
      <c r="E450" s="115"/>
      <c r="F450" s="116"/>
      <c r="G450" s="122"/>
      <c r="H450" s="123"/>
      <c r="I450" s="124"/>
      <c r="J450" s="125"/>
      <c r="K450" s="126"/>
      <c r="L450" s="127"/>
      <c r="M450" s="104"/>
      <c r="N450" s="104"/>
      <c r="O450" s="104"/>
      <c r="P450" s="104"/>
      <c r="Q450" s="106"/>
      <c r="R450" s="106"/>
      <c r="U450" s="68" t="str">
        <f>IF(G450=プルダウン!$B$5,ABS(B450-J450),"")</f>
        <v/>
      </c>
      <c r="V450" s="69" t="str">
        <f>IF(AND(D450="",G450=プルダウン!$B$4),"振替作業不可",IF(AND(D450=プルダウン!$B$3,G450=プルダウン!$B$5),"振替休日不可",IF(G450=プルダウン!$B$5,IF(J450="","振替作業日未入力",IF(AND(J450-B450&gt;=-28,J450-B450&lt;=28),"","28日以内に変更")),"")))</f>
        <v/>
      </c>
      <c r="W450" s="159" t="str">
        <f>IF(G450=プルダウン!$B$4,IF(AND(J450&gt;=$B$442,J450&lt;$X$441),"",プルダウン!$G$9),"")</f>
        <v/>
      </c>
      <c r="X450" s="159"/>
    </row>
    <row r="451" spans="2:24">
      <c r="B451" s="62" t="str">
        <f>IF(B450="ー","ー",IF(B450+1&gt;DATE(基本情報!$F$10,基本情報!$H$10,基本情報!$J$10),"ー",B450+1))</f>
        <v>ー</v>
      </c>
      <c r="C451" s="63" t="str">
        <f t="shared" si="67"/>
        <v>ー</v>
      </c>
      <c r="D451" s="114" t="str">
        <f>IF(B451="","",IF(AND(B451&gt;=基本情報!$G$17,B451&lt;=基本情報!$J$17),"夏季休暇",IF(AND(B451&gt;=基本情報!$G$18,B451&lt;=基本情報!$J$18),"年末年始休暇",(IF($C451=基本情報!$G$16,"休日",IF($C451=基本情報!$I$16,"休日",""))))))</f>
        <v/>
      </c>
      <c r="E451" s="115"/>
      <c r="F451" s="116"/>
      <c r="G451" s="122"/>
      <c r="H451" s="123"/>
      <c r="I451" s="124"/>
      <c r="J451" s="125"/>
      <c r="K451" s="126"/>
      <c r="L451" s="127"/>
      <c r="M451" s="104"/>
      <c r="N451" s="104"/>
      <c r="O451" s="104"/>
      <c r="P451" s="104"/>
      <c r="Q451" s="106"/>
      <c r="R451" s="106"/>
      <c r="U451" s="68" t="str">
        <f>IF(G451=プルダウン!$B$5,ABS(B451-J451),"")</f>
        <v/>
      </c>
      <c r="V451" s="69" t="str">
        <f>IF(AND(D451="",G451=プルダウン!$B$4),"振替作業不可",IF(AND(D451=プルダウン!$B$3,G451=プルダウン!$B$5),"振替休日不可",IF(G451=プルダウン!$B$5,IF(J451="","振替作業日未入力",IF(AND(J451-B451&gt;=-28,J451-B451&lt;=28),"","28日以内に変更")),"")))</f>
        <v/>
      </c>
      <c r="W451" s="159" t="str">
        <f>IF(G451=プルダウン!$B$4,IF(AND(J451&gt;=$B$442,J451&lt;$X$441),"",プルダウン!$G$9),"")</f>
        <v/>
      </c>
      <c r="X451" s="159"/>
    </row>
    <row r="452" spans="2:24">
      <c r="B452" s="62" t="str">
        <f>IF(B451="ー","ー",IF(B451+1&gt;DATE(基本情報!$F$10,基本情報!$H$10,基本情報!$J$10),"ー",B451+1))</f>
        <v>ー</v>
      </c>
      <c r="C452" s="63" t="str">
        <f t="shared" si="67"/>
        <v>ー</v>
      </c>
      <c r="D452" s="114" t="str">
        <f>IF(B452="","",IF(AND(B452&gt;=基本情報!$G$17,B452&lt;=基本情報!$J$17),"夏季休暇",IF(AND(B452&gt;=基本情報!$G$18,B452&lt;=基本情報!$J$18),"年末年始休暇",(IF($C452=基本情報!$G$16,"休日",IF($C452=基本情報!$I$16,"休日",""))))))</f>
        <v/>
      </c>
      <c r="E452" s="115"/>
      <c r="F452" s="116"/>
      <c r="G452" s="122"/>
      <c r="H452" s="123"/>
      <c r="I452" s="124"/>
      <c r="J452" s="125"/>
      <c r="K452" s="126"/>
      <c r="L452" s="127"/>
      <c r="M452" s="104"/>
      <c r="N452" s="104"/>
      <c r="O452" s="104"/>
      <c r="P452" s="104"/>
      <c r="Q452" s="106"/>
      <c r="R452" s="106"/>
      <c r="U452" s="68" t="str">
        <f>IF(G452=プルダウン!$B$5,ABS(B452-J452),"")</f>
        <v/>
      </c>
      <c r="V452" s="69" t="str">
        <f>IF(AND(D452="",G452=プルダウン!$B$4),"振替作業不可",IF(AND(D452=プルダウン!$B$3,G452=プルダウン!$B$5),"振替休日不可",IF(G452=プルダウン!$B$5,IF(J452="","振替作業日未入力",IF(AND(J452-B452&gt;=-28,J452-B452&lt;=28),"","28日以内に変更")),"")))</f>
        <v/>
      </c>
      <c r="W452" s="159" t="str">
        <f>IF(G452=プルダウン!$B$4,IF(AND(J452&gt;=$B$442,J452&lt;$X$441),"",プルダウン!$G$9),"")</f>
        <v/>
      </c>
      <c r="X452" s="159"/>
    </row>
    <row r="453" spans="2:24">
      <c r="B453" s="62" t="str">
        <f>IF(B452="ー","ー",IF(B452+1&gt;DATE(基本情報!$F$10,基本情報!$H$10,基本情報!$J$10),"ー",B452+1))</f>
        <v>ー</v>
      </c>
      <c r="C453" s="63" t="str">
        <f t="shared" si="67"/>
        <v>ー</v>
      </c>
      <c r="D453" s="114" t="str">
        <f>IF(B453="","",IF(AND(B453&gt;=基本情報!$G$17,B453&lt;=基本情報!$J$17),"夏季休暇",IF(AND(B453&gt;=基本情報!$G$18,B453&lt;=基本情報!$J$18),"年末年始休暇",(IF($C453=基本情報!$G$16,"休日",IF($C453=基本情報!$I$16,"休日",""))))))</f>
        <v/>
      </c>
      <c r="E453" s="115"/>
      <c r="F453" s="116"/>
      <c r="G453" s="122"/>
      <c r="H453" s="123"/>
      <c r="I453" s="124"/>
      <c r="J453" s="125"/>
      <c r="K453" s="126"/>
      <c r="L453" s="127"/>
      <c r="M453" s="104"/>
      <c r="N453" s="104"/>
      <c r="O453" s="104"/>
      <c r="P453" s="104"/>
      <c r="Q453" s="106"/>
      <c r="R453" s="106"/>
      <c r="U453" s="68" t="str">
        <f>IF(G453=プルダウン!$B$5,ABS(B453-J453),"")</f>
        <v/>
      </c>
      <c r="V453" s="69" t="str">
        <f>IF(AND(D453="",G453=プルダウン!$B$4),"振替作業不可",IF(AND(D453=プルダウン!$B$3,G453=プルダウン!$B$5),"振替休日不可",IF(G453=プルダウン!$B$5,IF(J453="","振替作業日未入力",IF(AND(J453-B453&gt;=-28,J453-B453&lt;=28),"","28日以内に変更")),"")))</f>
        <v/>
      </c>
      <c r="W453" s="159" t="str">
        <f>IF(G453=プルダウン!$B$4,IF(AND(J453&gt;=$B$442,J453&lt;$X$441),"",プルダウン!$G$9),"")</f>
        <v/>
      </c>
      <c r="X453" s="159"/>
    </row>
    <row r="454" spans="2:24">
      <c r="B454" s="62" t="str">
        <f>IF(B453="ー","ー",IF(B453+1&gt;DATE(基本情報!$F$10,基本情報!$H$10,基本情報!$J$10),"ー",B453+1))</f>
        <v>ー</v>
      </c>
      <c r="C454" s="63" t="str">
        <f t="shared" si="67"/>
        <v>ー</v>
      </c>
      <c r="D454" s="114" t="str">
        <f>IF(B454="","",IF(AND(B454&gt;=基本情報!$G$17,B454&lt;=基本情報!$J$17),"夏季休暇",IF(AND(B454&gt;=基本情報!$G$18,B454&lt;=基本情報!$J$18),"年末年始休暇",(IF($C454=基本情報!$G$16,"休日",IF($C454=基本情報!$I$16,"休日",""))))))</f>
        <v/>
      </c>
      <c r="E454" s="115"/>
      <c r="F454" s="116"/>
      <c r="G454" s="122"/>
      <c r="H454" s="123"/>
      <c r="I454" s="124"/>
      <c r="J454" s="125"/>
      <c r="K454" s="126"/>
      <c r="L454" s="127"/>
      <c r="M454" s="104"/>
      <c r="N454" s="104"/>
      <c r="O454" s="104"/>
      <c r="P454" s="104"/>
      <c r="Q454" s="106"/>
      <c r="R454" s="106"/>
      <c r="U454" s="68" t="str">
        <f>IF(G454=プルダウン!$B$5,ABS(B454-J454),"")</f>
        <v/>
      </c>
      <c r="V454" s="69" t="str">
        <f>IF(AND(D454="",G454=プルダウン!$B$4),"振替作業不可",IF(AND(D454=プルダウン!$B$3,G454=プルダウン!$B$5),"振替休日不可",IF(G454=プルダウン!$B$5,IF(J454="","振替作業日未入力",IF(AND(J454-B454&gt;=-28,J454-B454&lt;=28),"","28日以内に変更")),"")))</f>
        <v/>
      </c>
      <c r="W454" s="159" t="str">
        <f>IF(G454=プルダウン!$B$4,IF(AND(J454&gt;=$B$442,J454&lt;$X$441),"",プルダウン!$G$9),"")</f>
        <v/>
      </c>
      <c r="X454" s="159"/>
    </row>
    <row r="455" spans="2:24">
      <c r="B455" s="64" t="str">
        <f>IF(B454="ー","ー",IF(B454+1&gt;DATE(基本情報!$F$10,基本情報!$H$10,基本情報!$J$10),"ー",B454+1))</f>
        <v>ー</v>
      </c>
      <c r="C455" s="65" t="str">
        <f t="shared" si="67"/>
        <v>ー</v>
      </c>
      <c r="D455" s="117" t="str">
        <f>IF(B455="","",IF(AND(B455&gt;=基本情報!$G$17,B455&lt;=基本情報!$J$17),"夏季休暇",IF(AND(B455&gt;=基本情報!$G$18,B455&lt;=基本情報!$J$18),"年末年始休暇",(IF($C455=基本情報!$G$16,"休日",IF($C455=基本情報!$I$16,"休日",""))))))</f>
        <v/>
      </c>
      <c r="E455" s="118"/>
      <c r="F455" s="119"/>
      <c r="G455" s="128"/>
      <c r="H455" s="129"/>
      <c r="I455" s="130"/>
      <c r="J455" s="131"/>
      <c r="K455" s="132"/>
      <c r="L455" s="133"/>
      <c r="M455" s="120"/>
      <c r="N455" s="120"/>
      <c r="O455" s="120"/>
      <c r="P455" s="120"/>
      <c r="Q455" s="107"/>
      <c r="R455" s="107"/>
      <c r="U455" s="70" t="str">
        <f>IF(G455=プルダウン!$B$5,ABS(B455-J455),"")</f>
        <v/>
      </c>
      <c r="V455" s="71" t="str">
        <f>IF(AND(D455="",G455=プルダウン!$B$4),"振替作業不可",IF(AND(D455=プルダウン!$B$3,G455=プルダウン!$B$5),"振替休日不可",IF(G455=プルダウン!$B$5,IF(J455="","振替作業日未入力",IF(AND(J455-B455&gt;=-28,J455-B455&lt;=28),"","28日以内に変更")),"")))</f>
        <v/>
      </c>
      <c r="W455" s="157" t="str">
        <f>IF(G455=プルダウン!$B$4,IF(AND(J455&gt;=$B$442,J455&lt;$X$441),"",プルダウン!$G$9),"")</f>
        <v/>
      </c>
      <c r="X455" s="157"/>
    </row>
    <row r="456" spans="2:24">
      <c r="B456" s="60" t="str">
        <f>IF(B455="ー","ー",IF(B455+1&gt;DATE(基本情報!$F$10,基本情報!$H$10,基本情報!$J$10),"ー",IF(MONTH(B449)=MONTH(B455+1),B455+1,"ー")))</f>
        <v>ー</v>
      </c>
      <c r="C456" s="61" t="str">
        <f t="shared" si="67"/>
        <v>ー</v>
      </c>
      <c r="D456" s="134" t="str">
        <f>IF(B456="","",IF(AND(B456&gt;=基本情報!$G$17,B456&lt;=基本情報!$J$17),"夏季休暇",IF(AND(B456&gt;=基本情報!$G$18,B456&lt;=基本情報!$J$18),"年末年始休暇",(IF($C456=基本情報!$G$16,"休日",IF($C456=基本情報!$I$16,"休日",""))))))</f>
        <v/>
      </c>
      <c r="E456" s="135"/>
      <c r="F456" s="136"/>
      <c r="G456" s="137"/>
      <c r="H456" s="138"/>
      <c r="I456" s="139"/>
      <c r="J456" s="140"/>
      <c r="K456" s="141"/>
      <c r="L456" s="142"/>
      <c r="M456" s="144"/>
      <c r="N456" s="144"/>
      <c r="O456" s="144"/>
      <c r="P456" s="144"/>
      <c r="Q456" s="105" t="str">
        <f>IF(COUNTIF(B456:B462,"ー")&gt;0,"ー",IF(COUNTIF(G456:G462,プルダウン!$B$6)+COUNTIF(G456:G462,プルダウン!$B$7)+COUNTIF(G456:G462,プルダウン!$B$8)+COUNTIF(G456:G462,プルダウン!$B$9)&gt;0,"ー",IF(COUNTIF(G456:G462,プルダウン!$B$3)+COUNTIF(G456:G462,プルダウン!$B$4)&gt;=2,"○","×")))</f>
        <v>ー</v>
      </c>
      <c r="R456" s="105" t="str">
        <f>IF(Q456="○",IF(COUNTBLANK(W456:W462)=7,Q456,"×"),Q456)</f>
        <v>ー</v>
      </c>
      <c r="U456" s="66" t="str">
        <f>IF(G456=プルダウン!$B$5,ABS(B456-J456),"")</f>
        <v/>
      </c>
      <c r="V456" s="67" t="str">
        <f>IF(AND(D456="",G456=プルダウン!$B$4),"振替作業不可",IF(AND(D456=プルダウン!$B$3,G456=プルダウン!$B$5),"振替休日不可",IF(G456=プルダウン!$B$5,IF(J456="","振替作業日未入力",IF(AND(J456-B456&gt;=-28,J456-B456&lt;=28),"","28日以内に変更")),"")))</f>
        <v/>
      </c>
      <c r="W456" s="158" t="str">
        <f>IF(G456=プルダウン!$B$4,IF(AND(J456&gt;=$B$442,J456&lt;$X$441),"",プルダウン!$G$9),"")</f>
        <v/>
      </c>
      <c r="X456" s="158"/>
    </row>
    <row r="457" spans="2:24">
      <c r="B457" s="62" t="str">
        <f>IF(B456="ー","ー",IF(B456+1&gt;DATE(基本情報!$F$10,基本情報!$H$10,基本情報!$J$10),"ー",B456+1))</f>
        <v>ー</v>
      </c>
      <c r="C457" s="63" t="str">
        <f t="shared" si="67"/>
        <v>ー</v>
      </c>
      <c r="D457" s="114" t="str">
        <f>IF(B457="","",IF(AND(B457&gt;=基本情報!$G$17,B457&lt;=基本情報!$J$17),"夏季休暇",IF(AND(B457&gt;=基本情報!$G$18,B457&lt;=基本情報!$J$18),"年末年始休暇",(IF($C457=基本情報!$G$16,"休日",IF($C457=基本情報!$I$16,"休日",""))))))</f>
        <v/>
      </c>
      <c r="E457" s="115"/>
      <c r="F457" s="116"/>
      <c r="G457" s="122"/>
      <c r="H457" s="123"/>
      <c r="I457" s="124"/>
      <c r="J457" s="125"/>
      <c r="K457" s="126"/>
      <c r="L457" s="127"/>
      <c r="M457" s="104"/>
      <c r="N457" s="104"/>
      <c r="O457" s="104"/>
      <c r="P457" s="104"/>
      <c r="Q457" s="106"/>
      <c r="R457" s="106"/>
      <c r="U457" s="68" t="str">
        <f>IF(G457=プルダウン!$B$5,ABS(B457-J457),"")</f>
        <v/>
      </c>
      <c r="V457" s="69" t="str">
        <f>IF(AND(D457="",G457=プルダウン!$B$4),"振替作業不可",IF(AND(D457=プルダウン!$B$3,G457=プルダウン!$B$5),"振替休日不可",IF(G457=プルダウン!$B$5,IF(J457="","振替作業日未入力",IF(AND(J457-B457&gt;=-28,J457-B457&lt;=28),"","28日以内に変更")),"")))</f>
        <v/>
      </c>
      <c r="W457" s="159" t="str">
        <f>IF(G457=プルダウン!$B$4,IF(AND(J457&gt;=$B$442,J457&lt;$X$441),"",プルダウン!$G$9),"")</f>
        <v/>
      </c>
      <c r="X457" s="159"/>
    </row>
    <row r="458" spans="2:24">
      <c r="B458" s="62" t="str">
        <f>IF(B457="ー","ー",IF(B457+1&gt;DATE(基本情報!$F$10,基本情報!$H$10,基本情報!$J$10),"ー",B457+1))</f>
        <v>ー</v>
      </c>
      <c r="C458" s="63" t="str">
        <f t="shared" si="67"/>
        <v>ー</v>
      </c>
      <c r="D458" s="114" t="str">
        <f>IF(B458="","",IF(AND(B458&gt;=基本情報!$G$17,B458&lt;=基本情報!$J$17),"夏季休暇",IF(AND(B458&gt;=基本情報!$G$18,B458&lt;=基本情報!$J$18),"年末年始休暇",(IF($C458=基本情報!$G$16,"休日",IF($C458=基本情報!$I$16,"休日",""))))))</f>
        <v/>
      </c>
      <c r="E458" s="115"/>
      <c r="F458" s="116"/>
      <c r="G458" s="122"/>
      <c r="H458" s="123"/>
      <c r="I458" s="124"/>
      <c r="J458" s="125"/>
      <c r="K458" s="126"/>
      <c r="L458" s="127"/>
      <c r="M458" s="104"/>
      <c r="N458" s="104"/>
      <c r="O458" s="104"/>
      <c r="P458" s="104"/>
      <c r="Q458" s="106"/>
      <c r="R458" s="106"/>
      <c r="U458" s="68" t="str">
        <f>IF(G458=プルダウン!$B$5,ABS(B458-J458),"")</f>
        <v/>
      </c>
      <c r="V458" s="69" t="str">
        <f>IF(AND(D458="",G458=プルダウン!$B$4),"振替作業不可",IF(AND(D458=プルダウン!$B$3,G458=プルダウン!$B$5),"振替休日不可",IF(G458=プルダウン!$B$5,IF(J458="","振替作業日未入力",IF(AND(J458-B458&gt;=-28,J458-B458&lt;=28),"","28日以内に変更")),"")))</f>
        <v/>
      </c>
      <c r="W458" s="159" t="str">
        <f>IF(G458=プルダウン!$B$4,IF(AND(J458&gt;=$B$442,J458&lt;$X$441),"",プルダウン!$G$9),"")</f>
        <v/>
      </c>
      <c r="X458" s="159"/>
    </row>
    <row r="459" spans="2:24">
      <c r="B459" s="62" t="str">
        <f>IF(B458="ー","ー",IF(B458+1&gt;DATE(基本情報!$F$10,基本情報!$H$10,基本情報!$J$10),"ー",B458+1))</f>
        <v>ー</v>
      </c>
      <c r="C459" s="63" t="str">
        <f t="shared" si="67"/>
        <v>ー</v>
      </c>
      <c r="D459" s="114" t="str">
        <f>IF(B459="","",IF(AND(B459&gt;=基本情報!$G$17,B459&lt;=基本情報!$J$17),"夏季休暇",IF(AND(B459&gt;=基本情報!$G$18,B459&lt;=基本情報!$J$18),"年末年始休暇",(IF($C459=基本情報!$G$16,"休日",IF($C459=基本情報!$I$16,"休日",""))))))</f>
        <v/>
      </c>
      <c r="E459" s="115"/>
      <c r="F459" s="116"/>
      <c r="G459" s="122"/>
      <c r="H459" s="123"/>
      <c r="I459" s="124"/>
      <c r="J459" s="125"/>
      <c r="K459" s="126"/>
      <c r="L459" s="127"/>
      <c r="M459" s="104"/>
      <c r="N459" s="104"/>
      <c r="O459" s="104"/>
      <c r="P459" s="104"/>
      <c r="Q459" s="106"/>
      <c r="R459" s="106"/>
      <c r="U459" s="68" t="str">
        <f>IF(G459=プルダウン!$B$5,ABS(B459-J459),"")</f>
        <v/>
      </c>
      <c r="V459" s="69" t="str">
        <f>IF(AND(D459="",G459=プルダウン!$B$4),"振替作業不可",IF(AND(D459=プルダウン!$B$3,G459=プルダウン!$B$5),"振替休日不可",IF(G459=プルダウン!$B$5,IF(J459="","振替作業日未入力",IF(AND(J459-B459&gt;=-28,J459-B459&lt;=28),"","28日以内に変更")),"")))</f>
        <v/>
      </c>
      <c r="W459" s="159" t="str">
        <f>IF(G459=プルダウン!$B$4,IF(AND(J459&gt;=$B$442,J459&lt;$X$441),"",プルダウン!$G$9),"")</f>
        <v/>
      </c>
      <c r="X459" s="159"/>
    </row>
    <row r="460" spans="2:24">
      <c r="B460" s="62" t="str">
        <f>IF(B459="ー","ー",IF(B459+1&gt;DATE(基本情報!$F$10,基本情報!$H$10,基本情報!$J$10),"ー",B459+1))</f>
        <v>ー</v>
      </c>
      <c r="C460" s="63" t="str">
        <f t="shared" si="67"/>
        <v>ー</v>
      </c>
      <c r="D460" s="114" t="str">
        <f>IF(B460="","",IF(AND(B460&gt;=基本情報!$G$17,B460&lt;=基本情報!$J$17),"夏季休暇",IF(AND(B460&gt;=基本情報!$G$18,B460&lt;=基本情報!$J$18),"年末年始休暇",(IF($C460=基本情報!$G$16,"休日",IF($C460=基本情報!$I$16,"休日",""))))))</f>
        <v/>
      </c>
      <c r="E460" s="115"/>
      <c r="F460" s="116"/>
      <c r="G460" s="122"/>
      <c r="H460" s="123"/>
      <c r="I460" s="124"/>
      <c r="J460" s="125"/>
      <c r="K460" s="126"/>
      <c r="L460" s="127"/>
      <c r="M460" s="104"/>
      <c r="N460" s="104"/>
      <c r="O460" s="104"/>
      <c r="P460" s="104"/>
      <c r="Q460" s="106"/>
      <c r="R460" s="106"/>
      <c r="U460" s="68" t="str">
        <f>IF(G460=プルダウン!$B$5,ABS(B460-J460),"")</f>
        <v/>
      </c>
      <c r="V460" s="69" t="str">
        <f>IF(AND(D460="",G460=プルダウン!$B$4),"振替作業不可",IF(AND(D460=プルダウン!$B$3,G460=プルダウン!$B$5),"振替休日不可",IF(G460=プルダウン!$B$5,IF(J460="","振替作業日未入力",IF(AND(J460-B460&gt;=-28,J460-B460&lt;=28),"","28日以内に変更")),"")))</f>
        <v/>
      </c>
      <c r="W460" s="159" t="str">
        <f>IF(G460=プルダウン!$B$4,IF(AND(J460&gt;=$B$442,J460&lt;$X$441),"",プルダウン!$G$9),"")</f>
        <v/>
      </c>
      <c r="X460" s="159"/>
    </row>
    <row r="461" spans="2:24">
      <c r="B461" s="62" t="str">
        <f>IF(B460="ー","ー",IF(B460+1&gt;DATE(基本情報!$F$10,基本情報!$H$10,基本情報!$J$10),"ー",B460+1))</f>
        <v>ー</v>
      </c>
      <c r="C461" s="63" t="str">
        <f t="shared" si="67"/>
        <v>ー</v>
      </c>
      <c r="D461" s="114" t="str">
        <f>IF(B461="","",IF(AND(B461&gt;=基本情報!$G$17,B461&lt;=基本情報!$J$17),"夏季休暇",IF(AND(B461&gt;=基本情報!$G$18,B461&lt;=基本情報!$J$18),"年末年始休暇",(IF($C461=基本情報!$G$16,"休日",IF($C461=基本情報!$I$16,"休日",""))))))</f>
        <v/>
      </c>
      <c r="E461" s="115"/>
      <c r="F461" s="116"/>
      <c r="G461" s="122"/>
      <c r="H461" s="123"/>
      <c r="I461" s="124"/>
      <c r="J461" s="125"/>
      <c r="K461" s="126"/>
      <c r="L461" s="127"/>
      <c r="M461" s="104"/>
      <c r="N461" s="104"/>
      <c r="O461" s="104"/>
      <c r="P461" s="104"/>
      <c r="Q461" s="106"/>
      <c r="R461" s="106"/>
      <c r="U461" s="68" t="str">
        <f>IF(G461=プルダウン!$B$5,ABS(B461-J461),"")</f>
        <v/>
      </c>
      <c r="V461" s="69" t="str">
        <f>IF(AND(D461="",G461=プルダウン!$B$4),"振替作業不可",IF(AND(D461=プルダウン!$B$3,G461=プルダウン!$B$5),"振替休日不可",IF(G461=プルダウン!$B$5,IF(J461="","振替作業日未入力",IF(AND(J461-B461&gt;=-28,J461-B461&lt;=28),"","28日以内に変更")),"")))</f>
        <v/>
      </c>
      <c r="W461" s="159" t="str">
        <f>IF(G461=プルダウン!$B$4,IF(AND(J461&gt;=$B$442,J461&lt;$X$441),"",プルダウン!$G$9),"")</f>
        <v/>
      </c>
      <c r="X461" s="159"/>
    </row>
    <row r="462" spans="2:24">
      <c r="B462" s="64" t="str">
        <f>IF(B461="ー","ー",IF(B461+1&gt;DATE(基本情報!$F$10,基本情報!$H$10,基本情報!$J$10),"ー",B461+1))</f>
        <v>ー</v>
      </c>
      <c r="C462" s="65" t="str">
        <f t="shared" si="67"/>
        <v>ー</v>
      </c>
      <c r="D462" s="117" t="str">
        <f>IF(B462="","",IF(AND(B462&gt;=基本情報!$G$17,B462&lt;=基本情報!$J$17),"夏季休暇",IF(AND(B462&gt;=基本情報!$G$18,B462&lt;=基本情報!$J$18),"年末年始休暇",(IF($C462=基本情報!$G$16,"休日",IF($C462=基本情報!$I$16,"休日",""))))))</f>
        <v/>
      </c>
      <c r="E462" s="118"/>
      <c r="F462" s="119"/>
      <c r="G462" s="128"/>
      <c r="H462" s="129"/>
      <c r="I462" s="130"/>
      <c r="J462" s="131"/>
      <c r="K462" s="132"/>
      <c r="L462" s="133"/>
      <c r="M462" s="120"/>
      <c r="N462" s="120"/>
      <c r="O462" s="120"/>
      <c r="P462" s="120"/>
      <c r="Q462" s="107"/>
      <c r="R462" s="107"/>
      <c r="U462" s="70" t="str">
        <f>IF(G462=プルダウン!$B$5,ABS(B462-J462),"")</f>
        <v/>
      </c>
      <c r="V462" s="71" t="str">
        <f>IF(AND(D462="",G462=プルダウン!$B$4),"振替作業不可",IF(AND(D462=プルダウン!$B$3,G462=プルダウン!$B$5),"振替休日不可",IF(G462=プルダウン!$B$5,IF(J462="","振替作業日未入力",IF(AND(J462-B462&gt;=-28,J462-B462&lt;=28),"","28日以内に変更")),"")))</f>
        <v/>
      </c>
      <c r="W462" s="157" t="str">
        <f>IF(G462=プルダウン!$B$4,IF(AND(J462&gt;=$B$442,J462&lt;$X$441),"",プルダウン!$G$9),"")</f>
        <v/>
      </c>
      <c r="X462" s="157"/>
    </row>
    <row r="463" spans="2:24">
      <c r="B463" s="60" t="str">
        <f>IF(B462="ー","ー",IF(B462+1&gt;DATE(基本情報!$F$10,基本情報!$H$10,基本情報!$J$10),"ー",IF(MONTH(B456)=MONTH(B462+1),B462+1,"ー")))</f>
        <v>ー</v>
      </c>
      <c r="C463" s="61" t="str">
        <f t="shared" si="67"/>
        <v>ー</v>
      </c>
      <c r="D463" s="134" t="str">
        <f>IF(B463="","",IF(AND(B463&gt;=基本情報!$G$17,B463&lt;=基本情報!$J$17),"夏季休暇",IF(AND(B463&gt;=基本情報!$G$18,B463&lt;=基本情報!$J$18),"年末年始休暇",(IF($C463=基本情報!$G$16,"休日",IF($C463=基本情報!$I$16,"休日",""))))))</f>
        <v/>
      </c>
      <c r="E463" s="135"/>
      <c r="F463" s="136"/>
      <c r="G463" s="137"/>
      <c r="H463" s="138"/>
      <c r="I463" s="139"/>
      <c r="J463" s="140"/>
      <c r="K463" s="141"/>
      <c r="L463" s="142"/>
      <c r="M463" s="144"/>
      <c r="N463" s="144"/>
      <c r="O463" s="144"/>
      <c r="P463" s="144"/>
      <c r="Q463" s="105" t="str">
        <f>IF(COUNTIF(B463:B469,"ー")&gt;0,"ー",IF(COUNTIF(G463:G469,プルダウン!$B$6)+COUNTIF(G463:G469,プルダウン!$B$7)+COUNTIF(G463:G469,プルダウン!$B$8)+COUNTIF(G463:G469,プルダウン!$B$9)&gt;0,"ー",IF(COUNTIF(G463:G469,プルダウン!$B$3)+COUNTIF(G463:G469,プルダウン!$B$4)&gt;=2,"○","×")))</f>
        <v>ー</v>
      </c>
      <c r="R463" s="105" t="str">
        <f>IF(Q463="○",IF(COUNTBLANK(W463:W469)=7,Q463,"×"),Q463)</f>
        <v>ー</v>
      </c>
      <c r="U463" s="66" t="str">
        <f>IF(G463=プルダウン!$B$5,ABS(B463-J463),"")</f>
        <v/>
      </c>
      <c r="V463" s="67" t="str">
        <f>IF(AND(D463="",G463=プルダウン!$B$4),"振替作業不可",IF(AND(D463=プルダウン!$B$3,G463=プルダウン!$B$5),"振替休日不可",IF(G463=プルダウン!$B$5,IF(J463="","振替作業日未入力",IF(AND(J463-B463&gt;=-28,J463-B463&lt;=28),"","28日以内に変更")),"")))</f>
        <v/>
      </c>
      <c r="W463" s="158" t="str">
        <f>IF(G463=プルダウン!$B$4,IF(AND(J463&gt;=$B$442,J463&lt;$X$441),"",プルダウン!$G$9),"")</f>
        <v/>
      </c>
      <c r="X463" s="158"/>
    </row>
    <row r="464" spans="2:24">
      <c r="B464" s="62" t="str">
        <f>IF(B463="ー","ー",IF(B463+1&gt;DATE(基本情報!$F$10,基本情報!$H$10,基本情報!$J$10),"ー",B463+1))</f>
        <v>ー</v>
      </c>
      <c r="C464" s="63" t="str">
        <f t="shared" si="67"/>
        <v>ー</v>
      </c>
      <c r="D464" s="114" t="str">
        <f>IF(B464="","",IF(AND(B464&gt;=基本情報!$G$17,B464&lt;=基本情報!$J$17),"夏季休暇",IF(AND(B464&gt;=基本情報!$G$18,B464&lt;=基本情報!$J$18),"年末年始休暇",(IF($C464=基本情報!$G$16,"休日",IF($C464=基本情報!$I$16,"休日",""))))))</f>
        <v/>
      </c>
      <c r="E464" s="115"/>
      <c r="F464" s="116"/>
      <c r="G464" s="122"/>
      <c r="H464" s="123"/>
      <c r="I464" s="124"/>
      <c r="J464" s="125"/>
      <c r="K464" s="126"/>
      <c r="L464" s="127"/>
      <c r="M464" s="104"/>
      <c r="N464" s="104"/>
      <c r="O464" s="104"/>
      <c r="P464" s="104"/>
      <c r="Q464" s="106"/>
      <c r="R464" s="106"/>
      <c r="U464" s="68" t="str">
        <f>IF(G464=プルダウン!$B$5,ABS(B464-J464),"")</f>
        <v/>
      </c>
      <c r="V464" s="69" t="str">
        <f>IF(AND(D464="",G464=プルダウン!$B$4),"振替作業不可",IF(AND(D464=プルダウン!$B$3,G464=プルダウン!$B$5),"振替休日不可",IF(G464=プルダウン!$B$5,IF(J464="","振替作業日未入力",IF(AND(J464-B464&gt;=-28,J464-B464&lt;=28),"","28日以内に変更")),"")))</f>
        <v/>
      </c>
      <c r="W464" s="159" t="str">
        <f>IF(G464=プルダウン!$B$4,IF(AND(J464&gt;=$B$442,J464&lt;$X$441),"",プルダウン!$G$9),"")</f>
        <v/>
      </c>
      <c r="X464" s="159"/>
    </row>
    <row r="465" spans="2:24">
      <c r="B465" s="62" t="str">
        <f>IF(B464="ー","ー",IF(B464+1&gt;DATE(基本情報!$F$10,基本情報!$H$10,基本情報!$J$10),"ー",B464+1))</f>
        <v>ー</v>
      </c>
      <c r="C465" s="63" t="str">
        <f t="shared" si="67"/>
        <v>ー</v>
      </c>
      <c r="D465" s="114" t="str">
        <f>IF(B465="","",IF(AND(B465&gt;=基本情報!$G$17,B465&lt;=基本情報!$J$17),"夏季休暇",IF(AND(B465&gt;=基本情報!$G$18,B465&lt;=基本情報!$J$18),"年末年始休暇",(IF($C465=基本情報!$G$16,"休日",IF($C465=基本情報!$I$16,"休日",""))))))</f>
        <v/>
      </c>
      <c r="E465" s="115"/>
      <c r="F465" s="116"/>
      <c r="G465" s="122"/>
      <c r="H465" s="123"/>
      <c r="I465" s="124"/>
      <c r="J465" s="125"/>
      <c r="K465" s="126"/>
      <c r="L465" s="127"/>
      <c r="M465" s="104"/>
      <c r="N465" s="104"/>
      <c r="O465" s="104"/>
      <c r="P465" s="104"/>
      <c r="Q465" s="106"/>
      <c r="R465" s="106"/>
      <c r="U465" s="68" t="str">
        <f>IF(G465=プルダウン!$B$5,ABS(B465-J465),"")</f>
        <v/>
      </c>
      <c r="V465" s="69" t="str">
        <f>IF(AND(D465="",G465=プルダウン!$B$4),"振替作業不可",IF(AND(D465=プルダウン!$B$3,G465=プルダウン!$B$5),"振替休日不可",IF(G465=プルダウン!$B$5,IF(J465="","振替作業日未入力",IF(AND(J465-B465&gt;=-28,J465-B465&lt;=28),"","28日以内に変更")),"")))</f>
        <v/>
      </c>
      <c r="W465" s="159" t="str">
        <f>IF(G465=プルダウン!$B$4,IF(AND(J465&gt;=$B$442,J465&lt;$X$441),"",プルダウン!$G$9),"")</f>
        <v/>
      </c>
      <c r="X465" s="159"/>
    </row>
    <row r="466" spans="2:24">
      <c r="B466" s="62" t="str">
        <f>IF(B465="ー","ー",IF(B465+1&gt;DATE(基本情報!$F$10,基本情報!$H$10,基本情報!$J$10),"ー",B465+1))</f>
        <v>ー</v>
      </c>
      <c r="C466" s="63" t="str">
        <f t="shared" si="67"/>
        <v>ー</v>
      </c>
      <c r="D466" s="114" t="str">
        <f>IF(B466="","",IF(AND(B466&gt;=基本情報!$G$17,B466&lt;=基本情報!$J$17),"夏季休暇",IF(AND(B466&gt;=基本情報!$G$18,B466&lt;=基本情報!$J$18),"年末年始休暇",(IF($C466=基本情報!$G$16,"休日",IF($C466=基本情報!$I$16,"休日",""))))))</f>
        <v/>
      </c>
      <c r="E466" s="115"/>
      <c r="F466" s="116"/>
      <c r="G466" s="122"/>
      <c r="H466" s="123"/>
      <c r="I466" s="124"/>
      <c r="J466" s="125"/>
      <c r="K466" s="126"/>
      <c r="L466" s="127"/>
      <c r="M466" s="104"/>
      <c r="N466" s="104"/>
      <c r="O466" s="104"/>
      <c r="P466" s="104"/>
      <c r="Q466" s="106"/>
      <c r="R466" s="106"/>
      <c r="U466" s="68" t="str">
        <f>IF(G466=プルダウン!$B$5,ABS(B466-J466),"")</f>
        <v/>
      </c>
      <c r="V466" s="69" t="str">
        <f>IF(AND(D466="",G466=プルダウン!$B$4),"振替作業不可",IF(AND(D466=プルダウン!$B$3,G466=プルダウン!$B$5),"振替休日不可",IF(G466=プルダウン!$B$5,IF(J466="","振替作業日未入力",IF(AND(J466-B466&gt;=-28,J466-B466&lt;=28),"","28日以内に変更")),"")))</f>
        <v/>
      </c>
      <c r="W466" s="159" t="str">
        <f>IF(G466=プルダウン!$B$4,IF(AND(J466&gt;=$B$442,J466&lt;$X$441),"",プルダウン!$G$9),"")</f>
        <v/>
      </c>
      <c r="X466" s="159"/>
    </row>
    <row r="467" spans="2:24">
      <c r="B467" s="62" t="str">
        <f>IF(B466="ー","ー",IF(B466+1&gt;DATE(基本情報!$F$10,基本情報!$H$10,基本情報!$J$10),"ー",B466+1))</f>
        <v>ー</v>
      </c>
      <c r="C467" s="63" t="str">
        <f t="shared" si="67"/>
        <v>ー</v>
      </c>
      <c r="D467" s="114" t="str">
        <f>IF(B467="","",IF(AND(B467&gt;=基本情報!$G$17,B467&lt;=基本情報!$J$17),"夏季休暇",IF(AND(B467&gt;=基本情報!$G$18,B467&lt;=基本情報!$J$18),"年末年始休暇",(IF($C467=基本情報!$G$16,"休日",IF($C467=基本情報!$I$16,"休日",""))))))</f>
        <v/>
      </c>
      <c r="E467" s="115"/>
      <c r="F467" s="116"/>
      <c r="G467" s="122"/>
      <c r="H467" s="123"/>
      <c r="I467" s="124"/>
      <c r="J467" s="125"/>
      <c r="K467" s="126"/>
      <c r="L467" s="127"/>
      <c r="M467" s="104"/>
      <c r="N467" s="104"/>
      <c r="O467" s="104"/>
      <c r="P467" s="104"/>
      <c r="Q467" s="106"/>
      <c r="R467" s="106"/>
      <c r="U467" s="68" t="str">
        <f>IF(G467=プルダウン!$B$5,ABS(B467-J467),"")</f>
        <v/>
      </c>
      <c r="V467" s="69" t="str">
        <f>IF(AND(D467="",G467=プルダウン!$B$4),"振替作業不可",IF(AND(D467=プルダウン!$B$3,G467=プルダウン!$B$5),"振替休日不可",IF(G467=プルダウン!$B$5,IF(J467="","振替作業日未入力",IF(AND(J467-B467&gt;=-28,J467-B467&lt;=28),"","28日以内に変更")),"")))</f>
        <v/>
      </c>
      <c r="W467" s="159" t="str">
        <f>IF(G467=プルダウン!$B$4,IF(AND(J467&gt;=$B$442,J467&lt;$X$441),"",プルダウン!$G$9),"")</f>
        <v/>
      </c>
      <c r="X467" s="159"/>
    </row>
    <row r="468" spans="2:24">
      <c r="B468" s="62" t="str">
        <f>IF(B467="ー","ー",IF(B467+1&gt;DATE(基本情報!$F$10,基本情報!$H$10,基本情報!$J$10),"ー",B467+1))</f>
        <v>ー</v>
      </c>
      <c r="C468" s="63" t="str">
        <f t="shared" si="67"/>
        <v>ー</v>
      </c>
      <c r="D468" s="114" t="str">
        <f>IF(B468="","",IF(AND(B468&gt;=基本情報!$G$17,B468&lt;=基本情報!$J$17),"夏季休暇",IF(AND(B468&gt;=基本情報!$G$18,B468&lt;=基本情報!$J$18),"年末年始休暇",(IF($C468=基本情報!$G$16,"休日",IF($C468=基本情報!$I$16,"休日",""))))))</f>
        <v/>
      </c>
      <c r="E468" s="115"/>
      <c r="F468" s="116"/>
      <c r="G468" s="122"/>
      <c r="H468" s="123"/>
      <c r="I468" s="124"/>
      <c r="J468" s="125"/>
      <c r="K468" s="126"/>
      <c r="L468" s="127"/>
      <c r="M468" s="104"/>
      <c r="N468" s="104"/>
      <c r="O468" s="104"/>
      <c r="P468" s="104"/>
      <c r="Q468" s="106"/>
      <c r="R468" s="106"/>
      <c r="U468" s="68" t="str">
        <f>IF(G468=プルダウン!$B$5,ABS(B468-J468),"")</f>
        <v/>
      </c>
      <c r="V468" s="69" t="str">
        <f>IF(AND(D468="",G468=プルダウン!$B$4),"振替作業不可",IF(AND(D468=プルダウン!$B$3,G468=プルダウン!$B$5),"振替休日不可",IF(G468=プルダウン!$B$5,IF(J468="","振替作業日未入力",IF(AND(J468-B468&gt;=-28,J468-B468&lt;=28),"","28日以内に変更")),"")))</f>
        <v/>
      </c>
      <c r="W468" s="159" t="str">
        <f>IF(G468=プルダウン!$B$4,IF(AND(J468&gt;=$B$442,J468&lt;$X$441),"",プルダウン!$G$9),"")</f>
        <v/>
      </c>
      <c r="X468" s="159"/>
    </row>
    <row r="469" spans="2:24">
      <c r="B469" s="64" t="str">
        <f>IF(B468="ー","ー",IF(B468+1&gt;DATE(基本情報!$F$10,基本情報!$H$10,基本情報!$J$10),"ー",B468+1))</f>
        <v>ー</v>
      </c>
      <c r="C469" s="65" t="str">
        <f t="shared" si="67"/>
        <v>ー</v>
      </c>
      <c r="D469" s="117" t="str">
        <f>IF(B469="","",IF(AND(B469&gt;=基本情報!$G$17,B469&lt;=基本情報!$J$17),"夏季休暇",IF(AND(B469&gt;=基本情報!$G$18,B469&lt;=基本情報!$J$18),"年末年始休暇",(IF($C469=基本情報!$G$16,"休日",IF($C469=基本情報!$I$16,"休日",""))))))</f>
        <v/>
      </c>
      <c r="E469" s="118"/>
      <c r="F469" s="119"/>
      <c r="G469" s="128"/>
      <c r="H469" s="129"/>
      <c r="I469" s="130"/>
      <c r="J469" s="131"/>
      <c r="K469" s="132"/>
      <c r="L469" s="133"/>
      <c r="M469" s="120"/>
      <c r="N469" s="120"/>
      <c r="O469" s="120"/>
      <c r="P469" s="120"/>
      <c r="Q469" s="107"/>
      <c r="R469" s="107"/>
      <c r="U469" s="70" t="str">
        <f>IF(G469=プルダウン!$B$5,ABS(B469-J469),"")</f>
        <v/>
      </c>
      <c r="V469" s="71" t="str">
        <f>IF(AND(D469="",G469=プルダウン!$B$4),"振替作業不可",IF(AND(D469=プルダウン!$B$3,G469=プルダウン!$B$5),"振替休日不可",IF(G469=プルダウン!$B$5,IF(J469="","振替作業日未入力",IF(AND(J469-B469&gt;=-28,J469-B469&lt;=28),"","28日以内に変更")),"")))</f>
        <v/>
      </c>
      <c r="W469" s="157" t="str">
        <f>IF(G469=プルダウン!$B$4,IF(AND(J469&gt;=$B$442,J469&lt;$X$441),"",プルダウン!$G$9),"")</f>
        <v/>
      </c>
      <c r="X469" s="157"/>
    </row>
    <row r="470" spans="2:24">
      <c r="B470" s="60" t="str">
        <f>IF(B469="ー","ー",IF(B469+1&gt;DATE(基本情報!$F$10,基本情報!$H$10,基本情報!$J$10),"ー",IF(MONTH(B463)=MONTH(B469+1),B469+1,"ー")))</f>
        <v>ー</v>
      </c>
      <c r="C470" s="61" t="str">
        <f t="shared" si="67"/>
        <v>ー</v>
      </c>
      <c r="D470" s="134" t="str">
        <f>IF(B470="","",IF(AND(B470&gt;=基本情報!$G$17,B470&lt;=基本情報!$J$17),"夏季休暇",IF(AND(B470&gt;=基本情報!$G$18,B470&lt;=基本情報!$J$18),"年末年始休暇",(IF($C470=基本情報!$G$16,"休日",IF($C470=基本情報!$I$16,"休日",""))))))</f>
        <v/>
      </c>
      <c r="E470" s="135"/>
      <c r="F470" s="136"/>
      <c r="G470" s="137"/>
      <c r="H470" s="138"/>
      <c r="I470" s="139"/>
      <c r="J470" s="140"/>
      <c r="K470" s="141"/>
      <c r="L470" s="142"/>
      <c r="M470" s="144"/>
      <c r="N470" s="144"/>
      <c r="O470" s="144"/>
      <c r="P470" s="144"/>
      <c r="Q470" s="105" t="str">
        <f>IF(COUNTIF(B470:B476,"ー")&gt;0,"ー",IF(COUNTIF(G470:G476,プルダウン!$B$6)+COUNTIF(G470:G476,プルダウン!$B$7)+COUNTIF(G470:G476,プルダウン!$B$8)+COUNTIF(G470:G476,プルダウン!$B$9)&gt;0,"ー",IF(COUNTIF(G470:G476,プルダウン!$B$3)+COUNTIF(G470:G476,プルダウン!$B$4)&gt;=2,"○","×")))</f>
        <v>ー</v>
      </c>
      <c r="R470" s="105" t="str">
        <f>IF(Q470="○",IF(COUNTBLANK(W470:W476)=7,Q470,"×"),Q470)</f>
        <v>ー</v>
      </c>
      <c r="U470" s="66" t="str">
        <f>IF(G470=プルダウン!$B$5,ABS(B470-J470),"")</f>
        <v/>
      </c>
      <c r="V470" s="67" t="str">
        <f>IF(AND(D470="",G470=プルダウン!$B$4),"振替作業不可",IF(AND(D470=プルダウン!$B$3,G470=プルダウン!$B$5),"振替休日不可",IF(G470=プルダウン!$B$5,IF(J470="","振替作業日未入力",IF(AND(J470-B470&gt;=-28,J470-B470&lt;=28),"","28日以内に変更")),"")))</f>
        <v/>
      </c>
      <c r="W470" s="158" t="str">
        <f>IF(G470=プルダウン!$B$4,IF(AND(J470&gt;=$B$442,J470&lt;$X$441),"",プルダウン!$G$9),"")</f>
        <v/>
      </c>
      <c r="X470" s="158"/>
    </row>
    <row r="471" spans="2:24">
      <c r="B471" s="62" t="str">
        <f>IF(B470="ー","ー",IF(B470+1&gt;DATE(基本情報!$F$10,基本情報!$H$10,基本情報!$J$10),"ー",B470+1))</f>
        <v>ー</v>
      </c>
      <c r="C471" s="63" t="str">
        <f t="shared" si="67"/>
        <v>ー</v>
      </c>
      <c r="D471" s="114" t="str">
        <f>IF(B471="","",IF(AND(B471&gt;=基本情報!$G$17,B471&lt;=基本情報!$J$17),"夏季休暇",IF(AND(B471&gt;=基本情報!$G$18,B471&lt;=基本情報!$J$18),"年末年始休暇",(IF($C471=基本情報!$G$16,"休日",IF($C471=基本情報!$I$16,"休日",""))))))</f>
        <v/>
      </c>
      <c r="E471" s="115"/>
      <c r="F471" s="116"/>
      <c r="G471" s="122"/>
      <c r="H471" s="123"/>
      <c r="I471" s="124"/>
      <c r="J471" s="125"/>
      <c r="K471" s="126"/>
      <c r="L471" s="127"/>
      <c r="M471" s="104"/>
      <c r="N471" s="104"/>
      <c r="O471" s="104"/>
      <c r="P471" s="104"/>
      <c r="Q471" s="106"/>
      <c r="R471" s="106"/>
      <c r="U471" s="68" t="str">
        <f>IF(G471=プルダウン!$B$5,ABS(B471-J471),"")</f>
        <v/>
      </c>
      <c r="V471" s="69" t="str">
        <f>IF(AND(D471="",G471=プルダウン!$B$4),"振替作業不可",IF(AND(D471=プルダウン!$B$3,G471=プルダウン!$B$5),"振替休日不可",IF(G471=プルダウン!$B$5,IF(J471="","振替作業日未入力",IF(AND(J471-B471&gt;=-28,J471-B471&lt;=28),"","28日以内に変更")),"")))</f>
        <v/>
      </c>
      <c r="W471" s="159" t="str">
        <f>IF(G471=プルダウン!$B$4,IF(AND(J471&gt;=$B$442,J471&lt;$X$441),"",プルダウン!$G$9),"")</f>
        <v/>
      </c>
      <c r="X471" s="159"/>
    </row>
    <row r="472" spans="2:24">
      <c r="B472" s="62" t="str">
        <f>IF(B471="ー","ー",IF(B471+1&gt;DATE(基本情報!$F$10,基本情報!$H$10,基本情報!$J$10),"ー",B471+1))</f>
        <v>ー</v>
      </c>
      <c r="C472" s="63" t="str">
        <f>IFERROR(TEXT(B472,"aaa"),"")</f>
        <v>ー</v>
      </c>
      <c r="D472" s="114" t="str">
        <f>IF(B472="","",IF(AND(B472&gt;=基本情報!$G$17,B472&lt;=基本情報!$J$17),"夏季休暇",IF(AND(B472&gt;=基本情報!$G$18,B472&lt;=基本情報!$J$18),"年末年始休暇",(IF($C472=基本情報!$G$16,"休日",IF($C472=基本情報!$I$16,"休日",""))))))</f>
        <v/>
      </c>
      <c r="E472" s="115"/>
      <c r="F472" s="116"/>
      <c r="G472" s="122"/>
      <c r="H472" s="123"/>
      <c r="I472" s="124"/>
      <c r="J472" s="125"/>
      <c r="K472" s="126"/>
      <c r="L472" s="127"/>
      <c r="M472" s="104"/>
      <c r="N472" s="104"/>
      <c r="O472" s="104"/>
      <c r="P472" s="104"/>
      <c r="Q472" s="106"/>
      <c r="R472" s="106"/>
      <c r="U472" s="68" t="str">
        <f>IF(G472=プルダウン!$B$5,ABS(B472-J472),"")</f>
        <v/>
      </c>
      <c r="V472" s="69" t="str">
        <f>IF(AND(D472="",G472=プルダウン!$B$4),"振替作業不可",IF(AND(D472=プルダウン!$B$3,G472=プルダウン!$B$5),"振替休日不可",IF(G472=プルダウン!$B$5,IF(J472="","振替作業日未入力",IF(AND(J472-B472&gt;=-28,J472-B472&lt;=28),"","28日以内に変更")),"")))</f>
        <v/>
      </c>
      <c r="W472" s="159" t="str">
        <f>IF(G472=プルダウン!$B$4,IF(AND(J472&gt;=$B$442,J472&lt;$X$441),"",プルダウン!$G$9),"")</f>
        <v/>
      </c>
      <c r="X472" s="159"/>
    </row>
    <row r="473" spans="2:24">
      <c r="B473" s="62" t="str">
        <f>IF(B472="ー","ー",IF(B472+1&gt;DATE(基本情報!$F$10,基本情報!$H$10,基本情報!$J$10),"ー",B472+1))</f>
        <v>ー</v>
      </c>
      <c r="C473" s="63" t="str">
        <f t="shared" ref="C473:C476" si="68">IFERROR(TEXT(B473,"aaa"),"")</f>
        <v>ー</v>
      </c>
      <c r="D473" s="114" t="str">
        <f>IF(B473="","",IF(AND(B473&gt;=基本情報!$G$17,B473&lt;=基本情報!$J$17),"夏季休暇",IF(AND(B473&gt;=基本情報!$G$18,B473&lt;=基本情報!$J$18),"年末年始休暇",(IF($C473=基本情報!$G$16,"休日",IF($C473=基本情報!$I$16,"休日",""))))))</f>
        <v/>
      </c>
      <c r="E473" s="115"/>
      <c r="F473" s="116"/>
      <c r="G473" s="122"/>
      <c r="H473" s="123"/>
      <c r="I473" s="124"/>
      <c r="J473" s="125"/>
      <c r="K473" s="126"/>
      <c r="L473" s="127"/>
      <c r="M473" s="104"/>
      <c r="N473" s="104"/>
      <c r="O473" s="104"/>
      <c r="P473" s="104"/>
      <c r="Q473" s="106"/>
      <c r="R473" s="106"/>
      <c r="U473" s="68" t="str">
        <f>IF(G473=プルダウン!$B$5,ABS(B473-J473),"")</f>
        <v/>
      </c>
      <c r="V473" s="69" t="str">
        <f>IF(AND(D473="",G473=プルダウン!$B$4),"振替作業不可",IF(AND(D473=プルダウン!$B$3,G473=プルダウン!$B$5),"振替休日不可",IF(G473=プルダウン!$B$5,IF(J473="","振替作業日未入力",IF(AND(J473-B473&gt;=-28,J473-B473&lt;=28),"","28日以内に変更")),"")))</f>
        <v/>
      </c>
      <c r="W473" s="159" t="str">
        <f>IF(G473=プルダウン!$B$4,IF(AND(J473&gt;=$B$442,J473&lt;$X$441),"",プルダウン!$G$9),"")</f>
        <v/>
      </c>
      <c r="X473" s="159"/>
    </row>
    <row r="474" spans="2:24">
      <c r="B474" s="62" t="str">
        <f>IF(B473="ー","ー",IF(B473+1&gt;DATE(基本情報!$F$10,基本情報!$H$10,基本情報!$J$10),"ー",B473+1))</f>
        <v>ー</v>
      </c>
      <c r="C474" s="63" t="str">
        <f t="shared" si="68"/>
        <v>ー</v>
      </c>
      <c r="D474" s="114" t="str">
        <f>IF(B474="","",IF(AND(B474&gt;=基本情報!$G$17,B474&lt;=基本情報!$J$17),"夏季休暇",IF(AND(B474&gt;=基本情報!$G$18,B474&lt;=基本情報!$J$18),"年末年始休暇",(IF($C474=基本情報!$G$16,"休日",IF($C474=基本情報!$I$16,"休日",""))))))</f>
        <v/>
      </c>
      <c r="E474" s="115"/>
      <c r="F474" s="116"/>
      <c r="G474" s="122"/>
      <c r="H474" s="123"/>
      <c r="I474" s="124"/>
      <c r="J474" s="125"/>
      <c r="K474" s="126"/>
      <c r="L474" s="127"/>
      <c r="M474" s="104"/>
      <c r="N474" s="104"/>
      <c r="O474" s="104"/>
      <c r="P474" s="104"/>
      <c r="Q474" s="106"/>
      <c r="R474" s="106"/>
      <c r="U474" s="68" t="str">
        <f>IF(G474=プルダウン!$B$5,ABS(B474-J474),"")</f>
        <v/>
      </c>
      <c r="V474" s="69" t="str">
        <f>IF(AND(D474="",G474=プルダウン!$B$4),"振替作業不可",IF(AND(D474=プルダウン!$B$3,G474=プルダウン!$B$5),"振替休日不可",IF(G474=プルダウン!$B$5,IF(J474="","振替作業日未入力",IF(AND(J474-B474&gt;=-28,J474-B474&lt;=28),"","28日以内に変更")),"")))</f>
        <v/>
      </c>
      <c r="W474" s="159" t="str">
        <f>IF(G474=プルダウン!$B$4,IF(AND(J474&gt;=$B$442,J474&lt;$X$441),"",プルダウン!$G$9),"")</f>
        <v/>
      </c>
      <c r="X474" s="159"/>
    </row>
    <row r="475" spans="2:24">
      <c r="B475" s="62" t="str">
        <f>IF(B474="ー","ー",IF(B474+1&gt;DATE(基本情報!$F$10,基本情報!$H$10,基本情報!$J$10),"ー",B474+1))</f>
        <v>ー</v>
      </c>
      <c r="C475" s="63" t="str">
        <f t="shared" si="68"/>
        <v>ー</v>
      </c>
      <c r="D475" s="114" t="str">
        <f>IF(B475="","",IF(AND(B475&gt;=基本情報!$G$17,B475&lt;=基本情報!$J$17),"夏季休暇",IF(AND(B475&gt;=基本情報!$G$18,B475&lt;=基本情報!$J$18),"年末年始休暇",(IF($C475=基本情報!$G$16,"休日",IF($C475=基本情報!$I$16,"休日",""))))))</f>
        <v/>
      </c>
      <c r="E475" s="115"/>
      <c r="F475" s="116"/>
      <c r="G475" s="122"/>
      <c r="H475" s="123"/>
      <c r="I475" s="124"/>
      <c r="J475" s="125"/>
      <c r="K475" s="126"/>
      <c r="L475" s="127"/>
      <c r="M475" s="104"/>
      <c r="N475" s="104"/>
      <c r="O475" s="104"/>
      <c r="P475" s="104"/>
      <c r="Q475" s="106"/>
      <c r="R475" s="106"/>
      <c r="U475" s="68" t="str">
        <f>IF(G475=プルダウン!$B$5,ABS(B475-J475),"")</f>
        <v/>
      </c>
      <c r="V475" s="69" t="str">
        <f>IF(AND(D475="",G475=プルダウン!$B$4),"振替作業不可",IF(AND(D475=プルダウン!$B$3,G475=プルダウン!$B$5),"振替休日不可",IF(G475=プルダウン!$B$5,IF(J475="","振替作業日未入力",IF(AND(J475-B475&gt;=-28,J475-B475&lt;=28),"","28日以内に変更")),"")))</f>
        <v/>
      </c>
      <c r="W475" s="159" t="str">
        <f>IF(G475=プルダウン!$B$4,IF(AND(J475&gt;=$B$442,J475&lt;$X$441),"",プルダウン!$G$9),"")</f>
        <v/>
      </c>
      <c r="X475" s="159"/>
    </row>
    <row r="476" spans="2:24">
      <c r="B476" s="64" t="str">
        <f>IF(B475="ー","ー",IF(B475+1&gt;DATE(基本情報!$F$10,基本情報!$H$10,基本情報!$J$10),"ー",B475+1))</f>
        <v>ー</v>
      </c>
      <c r="C476" s="65" t="str">
        <f t="shared" si="68"/>
        <v>ー</v>
      </c>
      <c r="D476" s="117" t="str">
        <f>IF(B476="","",IF(AND(B476&gt;=基本情報!$G$17,B476&lt;=基本情報!$J$17),"夏季休暇",IF(AND(B476&gt;=基本情報!$G$18,B476&lt;=基本情報!$J$18),"年末年始休暇",(IF($C476=基本情報!$G$16,"休日",IF($C476=基本情報!$I$16,"休日",""))))))</f>
        <v/>
      </c>
      <c r="E476" s="118"/>
      <c r="F476" s="119"/>
      <c r="G476" s="128"/>
      <c r="H476" s="129"/>
      <c r="I476" s="130"/>
      <c r="J476" s="131"/>
      <c r="K476" s="132"/>
      <c r="L476" s="133"/>
      <c r="M476" s="120"/>
      <c r="N476" s="120"/>
      <c r="O476" s="120"/>
      <c r="P476" s="120"/>
      <c r="Q476" s="107"/>
      <c r="R476" s="107"/>
      <c r="U476" s="70" t="str">
        <f>IF(G476=プルダウン!$B$5,ABS(B476-J476),"")</f>
        <v/>
      </c>
      <c r="V476" s="71" t="str">
        <f>IF(AND(D476="",G476=プルダウン!$B$4),"振替作業不可",IF(AND(D476=プルダウン!$B$3,G476=プルダウン!$B$5),"振替休日不可",IF(G476=プルダウン!$B$5,IF(J476="","振替作業日未入力",IF(AND(J476-B476&gt;=-28,J476-B476&lt;=28),"","28日以内に変更")),"")))</f>
        <v/>
      </c>
      <c r="W476" s="157" t="str">
        <f>IF(G476=プルダウン!$B$4,IF(AND(J476&gt;=$B$442,J476&lt;$X$441),"",プルダウン!$G$9),"")</f>
        <v/>
      </c>
      <c r="X476" s="157"/>
    </row>
    <row r="477" spans="2:24" ht="9.75" customHeight="1"/>
    <row r="478" spans="2:24">
      <c r="E478" s="29" t="s">
        <v>86</v>
      </c>
      <c r="F478" s="30"/>
      <c r="G478" s="30"/>
      <c r="H478" s="30"/>
      <c r="I478" s="30"/>
      <c r="J478" s="30"/>
      <c r="K478" s="30"/>
      <c r="L478" s="55" t="s">
        <v>87</v>
      </c>
      <c r="M478" s="30"/>
      <c r="N478" s="30"/>
      <c r="O478" s="30"/>
      <c r="P478" s="30"/>
      <c r="Q478" s="30"/>
      <c r="R478" s="84"/>
    </row>
    <row r="479" spans="2:24">
      <c r="E479" s="78" t="s">
        <v>79</v>
      </c>
      <c r="F479" s="79" t="s">
        <v>80</v>
      </c>
      <c r="G479" s="79" t="s">
        <v>81</v>
      </c>
      <c r="H479" s="79" t="s">
        <v>82</v>
      </c>
      <c r="I479" s="79" t="s">
        <v>83</v>
      </c>
      <c r="J479" s="79" t="s">
        <v>84</v>
      </c>
      <c r="K479" s="80" t="s">
        <v>85</v>
      </c>
      <c r="L479" s="78" t="s">
        <v>79</v>
      </c>
      <c r="M479" s="79" t="s">
        <v>80</v>
      </c>
      <c r="N479" s="79" t="s">
        <v>81</v>
      </c>
      <c r="O479" s="79" t="s">
        <v>82</v>
      </c>
      <c r="P479" s="79" t="s">
        <v>83</v>
      </c>
      <c r="Q479" s="79" t="s">
        <v>84</v>
      </c>
      <c r="R479" s="85" t="s">
        <v>85</v>
      </c>
    </row>
    <row r="480" spans="2:24">
      <c r="E480" s="81">
        <f>COUNTIF($G442:$G476,プルダウン!$B$3)</f>
        <v>0</v>
      </c>
      <c r="F480" s="82">
        <f>COUNTIF($G442:$G476,プルダウン!$B$4)</f>
        <v>0</v>
      </c>
      <c r="G480" s="82">
        <f>COUNTIF($G442:$G476,プルダウン!$B$5)</f>
        <v>0</v>
      </c>
      <c r="H480" s="82">
        <f>COUNTIF($G442:$G476,プルダウン!$B$6)</f>
        <v>0</v>
      </c>
      <c r="I480" s="82">
        <f>COUNTIF($G442:$G476,プルダウン!$B$7)</f>
        <v>0</v>
      </c>
      <c r="J480" s="82">
        <f>COUNTIF($G442:$G476,プルダウン!$B$8)</f>
        <v>0</v>
      </c>
      <c r="K480" s="83">
        <f>COUNTIF($G442:$G476,プルダウン!$B$9)</f>
        <v>0</v>
      </c>
      <c r="L480" s="81">
        <f>E480</f>
        <v>0</v>
      </c>
      <c r="M480" s="82">
        <f t="shared" ref="M480" si="69">F480</f>
        <v>0</v>
      </c>
      <c r="N480" s="82">
        <f t="shared" ref="N480" si="70">G480</f>
        <v>0</v>
      </c>
      <c r="O480" s="82">
        <f t="shared" ref="O480" si="71">H480</f>
        <v>0</v>
      </c>
      <c r="P480" s="82">
        <f t="shared" ref="P480" si="72">I480</f>
        <v>0</v>
      </c>
      <c r="Q480" s="82">
        <f t="shared" ref="Q480" si="73">J480</f>
        <v>0</v>
      </c>
      <c r="R480" s="86">
        <f t="shared" ref="R480" si="74">K480</f>
        <v>0</v>
      </c>
    </row>
    <row r="481" spans="2:24">
      <c r="E481" s="29" t="s">
        <v>58</v>
      </c>
      <c r="F481" s="30"/>
      <c r="G481" s="30"/>
      <c r="H481" s="30"/>
      <c r="I481" s="30"/>
      <c r="J481" s="30"/>
      <c r="K481" s="30"/>
      <c r="L481" s="29" t="s">
        <v>60</v>
      </c>
      <c r="M481" s="30"/>
      <c r="N481" s="30"/>
      <c r="O481" s="30"/>
      <c r="P481" s="30"/>
      <c r="Q481" s="30"/>
      <c r="R481" s="84"/>
    </row>
    <row r="482" spans="2:24">
      <c r="E482" s="55" t="s">
        <v>47</v>
      </c>
      <c r="F482" s="32"/>
      <c r="G482" s="31" t="s">
        <v>48</v>
      </c>
      <c r="H482" s="34"/>
      <c r="I482" s="35" t="s">
        <v>53</v>
      </c>
      <c r="J482" s="36"/>
      <c r="K482" s="35"/>
      <c r="L482" s="55" t="s">
        <v>47</v>
      </c>
      <c r="M482" s="32"/>
      <c r="N482" s="31" t="s">
        <v>48</v>
      </c>
      <c r="O482" s="34"/>
      <c r="P482" s="35" t="s">
        <v>53</v>
      </c>
      <c r="Q482" s="36"/>
      <c r="R482" s="36"/>
    </row>
    <row r="483" spans="2:24">
      <c r="E483" s="56">
        <f>COUNTIF(Q442:Q476,"○")+COUNTIF(Q442:Q476,"×")</f>
        <v>0</v>
      </c>
      <c r="F483" s="32"/>
      <c r="G483" s="31">
        <f>COUNTIF(Q442:Q476,"○")</f>
        <v>0</v>
      </c>
      <c r="H483" s="34"/>
      <c r="I483" s="47" t="e">
        <f>G483/E483</f>
        <v>#DIV/0!</v>
      </c>
      <c r="J483" s="36"/>
      <c r="K483" s="35"/>
      <c r="L483" s="56">
        <f>E483+L435</f>
        <v>8</v>
      </c>
      <c r="M483" s="32"/>
      <c r="N483" s="37">
        <f>G483+N435</f>
        <v>8</v>
      </c>
      <c r="O483" s="34"/>
      <c r="P483" s="47">
        <f>N483/L483</f>
        <v>1</v>
      </c>
      <c r="Q483" s="36"/>
      <c r="R483" s="36"/>
    </row>
    <row r="484" spans="2:24">
      <c r="E484" s="55" t="s">
        <v>59</v>
      </c>
      <c r="F484" s="32"/>
      <c r="G484" s="32"/>
      <c r="H484" s="32"/>
      <c r="I484" s="32"/>
      <c r="J484" s="33"/>
      <c r="K484" s="32"/>
      <c r="L484" s="55" t="s">
        <v>61</v>
      </c>
      <c r="M484" s="32"/>
      <c r="N484" s="32"/>
      <c r="O484" s="32"/>
      <c r="P484" s="32"/>
      <c r="Q484" s="33"/>
      <c r="R484" s="33"/>
    </row>
    <row r="485" spans="2:24">
      <c r="E485" s="55" t="s">
        <v>47</v>
      </c>
      <c r="F485" s="32"/>
      <c r="G485" s="31" t="s">
        <v>48</v>
      </c>
      <c r="H485" s="34"/>
      <c r="I485" s="35" t="s">
        <v>53</v>
      </c>
      <c r="J485" s="36"/>
      <c r="K485" s="35"/>
      <c r="L485" s="55" t="s">
        <v>47</v>
      </c>
      <c r="M485" s="32"/>
      <c r="N485" s="31" t="s">
        <v>48</v>
      </c>
      <c r="O485" s="34"/>
      <c r="P485" s="35" t="s">
        <v>62</v>
      </c>
      <c r="Q485" s="36"/>
      <c r="R485" s="36"/>
    </row>
    <row r="486" spans="2:24">
      <c r="E486" s="56">
        <f>COUNTIF(R442:R476,"○")+COUNTIF(R442:R476,"×")</f>
        <v>0</v>
      </c>
      <c r="F486" s="32"/>
      <c r="G486" s="31">
        <f>COUNTIF(R442:R476,"○")</f>
        <v>0</v>
      </c>
      <c r="H486" s="34"/>
      <c r="I486" s="47" t="e">
        <f>G486/E486</f>
        <v>#DIV/0!</v>
      </c>
      <c r="J486" s="36"/>
      <c r="K486" s="35"/>
      <c r="L486" s="56">
        <f>E486+L438</f>
        <v>8</v>
      </c>
      <c r="M486" s="32"/>
      <c r="N486" s="37">
        <f>G486+N438</f>
        <v>7</v>
      </c>
      <c r="O486" s="34"/>
      <c r="P486" s="47" t="str">
        <f>IF(L486=0,"ー",IF(N486=L486,"達成","未達成"))</f>
        <v>未達成</v>
      </c>
      <c r="Q486" s="36"/>
      <c r="R486" s="36"/>
    </row>
    <row r="487" spans="2:24" ht="9.75" customHeight="1">
      <c r="E487" s="48"/>
      <c r="F487" s="48"/>
      <c r="G487" s="48"/>
      <c r="H487" s="48"/>
      <c r="I487" s="48"/>
      <c r="J487" s="48"/>
      <c r="K487" s="48"/>
      <c r="L487" s="49"/>
      <c r="M487" s="50"/>
      <c r="N487" s="50"/>
      <c r="O487" s="50"/>
      <c r="P487" s="51"/>
      <c r="Q487" s="50"/>
      <c r="R487" s="50"/>
    </row>
    <row r="488" spans="2:24" ht="19.5">
      <c r="B488" s="150">
        <f>EDATE(B440,1)</f>
        <v>45778</v>
      </c>
      <c r="C488" s="150"/>
      <c r="M488" s="145" t="s">
        <v>29</v>
      </c>
      <c r="N488" s="145"/>
      <c r="O488" s="108"/>
      <c r="P488" s="108"/>
      <c r="Q488" s="108"/>
      <c r="R488" s="108"/>
      <c r="U488" s="111" t="s">
        <v>57</v>
      </c>
      <c r="V488" s="59" t="s">
        <v>55</v>
      </c>
      <c r="W488" s="109" t="s">
        <v>56</v>
      </c>
      <c r="X488" s="110"/>
    </row>
    <row r="489" spans="2:24" ht="18.75" customHeight="1">
      <c r="B489" s="45" t="s">
        <v>23</v>
      </c>
      <c r="C489" s="45" t="s">
        <v>3</v>
      </c>
      <c r="D489" s="143" t="s">
        <v>4</v>
      </c>
      <c r="E489" s="143"/>
      <c r="F489" s="143"/>
      <c r="G489" s="100" t="s">
        <v>5</v>
      </c>
      <c r="H489" s="100"/>
      <c r="I489" s="100"/>
      <c r="J489" s="100" t="s">
        <v>88</v>
      </c>
      <c r="K489" s="100"/>
      <c r="L489" s="100"/>
      <c r="M489" s="100" t="s">
        <v>24</v>
      </c>
      <c r="N489" s="100"/>
      <c r="O489" s="100"/>
      <c r="P489" s="100"/>
      <c r="Q489" s="46" t="s">
        <v>49</v>
      </c>
      <c r="R489" s="53" t="s">
        <v>56</v>
      </c>
      <c r="U489" s="112"/>
      <c r="V489" s="5" t="s">
        <v>64</v>
      </c>
      <c r="W489" s="58" t="s">
        <v>63</v>
      </c>
      <c r="X489" s="57" t="e">
        <f>IF(COUNTIF(C490:C524,C490)=0,"",B490+COUNTIF(B490:B524,"&gt;=1"))</f>
        <v>#VALUE!</v>
      </c>
    </row>
    <row r="490" spans="2:24">
      <c r="B490" s="60" t="str">
        <f>IF(B488&gt;DATE(基本情報!$F$10,基本情報!$H$10,基本情報!$J$10),"ー",IF(COUNTIF(C442:C476,C442)=0,"",B442+COUNTIF(B442:B476,"&gt;=1")))</f>
        <v>ー</v>
      </c>
      <c r="C490" s="61" t="str">
        <f>IF(B490="ー","ー",$C$10)</f>
        <v>ー</v>
      </c>
      <c r="D490" s="134" t="str">
        <f>IF(B490="","",IF(AND(B490&gt;=基本情報!$G$17,B490&lt;=基本情報!$J$17),"夏季休暇",IF(AND(B490&gt;=基本情報!$G$18,B490&lt;=基本情報!$J$18),"年末年始休暇",(IF($C490=基本情報!$G$16,"休日",IF($C490=基本情報!$I$16,"休日",""))))))</f>
        <v/>
      </c>
      <c r="E490" s="135"/>
      <c r="F490" s="136"/>
      <c r="G490" s="137"/>
      <c r="H490" s="138"/>
      <c r="I490" s="139"/>
      <c r="J490" s="140"/>
      <c r="K490" s="141"/>
      <c r="L490" s="142"/>
      <c r="M490" s="144"/>
      <c r="N490" s="144"/>
      <c r="O490" s="144"/>
      <c r="P490" s="144"/>
      <c r="Q490" s="105" t="str">
        <f>IF(COUNTIF(B490:B496,"ー")&gt;0,"ー",IF(COUNTIF(G490:G496,プルダウン!$B$6)+COUNTIF(G490:G496,プルダウン!$B$7)+COUNTIF(G490:G496,プルダウン!$B$8)+COUNTIF(G490:G496,プルダウン!$B$9)&gt;0,"ー",IF(COUNTIF(G490:G496,プルダウン!$B$3)+COUNTIF(G490:G496,プルダウン!$B$4)&gt;=2,"○","×")))</f>
        <v>ー</v>
      </c>
      <c r="R490" s="105" t="str">
        <f>IF(Q490="○",IF(COUNTBLANK(W490:W496)=7,Q490,"×"),Q490)</f>
        <v>ー</v>
      </c>
      <c r="U490" s="66" t="str">
        <f>IF(G490=プルダウン!$B$5,ABS(B490-J490),"")</f>
        <v/>
      </c>
      <c r="V490" s="67" t="str">
        <f>IF(AND(D490="",G490=プルダウン!$B$4),"振替作業不可",IF(AND(D490=プルダウン!$B$3,G490=プルダウン!$B$5),"振替休日不可",IF(G490=プルダウン!$B$5,IF(J490="","振替作業日未入力",IF(AND(J490-B490&gt;=-28,J490-B490&lt;=28),"","28日以内に変更")),"")))</f>
        <v/>
      </c>
      <c r="W490" s="151" t="str">
        <f>IF(G490=プルダウン!$B$4,IF(AND(J490&gt;=$B$490,J490&lt;$X$489),"",プルダウン!$G$9),"")</f>
        <v/>
      </c>
      <c r="X490" s="152"/>
    </row>
    <row r="491" spans="2:24">
      <c r="B491" s="62" t="str">
        <f>IF(B490="ー","ー",IF(B490+1&gt;DATE(基本情報!$F$10,基本情報!$H$10,基本情報!$J$10),"ー",B490+1))</f>
        <v>ー</v>
      </c>
      <c r="C491" s="63" t="str">
        <f t="shared" ref="C491:C519" si="75">IFERROR(TEXT(B491,"aaa"),"")</f>
        <v>ー</v>
      </c>
      <c r="D491" s="114" t="str">
        <f>IF(B491="","",IF(AND(B491&gt;=基本情報!$G$17,B491&lt;=基本情報!$J$17),"夏季休暇",IF(AND(B491&gt;=基本情報!$G$18,B491&lt;=基本情報!$J$18),"年末年始休暇",(IF($C491=基本情報!$G$16,"休日",IF($C491=基本情報!$I$16,"休日",""))))))</f>
        <v/>
      </c>
      <c r="E491" s="115"/>
      <c r="F491" s="116"/>
      <c r="G491" s="122"/>
      <c r="H491" s="123"/>
      <c r="I491" s="124"/>
      <c r="J491" s="125"/>
      <c r="K491" s="126"/>
      <c r="L491" s="127"/>
      <c r="M491" s="104"/>
      <c r="N491" s="104"/>
      <c r="O491" s="104"/>
      <c r="P491" s="104"/>
      <c r="Q491" s="106"/>
      <c r="R491" s="106"/>
      <c r="U491" s="68" t="str">
        <f>IF(G491=プルダウン!$B$5,ABS(B491-J491),"")</f>
        <v/>
      </c>
      <c r="V491" s="69" t="str">
        <f>IF(AND(D491="",G491=プルダウン!$B$4),"振替作業不可",IF(AND(D491=プルダウン!$B$3,G491=プルダウン!$B$5),"振替休日不可",IF(G491=プルダウン!$B$5,IF(J491="","振替作業日未入力",IF(AND(J491-B491&gt;=-28,J491-B491&lt;=28),"","28日以内に変更")),"")))</f>
        <v/>
      </c>
      <c r="W491" s="159" t="str">
        <f>IF(G491=プルダウン!$B$4,IF(AND(J491&gt;=$B$490,J491&lt;$X$489),"",プルダウン!$G$9),"")</f>
        <v/>
      </c>
      <c r="X491" s="159"/>
    </row>
    <row r="492" spans="2:24">
      <c r="B492" s="62" t="str">
        <f>IF(B491="ー","ー",IF(B491+1&gt;DATE(基本情報!$F$10,基本情報!$H$10,基本情報!$J$10),"ー",B491+1))</f>
        <v>ー</v>
      </c>
      <c r="C492" s="63" t="str">
        <f t="shared" si="75"/>
        <v>ー</v>
      </c>
      <c r="D492" s="114" t="str">
        <f>IF(B492="","",IF(AND(B492&gt;=基本情報!$G$17,B492&lt;=基本情報!$J$17),"夏季休暇",IF(AND(B492&gt;=基本情報!$G$18,B492&lt;=基本情報!$J$18),"年末年始休暇",(IF($C492=基本情報!$G$16,"休日",IF($C492=基本情報!$I$16,"休日",""))))))</f>
        <v/>
      </c>
      <c r="E492" s="115"/>
      <c r="F492" s="116"/>
      <c r="G492" s="122"/>
      <c r="H492" s="123"/>
      <c r="I492" s="124"/>
      <c r="J492" s="125"/>
      <c r="K492" s="126"/>
      <c r="L492" s="127"/>
      <c r="M492" s="104"/>
      <c r="N492" s="104"/>
      <c r="O492" s="104"/>
      <c r="P492" s="104"/>
      <c r="Q492" s="106"/>
      <c r="R492" s="106"/>
      <c r="U492" s="68" t="str">
        <f>IF(G492=プルダウン!$B$5,ABS(B492-J492),"")</f>
        <v/>
      </c>
      <c r="V492" s="69" t="str">
        <f>IF(AND(D492="",G492=プルダウン!$B$4),"振替作業不可",IF(AND(D492=プルダウン!$B$3,G492=プルダウン!$B$5),"振替休日不可",IF(G492=プルダウン!$B$5,IF(J492="","振替作業日未入力",IF(AND(J492-B492&gt;=-28,J492-B492&lt;=28),"","28日以内に変更")),"")))</f>
        <v/>
      </c>
      <c r="W492" s="159" t="str">
        <f>IF(G492=プルダウン!$B$4,IF(AND(J492&gt;=$B$490,J492&lt;$X$489),"",プルダウン!$G$9),"")</f>
        <v/>
      </c>
      <c r="X492" s="159"/>
    </row>
    <row r="493" spans="2:24">
      <c r="B493" s="62" t="str">
        <f>IF(B492="ー","ー",IF(B492+1&gt;DATE(基本情報!$F$10,基本情報!$H$10,基本情報!$J$10),"ー",B492+1))</f>
        <v>ー</v>
      </c>
      <c r="C493" s="63" t="str">
        <f t="shared" si="75"/>
        <v>ー</v>
      </c>
      <c r="D493" s="114" t="str">
        <f>IF(B493="","",IF(AND(B493&gt;=基本情報!$G$17,B493&lt;=基本情報!$J$17),"夏季休暇",IF(AND(B493&gt;=基本情報!$G$18,B493&lt;=基本情報!$J$18),"年末年始休暇",(IF($C493=基本情報!$G$16,"休日",IF($C493=基本情報!$I$16,"休日",""))))))</f>
        <v/>
      </c>
      <c r="E493" s="115"/>
      <c r="F493" s="116"/>
      <c r="G493" s="122"/>
      <c r="H493" s="123"/>
      <c r="I493" s="124"/>
      <c r="J493" s="125"/>
      <c r="K493" s="126"/>
      <c r="L493" s="127"/>
      <c r="M493" s="104"/>
      <c r="N493" s="104"/>
      <c r="O493" s="104"/>
      <c r="P493" s="104"/>
      <c r="Q493" s="106"/>
      <c r="R493" s="106"/>
      <c r="U493" s="68" t="str">
        <f>IF(G493=プルダウン!$B$5,ABS(B493-J493),"")</f>
        <v/>
      </c>
      <c r="V493" s="69" t="str">
        <f>IF(AND(D493="",G493=プルダウン!$B$4),"振替作業不可",IF(AND(D493=プルダウン!$B$3,G493=プルダウン!$B$5),"振替休日不可",IF(G493=プルダウン!$B$5,IF(J493="","振替作業日未入力",IF(AND(J493-B493&gt;=-28,J493-B493&lt;=28),"","28日以内に変更")),"")))</f>
        <v/>
      </c>
      <c r="W493" s="159" t="str">
        <f>IF(G493=プルダウン!$B$4,IF(AND(J493&gt;=$B$490,J493&lt;$X$489),"",プルダウン!$G$9),"")</f>
        <v/>
      </c>
      <c r="X493" s="159"/>
    </row>
    <row r="494" spans="2:24">
      <c r="B494" s="62" t="str">
        <f>IF(B493="ー","ー",IF(B493+1&gt;DATE(基本情報!$F$10,基本情報!$H$10,基本情報!$J$10),"ー",B493+1))</f>
        <v>ー</v>
      </c>
      <c r="C494" s="63" t="str">
        <f t="shared" si="75"/>
        <v>ー</v>
      </c>
      <c r="D494" s="114" t="str">
        <f>IF(B494="","",IF(AND(B494&gt;=基本情報!$G$17,B494&lt;=基本情報!$J$17),"夏季休暇",IF(AND(B494&gt;=基本情報!$G$18,B494&lt;=基本情報!$J$18),"年末年始休暇",(IF($C494=基本情報!$G$16,"休日",IF($C494=基本情報!$I$16,"休日",""))))))</f>
        <v/>
      </c>
      <c r="E494" s="115"/>
      <c r="F494" s="116"/>
      <c r="G494" s="122"/>
      <c r="H494" s="123"/>
      <c r="I494" s="124"/>
      <c r="J494" s="125"/>
      <c r="K494" s="126"/>
      <c r="L494" s="127"/>
      <c r="M494" s="104"/>
      <c r="N494" s="104"/>
      <c r="O494" s="104"/>
      <c r="P494" s="104"/>
      <c r="Q494" s="106"/>
      <c r="R494" s="106"/>
      <c r="U494" s="68" t="str">
        <f>IF(G494=プルダウン!$B$5,ABS(B494-J494),"")</f>
        <v/>
      </c>
      <c r="V494" s="69" t="str">
        <f>IF(AND(D494="",G494=プルダウン!$B$4),"振替作業不可",IF(AND(D494=プルダウン!$B$3,G494=プルダウン!$B$5),"振替休日不可",IF(G494=プルダウン!$B$5,IF(J494="","振替作業日未入力",IF(AND(J494-B494&gt;=-28,J494-B494&lt;=28),"","28日以内に変更")),"")))</f>
        <v/>
      </c>
      <c r="W494" s="159" t="str">
        <f>IF(G494=プルダウン!$B$4,IF(AND(J494&gt;=$B$490,J494&lt;$X$489),"",プルダウン!$G$9),"")</f>
        <v/>
      </c>
      <c r="X494" s="159"/>
    </row>
    <row r="495" spans="2:24">
      <c r="B495" s="62" t="str">
        <f>IF(B494="ー","ー",IF(B494+1&gt;DATE(基本情報!$F$10,基本情報!$H$10,基本情報!$J$10),"ー",B494+1))</f>
        <v>ー</v>
      </c>
      <c r="C495" s="63" t="str">
        <f t="shared" si="75"/>
        <v>ー</v>
      </c>
      <c r="D495" s="114" t="str">
        <f>IF(B495="","",IF(AND(B495&gt;=基本情報!$G$17,B495&lt;=基本情報!$J$17),"夏季休暇",IF(AND(B495&gt;=基本情報!$G$18,B495&lt;=基本情報!$J$18),"年末年始休暇",(IF($C495=基本情報!$G$16,"休日",IF($C495=基本情報!$I$16,"休日",""))))))</f>
        <v/>
      </c>
      <c r="E495" s="115"/>
      <c r="F495" s="116"/>
      <c r="G495" s="122"/>
      <c r="H495" s="123"/>
      <c r="I495" s="124"/>
      <c r="J495" s="125"/>
      <c r="K495" s="126"/>
      <c r="L495" s="127"/>
      <c r="M495" s="104"/>
      <c r="N495" s="104"/>
      <c r="O495" s="104"/>
      <c r="P495" s="104"/>
      <c r="Q495" s="106"/>
      <c r="R495" s="106"/>
      <c r="U495" s="68" t="str">
        <f>IF(G495=プルダウン!$B$5,ABS(B495-J495),"")</f>
        <v/>
      </c>
      <c r="V495" s="69" t="str">
        <f>IF(AND(D495="",G495=プルダウン!$B$4),"振替作業不可",IF(AND(D495=プルダウン!$B$3,G495=プルダウン!$B$5),"振替休日不可",IF(G495=プルダウン!$B$5,IF(J495="","振替作業日未入力",IF(AND(J495-B495&gt;=-28,J495-B495&lt;=28),"","28日以内に変更")),"")))</f>
        <v/>
      </c>
      <c r="W495" s="159" t="str">
        <f>IF(G495=プルダウン!$B$4,IF(AND(J495&gt;=$B$490,J495&lt;$X$489),"",プルダウン!$G$9),"")</f>
        <v/>
      </c>
      <c r="X495" s="159"/>
    </row>
    <row r="496" spans="2:24">
      <c r="B496" s="64" t="str">
        <f>IF(B495="ー","ー",IF(B495+1&gt;DATE(基本情報!$F$10,基本情報!$H$10,基本情報!$J$10),"ー",B495+1))</f>
        <v>ー</v>
      </c>
      <c r="C496" s="65" t="str">
        <f t="shared" si="75"/>
        <v>ー</v>
      </c>
      <c r="D496" s="117" t="str">
        <f>IF(B496="","",IF(AND(B496&gt;=基本情報!$G$17,B496&lt;=基本情報!$J$17),"夏季休暇",IF(AND(B496&gt;=基本情報!$G$18,B496&lt;=基本情報!$J$18),"年末年始休暇",(IF($C496=基本情報!$G$16,"休日",IF($C496=基本情報!$I$16,"休日",""))))))</f>
        <v/>
      </c>
      <c r="E496" s="118"/>
      <c r="F496" s="119"/>
      <c r="G496" s="128"/>
      <c r="H496" s="129"/>
      <c r="I496" s="130"/>
      <c r="J496" s="131"/>
      <c r="K496" s="132"/>
      <c r="L496" s="133"/>
      <c r="M496" s="120"/>
      <c r="N496" s="120"/>
      <c r="O496" s="120"/>
      <c r="P496" s="120"/>
      <c r="Q496" s="107"/>
      <c r="R496" s="107"/>
      <c r="U496" s="70" t="str">
        <f>IF(G496=プルダウン!$B$5,ABS(B496-J496),"")</f>
        <v/>
      </c>
      <c r="V496" s="71" t="str">
        <f>IF(AND(D496="",G496=プルダウン!$B$4),"振替作業不可",IF(AND(D496=プルダウン!$B$3,G496=プルダウン!$B$5),"振替休日不可",IF(G496=プルダウン!$B$5,IF(J496="","振替作業日未入力",IF(AND(J496-B496&gt;=-28,J496-B496&lt;=28),"","28日以内に変更")),"")))</f>
        <v/>
      </c>
      <c r="W496" s="157" t="str">
        <f>IF(G496=プルダウン!$B$4,IF(AND(J496&gt;=$B$490,J496&lt;$X$489),"",プルダウン!$G$9),"")</f>
        <v/>
      </c>
      <c r="X496" s="157"/>
    </row>
    <row r="497" spans="2:24">
      <c r="B497" s="60" t="str">
        <f>IF(B496="ー","ー",IF(B496+1&gt;DATE(基本情報!$F$10,基本情報!$H$10,基本情報!$J$10),"ー",IF(MONTH(B490)=MONTH(B496+1),B496+1,"ー")))</f>
        <v>ー</v>
      </c>
      <c r="C497" s="61" t="str">
        <f t="shared" si="75"/>
        <v>ー</v>
      </c>
      <c r="D497" s="134" t="str">
        <f>IF(B497="","",IF(AND(B497&gt;=基本情報!$G$17,B497&lt;=基本情報!$J$17),"夏季休暇",IF(AND(B497&gt;=基本情報!$G$18,B497&lt;=基本情報!$J$18),"年末年始休暇",(IF($C497=基本情報!$G$16,"休日",IF($C497=基本情報!$I$16,"休日",""))))))</f>
        <v/>
      </c>
      <c r="E497" s="135"/>
      <c r="F497" s="136"/>
      <c r="G497" s="137"/>
      <c r="H497" s="138"/>
      <c r="I497" s="139"/>
      <c r="J497" s="140"/>
      <c r="K497" s="141"/>
      <c r="L497" s="142"/>
      <c r="M497" s="144"/>
      <c r="N497" s="144"/>
      <c r="O497" s="144"/>
      <c r="P497" s="144"/>
      <c r="Q497" s="105" t="str">
        <f>IF(COUNTIF(B497:B503,"ー")&gt;0,"ー",IF(COUNTIF(G497:G503,プルダウン!$B$6)+COUNTIF(G497:G503,プルダウン!$B$7)+COUNTIF(G497:G503,プルダウン!$B$8)+COUNTIF(G497:G503,プルダウン!$B$9)&gt;0,"ー",IF(COUNTIF(G497:G503,プルダウン!$B$3)+COUNTIF(G497:G503,プルダウン!$B$4)&gt;=2,"○","×")))</f>
        <v>ー</v>
      </c>
      <c r="R497" s="105" t="str">
        <f>IF(Q497="○",IF(COUNTBLANK(W497:W503)=7,Q497,"×"),Q497)</f>
        <v>ー</v>
      </c>
      <c r="U497" s="66" t="str">
        <f>IF(G497=プルダウン!$B$5,ABS(B497-J497),"")</f>
        <v/>
      </c>
      <c r="V497" s="67" t="str">
        <f>IF(AND(D497="",G497=プルダウン!$B$4),"振替作業不可",IF(AND(D497=プルダウン!$B$3,G497=プルダウン!$B$5),"振替休日不可",IF(G497=プルダウン!$B$5,IF(J497="","振替作業日未入力",IF(AND(J497-B497&gt;=-28,J497-B497&lt;=28),"","28日以内に変更")),"")))</f>
        <v/>
      </c>
      <c r="W497" s="158" t="str">
        <f>IF(G497=プルダウン!$B$4,IF(AND(J497&gt;=$B$490,J497&lt;$X$489),"",プルダウン!$G$9),"")</f>
        <v/>
      </c>
      <c r="X497" s="158"/>
    </row>
    <row r="498" spans="2:24">
      <c r="B498" s="62" t="str">
        <f>IF(B497="ー","ー",IF(B497+1&gt;DATE(基本情報!$F$10,基本情報!$H$10,基本情報!$J$10),"ー",B497+1))</f>
        <v>ー</v>
      </c>
      <c r="C498" s="63" t="str">
        <f t="shared" si="75"/>
        <v>ー</v>
      </c>
      <c r="D498" s="114" t="str">
        <f>IF(B498="","",IF(AND(B498&gt;=基本情報!$G$17,B498&lt;=基本情報!$J$17),"夏季休暇",IF(AND(B498&gt;=基本情報!$G$18,B498&lt;=基本情報!$J$18),"年末年始休暇",(IF($C498=基本情報!$G$16,"休日",IF($C498=基本情報!$I$16,"休日",""))))))</f>
        <v/>
      </c>
      <c r="E498" s="115"/>
      <c r="F498" s="116"/>
      <c r="G498" s="122"/>
      <c r="H498" s="123"/>
      <c r="I498" s="124"/>
      <c r="J498" s="125"/>
      <c r="K498" s="126"/>
      <c r="L498" s="127"/>
      <c r="M498" s="104"/>
      <c r="N498" s="104"/>
      <c r="O498" s="104"/>
      <c r="P498" s="104"/>
      <c r="Q498" s="106"/>
      <c r="R498" s="106"/>
      <c r="U498" s="68" t="str">
        <f>IF(G498=プルダウン!$B$5,ABS(B498-J498),"")</f>
        <v/>
      </c>
      <c r="V498" s="69" t="str">
        <f>IF(AND(D498="",G498=プルダウン!$B$4),"振替作業不可",IF(AND(D498=プルダウン!$B$3,G498=プルダウン!$B$5),"振替休日不可",IF(G498=プルダウン!$B$5,IF(J498="","振替作業日未入力",IF(AND(J498-B498&gt;=-28,J498-B498&lt;=28),"","28日以内に変更")),"")))</f>
        <v/>
      </c>
      <c r="W498" s="159" t="str">
        <f>IF(G498=プルダウン!$B$4,IF(AND(J498&gt;=$B$490,J498&lt;$X$489),"",プルダウン!$G$9),"")</f>
        <v/>
      </c>
      <c r="X498" s="159"/>
    </row>
    <row r="499" spans="2:24">
      <c r="B499" s="62" t="str">
        <f>IF(B498="ー","ー",IF(B498+1&gt;DATE(基本情報!$F$10,基本情報!$H$10,基本情報!$J$10),"ー",B498+1))</f>
        <v>ー</v>
      </c>
      <c r="C499" s="63" t="str">
        <f t="shared" si="75"/>
        <v>ー</v>
      </c>
      <c r="D499" s="114" t="str">
        <f>IF(B499="","",IF(AND(B499&gt;=基本情報!$G$17,B499&lt;=基本情報!$J$17),"夏季休暇",IF(AND(B499&gt;=基本情報!$G$18,B499&lt;=基本情報!$J$18),"年末年始休暇",(IF($C499=基本情報!$G$16,"休日",IF($C499=基本情報!$I$16,"休日",""))))))</f>
        <v/>
      </c>
      <c r="E499" s="115"/>
      <c r="F499" s="116"/>
      <c r="G499" s="122"/>
      <c r="H499" s="123"/>
      <c r="I499" s="124"/>
      <c r="J499" s="125"/>
      <c r="K499" s="126"/>
      <c r="L499" s="127"/>
      <c r="M499" s="104"/>
      <c r="N499" s="104"/>
      <c r="O499" s="104"/>
      <c r="P499" s="104"/>
      <c r="Q499" s="106"/>
      <c r="R499" s="106"/>
      <c r="U499" s="68" t="str">
        <f>IF(G499=プルダウン!$B$5,ABS(B499-J499),"")</f>
        <v/>
      </c>
      <c r="V499" s="69" t="str">
        <f>IF(AND(D499="",G499=プルダウン!$B$4),"振替作業不可",IF(AND(D499=プルダウン!$B$3,G499=プルダウン!$B$5),"振替休日不可",IF(G499=プルダウン!$B$5,IF(J499="","振替作業日未入力",IF(AND(J499-B499&gt;=-28,J499-B499&lt;=28),"","28日以内に変更")),"")))</f>
        <v/>
      </c>
      <c r="W499" s="159" t="str">
        <f>IF(G499=プルダウン!$B$4,IF(AND(J499&gt;=$B$490,J499&lt;$X$489),"",プルダウン!$G$9),"")</f>
        <v/>
      </c>
      <c r="X499" s="159"/>
    </row>
    <row r="500" spans="2:24">
      <c r="B500" s="62" t="str">
        <f>IF(B499="ー","ー",IF(B499+1&gt;DATE(基本情報!$F$10,基本情報!$H$10,基本情報!$J$10),"ー",B499+1))</f>
        <v>ー</v>
      </c>
      <c r="C500" s="63" t="str">
        <f t="shared" si="75"/>
        <v>ー</v>
      </c>
      <c r="D500" s="114" t="str">
        <f>IF(B500="","",IF(AND(B500&gt;=基本情報!$G$17,B500&lt;=基本情報!$J$17),"夏季休暇",IF(AND(B500&gt;=基本情報!$G$18,B500&lt;=基本情報!$J$18),"年末年始休暇",(IF($C500=基本情報!$G$16,"休日",IF($C500=基本情報!$I$16,"休日",""))))))</f>
        <v/>
      </c>
      <c r="E500" s="115"/>
      <c r="F500" s="116"/>
      <c r="G500" s="122"/>
      <c r="H500" s="123"/>
      <c r="I500" s="124"/>
      <c r="J500" s="125"/>
      <c r="K500" s="126"/>
      <c r="L500" s="127"/>
      <c r="M500" s="104"/>
      <c r="N500" s="104"/>
      <c r="O500" s="104"/>
      <c r="P500" s="104"/>
      <c r="Q500" s="106"/>
      <c r="R500" s="106"/>
      <c r="U500" s="68" t="str">
        <f>IF(G500=プルダウン!$B$5,ABS(B500-J500),"")</f>
        <v/>
      </c>
      <c r="V500" s="69" t="str">
        <f>IF(AND(D500="",G500=プルダウン!$B$4),"振替作業不可",IF(AND(D500=プルダウン!$B$3,G500=プルダウン!$B$5),"振替休日不可",IF(G500=プルダウン!$B$5,IF(J500="","振替作業日未入力",IF(AND(J500-B500&gt;=-28,J500-B500&lt;=28),"","28日以内に変更")),"")))</f>
        <v/>
      </c>
      <c r="W500" s="159" t="str">
        <f>IF(G500=プルダウン!$B$4,IF(AND(J500&gt;=$B$490,J500&lt;$X$489),"",プルダウン!$G$9),"")</f>
        <v/>
      </c>
      <c r="X500" s="159"/>
    </row>
    <row r="501" spans="2:24">
      <c r="B501" s="62" t="str">
        <f>IF(B500="ー","ー",IF(B500+1&gt;DATE(基本情報!$F$10,基本情報!$H$10,基本情報!$J$10),"ー",B500+1))</f>
        <v>ー</v>
      </c>
      <c r="C501" s="63" t="str">
        <f t="shared" si="75"/>
        <v>ー</v>
      </c>
      <c r="D501" s="114" t="str">
        <f>IF(B501="","",IF(AND(B501&gt;=基本情報!$G$17,B501&lt;=基本情報!$J$17),"夏季休暇",IF(AND(B501&gt;=基本情報!$G$18,B501&lt;=基本情報!$J$18),"年末年始休暇",(IF($C501=基本情報!$G$16,"休日",IF($C501=基本情報!$I$16,"休日",""))))))</f>
        <v/>
      </c>
      <c r="E501" s="115"/>
      <c r="F501" s="116"/>
      <c r="G501" s="122"/>
      <c r="H501" s="123"/>
      <c r="I501" s="124"/>
      <c r="J501" s="125"/>
      <c r="K501" s="126"/>
      <c r="L501" s="127"/>
      <c r="M501" s="104"/>
      <c r="N501" s="104"/>
      <c r="O501" s="104"/>
      <c r="P501" s="104"/>
      <c r="Q501" s="106"/>
      <c r="R501" s="106"/>
      <c r="U501" s="68" t="str">
        <f>IF(G501=プルダウン!$B$5,ABS(B501-J501),"")</f>
        <v/>
      </c>
      <c r="V501" s="69" t="str">
        <f>IF(AND(D501="",G501=プルダウン!$B$4),"振替作業不可",IF(AND(D501=プルダウン!$B$3,G501=プルダウン!$B$5),"振替休日不可",IF(G501=プルダウン!$B$5,IF(J501="","振替作業日未入力",IF(AND(J501-B501&gt;=-28,J501-B501&lt;=28),"","28日以内に変更")),"")))</f>
        <v/>
      </c>
      <c r="W501" s="159" t="str">
        <f>IF(G501=プルダウン!$B$4,IF(AND(J501&gt;=$B$490,J501&lt;$X$489),"",プルダウン!$G$9),"")</f>
        <v/>
      </c>
      <c r="X501" s="159"/>
    </row>
    <row r="502" spans="2:24">
      <c r="B502" s="62" t="str">
        <f>IF(B501="ー","ー",IF(B501+1&gt;DATE(基本情報!$F$10,基本情報!$H$10,基本情報!$J$10),"ー",B501+1))</f>
        <v>ー</v>
      </c>
      <c r="C502" s="63" t="str">
        <f t="shared" si="75"/>
        <v>ー</v>
      </c>
      <c r="D502" s="114" t="str">
        <f>IF(B502="","",IF(AND(B502&gt;=基本情報!$G$17,B502&lt;=基本情報!$J$17),"夏季休暇",IF(AND(B502&gt;=基本情報!$G$18,B502&lt;=基本情報!$J$18),"年末年始休暇",(IF($C502=基本情報!$G$16,"休日",IF($C502=基本情報!$I$16,"休日",""))))))</f>
        <v/>
      </c>
      <c r="E502" s="115"/>
      <c r="F502" s="116"/>
      <c r="G502" s="122"/>
      <c r="H502" s="123"/>
      <c r="I502" s="124"/>
      <c r="J502" s="125"/>
      <c r="K502" s="126"/>
      <c r="L502" s="127"/>
      <c r="M502" s="104"/>
      <c r="N502" s="104"/>
      <c r="O502" s="104"/>
      <c r="P502" s="104"/>
      <c r="Q502" s="106"/>
      <c r="R502" s="106"/>
      <c r="U502" s="68" t="str">
        <f>IF(G502=プルダウン!$B$5,ABS(B502-J502),"")</f>
        <v/>
      </c>
      <c r="V502" s="69" t="str">
        <f>IF(AND(D502="",G502=プルダウン!$B$4),"振替作業不可",IF(AND(D502=プルダウン!$B$3,G502=プルダウン!$B$5),"振替休日不可",IF(G502=プルダウン!$B$5,IF(J502="","振替作業日未入力",IF(AND(J502-B502&gt;=-28,J502-B502&lt;=28),"","28日以内に変更")),"")))</f>
        <v/>
      </c>
      <c r="W502" s="159" t="str">
        <f>IF(G502=プルダウン!$B$4,IF(AND(J502&gt;=$B$490,J502&lt;$X$489),"",プルダウン!$G$9),"")</f>
        <v/>
      </c>
      <c r="X502" s="159"/>
    </row>
    <row r="503" spans="2:24">
      <c r="B503" s="64" t="str">
        <f>IF(B502="ー","ー",IF(B502+1&gt;DATE(基本情報!$F$10,基本情報!$H$10,基本情報!$J$10),"ー",B502+1))</f>
        <v>ー</v>
      </c>
      <c r="C503" s="65" t="str">
        <f t="shared" si="75"/>
        <v>ー</v>
      </c>
      <c r="D503" s="117" t="str">
        <f>IF(B503="","",IF(AND(B503&gt;=基本情報!$G$17,B503&lt;=基本情報!$J$17),"夏季休暇",IF(AND(B503&gt;=基本情報!$G$18,B503&lt;=基本情報!$J$18),"年末年始休暇",(IF($C503=基本情報!$G$16,"休日",IF($C503=基本情報!$I$16,"休日",""))))))</f>
        <v/>
      </c>
      <c r="E503" s="118"/>
      <c r="F503" s="119"/>
      <c r="G503" s="128"/>
      <c r="H503" s="129"/>
      <c r="I503" s="130"/>
      <c r="J503" s="131"/>
      <c r="K503" s="132"/>
      <c r="L503" s="133"/>
      <c r="M503" s="120"/>
      <c r="N503" s="120"/>
      <c r="O503" s="120"/>
      <c r="P503" s="120"/>
      <c r="Q503" s="107"/>
      <c r="R503" s="107"/>
      <c r="U503" s="70" t="str">
        <f>IF(G503=プルダウン!$B$5,ABS(B503-J503),"")</f>
        <v/>
      </c>
      <c r="V503" s="71" t="str">
        <f>IF(AND(D503="",G503=プルダウン!$B$4),"振替作業不可",IF(AND(D503=プルダウン!$B$3,G503=プルダウン!$B$5),"振替休日不可",IF(G503=プルダウン!$B$5,IF(J503="","振替作業日未入力",IF(AND(J503-B503&gt;=-28,J503-B503&lt;=28),"","28日以内に変更")),"")))</f>
        <v/>
      </c>
      <c r="W503" s="157" t="str">
        <f>IF(G503=プルダウン!$B$4,IF(AND(J503&gt;=$B$490,J503&lt;$X$489),"",プルダウン!$G$9),"")</f>
        <v/>
      </c>
      <c r="X503" s="157"/>
    </row>
    <row r="504" spans="2:24">
      <c r="B504" s="60" t="str">
        <f>IF(B503="ー","ー",IF(B503+1&gt;DATE(基本情報!$F$10,基本情報!$H$10,基本情報!$J$10),"ー",IF(MONTH(B497)=MONTH(B503+1),B503+1,"ー")))</f>
        <v>ー</v>
      </c>
      <c r="C504" s="61" t="str">
        <f t="shared" si="75"/>
        <v>ー</v>
      </c>
      <c r="D504" s="134" t="str">
        <f>IF(B504="","",IF(AND(B504&gt;=基本情報!$G$17,B504&lt;=基本情報!$J$17),"夏季休暇",IF(AND(B504&gt;=基本情報!$G$18,B504&lt;=基本情報!$J$18),"年末年始休暇",(IF($C504=基本情報!$G$16,"休日",IF($C504=基本情報!$I$16,"休日",""))))))</f>
        <v/>
      </c>
      <c r="E504" s="135"/>
      <c r="F504" s="136"/>
      <c r="G504" s="137"/>
      <c r="H504" s="138"/>
      <c r="I504" s="139"/>
      <c r="J504" s="140"/>
      <c r="K504" s="141"/>
      <c r="L504" s="142"/>
      <c r="M504" s="144"/>
      <c r="N504" s="144"/>
      <c r="O504" s="144"/>
      <c r="P504" s="144"/>
      <c r="Q504" s="105" t="str">
        <f>IF(COUNTIF(B504:B510,"ー")&gt;0,"ー",IF(COUNTIF(G504:G510,プルダウン!$B$6)+COUNTIF(G504:G510,プルダウン!$B$7)+COUNTIF(G504:G510,プルダウン!$B$8)+COUNTIF(G504:G510,プルダウン!$B$9)&gt;0,"ー",IF(COUNTIF(G504:G510,プルダウン!$B$3)+COUNTIF(G504:G510,プルダウン!$B$4)&gt;=2,"○","×")))</f>
        <v>ー</v>
      </c>
      <c r="R504" s="105" t="str">
        <f>IF(Q504="○",IF(COUNTBLANK(W504:W510)=7,Q504,"×"),Q504)</f>
        <v>ー</v>
      </c>
      <c r="U504" s="66" t="str">
        <f>IF(G504=プルダウン!$B$5,ABS(B504-J504),"")</f>
        <v/>
      </c>
      <c r="V504" s="67" t="str">
        <f>IF(AND(D504="",G504=プルダウン!$B$4),"振替作業不可",IF(AND(D504=プルダウン!$B$3,G504=プルダウン!$B$5),"振替休日不可",IF(G504=プルダウン!$B$5,IF(J504="","振替作業日未入力",IF(AND(J504-B504&gt;=-28,J504-B504&lt;=28),"","28日以内に変更")),"")))</f>
        <v/>
      </c>
      <c r="W504" s="158" t="str">
        <f>IF(G504=プルダウン!$B$4,IF(AND(J504&gt;=$B$490,J504&lt;$X$489),"",プルダウン!$G$9),"")</f>
        <v/>
      </c>
      <c r="X504" s="158"/>
    </row>
    <row r="505" spans="2:24">
      <c r="B505" s="62" t="str">
        <f>IF(B504="ー","ー",IF(B504+1&gt;DATE(基本情報!$F$10,基本情報!$H$10,基本情報!$J$10),"ー",B504+1))</f>
        <v>ー</v>
      </c>
      <c r="C505" s="63" t="str">
        <f t="shared" si="75"/>
        <v>ー</v>
      </c>
      <c r="D505" s="114" t="str">
        <f>IF(B505="","",IF(AND(B505&gt;=基本情報!$G$17,B505&lt;=基本情報!$J$17),"夏季休暇",IF(AND(B505&gt;=基本情報!$G$18,B505&lt;=基本情報!$J$18),"年末年始休暇",(IF($C505=基本情報!$G$16,"休日",IF($C505=基本情報!$I$16,"休日",""))))))</f>
        <v/>
      </c>
      <c r="E505" s="115"/>
      <c r="F505" s="116"/>
      <c r="G505" s="122"/>
      <c r="H505" s="123"/>
      <c r="I505" s="124"/>
      <c r="J505" s="125"/>
      <c r="K505" s="126"/>
      <c r="L505" s="127"/>
      <c r="M505" s="104"/>
      <c r="N505" s="104"/>
      <c r="O505" s="104"/>
      <c r="P505" s="104"/>
      <c r="Q505" s="106"/>
      <c r="R505" s="106"/>
      <c r="U505" s="68" t="str">
        <f>IF(G505=プルダウン!$B$5,ABS(B505-J505),"")</f>
        <v/>
      </c>
      <c r="V505" s="69" t="str">
        <f>IF(AND(D505="",G505=プルダウン!$B$4),"振替作業不可",IF(AND(D505=プルダウン!$B$3,G505=プルダウン!$B$5),"振替休日不可",IF(G505=プルダウン!$B$5,IF(J505="","振替作業日未入力",IF(AND(J505-B505&gt;=-28,J505-B505&lt;=28),"","28日以内に変更")),"")))</f>
        <v/>
      </c>
      <c r="W505" s="159" t="str">
        <f>IF(G505=プルダウン!$B$4,IF(AND(J505&gt;=$B$490,J505&lt;$X$489),"",プルダウン!$G$9),"")</f>
        <v/>
      </c>
      <c r="X505" s="159"/>
    </row>
    <row r="506" spans="2:24">
      <c r="B506" s="62" t="str">
        <f>IF(B505="ー","ー",IF(B505+1&gt;DATE(基本情報!$F$10,基本情報!$H$10,基本情報!$J$10),"ー",B505+1))</f>
        <v>ー</v>
      </c>
      <c r="C506" s="63" t="str">
        <f t="shared" si="75"/>
        <v>ー</v>
      </c>
      <c r="D506" s="114" t="str">
        <f>IF(B506="","",IF(AND(B506&gt;=基本情報!$G$17,B506&lt;=基本情報!$J$17),"夏季休暇",IF(AND(B506&gt;=基本情報!$G$18,B506&lt;=基本情報!$J$18),"年末年始休暇",(IF($C506=基本情報!$G$16,"休日",IF($C506=基本情報!$I$16,"休日",""))))))</f>
        <v/>
      </c>
      <c r="E506" s="115"/>
      <c r="F506" s="116"/>
      <c r="G506" s="122"/>
      <c r="H506" s="123"/>
      <c r="I506" s="124"/>
      <c r="J506" s="125"/>
      <c r="K506" s="126"/>
      <c r="L506" s="127"/>
      <c r="M506" s="104"/>
      <c r="N506" s="104"/>
      <c r="O506" s="104"/>
      <c r="P506" s="104"/>
      <c r="Q506" s="106"/>
      <c r="R506" s="106"/>
      <c r="U506" s="68" t="str">
        <f>IF(G506=プルダウン!$B$5,ABS(B506-J506),"")</f>
        <v/>
      </c>
      <c r="V506" s="69" t="str">
        <f>IF(AND(D506="",G506=プルダウン!$B$4),"振替作業不可",IF(AND(D506=プルダウン!$B$3,G506=プルダウン!$B$5),"振替休日不可",IF(G506=プルダウン!$B$5,IF(J506="","振替作業日未入力",IF(AND(J506-B506&gt;=-28,J506-B506&lt;=28),"","28日以内に変更")),"")))</f>
        <v/>
      </c>
      <c r="W506" s="159" t="str">
        <f>IF(G506=プルダウン!$B$4,IF(AND(J506&gt;=$B$490,J506&lt;$X$489),"",プルダウン!$G$9),"")</f>
        <v/>
      </c>
      <c r="X506" s="159"/>
    </row>
    <row r="507" spans="2:24">
      <c r="B507" s="62" t="str">
        <f>IF(B506="ー","ー",IF(B506+1&gt;DATE(基本情報!$F$10,基本情報!$H$10,基本情報!$J$10),"ー",B506+1))</f>
        <v>ー</v>
      </c>
      <c r="C507" s="63" t="str">
        <f t="shared" si="75"/>
        <v>ー</v>
      </c>
      <c r="D507" s="114" t="str">
        <f>IF(B507="","",IF(AND(B507&gt;=基本情報!$G$17,B507&lt;=基本情報!$J$17),"夏季休暇",IF(AND(B507&gt;=基本情報!$G$18,B507&lt;=基本情報!$J$18),"年末年始休暇",(IF($C507=基本情報!$G$16,"休日",IF($C507=基本情報!$I$16,"休日",""))))))</f>
        <v/>
      </c>
      <c r="E507" s="115"/>
      <c r="F507" s="116"/>
      <c r="G507" s="122"/>
      <c r="H507" s="123"/>
      <c r="I507" s="124"/>
      <c r="J507" s="125"/>
      <c r="K507" s="126"/>
      <c r="L507" s="127"/>
      <c r="M507" s="104"/>
      <c r="N507" s="104"/>
      <c r="O507" s="104"/>
      <c r="P507" s="104"/>
      <c r="Q507" s="106"/>
      <c r="R507" s="106"/>
      <c r="U507" s="68" t="str">
        <f>IF(G507=プルダウン!$B$5,ABS(B507-J507),"")</f>
        <v/>
      </c>
      <c r="V507" s="69" t="str">
        <f>IF(AND(D507="",G507=プルダウン!$B$4),"振替作業不可",IF(AND(D507=プルダウン!$B$3,G507=プルダウン!$B$5),"振替休日不可",IF(G507=プルダウン!$B$5,IF(J507="","振替作業日未入力",IF(AND(J507-B507&gt;=-28,J507-B507&lt;=28),"","28日以内に変更")),"")))</f>
        <v/>
      </c>
      <c r="W507" s="159" t="str">
        <f>IF(G507=プルダウン!$B$4,IF(AND(J507&gt;=$B$490,J507&lt;$X$489),"",プルダウン!$G$9),"")</f>
        <v/>
      </c>
      <c r="X507" s="159"/>
    </row>
    <row r="508" spans="2:24">
      <c r="B508" s="62" t="str">
        <f>IF(B507="ー","ー",IF(B507+1&gt;DATE(基本情報!$F$10,基本情報!$H$10,基本情報!$J$10),"ー",B507+1))</f>
        <v>ー</v>
      </c>
      <c r="C508" s="63" t="str">
        <f t="shared" si="75"/>
        <v>ー</v>
      </c>
      <c r="D508" s="114" t="str">
        <f>IF(B508="","",IF(AND(B508&gt;=基本情報!$G$17,B508&lt;=基本情報!$J$17),"夏季休暇",IF(AND(B508&gt;=基本情報!$G$18,B508&lt;=基本情報!$J$18),"年末年始休暇",(IF($C508=基本情報!$G$16,"休日",IF($C508=基本情報!$I$16,"休日",""))))))</f>
        <v/>
      </c>
      <c r="E508" s="115"/>
      <c r="F508" s="116"/>
      <c r="G508" s="122"/>
      <c r="H508" s="123"/>
      <c r="I508" s="124"/>
      <c r="J508" s="125"/>
      <c r="K508" s="126"/>
      <c r="L508" s="127"/>
      <c r="M508" s="104"/>
      <c r="N508" s="104"/>
      <c r="O508" s="104"/>
      <c r="P508" s="104"/>
      <c r="Q508" s="106"/>
      <c r="R508" s="106"/>
      <c r="U508" s="68" t="str">
        <f>IF(G508=プルダウン!$B$5,ABS(B508-J508),"")</f>
        <v/>
      </c>
      <c r="V508" s="69" t="str">
        <f>IF(AND(D508="",G508=プルダウン!$B$4),"振替作業不可",IF(AND(D508=プルダウン!$B$3,G508=プルダウン!$B$5),"振替休日不可",IF(G508=プルダウン!$B$5,IF(J508="","振替作業日未入力",IF(AND(J508-B508&gt;=-28,J508-B508&lt;=28),"","28日以内に変更")),"")))</f>
        <v/>
      </c>
      <c r="W508" s="159" t="str">
        <f>IF(G508=プルダウン!$B$4,IF(AND(J508&gt;=$B$490,J508&lt;$X$489),"",プルダウン!$G$9),"")</f>
        <v/>
      </c>
      <c r="X508" s="159"/>
    </row>
    <row r="509" spans="2:24">
      <c r="B509" s="62" t="str">
        <f>IF(B508="ー","ー",IF(B508+1&gt;DATE(基本情報!$F$10,基本情報!$H$10,基本情報!$J$10),"ー",B508+1))</f>
        <v>ー</v>
      </c>
      <c r="C509" s="63" t="str">
        <f t="shared" si="75"/>
        <v>ー</v>
      </c>
      <c r="D509" s="114" t="str">
        <f>IF(B509="","",IF(AND(B509&gt;=基本情報!$G$17,B509&lt;=基本情報!$J$17),"夏季休暇",IF(AND(B509&gt;=基本情報!$G$18,B509&lt;=基本情報!$J$18),"年末年始休暇",(IF($C509=基本情報!$G$16,"休日",IF($C509=基本情報!$I$16,"休日",""))))))</f>
        <v/>
      </c>
      <c r="E509" s="115"/>
      <c r="F509" s="116"/>
      <c r="G509" s="122"/>
      <c r="H509" s="123"/>
      <c r="I509" s="124"/>
      <c r="J509" s="125"/>
      <c r="K509" s="126"/>
      <c r="L509" s="127"/>
      <c r="M509" s="104"/>
      <c r="N509" s="104"/>
      <c r="O509" s="104"/>
      <c r="P509" s="104"/>
      <c r="Q509" s="106"/>
      <c r="R509" s="106"/>
      <c r="U509" s="68" t="str">
        <f>IF(G509=プルダウン!$B$5,ABS(B509-J509),"")</f>
        <v/>
      </c>
      <c r="V509" s="69" t="str">
        <f>IF(AND(D509="",G509=プルダウン!$B$4),"振替作業不可",IF(AND(D509=プルダウン!$B$3,G509=プルダウン!$B$5),"振替休日不可",IF(G509=プルダウン!$B$5,IF(J509="","振替作業日未入力",IF(AND(J509-B509&gt;=-28,J509-B509&lt;=28),"","28日以内に変更")),"")))</f>
        <v/>
      </c>
      <c r="W509" s="159" t="str">
        <f>IF(G509=プルダウン!$B$4,IF(AND(J509&gt;=$B$490,J509&lt;$X$489),"",プルダウン!$G$9),"")</f>
        <v/>
      </c>
      <c r="X509" s="159"/>
    </row>
    <row r="510" spans="2:24">
      <c r="B510" s="64" t="str">
        <f>IF(B509="ー","ー",IF(B509+1&gt;DATE(基本情報!$F$10,基本情報!$H$10,基本情報!$J$10),"ー",B509+1))</f>
        <v>ー</v>
      </c>
      <c r="C510" s="65" t="str">
        <f t="shared" si="75"/>
        <v>ー</v>
      </c>
      <c r="D510" s="117" t="str">
        <f>IF(B510="","",IF(AND(B510&gt;=基本情報!$G$17,B510&lt;=基本情報!$J$17),"夏季休暇",IF(AND(B510&gt;=基本情報!$G$18,B510&lt;=基本情報!$J$18),"年末年始休暇",(IF($C510=基本情報!$G$16,"休日",IF($C510=基本情報!$I$16,"休日",""))))))</f>
        <v/>
      </c>
      <c r="E510" s="118"/>
      <c r="F510" s="119"/>
      <c r="G510" s="128"/>
      <c r="H510" s="129"/>
      <c r="I510" s="130"/>
      <c r="J510" s="131"/>
      <c r="K510" s="132"/>
      <c r="L510" s="133"/>
      <c r="M510" s="120"/>
      <c r="N510" s="120"/>
      <c r="O510" s="120"/>
      <c r="P510" s="120"/>
      <c r="Q510" s="107"/>
      <c r="R510" s="107"/>
      <c r="U510" s="70" t="str">
        <f>IF(G510=プルダウン!$B$5,ABS(B510-J510),"")</f>
        <v/>
      </c>
      <c r="V510" s="71" t="str">
        <f>IF(AND(D510="",G510=プルダウン!$B$4),"振替作業不可",IF(AND(D510=プルダウン!$B$3,G510=プルダウン!$B$5),"振替休日不可",IF(G510=プルダウン!$B$5,IF(J510="","振替作業日未入力",IF(AND(J510-B510&gt;=-28,J510-B510&lt;=28),"","28日以内に変更")),"")))</f>
        <v/>
      </c>
      <c r="W510" s="157" t="str">
        <f>IF(G510=プルダウン!$B$4,IF(AND(J510&gt;=$B$490,J510&lt;$X$489),"",プルダウン!$G$9),"")</f>
        <v/>
      </c>
      <c r="X510" s="157"/>
    </row>
    <row r="511" spans="2:24">
      <c r="B511" s="60" t="str">
        <f>IF(B510="ー","ー",IF(B510+1&gt;DATE(基本情報!$F$10,基本情報!$H$10,基本情報!$J$10),"ー",IF(MONTH(B504)=MONTH(B510+1),B510+1,"ー")))</f>
        <v>ー</v>
      </c>
      <c r="C511" s="61" t="str">
        <f t="shared" si="75"/>
        <v>ー</v>
      </c>
      <c r="D511" s="134" t="str">
        <f>IF(B511="","",IF(AND(B511&gt;=基本情報!$G$17,B511&lt;=基本情報!$J$17),"夏季休暇",IF(AND(B511&gt;=基本情報!$G$18,B511&lt;=基本情報!$J$18),"年末年始休暇",(IF($C511=基本情報!$G$16,"休日",IF($C511=基本情報!$I$16,"休日",""))))))</f>
        <v/>
      </c>
      <c r="E511" s="135"/>
      <c r="F511" s="136"/>
      <c r="G511" s="137"/>
      <c r="H511" s="138"/>
      <c r="I511" s="139"/>
      <c r="J511" s="140"/>
      <c r="K511" s="141"/>
      <c r="L511" s="142"/>
      <c r="M511" s="144"/>
      <c r="N511" s="144"/>
      <c r="O511" s="144"/>
      <c r="P511" s="144"/>
      <c r="Q511" s="105" t="str">
        <f>IF(COUNTIF(B511:B517,"ー")&gt;0,"ー",IF(COUNTIF(G511:G517,プルダウン!$B$6)+COUNTIF(G511:G517,プルダウン!$B$7)+COUNTIF(G511:G517,プルダウン!$B$8)+COUNTIF(G511:G517,プルダウン!$B$9)&gt;0,"ー",IF(COUNTIF(G511:G517,プルダウン!$B$3)+COUNTIF(G511:G517,プルダウン!$B$4)&gt;=2,"○","×")))</f>
        <v>ー</v>
      </c>
      <c r="R511" s="105" t="str">
        <f>IF(Q511="○",IF(COUNTBLANK(W511:W517)=7,Q511,"×"),Q511)</f>
        <v>ー</v>
      </c>
      <c r="U511" s="66" t="str">
        <f>IF(G511=プルダウン!$B$5,ABS(B511-J511),"")</f>
        <v/>
      </c>
      <c r="V511" s="67" t="str">
        <f>IF(AND(D511="",G511=プルダウン!$B$4),"振替作業不可",IF(AND(D511=プルダウン!$B$3,G511=プルダウン!$B$5),"振替休日不可",IF(G511=プルダウン!$B$5,IF(J511="","振替作業日未入力",IF(AND(J511-B511&gt;=-28,J511-B511&lt;=28),"","28日以内に変更")),"")))</f>
        <v/>
      </c>
      <c r="W511" s="158" t="str">
        <f>IF(G511=プルダウン!$B$4,IF(AND(J511&gt;=$B$490,J511&lt;$X$489),"",プルダウン!$G$9),"")</f>
        <v/>
      </c>
      <c r="X511" s="158"/>
    </row>
    <row r="512" spans="2:24">
      <c r="B512" s="62" t="str">
        <f>IF(B511="ー","ー",IF(B511+1&gt;DATE(基本情報!$F$10,基本情報!$H$10,基本情報!$J$10),"ー",B511+1))</f>
        <v>ー</v>
      </c>
      <c r="C512" s="63" t="str">
        <f t="shared" si="75"/>
        <v>ー</v>
      </c>
      <c r="D512" s="114" t="str">
        <f>IF(B512="","",IF(AND(B512&gt;=基本情報!$G$17,B512&lt;=基本情報!$J$17),"夏季休暇",IF(AND(B512&gt;=基本情報!$G$18,B512&lt;=基本情報!$J$18),"年末年始休暇",(IF($C512=基本情報!$G$16,"休日",IF($C512=基本情報!$I$16,"休日",""))))))</f>
        <v/>
      </c>
      <c r="E512" s="115"/>
      <c r="F512" s="116"/>
      <c r="G512" s="122"/>
      <c r="H512" s="123"/>
      <c r="I512" s="124"/>
      <c r="J512" s="125"/>
      <c r="K512" s="126"/>
      <c r="L512" s="127"/>
      <c r="M512" s="104"/>
      <c r="N512" s="104"/>
      <c r="O512" s="104"/>
      <c r="P512" s="104"/>
      <c r="Q512" s="106"/>
      <c r="R512" s="106"/>
      <c r="U512" s="68" t="str">
        <f>IF(G512=プルダウン!$B$5,ABS(B512-J512),"")</f>
        <v/>
      </c>
      <c r="V512" s="69" t="str">
        <f>IF(AND(D512="",G512=プルダウン!$B$4),"振替作業不可",IF(AND(D512=プルダウン!$B$3,G512=プルダウン!$B$5),"振替休日不可",IF(G512=プルダウン!$B$5,IF(J512="","振替作業日未入力",IF(AND(J512-B512&gt;=-28,J512-B512&lt;=28),"","28日以内に変更")),"")))</f>
        <v/>
      </c>
      <c r="W512" s="159" t="str">
        <f>IF(G512=プルダウン!$B$4,IF(AND(J512&gt;=$B$490,J512&lt;$X$489),"",プルダウン!$G$9),"")</f>
        <v/>
      </c>
      <c r="X512" s="159"/>
    </row>
    <row r="513" spans="2:24">
      <c r="B513" s="62" t="str">
        <f>IF(B512="ー","ー",IF(B512+1&gt;DATE(基本情報!$F$10,基本情報!$H$10,基本情報!$J$10),"ー",B512+1))</f>
        <v>ー</v>
      </c>
      <c r="C513" s="63" t="str">
        <f t="shared" si="75"/>
        <v>ー</v>
      </c>
      <c r="D513" s="114" t="str">
        <f>IF(B513="","",IF(AND(B513&gt;=基本情報!$G$17,B513&lt;=基本情報!$J$17),"夏季休暇",IF(AND(B513&gt;=基本情報!$G$18,B513&lt;=基本情報!$J$18),"年末年始休暇",(IF($C513=基本情報!$G$16,"休日",IF($C513=基本情報!$I$16,"休日",""))))))</f>
        <v/>
      </c>
      <c r="E513" s="115"/>
      <c r="F513" s="116"/>
      <c r="G513" s="122"/>
      <c r="H513" s="123"/>
      <c r="I513" s="124"/>
      <c r="J513" s="125"/>
      <c r="K513" s="126"/>
      <c r="L513" s="127"/>
      <c r="M513" s="104"/>
      <c r="N513" s="104"/>
      <c r="O513" s="104"/>
      <c r="P513" s="104"/>
      <c r="Q513" s="106"/>
      <c r="R513" s="106"/>
      <c r="U513" s="68" t="str">
        <f>IF(G513=プルダウン!$B$5,ABS(B513-J513),"")</f>
        <v/>
      </c>
      <c r="V513" s="69" t="str">
        <f>IF(AND(D513="",G513=プルダウン!$B$4),"振替作業不可",IF(AND(D513=プルダウン!$B$3,G513=プルダウン!$B$5),"振替休日不可",IF(G513=プルダウン!$B$5,IF(J513="","振替作業日未入力",IF(AND(J513-B513&gt;=-28,J513-B513&lt;=28),"","28日以内に変更")),"")))</f>
        <v/>
      </c>
      <c r="W513" s="159" t="str">
        <f>IF(G513=プルダウン!$B$4,IF(AND(J513&gt;=$B$490,J513&lt;$X$489),"",プルダウン!$G$9),"")</f>
        <v/>
      </c>
      <c r="X513" s="159"/>
    </row>
    <row r="514" spans="2:24">
      <c r="B514" s="62" t="str">
        <f>IF(B513="ー","ー",IF(B513+1&gt;DATE(基本情報!$F$10,基本情報!$H$10,基本情報!$J$10),"ー",B513+1))</f>
        <v>ー</v>
      </c>
      <c r="C514" s="63" t="str">
        <f t="shared" si="75"/>
        <v>ー</v>
      </c>
      <c r="D514" s="114" t="str">
        <f>IF(B514="","",IF(AND(B514&gt;=基本情報!$G$17,B514&lt;=基本情報!$J$17),"夏季休暇",IF(AND(B514&gt;=基本情報!$G$18,B514&lt;=基本情報!$J$18),"年末年始休暇",(IF($C514=基本情報!$G$16,"休日",IF($C514=基本情報!$I$16,"休日",""))))))</f>
        <v/>
      </c>
      <c r="E514" s="115"/>
      <c r="F514" s="116"/>
      <c r="G514" s="122"/>
      <c r="H514" s="123"/>
      <c r="I514" s="124"/>
      <c r="J514" s="125"/>
      <c r="K514" s="126"/>
      <c r="L514" s="127"/>
      <c r="M514" s="104"/>
      <c r="N514" s="104"/>
      <c r="O514" s="104"/>
      <c r="P514" s="104"/>
      <c r="Q514" s="106"/>
      <c r="R514" s="106"/>
      <c r="U514" s="68" t="str">
        <f>IF(G514=プルダウン!$B$5,ABS(B514-J514),"")</f>
        <v/>
      </c>
      <c r="V514" s="69" t="str">
        <f>IF(AND(D514="",G514=プルダウン!$B$4),"振替作業不可",IF(AND(D514=プルダウン!$B$3,G514=プルダウン!$B$5),"振替休日不可",IF(G514=プルダウン!$B$5,IF(J514="","振替作業日未入力",IF(AND(J514-B514&gt;=-28,J514-B514&lt;=28),"","28日以内に変更")),"")))</f>
        <v/>
      </c>
      <c r="W514" s="159" t="str">
        <f>IF(G514=プルダウン!$B$4,IF(AND(J514&gt;=$B$490,J514&lt;$X$489),"",プルダウン!$G$9),"")</f>
        <v/>
      </c>
      <c r="X514" s="159"/>
    </row>
    <row r="515" spans="2:24">
      <c r="B515" s="62" t="str">
        <f>IF(B514="ー","ー",IF(B514+1&gt;DATE(基本情報!$F$10,基本情報!$H$10,基本情報!$J$10),"ー",B514+1))</f>
        <v>ー</v>
      </c>
      <c r="C515" s="63" t="str">
        <f t="shared" si="75"/>
        <v>ー</v>
      </c>
      <c r="D515" s="114" t="str">
        <f>IF(B515="","",IF(AND(B515&gt;=基本情報!$G$17,B515&lt;=基本情報!$J$17),"夏季休暇",IF(AND(B515&gt;=基本情報!$G$18,B515&lt;=基本情報!$J$18),"年末年始休暇",(IF($C515=基本情報!$G$16,"休日",IF($C515=基本情報!$I$16,"休日",""))))))</f>
        <v/>
      </c>
      <c r="E515" s="115"/>
      <c r="F515" s="116"/>
      <c r="G515" s="122"/>
      <c r="H515" s="123"/>
      <c r="I515" s="124"/>
      <c r="J515" s="125"/>
      <c r="K515" s="126"/>
      <c r="L515" s="127"/>
      <c r="M515" s="104"/>
      <c r="N515" s="104"/>
      <c r="O515" s="104"/>
      <c r="P515" s="104"/>
      <c r="Q515" s="106"/>
      <c r="R515" s="106"/>
      <c r="U515" s="68" t="str">
        <f>IF(G515=プルダウン!$B$5,ABS(B515-J515),"")</f>
        <v/>
      </c>
      <c r="V515" s="69" t="str">
        <f>IF(AND(D515="",G515=プルダウン!$B$4),"振替作業不可",IF(AND(D515=プルダウン!$B$3,G515=プルダウン!$B$5),"振替休日不可",IF(G515=プルダウン!$B$5,IF(J515="","振替作業日未入力",IF(AND(J515-B515&gt;=-28,J515-B515&lt;=28),"","28日以内に変更")),"")))</f>
        <v/>
      </c>
      <c r="W515" s="159" t="str">
        <f>IF(G515=プルダウン!$B$4,IF(AND(J515&gt;=$B$490,J515&lt;$X$489),"",プルダウン!$G$9),"")</f>
        <v/>
      </c>
      <c r="X515" s="159"/>
    </row>
    <row r="516" spans="2:24">
      <c r="B516" s="62" t="str">
        <f>IF(B515="ー","ー",IF(B515+1&gt;DATE(基本情報!$F$10,基本情報!$H$10,基本情報!$J$10),"ー",B515+1))</f>
        <v>ー</v>
      </c>
      <c r="C516" s="63" t="str">
        <f t="shared" si="75"/>
        <v>ー</v>
      </c>
      <c r="D516" s="114" t="str">
        <f>IF(B516="","",IF(AND(B516&gt;=基本情報!$G$17,B516&lt;=基本情報!$J$17),"夏季休暇",IF(AND(B516&gt;=基本情報!$G$18,B516&lt;=基本情報!$J$18),"年末年始休暇",(IF($C516=基本情報!$G$16,"休日",IF($C516=基本情報!$I$16,"休日",""))))))</f>
        <v/>
      </c>
      <c r="E516" s="115"/>
      <c r="F516" s="116"/>
      <c r="G516" s="122"/>
      <c r="H516" s="123"/>
      <c r="I516" s="124"/>
      <c r="J516" s="125"/>
      <c r="K516" s="126"/>
      <c r="L516" s="127"/>
      <c r="M516" s="104"/>
      <c r="N516" s="104"/>
      <c r="O516" s="104"/>
      <c r="P516" s="104"/>
      <c r="Q516" s="106"/>
      <c r="R516" s="106"/>
      <c r="U516" s="68" t="str">
        <f>IF(G516=プルダウン!$B$5,ABS(B516-J516),"")</f>
        <v/>
      </c>
      <c r="V516" s="69" t="str">
        <f>IF(AND(D516="",G516=プルダウン!$B$4),"振替作業不可",IF(AND(D516=プルダウン!$B$3,G516=プルダウン!$B$5),"振替休日不可",IF(G516=プルダウン!$B$5,IF(J516="","振替作業日未入力",IF(AND(J516-B516&gt;=-28,J516-B516&lt;=28),"","28日以内に変更")),"")))</f>
        <v/>
      </c>
      <c r="W516" s="159" t="str">
        <f>IF(G516=プルダウン!$B$4,IF(AND(J516&gt;=$B$490,J516&lt;$X$489),"",プルダウン!$G$9),"")</f>
        <v/>
      </c>
      <c r="X516" s="159"/>
    </row>
    <row r="517" spans="2:24">
      <c r="B517" s="64" t="str">
        <f>IF(B516="ー","ー",IF(B516+1&gt;DATE(基本情報!$F$10,基本情報!$H$10,基本情報!$J$10),"ー",B516+1))</f>
        <v>ー</v>
      </c>
      <c r="C517" s="65" t="str">
        <f t="shared" si="75"/>
        <v>ー</v>
      </c>
      <c r="D517" s="117" t="str">
        <f>IF(B517="","",IF(AND(B517&gt;=基本情報!$G$17,B517&lt;=基本情報!$J$17),"夏季休暇",IF(AND(B517&gt;=基本情報!$G$18,B517&lt;=基本情報!$J$18),"年末年始休暇",(IF($C517=基本情報!$G$16,"休日",IF($C517=基本情報!$I$16,"休日",""))))))</f>
        <v/>
      </c>
      <c r="E517" s="118"/>
      <c r="F517" s="119"/>
      <c r="G517" s="128"/>
      <c r="H517" s="129"/>
      <c r="I517" s="130"/>
      <c r="J517" s="131"/>
      <c r="K517" s="132"/>
      <c r="L517" s="133"/>
      <c r="M517" s="120"/>
      <c r="N517" s="120"/>
      <c r="O517" s="120"/>
      <c r="P517" s="120"/>
      <c r="Q517" s="107"/>
      <c r="R517" s="107"/>
      <c r="U517" s="70" t="str">
        <f>IF(G517=プルダウン!$B$5,ABS(B517-J517),"")</f>
        <v/>
      </c>
      <c r="V517" s="71" t="str">
        <f>IF(AND(D517="",G517=プルダウン!$B$4),"振替作業不可",IF(AND(D517=プルダウン!$B$3,G517=プルダウン!$B$5),"振替休日不可",IF(G517=プルダウン!$B$5,IF(J517="","振替作業日未入力",IF(AND(J517-B517&gt;=-28,J517-B517&lt;=28),"","28日以内に変更")),"")))</f>
        <v/>
      </c>
      <c r="W517" s="157" t="str">
        <f>IF(G517=プルダウン!$B$4,IF(AND(J517&gt;=$B$490,J517&lt;$X$489),"",プルダウン!$G$9),"")</f>
        <v/>
      </c>
      <c r="X517" s="157"/>
    </row>
    <row r="518" spans="2:24">
      <c r="B518" s="60" t="str">
        <f>IF(B517="ー","ー",IF(B517+1&gt;DATE(基本情報!$F$10,基本情報!$H$10,基本情報!$J$10),"ー",IF(MONTH(B511)=MONTH(B517+1),B517+1,"ー")))</f>
        <v>ー</v>
      </c>
      <c r="C518" s="61" t="str">
        <f t="shared" si="75"/>
        <v>ー</v>
      </c>
      <c r="D518" s="134" t="str">
        <f>IF(B518="","",IF(AND(B518&gt;=基本情報!$G$17,B518&lt;=基本情報!$J$17),"夏季休暇",IF(AND(B518&gt;=基本情報!$G$18,B518&lt;=基本情報!$J$18),"年末年始休暇",(IF($C518=基本情報!$G$16,"休日",IF($C518=基本情報!$I$16,"休日",""))))))</f>
        <v/>
      </c>
      <c r="E518" s="135"/>
      <c r="F518" s="136"/>
      <c r="G518" s="137"/>
      <c r="H518" s="138"/>
      <c r="I518" s="139"/>
      <c r="J518" s="140"/>
      <c r="K518" s="141"/>
      <c r="L518" s="142"/>
      <c r="M518" s="144"/>
      <c r="N518" s="144"/>
      <c r="O518" s="144"/>
      <c r="P518" s="144"/>
      <c r="Q518" s="105" t="str">
        <f>IF(COUNTIF(B518:B524,"ー")&gt;0,"ー",IF(COUNTIF(G518:G524,プルダウン!$B$6)+COUNTIF(G518:G524,プルダウン!$B$7)+COUNTIF(G518:G524,プルダウン!$B$8)+COUNTIF(G518:G524,プルダウン!$B$9)&gt;0,"ー",IF(COUNTIF(G518:G524,プルダウン!$B$3)+COUNTIF(G518:G524,プルダウン!$B$4)&gt;=2,"○","×")))</f>
        <v>ー</v>
      </c>
      <c r="R518" s="105" t="str">
        <f>IF(Q518="○",IF(COUNTBLANK(W518:W524)=7,Q518,"×"),Q518)</f>
        <v>ー</v>
      </c>
      <c r="U518" s="66" t="str">
        <f>IF(G518=プルダウン!$B$5,ABS(B518-J518),"")</f>
        <v/>
      </c>
      <c r="V518" s="67" t="str">
        <f>IF(AND(D518="",G518=プルダウン!$B$4),"振替作業不可",IF(AND(D518=プルダウン!$B$3,G518=プルダウン!$B$5),"振替休日不可",IF(G518=プルダウン!$B$5,IF(J518="","振替作業日未入力",IF(AND(J518-B518&gt;=-28,J518-B518&lt;=28),"","28日以内に変更")),"")))</f>
        <v/>
      </c>
      <c r="W518" s="158" t="str">
        <f>IF(G518=プルダウン!$B$4,IF(AND(J518&gt;=$B$490,J518&lt;$X$489),"",プルダウン!$G$9),"")</f>
        <v/>
      </c>
      <c r="X518" s="158"/>
    </row>
    <row r="519" spans="2:24">
      <c r="B519" s="62" t="str">
        <f>IF(B518="ー","ー",IF(B518+1&gt;DATE(基本情報!$F$10,基本情報!$H$10,基本情報!$J$10),"ー",B518+1))</f>
        <v>ー</v>
      </c>
      <c r="C519" s="63" t="str">
        <f t="shared" si="75"/>
        <v>ー</v>
      </c>
      <c r="D519" s="114" t="str">
        <f>IF(B519="","",IF(AND(B519&gt;=基本情報!$G$17,B519&lt;=基本情報!$J$17),"夏季休暇",IF(AND(B519&gt;=基本情報!$G$18,B519&lt;=基本情報!$J$18),"年末年始休暇",(IF($C519=基本情報!$G$16,"休日",IF($C519=基本情報!$I$16,"休日",""))))))</f>
        <v/>
      </c>
      <c r="E519" s="115"/>
      <c r="F519" s="116"/>
      <c r="G519" s="122"/>
      <c r="H519" s="123"/>
      <c r="I519" s="124"/>
      <c r="J519" s="125"/>
      <c r="K519" s="126"/>
      <c r="L519" s="127"/>
      <c r="M519" s="104"/>
      <c r="N519" s="104"/>
      <c r="O519" s="104"/>
      <c r="P519" s="104"/>
      <c r="Q519" s="106"/>
      <c r="R519" s="106"/>
      <c r="U519" s="68" t="str">
        <f>IF(G519=プルダウン!$B$5,ABS(B519-J519),"")</f>
        <v/>
      </c>
      <c r="V519" s="69" t="str">
        <f>IF(AND(D519="",G519=プルダウン!$B$4),"振替作業不可",IF(AND(D519=プルダウン!$B$3,G519=プルダウン!$B$5),"振替休日不可",IF(G519=プルダウン!$B$5,IF(J519="","振替作業日未入力",IF(AND(J519-B519&gt;=-28,J519-B519&lt;=28),"","28日以内に変更")),"")))</f>
        <v/>
      </c>
      <c r="W519" s="159" t="str">
        <f>IF(G519=プルダウン!$B$4,IF(AND(J519&gt;=$B$490,J519&lt;$X$489),"",プルダウン!$G$9),"")</f>
        <v/>
      </c>
      <c r="X519" s="159"/>
    </row>
    <row r="520" spans="2:24">
      <c r="B520" s="62" t="str">
        <f>IF(B519="ー","ー",IF(B519+1&gt;DATE(基本情報!$F$10,基本情報!$H$10,基本情報!$J$10),"ー",B519+1))</f>
        <v>ー</v>
      </c>
      <c r="C520" s="63" t="str">
        <f>IFERROR(TEXT(B520,"aaa"),"")</f>
        <v>ー</v>
      </c>
      <c r="D520" s="114" t="str">
        <f>IF(B520="","",IF(AND(B520&gt;=基本情報!$G$17,B520&lt;=基本情報!$J$17),"夏季休暇",IF(AND(B520&gt;=基本情報!$G$18,B520&lt;=基本情報!$J$18),"年末年始休暇",(IF($C520=基本情報!$G$16,"休日",IF($C520=基本情報!$I$16,"休日",""))))))</f>
        <v/>
      </c>
      <c r="E520" s="115"/>
      <c r="F520" s="116"/>
      <c r="G520" s="122"/>
      <c r="H520" s="123"/>
      <c r="I520" s="124"/>
      <c r="J520" s="125"/>
      <c r="K520" s="126"/>
      <c r="L520" s="127"/>
      <c r="M520" s="104"/>
      <c r="N520" s="104"/>
      <c r="O520" s="104"/>
      <c r="P520" s="104"/>
      <c r="Q520" s="106"/>
      <c r="R520" s="106"/>
      <c r="U520" s="68" t="str">
        <f>IF(G520=プルダウン!$B$5,ABS(B520-J520),"")</f>
        <v/>
      </c>
      <c r="V520" s="69" t="str">
        <f>IF(AND(D520="",G520=プルダウン!$B$4),"振替作業不可",IF(AND(D520=プルダウン!$B$3,G520=プルダウン!$B$5),"振替休日不可",IF(G520=プルダウン!$B$5,IF(J520="","振替作業日未入力",IF(AND(J520-B520&gt;=-28,J520-B520&lt;=28),"","28日以内に変更")),"")))</f>
        <v/>
      </c>
      <c r="W520" s="159" t="str">
        <f>IF(G520=プルダウン!$B$4,IF(AND(J520&gt;=$B$490,J520&lt;$X$489),"",プルダウン!$G$9),"")</f>
        <v/>
      </c>
      <c r="X520" s="159"/>
    </row>
    <row r="521" spans="2:24">
      <c r="B521" s="62" t="str">
        <f>IF(B520="ー","ー",IF(B520+1&gt;DATE(基本情報!$F$10,基本情報!$H$10,基本情報!$J$10),"ー",B520+1))</f>
        <v>ー</v>
      </c>
      <c r="C521" s="63" t="str">
        <f t="shared" ref="C521:C524" si="76">IFERROR(TEXT(B521,"aaa"),"")</f>
        <v>ー</v>
      </c>
      <c r="D521" s="114" t="str">
        <f>IF(B521="","",IF(AND(B521&gt;=基本情報!$G$17,B521&lt;=基本情報!$J$17),"夏季休暇",IF(AND(B521&gt;=基本情報!$G$18,B521&lt;=基本情報!$J$18),"年末年始休暇",(IF($C521=基本情報!$G$16,"休日",IF($C521=基本情報!$I$16,"休日",""))))))</f>
        <v/>
      </c>
      <c r="E521" s="115"/>
      <c r="F521" s="116"/>
      <c r="G521" s="122"/>
      <c r="H521" s="123"/>
      <c r="I521" s="124"/>
      <c r="J521" s="125"/>
      <c r="K521" s="126"/>
      <c r="L521" s="127"/>
      <c r="M521" s="104"/>
      <c r="N521" s="104"/>
      <c r="O521" s="104"/>
      <c r="P521" s="104"/>
      <c r="Q521" s="106"/>
      <c r="R521" s="106"/>
      <c r="U521" s="68" t="str">
        <f>IF(G521=プルダウン!$B$5,ABS(B521-J521),"")</f>
        <v/>
      </c>
      <c r="V521" s="69" t="str">
        <f>IF(AND(D521="",G521=プルダウン!$B$4),"振替作業不可",IF(AND(D521=プルダウン!$B$3,G521=プルダウン!$B$5),"振替休日不可",IF(G521=プルダウン!$B$5,IF(J521="","振替作業日未入力",IF(AND(J521-B521&gt;=-28,J521-B521&lt;=28),"","28日以内に変更")),"")))</f>
        <v/>
      </c>
      <c r="W521" s="159" t="str">
        <f>IF(G521=プルダウン!$B$4,IF(AND(J521&gt;=$B$490,J521&lt;$X$489),"",プルダウン!$G$9),"")</f>
        <v/>
      </c>
      <c r="X521" s="159"/>
    </row>
    <row r="522" spans="2:24">
      <c r="B522" s="62" t="str">
        <f>IF(B521="ー","ー",IF(B521+1&gt;DATE(基本情報!$F$10,基本情報!$H$10,基本情報!$J$10),"ー",B521+1))</f>
        <v>ー</v>
      </c>
      <c r="C522" s="63" t="str">
        <f t="shared" si="76"/>
        <v>ー</v>
      </c>
      <c r="D522" s="114" t="str">
        <f>IF(B522="","",IF(AND(B522&gt;=基本情報!$G$17,B522&lt;=基本情報!$J$17),"夏季休暇",IF(AND(B522&gt;=基本情報!$G$18,B522&lt;=基本情報!$J$18),"年末年始休暇",(IF($C522=基本情報!$G$16,"休日",IF($C522=基本情報!$I$16,"休日",""))))))</f>
        <v/>
      </c>
      <c r="E522" s="115"/>
      <c r="F522" s="116"/>
      <c r="G522" s="122"/>
      <c r="H522" s="123"/>
      <c r="I522" s="124"/>
      <c r="J522" s="125"/>
      <c r="K522" s="126"/>
      <c r="L522" s="127"/>
      <c r="M522" s="104"/>
      <c r="N522" s="104"/>
      <c r="O522" s="104"/>
      <c r="P522" s="104"/>
      <c r="Q522" s="106"/>
      <c r="R522" s="106"/>
      <c r="U522" s="68" t="str">
        <f>IF(G522=プルダウン!$B$5,ABS(B522-J522),"")</f>
        <v/>
      </c>
      <c r="V522" s="69" t="str">
        <f>IF(AND(D522="",G522=プルダウン!$B$4),"振替作業不可",IF(AND(D522=プルダウン!$B$3,G522=プルダウン!$B$5),"振替休日不可",IF(G522=プルダウン!$B$5,IF(J522="","振替作業日未入力",IF(AND(J522-B522&gt;=-28,J522-B522&lt;=28),"","28日以内に変更")),"")))</f>
        <v/>
      </c>
      <c r="W522" s="159" t="str">
        <f>IF(G522=プルダウン!$B$4,IF(AND(J522&gt;=$B$490,J522&lt;$X$489),"",プルダウン!$G$9),"")</f>
        <v/>
      </c>
      <c r="X522" s="159"/>
    </row>
    <row r="523" spans="2:24">
      <c r="B523" s="62" t="str">
        <f>IF(B522="ー","ー",IF(B522+1&gt;DATE(基本情報!$F$10,基本情報!$H$10,基本情報!$J$10),"ー",B522+1))</f>
        <v>ー</v>
      </c>
      <c r="C523" s="63" t="str">
        <f t="shared" si="76"/>
        <v>ー</v>
      </c>
      <c r="D523" s="114" t="str">
        <f>IF(B523="","",IF(AND(B523&gt;=基本情報!$G$17,B523&lt;=基本情報!$J$17),"夏季休暇",IF(AND(B523&gt;=基本情報!$G$18,B523&lt;=基本情報!$J$18),"年末年始休暇",(IF($C523=基本情報!$G$16,"休日",IF($C523=基本情報!$I$16,"休日",""))))))</f>
        <v/>
      </c>
      <c r="E523" s="115"/>
      <c r="F523" s="116"/>
      <c r="G523" s="122"/>
      <c r="H523" s="123"/>
      <c r="I523" s="124"/>
      <c r="J523" s="125"/>
      <c r="K523" s="126"/>
      <c r="L523" s="127"/>
      <c r="M523" s="104"/>
      <c r="N523" s="104"/>
      <c r="O523" s="104"/>
      <c r="P523" s="104"/>
      <c r="Q523" s="106"/>
      <c r="R523" s="106"/>
      <c r="U523" s="68" t="str">
        <f>IF(G523=プルダウン!$B$5,ABS(B523-J523),"")</f>
        <v/>
      </c>
      <c r="V523" s="69" t="str">
        <f>IF(AND(D523="",G523=プルダウン!$B$4),"振替作業不可",IF(AND(D523=プルダウン!$B$3,G523=プルダウン!$B$5),"振替休日不可",IF(G523=プルダウン!$B$5,IF(J523="","振替作業日未入力",IF(AND(J523-B523&gt;=-28,J523-B523&lt;=28),"","28日以内に変更")),"")))</f>
        <v/>
      </c>
      <c r="W523" s="159" t="str">
        <f>IF(G523=プルダウン!$B$4,IF(AND(J523&gt;=$B$490,J523&lt;$X$489),"",プルダウン!$G$9),"")</f>
        <v/>
      </c>
      <c r="X523" s="159"/>
    </row>
    <row r="524" spans="2:24">
      <c r="B524" s="64" t="str">
        <f>IF(B523="ー","ー",IF(B523+1&gt;DATE(基本情報!$F$10,基本情報!$H$10,基本情報!$J$10),"ー",B523+1))</f>
        <v>ー</v>
      </c>
      <c r="C524" s="65" t="str">
        <f t="shared" si="76"/>
        <v>ー</v>
      </c>
      <c r="D524" s="117" t="str">
        <f>IF(B524="","",IF(AND(B524&gt;=基本情報!$G$17,B524&lt;=基本情報!$J$17),"夏季休暇",IF(AND(B524&gt;=基本情報!$G$18,B524&lt;=基本情報!$J$18),"年末年始休暇",(IF($C524=基本情報!$G$16,"休日",IF($C524=基本情報!$I$16,"休日",""))))))</f>
        <v/>
      </c>
      <c r="E524" s="118"/>
      <c r="F524" s="119"/>
      <c r="G524" s="128"/>
      <c r="H524" s="129"/>
      <c r="I524" s="130"/>
      <c r="J524" s="131"/>
      <c r="K524" s="132"/>
      <c r="L524" s="133"/>
      <c r="M524" s="120"/>
      <c r="N524" s="120"/>
      <c r="O524" s="120"/>
      <c r="P524" s="120"/>
      <c r="Q524" s="107"/>
      <c r="R524" s="107"/>
      <c r="U524" s="70" t="str">
        <f>IF(G524=プルダウン!$B$5,ABS(B524-J524),"")</f>
        <v/>
      </c>
      <c r="V524" s="71" t="str">
        <f>IF(AND(D524="",G524=プルダウン!$B$4),"振替作業不可",IF(AND(D524=プルダウン!$B$3,G524=プルダウン!$B$5),"振替休日不可",IF(G524=プルダウン!$B$5,IF(J524="","振替作業日未入力",IF(AND(J524-B524&gt;=-28,J524-B524&lt;=28),"","28日以内に変更")),"")))</f>
        <v/>
      </c>
      <c r="W524" s="157" t="str">
        <f>IF(G524=プルダウン!$B$4,IF(AND(J524&gt;=$B$490,J524&lt;$X$489),"",プルダウン!$G$9),"")</f>
        <v/>
      </c>
      <c r="X524" s="157"/>
    </row>
    <row r="525" spans="2:24" ht="9.75" customHeight="1"/>
    <row r="526" spans="2:24">
      <c r="E526" s="29" t="s">
        <v>86</v>
      </c>
      <c r="F526" s="30"/>
      <c r="G526" s="30"/>
      <c r="H526" s="30"/>
      <c r="I526" s="30"/>
      <c r="J526" s="30"/>
      <c r="K526" s="30"/>
      <c r="L526" s="55" t="s">
        <v>87</v>
      </c>
      <c r="M526" s="30"/>
      <c r="N526" s="30"/>
      <c r="O526" s="30"/>
      <c r="P526" s="30"/>
      <c r="Q526" s="30"/>
      <c r="R526" s="84"/>
    </row>
    <row r="527" spans="2:24">
      <c r="E527" s="78" t="s">
        <v>79</v>
      </c>
      <c r="F527" s="79" t="s">
        <v>80</v>
      </c>
      <c r="G527" s="79" t="s">
        <v>81</v>
      </c>
      <c r="H527" s="79" t="s">
        <v>82</v>
      </c>
      <c r="I527" s="79" t="s">
        <v>83</v>
      </c>
      <c r="J527" s="79" t="s">
        <v>84</v>
      </c>
      <c r="K527" s="80" t="s">
        <v>85</v>
      </c>
      <c r="L527" s="78" t="s">
        <v>79</v>
      </c>
      <c r="M527" s="79" t="s">
        <v>80</v>
      </c>
      <c r="N527" s="79" t="s">
        <v>81</v>
      </c>
      <c r="O527" s="79" t="s">
        <v>82</v>
      </c>
      <c r="P527" s="79" t="s">
        <v>83</v>
      </c>
      <c r="Q527" s="79" t="s">
        <v>84</v>
      </c>
      <c r="R527" s="85" t="s">
        <v>85</v>
      </c>
    </row>
    <row r="528" spans="2:24">
      <c r="E528" s="81">
        <f>COUNTIF($G490:$G524,プルダウン!$B$3)</f>
        <v>0</v>
      </c>
      <c r="F528" s="82">
        <f>COUNTIF($G490:$G524,プルダウン!$B$4)</f>
        <v>0</v>
      </c>
      <c r="G528" s="82">
        <f>COUNTIF($G490:$G524,プルダウン!$B$5)</f>
        <v>0</v>
      </c>
      <c r="H528" s="82">
        <f>COUNTIF($G490:$G524,プルダウン!$B$6)</f>
        <v>0</v>
      </c>
      <c r="I528" s="82">
        <f>COUNTIF($G490:$G524,プルダウン!$B$7)</f>
        <v>0</v>
      </c>
      <c r="J528" s="82">
        <f>COUNTIF($G490:$G524,プルダウン!$B$8)</f>
        <v>0</v>
      </c>
      <c r="K528" s="83">
        <f>COUNTIF($G490:$G524,プルダウン!$B$9)</f>
        <v>0</v>
      </c>
      <c r="L528" s="81">
        <f>E528</f>
        <v>0</v>
      </c>
      <c r="M528" s="82">
        <f t="shared" ref="M528" si="77">F528</f>
        <v>0</v>
      </c>
      <c r="N528" s="82">
        <f t="shared" ref="N528" si="78">G528</f>
        <v>0</v>
      </c>
      <c r="O528" s="82">
        <f t="shared" ref="O528" si="79">H528</f>
        <v>0</v>
      </c>
      <c r="P528" s="82">
        <f t="shared" ref="P528" si="80">I528</f>
        <v>0</v>
      </c>
      <c r="Q528" s="82">
        <f t="shared" ref="Q528" si="81">J528</f>
        <v>0</v>
      </c>
      <c r="R528" s="86">
        <f t="shared" ref="R528" si="82">K528</f>
        <v>0</v>
      </c>
    </row>
    <row r="529" spans="2:24">
      <c r="E529" s="29" t="s">
        <v>58</v>
      </c>
      <c r="F529" s="30"/>
      <c r="G529" s="30"/>
      <c r="H529" s="30"/>
      <c r="I529" s="30"/>
      <c r="J529" s="30"/>
      <c r="K529" s="30"/>
      <c r="L529" s="29" t="s">
        <v>60</v>
      </c>
      <c r="M529" s="30"/>
      <c r="N529" s="30"/>
      <c r="O529" s="30"/>
      <c r="P529" s="30"/>
      <c r="Q529" s="30"/>
      <c r="R529" s="84"/>
    </row>
    <row r="530" spans="2:24">
      <c r="E530" s="55" t="s">
        <v>47</v>
      </c>
      <c r="F530" s="32"/>
      <c r="G530" s="31" t="s">
        <v>48</v>
      </c>
      <c r="H530" s="34"/>
      <c r="I530" s="35" t="s">
        <v>53</v>
      </c>
      <c r="J530" s="36"/>
      <c r="K530" s="35"/>
      <c r="L530" s="55" t="s">
        <v>47</v>
      </c>
      <c r="M530" s="32"/>
      <c r="N530" s="31" t="s">
        <v>48</v>
      </c>
      <c r="O530" s="34"/>
      <c r="P530" s="35" t="s">
        <v>53</v>
      </c>
      <c r="Q530" s="36"/>
      <c r="R530" s="36"/>
    </row>
    <row r="531" spans="2:24">
      <c r="E531" s="56">
        <f>COUNTIF(Q490:Q524,"○")+COUNTIF(Q490:Q524,"×")</f>
        <v>0</v>
      </c>
      <c r="F531" s="32"/>
      <c r="G531" s="31">
        <f>COUNTIF(Q490:Q524,"○")</f>
        <v>0</v>
      </c>
      <c r="H531" s="34"/>
      <c r="I531" s="47" t="e">
        <f>G531/E531</f>
        <v>#DIV/0!</v>
      </c>
      <c r="J531" s="36"/>
      <c r="K531" s="35"/>
      <c r="L531" s="56">
        <f>E531+L483</f>
        <v>8</v>
      </c>
      <c r="M531" s="32"/>
      <c r="N531" s="37">
        <f>G531+N483</f>
        <v>8</v>
      </c>
      <c r="O531" s="34"/>
      <c r="P531" s="47">
        <f>N531/L531</f>
        <v>1</v>
      </c>
      <c r="Q531" s="36"/>
      <c r="R531" s="36"/>
    </row>
    <row r="532" spans="2:24">
      <c r="E532" s="55" t="s">
        <v>59</v>
      </c>
      <c r="F532" s="32"/>
      <c r="G532" s="32"/>
      <c r="H532" s="32"/>
      <c r="I532" s="32"/>
      <c r="J532" s="33"/>
      <c r="K532" s="32"/>
      <c r="L532" s="55" t="s">
        <v>61</v>
      </c>
      <c r="M532" s="32"/>
      <c r="N532" s="32"/>
      <c r="O532" s="32"/>
      <c r="P532" s="32"/>
      <c r="Q532" s="33"/>
      <c r="R532" s="33"/>
    </row>
    <row r="533" spans="2:24">
      <c r="E533" s="55" t="s">
        <v>47</v>
      </c>
      <c r="F533" s="32"/>
      <c r="G533" s="31" t="s">
        <v>48</v>
      </c>
      <c r="H533" s="34"/>
      <c r="I533" s="35" t="s">
        <v>53</v>
      </c>
      <c r="J533" s="36"/>
      <c r="K533" s="35"/>
      <c r="L533" s="55" t="s">
        <v>47</v>
      </c>
      <c r="M533" s="32"/>
      <c r="N533" s="31" t="s">
        <v>48</v>
      </c>
      <c r="O533" s="34"/>
      <c r="P533" s="35" t="s">
        <v>62</v>
      </c>
      <c r="Q533" s="36"/>
      <c r="R533" s="36"/>
    </row>
    <row r="534" spans="2:24">
      <c r="E534" s="56">
        <f>COUNTIF(R490:R524,"○")+COUNTIF(R490:R524,"×")</f>
        <v>0</v>
      </c>
      <c r="F534" s="32"/>
      <c r="G534" s="31">
        <f>COUNTIF(R490:R524,"○")</f>
        <v>0</v>
      </c>
      <c r="H534" s="34"/>
      <c r="I534" s="47" t="e">
        <f>G534/E534</f>
        <v>#DIV/0!</v>
      </c>
      <c r="J534" s="36"/>
      <c r="K534" s="35"/>
      <c r="L534" s="56">
        <f>E534+L486</f>
        <v>8</v>
      </c>
      <c r="M534" s="32"/>
      <c r="N534" s="37">
        <f>G534+N486</f>
        <v>7</v>
      </c>
      <c r="O534" s="34"/>
      <c r="P534" s="47" t="str">
        <f>IF(L534=0,"ー",IF(N534=L534,"達成","未達成"))</f>
        <v>未達成</v>
      </c>
      <c r="Q534" s="36"/>
      <c r="R534" s="36"/>
    </row>
    <row r="535" spans="2:24" ht="9.75" customHeight="1">
      <c r="E535" s="48"/>
      <c r="F535" s="48"/>
      <c r="G535" s="48"/>
      <c r="H535" s="48"/>
      <c r="I535" s="48"/>
      <c r="J535" s="48"/>
      <c r="K535" s="48"/>
      <c r="L535" s="49"/>
      <c r="M535" s="50"/>
      <c r="N535" s="50"/>
      <c r="O535" s="50"/>
      <c r="P535" s="51"/>
      <c r="Q535" s="50"/>
      <c r="R535" s="50"/>
    </row>
    <row r="536" spans="2:24" ht="19.5">
      <c r="B536" s="150">
        <f>EDATE(B488,1)</f>
        <v>45809</v>
      </c>
      <c r="C536" s="150"/>
      <c r="M536" s="145" t="s">
        <v>29</v>
      </c>
      <c r="N536" s="145"/>
      <c r="O536" s="108"/>
      <c r="P536" s="108"/>
      <c r="Q536" s="108"/>
      <c r="R536" s="108"/>
      <c r="U536" s="111" t="s">
        <v>57</v>
      </c>
      <c r="V536" s="59" t="s">
        <v>55</v>
      </c>
      <c r="W536" s="109" t="s">
        <v>56</v>
      </c>
      <c r="X536" s="110"/>
    </row>
    <row r="537" spans="2:24" ht="18.75" customHeight="1">
      <c r="B537" s="45" t="s">
        <v>23</v>
      </c>
      <c r="C537" s="45" t="s">
        <v>3</v>
      </c>
      <c r="D537" s="143" t="s">
        <v>4</v>
      </c>
      <c r="E537" s="143"/>
      <c r="F537" s="143"/>
      <c r="G537" s="100" t="s">
        <v>5</v>
      </c>
      <c r="H537" s="100"/>
      <c r="I537" s="100"/>
      <c r="J537" s="100" t="s">
        <v>88</v>
      </c>
      <c r="K537" s="100"/>
      <c r="L537" s="100"/>
      <c r="M537" s="100" t="s">
        <v>24</v>
      </c>
      <c r="N537" s="100"/>
      <c r="O537" s="100"/>
      <c r="P537" s="100"/>
      <c r="Q537" s="46" t="s">
        <v>49</v>
      </c>
      <c r="R537" s="53" t="s">
        <v>56</v>
      </c>
      <c r="U537" s="112"/>
      <c r="V537" s="5" t="s">
        <v>64</v>
      </c>
      <c r="W537" s="58" t="s">
        <v>63</v>
      </c>
      <c r="X537" s="57" t="e">
        <f>IF(COUNTIF(C538:C572,C538)=0,"",B538+COUNTIF(B538:B572,"&gt;=1"))</f>
        <v>#VALUE!</v>
      </c>
    </row>
    <row r="538" spans="2:24">
      <c r="B538" s="60" t="str">
        <f>IF(B536&gt;DATE(基本情報!$F$10,基本情報!$H$10,基本情報!$J$10),"ー",IF(COUNTIF(C490:C524,C490)=0,"",B490+COUNTIF(B490:B524,"&gt;=1")))</f>
        <v>ー</v>
      </c>
      <c r="C538" s="61" t="str">
        <f>IF(B538="ー","ー",$C$10)</f>
        <v>ー</v>
      </c>
      <c r="D538" s="134" t="str">
        <f>IF(B538="","",IF(AND(B538&gt;=基本情報!$G$17,B538&lt;=基本情報!$J$17),"夏季休暇",IF(AND(B538&gt;=基本情報!$G$18,B538&lt;=基本情報!$J$18),"年末年始休暇",(IF($C538=基本情報!$G$16,"休日",IF($C538=基本情報!$I$16,"休日",""))))))</f>
        <v/>
      </c>
      <c r="E538" s="135"/>
      <c r="F538" s="136"/>
      <c r="G538" s="137"/>
      <c r="H538" s="138"/>
      <c r="I538" s="139"/>
      <c r="J538" s="140"/>
      <c r="K538" s="141"/>
      <c r="L538" s="142"/>
      <c r="M538" s="144"/>
      <c r="N538" s="144"/>
      <c r="O538" s="144"/>
      <c r="P538" s="144"/>
      <c r="Q538" s="105" t="str">
        <f>IF(COUNTIF(B538:B544,"ー")&gt;0,"ー",IF(COUNTIF(G538:G544,プルダウン!$B$6)+COUNTIF(G538:G544,プルダウン!$B$7)+COUNTIF(G538:G544,プルダウン!$B$8)+COUNTIF(G538:G544,プルダウン!$B$9)&gt;0,"ー",IF(COUNTIF(G538:G544,プルダウン!$B$3)+COUNTIF(G538:G544,プルダウン!$B$4)&gt;=2,"○","×")))</f>
        <v>ー</v>
      </c>
      <c r="R538" s="105" t="str">
        <f>IF(Q538="○",IF(COUNTBLANK(W538:W544)=7,Q538,"×"),Q538)</f>
        <v>ー</v>
      </c>
      <c r="U538" s="66" t="str">
        <f>IF(G538=プルダウン!$B$5,ABS(B538-J538),"")</f>
        <v/>
      </c>
      <c r="V538" s="67" t="str">
        <f>IF(AND(D538="",G538=プルダウン!$B$4),"振替作業不可",IF(AND(D538=プルダウン!$B$3,G538=プルダウン!$B$5),"振替休日不可",IF(G538=プルダウン!$B$5,IF(J538="","振替作業日未入力",IF(AND(J538-B538&gt;=-28,J538-B538&lt;=28),"","28日以内に変更")),"")))</f>
        <v/>
      </c>
      <c r="W538" s="151" t="str">
        <f>IF(G538=プルダウン!$B$4,IF(AND(J538&gt;=$B$538,J538&lt;$X$537),"",プルダウン!$G$9),"")</f>
        <v/>
      </c>
      <c r="X538" s="152"/>
    </row>
    <row r="539" spans="2:24">
      <c r="B539" s="62" t="str">
        <f>IF(B538="ー","ー",IF(B538+1&gt;DATE(基本情報!$F$10,基本情報!$H$10,基本情報!$J$10),"ー",B538+1))</f>
        <v>ー</v>
      </c>
      <c r="C539" s="63" t="str">
        <f t="shared" ref="C539:C567" si="83">IFERROR(TEXT(B539,"aaa"),"")</f>
        <v>ー</v>
      </c>
      <c r="D539" s="114" t="str">
        <f>IF(B539="","",IF(AND(B539&gt;=基本情報!$G$17,B539&lt;=基本情報!$J$17),"夏季休暇",IF(AND(B539&gt;=基本情報!$G$18,B539&lt;=基本情報!$J$18),"年末年始休暇",(IF($C539=基本情報!$G$16,"休日",IF($C539=基本情報!$I$16,"休日",""))))))</f>
        <v/>
      </c>
      <c r="E539" s="115"/>
      <c r="F539" s="116"/>
      <c r="G539" s="122"/>
      <c r="H539" s="123"/>
      <c r="I539" s="124"/>
      <c r="J539" s="125"/>
      <c r="K539" s="126"/>
      <c r="L539" s="127"/>
      <c r="M539" s="104"/>
      <c r="N539" s="104"/>
      <c r="O539" s="104"/>
      <c r="P539" s="104"/>
      <c r="Q539" s="106"/>
      <c r="R539" s="106"/>
      <c r="U539" s="68" t="str">
        <f>IF(G539=プルダウン!$B$5,ABS(B539-J539),"")</f>
        <v/>
      </c>
      <c r="V539" s="69" t="str">
        <f>IF(AND(D539="",G539=プルダウン!$B$4),"振替作業不可",IF(AND(D539=プルダウン!$B$3,G539=プルダウン!$B$5),"振替休日不可",IF(G539=プルダウン!$B$5,IF(J539="","振替作業日未入力",IF(AND(J539-B539&gt;=-28,J539-B539&lt;=28),"","28日以内に変更")),"")))</f>
        <v/>
      </c>
      <c r="W539" s="159" t="str">
        <f>IF(G539=プルダウン!$B$4,IF(AND(J539&gt;=$B$538,J539&lt;$X$537),"",プルダウン!$G$9),"")</f>
        <v/>
      </c>
      <c r="X539" s="159"/>
    </row>
    <row r="540" spans="2:24">
      <c r="B540" s="62" t="str">
        <f>IF(B539="ー","ー",IF(B539+1&gt;DATE(基本情報!$F$10,基本情報!$H$10,基本情報!$J$10),"ー",B539+1))</f>
        <v>ー</v>
      </c>
      <c r="C540" s="63" t="str">
        <f t="shared" si="83"/>
        <v>ー</v>
      </c>
      <c r="D540" s="114" t="str">
        <f>IF(B540="","",IF(AND(B540&gt;=基本情報!$G$17,B540&lt;=基本情報!$J$17),"夏季休暇",IF(AND(B540&gt;=基本情報!$G$18,B540&lt;=基本情報!$J$18),"年末年始休暇",(IF($C540=基本情報!$G$16,"休日",IF($C540=基本情報!$I$16,"休日",""))))))</f>
        <v/>
      </c>
      <c r="E540" s="115"/>
      <c r="F540" s="116"/>
      <c r="G540" s="122"/>
      <c r="H540" s="123"/>
      <c r="I540" s="124"/>
      <c r="J540" s="125"/>
      <c r="K540" s="126"/>
      <c r="L540" s="127"/>
      <c r="M540" s="104"/>
      <c r="N540" s="104"/>
      <c r="O540" s="104"/>
      <c r="P540" s="104"/>
      <c r="Q540" s="106"/>
      <c r="R540" s="106"/>
      <c r="U540" s="68" t="str">
        <f>IF(G540=プルダウン!$B$5,ABS(B540-J540),"")</f>
        <v/>
      </c>
      <c r="V540" s="69" t="str">
        <f>IF(AND(D540="",G540=プルダウン!$B$4),"振替作業不可",IF(AND(D540=プルダウン!$B$3,G540=プルダウン!$B$5),"振替休日不可",IF(G540=プルダウン!$B$5,IF(J540="","振替作業日未入力",IF(AND(J540-B540&gt;=-28,J540-B540&lt;=28),"","28日以内に変更")),"")))</f>
        <v/>
      </c>
      <c r="W540" s="159" t="str">
        <f>IF(G540=プルダウン!$B$4,IF(AND(J540&gt;=$B$538,J540&lt;$X$537),"",プルダウン!$G$9),"")</f>
        <v/>
      </c>
      <c r="X540" s="159"/>
    </row>
    <row r="541" spans="2:24">
      <c r="B541" s="62" t="str">
        <f>IF(B540="ー","ー",IF(B540+1&gt;DATE(基本情報!$F$10,基本情報!$H$10,基本情報!$J$10),"ー",B540+1))</f>
        <v>ー</v>
      </c>
      <c r="C541" s="63" t="str">
        <f t="shared" si="83"/>
        <v>ー</v>
      </c>
      <c r="D541" s="114" t="str">
        <f>IF(B541="","",IF(AND(B541&gt;=基本情報!$G$17,B541&lt;=基本情報!$J$17),"夏季休暇",IF(AND(B541&gt;=基本情報!$G$18,B541&lt;=基本情報!$J$18),"年末年始休暇",(IF($C541=基本情報!$G$16,"休日",IF($C541=基本情報!$I$16,"休日",""))))))</f>
        <v/>
      </c>
      <c r="E541" s="115"/>
      <c r="F541" s="116"/>
      <c r="G541" s="122"/>
      <c r="H541" s="123"/>
      <c r="I541" s="124"/>
      <c r="J541" s="125"/>
      <c r="K541" s="126"/>
      <c r="L541" s="127"/>
      <c r="M541" s="104"/>
      <c r="N541" s="104"/>
      <c r="O541" s="104"/>
      <c r="P541" s="104"/>
      <c r="Q541" s="106"/>
      <c r="R541" s="106"/>
      <c r="U541" s="68" t="str">
        <f>IF(G541=プルダウン!$B$5,ABS(B541-J541),"")</f>
        <v/>
      </c>
      <c r="V541" s="69" t="str">
        <f>IF(AND(D541="",G541=プルダウン!$B$4),"振替作業不可",IF(AND(D541=プルダウン!$B$3,G541=プルダウン!$B$5),"振替休日不可",IF(G541=プルダウン!$B$5,IF(J541="","振替作業日未入力",IF(AND(J541-B541&gt;=-28,J541-B541&lt;=28),"","28日以内に変更")),"")))</f>
        <v/>
      </c>
      <c r="W541" s="159" t="str">
        <f>IF(G541=プルダウン!$B$4,IF(AND(J541&gt;=$B$538,J541&lt;$X$537),"",プルダウン!$G$9),"")</f>
        <v/>
      </c>
      <c r="X541" s="159"/>
    </row>
    <row r="542" spans="2:24">
      <c r="B542" s="62" t="str">
        <f>IF(B541="ー","ー",IF(B541+1&gt;DATE(基本情報!$F$10,基本情報!$H$10,基本情報!$J$10),"ー",B541+1))</f>
        <v>ー</v>
      </c>
      <c r="C542" s="63" t="str">
        <f t="shared" si="83"/>
        <v>ー</v>
      </c>
      <c r="D542" s="114" t="str">
        <f>IF(B542="","",IF(AND(B542&gt;=基本情報!$G$17,B542&lt;=基本情報!$J$17),"夏季休暇",IF(AND(B542&gt;=基本情報!$G$18,B542&lt;=基本情報!$J$18),"年末年始休暇",(IF($C542=基本情報!$G$16,"休日",IF($C542=基本情報!$I$16,"休日",""))))))</f>
        <v/>
      </c>
      <c r="E542" s="115"/>
      <c r="F542" s="116"/>
      <c r="G542" s="122"/>
      <c r="H542" s="123"/>
      <c r="I542" s="124"/>
      <c r="J542" s="125"/>
      <c r="K542" s="126"/>
      <c r="L542" s="127"/>
      <c r="M542" s="104"/>
      <c r="N542" s="104"/>
      <c r="O542" s="104"/>
      <c r="P542" s="104"/>
      <c r="Q542" s="106"/>
      <c r="R542" s="106"/>
      <c r="U542" s="68" t="str">
        <f>IF(G542=プルダウン!$B$5,ABS(B542-J542),"")</f>
        <v/>
      </c>
      <c r="V542" s="69" t="str">
        <f>IF(AND(D542="",G542=プルダウン!$B$4),"振替作業不可",IF(AND(D542=プルダウン!$B$3,G542=プルダウン!$B$5),"振替休日不可",IF(G542=プルダウン!$B$5,IF(J542="","振替作業日未入力",IF(AND(J542-B542&gt;=-28,J542-B542&lt;=28),"","28日以内に変更")),"")))</f>
        <v/>
      </c>
      <c r="W542" s="159" t="str">
        <f>IF(G542=プルダウン!$B$4,IF(AND(J542&gt;=$B$538,J542&lt;$X$537),"",プルダウン!$G$9),"")</f>
        <v/>
      </c>
      <c r="X542" s="159"/>
    </row>
    <row r="543" spans="2:24">
      <c r="B543" s="62" t="str">
        <f>IF(B542="ー","ー",IF(B542+1&gt;DATE(基本情報!$F$10,基本情報!$H$10,基本情報!$J$10),"ー",B542+1))</f>
        <v>ー</v>
      </c>
      <c r="C543" s="63" t="str">
        <f t="shared" si="83"/>
        <v>ー</v>
      </c>
      <c r="D543" s="114" t="str">
        <f>IF(B543="","",IF(AND(B543&gt;=基本情報!$G$17,B543&lt;=基本情報!$J$17),"夏季休暇",IF(AND(B543&gt;=基本情報!$G$18,B543&lt;=基本情報!$J$18),"年末年始休暇",(IF($C543=基本情報!$G$16,"休日",IF($C543=基本情報!$I$16,"休日",""))))))</f>
        <v/>
      </c>
      <c r="E543" s="115"/>
      <c r="F543" s="116"/>
      <c r="G543" s="122"/>
      <c r="H543" s="123"/>
      <c r="I543" s="124"/>
      <c r="J543" s="125"/>
      <c r="K543" s="126"/>
      <c r="L543" s="127"/>
      <c r="M543" s="104"/>
      <c r="N543" s="104"/>
      <c r="O543" s="104"/>
      <c r="P543" s="104"/>
      <c r="Q543" s="106"/>
      <c r="R543" s="106"/>
      <c r="U543" s="68" t="str">
        <f>IF(G543=プルダウン!$B$5,ABS(B543-J543),"")</f>
        <v/>
      </c>
      <c r="V543" s="69" t="str">
        <f>IF(AND(D543="",G543=プルダウン!$B$4),"振替作業不可",IF(AND(D543=プルダウン!$B$3,G543=プルダウン!$B$5),"振替休日不可",IF(G543=プルダウン!$B$5,IF(J543="","振替作業日未入力",IF(AND(J543-B543&gt;=-28,J543-B543&lt;=28),"","28日以内に変更")),"")))</f>
        <v/>
      </c>
      <c r="W543" s="159" t="str">
        <f>IF(G543=プルダウン!$B$4,IF(AND(J543&gt;=$B$538,J543&lt;$X$537),"",プルダウン!$G$9),"")</f>
        <v/>
      </c>
      <c r="X543" s="159"/>
    </row>
    <row r="544" spans="2:24">
      <c r="B544" s="64" t="str">
        <f>IF(B543="ー","ー",IF(B543+1&gt;DATE(基本情報!$F$10,基本情報!$H$10,基本情報!$J$10),"ー",B543+1))</f>
        <v>ー</v>
      </c>
      <c r="C544" s="65" t="str">
        <f t="shared" si="83"/>
        <v>ー</v>
      </c>
      <c r="D544" s="117" t="str">
        <f>IF(B544="","",IF(AND(B544&gt;=基本情報!$G$17,B544&lt;=基本情報!$J$17),"夏季休暇",IF(AND(B544&gt;=基本情報!$G$18,B544&lt;=基本情報!$J$18),"年末年始休暇",(IF($C544=基本情報!$G$16,"休日",IF($C544=基本情報!$I$16,"休日",""))))))</f>
        <v/>
      </c>
      <c r="E544" s="118"/>
      <c r="F544" s="119"/>
      <c r="G544" s="128"/>
      <c r="H544" s="129"/>
      <c r="I544" s="130"/>
      <c r="J544" s="131"/>
      <c r="K544" s="132"/>
      <c r="L544" s="133"/>
      <c r="M544" s="120"/>
      <c r="N544" s="120"/>
      <c r="O544" s="120"/>
      <c r="P544" s="120"/>
      <c r="Q544" s="107"/>
      <c r="R544" s="107"/>
      <c r="U544" s="70" t="str">
        <f>IF(G544=プルダウン!$B$5,ABS(B544-J544),"")</f>
        <v/>
      </c>
      <c r="V544" s="71" t="str">
        <f>IF(AND(D544="",G544=プルダウン!$B$4),"振替作業不可",IF(AND(D544=プルダウン!$B$3,G544=プルダウン!$B$5),"振替休日不可",IF(G544=プルダウン!$B$5,IF(J544="","振替作業日未入力",IF(AND(J544-B544&gt;=-28,J544-B544&lt;=28),"","28日以内に変更")),"")))</f>
        <v/>
      </c>
      <c r="W544" s="157" t="str">
        <f>IF(G544=プルダウン!$B$4,IF(AND(J544&gt;=$B$538,J544&lt;$X$537),"",プルダウン!$G$9),"")</f>
        <v/>
      </c>
      <c r="X544" s="157"/>
    </row>
    <row r="545" spans="2:24">
      <c r="B545" s="60" t="str">
        <f>IF(B544="ー","ー",IF(B544+1&gt;DATE(基本情報!$F$10,基本情報!$H$10,基本情報!$J$10),"ー",IF(MONTH(B538)=MONTH(B544+1),B544+1,"ー")))</f>
        <v>ー</v>
      </c>
      <c r="C545" s="61" t="str">
        <f t="shared" si="83"/>
        <v>ー</v>
      </c>
      <c r="D545" s="134" t="str">
        <f>IF(B545="","",IF(AND(B545&gt;=基本情報!$G$17,B545&lt;=基本情報!$J$17),"夏季休暇",IF(AND(B545&gt;=基本情報!$G$18,B545&lt;=基本情報!$J$18),"年末年始休暇",(IF($C545=基本情報!$G$16,"休日",IF($C545=基本情報!$I$16,"休日",""))))))</f>
        <v/>
      </c>
      <c r="E545" s="135"/>
      <c r="F545" s="136"/>
      <c r="G545" s="137"/>
      <c r="H545" s="138"/>
      <c r="I545" s="139"/>
      <c r="J545" s="140"/>
      <c r="K545" s="141"/>
      <c r="L545" s="142"/>
      <c r="M545" s="144"/>
      <c r="N545" s="144"/>
      <c r="O545" s="144"/>
      <c r="P545" s="144"/>
      <c r="Q545" s="105" t="str">
        <f>IF(COUNTIF(B545:B551,"ー")&gt;0,"ー",IF(COUNTIF(G545:G551,プルダウン!$B$6)+COUNTIF(G545:G551,プルダウン!$B$7)+COUNTIF(G545:G551,プルダウン!$B$8)+COUNTIF(G545:G551,プルダウン!$B$9)&gt;0,"ー",IF(COUNTIF(G545:G551,プルダウン!$B$3)+COUNTIF(G545:G551,プルダウン!$B$4)&gt;=2,"○","×")))</f>
        <v>ー</v>
      </c>
      <c r="R545" s="105" t="str">
        <f>IF(Q545="○",IF(COUNTBLANK(W545:W551)=7,Q545,"×"),Q545)</f>
        <v>ー</v>
      </c>
      <c r="U545" s="66" t="str">
        <f>IF(G545=プルダウン!$B$5,ABS(B545-J545),"")</f>
        <v/>
      </c>
      <c r="V545" s="67" t="str">
        <f>IF(AND(D545="",G545=プルダウン!$B$4),"振替作業不可",IF(AND(D545=プルダウン!$B$3,G545=プルダウン!$B$5),"振替休日不可",IF(G545=プルダウン!$B$5,IF(J545="","振替作業日未入力",IF(AND(J545-B545&gt;=-28,J545-B545&lt;=28),"","28日以内に変更")),"")))</f>
        <v/>
      </c>
      <c r="W545" s="158" t="str">
        <f>IF(G545=プルダウン!$B$4,IF(AND(J545&gt;=$B$538,J545&lt;$X$537),"",プルダウン!$G$9),"")</f>
        <v/>
      </c>
      <c r="X545" s="158"/>
    </row>
    <row r="546" spans="2:24">
      <c r="B546" s="62" t="str">
        <f>IF(B545="ー","ー",IF(B545+1&gt;DATE(基本情報!$F$10,基本情報!$H$10,基本情報!$J$10),"ー",B545+1))</f>
        <v>ー</v>
      </c>
      <c r="C546" s="63" t="str">
        <f t="shared" si="83"/>
        <v>ー</v>
      </c>
      <c r="D546" s="114" t="str">
        <f>IF(B546="","",IF(AND(B546&gt;=基本情報!$G$17,B546&lt;=基本情報!$J$17),"夏季休暇",IF(AND(B546&gt;=基本情報!$G$18,B546&lt;=基本情報!$J$18),"年末年始休暇",(IF($C546=基本情報!$G$16,"休日",IF($C546=基本情報!$I$16,"休日",""))))))</f>
        <v/>
      </c>
      <c r="E546" s="115"/>
      <c r="F546" s="116"/>
      <c r="G546" s="122"/>
      <c r="H546" s="123"/>
      <c r="I546" s="124"/>
      <c r="J546" s="125"/>
      <c r="K546" s="126"/>
      <c r="L546" s="127"/>
      <c r="M546" s="104"/>
      <c r="N546" s="104"/>
      <c r="O546" s="104"/>
      <c r="P546" s="104"/>
      <c r="Q546" s="106"/>
      <c r="R546" s="106"/>
      <c r="U546" s="68" t="str">
        <f>IF(G546=プルダウン!$B$5,ABS(B546-J546),"")</f>
        <v/>
      </c>
      <c r="V546" s="69" t="str">
        <f>IF(AND(D546="",G546=プルダウン!$B$4),"振替作業不可",IF(AND(D546=プルダウン!$B$3,G546=プルダウン!$B$5),"振替休日不可",IF(G546=プルダウン!$B$5,IF(J546="","振替作業日未入力",IF(AND(J546-B546&gt;=-28,J546-B546&lt;=28),"","28日以内に変更")),"")))</f>
        <v/>
      </c>
      <c r="W546" s="159" t="str">
        <f>IF(G546=プルダウン!$B$4,IF(AND(J546&gt;=$B$538,J546&lt;$X$537),"",プルダウン!$G$9),"")</f>
        <v/>
      </c>
      <c r="X546" s="159"/>
    </row>
    <row r="547" spans="2:24">
      <c r="B547" s="62" t="str">
        <f>IF(B546="ー","ー",IF(B546+1&gt;DATE(基本情報!$F$10,基本情報!$H$10,基本情報!$J$10),"ー",B546+1))</f>
        <v>ー</v>
      </c>
      <c r="C547" s="63" t="str">
        <f t="shared" si="83"/>
        <v>ー</v>
      </c>
      <c r="D547" s="114" t="str">
        <f>IF(B547="","",IF(AND(B547&gt;=基本情報!$G$17,B547&lt;=基本情報!$J$17),"夏季休暇",IF(AND(B547&gt;=基本情報!$G$18,B547&lt;=基本情報!$J$18),"年末年始休暇",(IF($C547=基本情報!$G$16,"休日",IF($C547=基本情報!$I$16,"休日",""))))))</f>
        <v/>
      </c>
      <c r="E547" s="115"/>
      <c r="F547" s="116"/>
      <c r="G547" s="122"/>
      <c r="H547" s="123"/>
      <c r="I547" s="124"/>
      <c r="J547" s="125"/>
      <c r="K547" s="126"/>
      <c r="L547" s="127"/>
      <c r="M547" s="104"/>
      <c r="N547" s="104"/>
      <c r="O547" s="104"/>
      <c r="P547" s="104"/>
      <c r="Q547" s="106"/>
      <c r="R547" s="106"/>
      <c r="U547" s="68" t="str">
        <f>IF(G547=プルダウン!$B$5,ABS(B547-J547),"")</f>
        <v/>
      </c>
      <c r="V547" s="69" t="str">
        <f>IF(AND(D547="",G547=プルダウン!$B$4),"振替作業不可",IF(AND(D547=プルダウン!$B$3,G547=プルダウン!$B$5),"振替休日不可",IF(G547=プルダウン!$B$5,IF(J547="","振替作業日未入力",IF(AND(J547-B547&gt;=-28,J547-B547&lt;=28),"","28日以内に変更")),"")))</f>
        <v/>
      </c>
      <c r="W547" s="159" t="str">
        <f>IF(G547=プルダウン!$B$4,IF(AND(J547&gt;=$B$538,J547&lt;$X$537),"",プルダウン!$G$9),"")</f>
        <v/>
      </c>
      <c r="X547" s="159"/>
    </row>
    <row r="548" spans="2:24">
      <c r="B548" s="62" t="str">
        <f>IF(B547="ー","ー",IF(B547+1&gt;DATE(基本情報!$F$10,基本情報!$H$10,基本情報!$J$10),"ー",B547+1))</f>
        <v>ー</v>
      </c>
      <c r="C548" s="63" t="str">
        <f t="shared" si="83"/>
        <v>ー</v>
      </c>
      <c r="D548" s="114" t="str">
        <f>IF(B548="","",IF(AND(B548&gt;=基本情報!$G$17,B548&lt;=基本情報!$J$17),"夏季休暇",IF(AND(B548&gt;=基本情報!$G$18,B548&lt;=基本情報!$J$18),"年末年始休暇",(IF($C548=基本情報!$G$16,"休日",IF($C548=基本情報!$I$16,"休日",""))))))</f>
        <v/>
      </c>
      <c r="E548" s="115"/>
      <c r="F548" s="116"/>
      <c r="G548" s="122"/>
      <c r="H548" s="123"/>
      <c r="I548" s="124"/>
      <c r="J548" s="125"/>
      <c r="K548" s="126"/>
      <c r="L548" s="127"/>
      <c r="M548" s="104"/>
      <c r="N548" s="104"/>
      <c r="O548" s="104"/>
      <c r="P548" s="104"/>
      <c r="Q548" s="106"/>
      <c r="R548" s="106"/>
      <c r="U548" s="68" t="str">
        <f>IF(G548=プルダウン!$B$5,ABS(B548-J548),"")</f>
        <v/>
      </c>
      <c r="V548" s="69" t="str">
        <f>IF(AND(D548="",G548=プルダウン!$B$4),"振替作業不可",IF(AND(D548=プルダウン!$B$3,G548=プルダウン!$B$5),"振替休日不可",IF(G548=プルダウン!$B$5,IF(J548="","振替作業日未入力",IF(AND(J548-B548&gt;=-28,J548-B548&lt;=28),"","28日以内に変更")),"")))</f>
        <v/>
      </c>
      <c r="W548" s="159" t="str">
        <f>IF(G548=プルダウン!$B$4,IF(AND(J548&gt;=$B$538,J548&lt;$X$537),"",プルダウン!$G$9),"")</f>
        <v/>
      </c>
      <c r="X548" s="159"/>
    </row>
    <row r="549" spans="2:24">
      <c r="B549" s="62" t="str">
        <f>IF(B548="ー","ー",IF(B548+1&gt;DATE(基本情報!$F$10,基本情報!$H$10,基本情報!$J$10),"ー",B548+1))</f>
        <v>ー</v>
      </c>
      <c r="C549" s="63" t="str">
        <f t="shared" si="83"/>
        <v>ー</v>
      </c>
      <c r="D549" s="114" t="str">
        <f>IF(B549="","",IF(AND(B549&gt;=基本情報!$G$17,B549&lt;=基本情報!$J$17),"夏季休暇",IF(AND(B549&gt;=基本情報!$G$18,B549&lt;=基本情報!$J$18),"年末年始休暇",(IF($C549=基本情報!$G$16,"休日",IF($C549=基本情報!$I$16,"休日",""))))))</f>
        <v/>
      </c>
      <c r="E549" s="115"/>
      <c r="F549" s="116"/>
      <c r="G549" s="122"/>
      <c r="H549" s="123"/>
      <c r="I549" s="124"/>
      <c r="J549" s="125"/>
      <c r="K549" s="126"/>
      <c r="L549" s="127"/>
      <c r="M549" s="104"/>
      <c r="N549" s="104"/>
      <c r="O549" s="104"/>
      <c r="P549" s="104"/>
      <c r="Q549" s="106"/>
      <c r="R549" s="106"/>
      <c r="U549" s="68" t="str">
        <f>IF(G549=プルダウン!$B$5,ABS(B549-J549),"")</f>
        <v/>
      </c>
      <c r="V549" s="69" t="str">
        <f>IF(AND(D549="",G549=プルダウン!$B$4),"振替作業不可",IF(AND(D549=プルダウン!$B$3,G549=プルダウン!$B$5),"振替休日不可",IF(G549=プルダウン!$B$5,IF(J549="","振替作業日未入力",IF(AND(J549-B549&gt;=-28,J549-B549&lt;=28),"","28日以内に変更")),"")))</f>
        <v/>
      </c>
      <c r="W549" s="159" t="str">
        <f>IF(G549=プルダウン!$B$4,IF(AND(J549&gt;=$B$538,J549&lt;$X$537),"",プルダウン!$G$9),"")</f>
        <v/>
      </c>
      <c r="X549" s="159"/>
    </row>
    <row r="550" spans="2:24">
      <c r="B550" s="62" t="str">
        <f>IF(B549="ー","ー",IF(B549+1&gt;DATE(基本情報!$F$10,基本情報!$H$10,基本情報!$J$10),"ー",B549+1))</f>
        <v>ー</v>
      </c>
      <c r="C550" s="63" t="str">
        <f t="shared" si="83"/>
        <v>ー</v>
      </c>
      <c r="D550" s="114" t="str">
        <f>IF(B550="","",IF(AND(B550&gt;=基本情報!$G$17,B550&lt;=基本情報!$J$17),"夏季休暇",IF(AND(B550&gt;=基本情報!$G$18,B550&lt;=基本情報!$J$18),"年末年始休暇",(IF($C550=基本情報!$G$16,"休日",IF($C550=基本情報!$I$16,"休日",""))))))</f>
        <v/>
      </c>
      <c r="E550" s="115"/>
      <c r="F550" s="116"/>
      <c r="G550" s="122"/>
      <c r="H550" s="123"/>
      <c r="I550" s="124"/>
      <c r="J550" s="125"/>
      <c r="K550" s="126"/>
      <c r="L550" s="127"/>
      <c r="M550" s="104"/>
      <c r="N550" s="104"/>
      <c r="O550" s="104"/>
      <c r="P550" s="104"/>
      <c r="Q550" s="106"/>
      <c r="R550" s="106"/>
      <c r="U550" s="68" t="str">
        <f>IF(G550=プルダウン!$B$5,ABS(B550-J550),"")</f>
        <v/>
      </c>
      <c r="V550" s="69" t="str">
        <f>IF(AND(D550="",G550=プルダウン!$B$4),"振替作業不可",IF(AND(D550=プルダウン!$B$3,G550=プルダウン!$B$5),"振替休日不可",IF(G550=プルダウン!$B$5,IF(J550="","振替作業日未入力",IF(AND(J550-B550&gt;=-28,J550-B550&lt;=28),"","28日以内に変更")),"")))</f>
        <v/>
      </c>
      <c r="W550" s="159" t="str">
        <f>IF(G550=プルダウン!$B$4,IF(AND(J550&gt;=$B$538,J550&lt;$X$537),"",プルダウン!$G$9),"")</f>
        <v/>
      </c>
      <c r="X550" s="159"/>
    </row>
    <row r="551" spans="2:24">
      <c r="B551" s="64" t="str">
        <f>IF(B550="ー","ー",IF(B550+1&gt;DATE(基本情報!$F$10,基本情報!$H$10,基本情報!$J$10),"ー",B550+1))</f>
        <v>ー</v>
      </c>
      <c r="C551" s="65" t="str">
        <f t="shared" si="83"/>
        <v>ー</v>
      </c>
      <c r="D551" s="117" t="str">
        <f>IF(B551="","",IF(AND(B551&gt;=基本情報!$G$17,B551&lt;=基本情報!$J$17),"夏季休暇",IF(AND(B551&gt;=基本情報!$G$18,B551&lt;=基本情報!$J$18),"年末年始休暇",(IF($C551=基本情報!$G$16,"休日",IF($C551=基本情報!$I$16,"休日",""))))))</f>
        <v/>
      </c>
      <c r="E551" s="118"/>
      <c r="F551" s="119"/>
      <c r="G551" s="128"/>
      <c r="H551" s="129"/>
      <c r="I551" s="130"/>
      <c r="J551" s="131"/>
      <c r="K551" s="132"/>
      <c r="L551" s="133"/>
      <c r="M551" s="120"/>
      <c r="N551" s="120"/>
      <c r="O551" s="120"/>
      <c r="P551" s="120"/>
      <c r="Q551" s="107"/>
      <c r="R551" s="107"/>
      <c r="U551" s="70" t="str">
        <f>IF(G551=プルダウン!$B$5,ABS(B551-J551),"")</f>
        <v/>
      </c>
      <c r="V551" s="71" t="str">
        <f>IF(AND(D551="",G551=プルダウン!$B$4),"振替作業不可",IF(AND(D551=プルダウン!$B$3,G551=プルダウン!$B$5),"振替休日不可",IF(G551=プルダウン!$B$5,IF(J551="","振替作業日未入力",IF(AND(J551-B551&gt;=-28,J551-B551&lt;=28),"","28日以内に変更")),"")))</f>
        <v/>
      </c>
      <c r="W551" s="157" t="str">
        <f>IF(G551=プルダウン!$B$4,IF(AND(J551&gt;=$B$538,J551&lt;$X$537),"",プルダウン!$G$9),"")</f>
        <v/>
      </c>
      <c r="X551" s="157"/>
    </row>
    <row r="552" spans="2:24">
      <c r="B552" s="60" t="str">
        <f>IF(B551="ー","ー",IF(B551+1&gt;DATE(基本情報!$F$10,基本情報!$H$10,基本情報!$J$10),"ー",IF(MONTH(B545)=MONTH(B551+1),B551+1,"ー")))</f>
        <v>ー</v>
      </c>
      <c r="C552" s="61" t="str">
        <f t="shared" si="83"/>
        <v>ー</v>
      </c>
      <c r="D552" s="134" t="str">
        <f>IF(B552="","",IF(AND(B552&gt;=基本情報!$G$17,B552&lt;=基本情報!$J$17),"夏季休暇",IF(AND(B552&gt;=基本情報!$G$18,B552&lt;=基本情報!$J$18),"年末年始休暇",(IF($C552=基本情報!$G$16,"休日",IF($C552=基本情報!$I$16,"休日",""))))))</f>
        <v/>
      </c>
      <c r="E552" s="135"/>
      <c r="F552" s="136"/>
      <c r="G552" s="137"/>
      <c r="H552" s="138"/>
      <c r="I552" s="139"/>
      <c r="J552" s="140"/>
      <c r="K552" s="141"/>
      <c r="L552" s="142"/>
      <c r="M552" s="144"/>
      <c r="N552" s="144"/>
      <c r="O552" s="144"/>
      <c r="P552" s="144"/>
      <c r="Q552" s="105" t="str">
        <f>IF(COUNTIF(B552:B558,"ー")&gt;0,"ー",IF(COUNTIF(G552:G558,プルダウン!$B$6)+COUNTIF(G552:G558,プルダウン!$B$7)+COUNTIF(G552:G558,プルダウン!$B$8)+COUNTIF(G552:G558,プルダウン!$B$9)&gt;0,"ー",IF(COUNTIF(G552:G558,プルダウン!$B$3)+COUNTIF(G552:G558,プルダウン!$B$4)&gt;=2,"○","×")))</f>
        <v>ー</v>
      </c>
      <c r="R552" s="105" t="str">
        <f>IF(Q552="○",IF(COUNTBLANK(W552:W558)=7,Q552,"×"),Q552)</f>
        <v>ー</v>
      </c>
      <c r="U552" s="66" t="str">
        <f>IF(G552=プルダウン!$B$5,ABS(B552-J552),"")</f>
        <v/>
      </c>
      <c r="V552" s="67" t="str">
        <f>IF(AND(D552="",G552=プルダウン!$B$4),"振替作業不可",IF(AND(D552=プルダウン!$B$3,G552=プルダウン!$B$5),"振替休日不可",IF(G552=プルダウン!$B$5,IF(J552="","振替作業日未入力",IF(AND(J552-B552&gt;=-28,J552-B552&lt;=28),"","28日以内に変更")),"")))</f>
        <v/>
      </c>
      <c r="W552" s="158" t="str">
        <f>IF(G552=プルダウン!$B$4,IF(AND(J552&gt;=$B$538,J552&lt;$X$537),"",プルダウン!$G$9),"")</f>
        <v/>
      </c>
      <c r="X552" s="158"/>
    </row>
    <row r="553" spans="2:24">
      <c r="B553" s="62" t="str">
        <f>IF(B552="ー","ー",IF(B552+1&gt;DATE(基本情報!$F$10,基本情報!$H$10,基本情報!$J$10),"ー",B552+1))</f>
        <v>ー</v>
      </c>
      <c r="C553" s="63" t="str">
        <f t="shared" si="83"/>
        <v>ー</v>
      </c>
      <c r="D553" s="114" t="str">
        <f>IF(B553="","",IF(AND(B553&gt;=基本情報!$G$17,B553&lt;=基本情報!$J$17),"夏季休暇",IF(AND(B553&gt;=基本情報!$G$18,B553&lt;=基本情報!$J$18),"年末年始休暇",(IF($C553=基本情報!$G$16,"休日",IF($C553=基本情報!$I$16,"休日",""))))))</f>
        <v/>
      </c>
      <c r="E553" s="115"/>
      <c r="F553" s="116"/>
      <c r="G553" s="122"/>
      <c r="H553" s="123"/>
      <c r="I553" s="124"/>
      <c r="J553" s="125"/>
      <c r="K553" s="126"/>
      <c r="L553" s="127"/>
      <c r="M553" s="104"/>
      <c r="N553" s="104"/>
      <c r="O553" s="104"/>
      <c r="P553" s="104"/>
      <c r="Q553" s="106"/>
      <c r="R553" s="106"/>
      <c r="U553" s="68" t="str">
        <f>IF(G553=プルダウン!$B$5,ABS(B553-J553),"")</f>
        <v/>
      </c>
      <c r="V553" s="69" t="str">
        <f>IF(AND(D553="",G553=プルダウン!$B$4),"振替作業不可",IF(AND(D553=プルダウン!$B$3,G553=プルダウン!$B$5),"振替休日不可",IF(G553=プルダウン!$B$5,IF(J553="","振替作業日未入力",IF(AND(J553-B553&gt;=-28,J553-B553&lt;=28),"","28日以内に変更")),"")))</f>
        <v/>
      </c>
      <c r="W553" s="159" t="str">
        <f>IF(G553=プルダウン!$B$4,IF(AND(J553&gt;=$B$538,J553&lt;$X$537),"",プルダウン!$G$9),"")</f>
        <v/>
      </c>
      <c r="X553" s="159"/>
    </row>
    <row r="554" spans="2:24">
      <c r="B554" s="62" t="str">
        <f>IF(B553="ー","ー",IF(B553+1&gt;DATE(基本情報!$F$10,基本情報!$H$10,基本情報!$J$10),"ー",B553+1))</f>
        <v>ー</v>
      </c>
      <c r="C554" s="63" t="str">
        <f t="shared" si="83"/>
        <v>ー</v>
      </c>
      <c r="D554" s="114" t="str">
        <f>IF(B554="","",IF(AND(B554&gt;=基本情報!$G$17,B554&lt;=基本情報!$J$17),"夏季休暇",IF(AND(B554&gt;=基本情報!$G$18,B554&lt;=基本情報!$J$18),"年末年始休暇",(IF($C554=基本情報!$G$16,"休日",IF($C554=基本情報!$I$16,"休日",""))))))</f>
        <v/>
      </c>
      <c r="E554" s="115"/>
      <c r="F554" s="116"/>
      <c r="G554" s="122"/>
      <c r="H554" s="123"/>
      <c r="I554" s="124"/>
      <c r="J554" s="125"/>
      <c r="K554" s="126"/>
      <c r="L554" s="127"/>
      <c r="M554" s="104"/>
      <c r="N554" s="104"/>
      <c r="O554" s="104"/>
      <c r="P554" s="104"/>
      <c r="Q554" s="106"/>
      <c r="R554" s="106"/>
      <c r="U554" s="68" t="str">
        <f>IF(G554=プルダウン!$B$5,ABS(B554-J554),"")</f>
        <v/>
      </c>
      <c r="V554" s="69" t="str">
        <f>IF(AND(D554="",G554=プルダウン!$B$4),"振替作業不可",IF(AND(D554=プルダウン!$B$3,G554=プルダウン!$B$5),"振替休日不可",IF(G554=プルダウン!$B$5,IF(J554="","振替作業日未入力",IF(AND(J554-B554&gt;=-28,J554-B554&lt;=28),"","28日以内に変更")),"")))</f>
        <v/>
      </c>
      <c r="W554" s="159" t="str">
        <f>IF(G554=プルダウン!$B$4,IF(AND(J554&gt;=$B$538,J554&lt;$X$537),"",プルダウン!$G$9),"")</f>
        <v/>
      </c>
      <c r="X554" s="159"/>
    </row>
    <row r="555" spans="2:24">
      <c r="B555" s="62" t="str">
        <f>IF(B554="ー","ー",IF(B554+1&gt;DATE(基本情報!$F$10,基本情報!$H$10,基本情報!$J$10),"ー",B554+1))</f>
        <v>ー</v>
      </c>
      <c r="C555" s="63" t="str">
        <f t="shared" si="83"/>
        <v>ー</v>
      </c>
      <c r="D555" s="114" t="str">
        <f>IF(B555="","",IF(AND(B555&gt;=基本情報!$G$17,B555&lt;=基本情報!$J$17),"夏季休暇",IF(AND(B555&gt;=基本情報!$G$18,B555&lt;=基本情報!$J$18),"年末年始休暇",(IF($C555=基本情報!$G$16,"休日",IF($C555=基本情報!$I$16,"休日",""))))))</f>
        <v/>
      </c>
      <c r="E555" s="115"/>
      <c r="F555" s="116"/>
      <c r="G555" s="122"/>
      <c r="H555" s="123"/>
      <c r="I555" s="124"/>
      <c r="J555" s="125"/>
      <c r="K555" s="126"/>
      <c r="L555" s="127"/>
      <c r="M555" s="104"/>
      <c r="N555" s="104"/>
      <c r="O555" s="104"/>
      <c r="P555" s="104"/>
      <c r="Q555" s="106"/>
      <c r="R555" s="106"/>
      <c r="U555" s="68" t="str">
        <f>IF(G555=プルダウン!$B$5,ABS(B555-J555),"")</f>
        <v/>
      </c>
      <c r="V555" s="69" t="str">
        <f>IF(AND(D555="",G555=プルダウン!$B$4),"振替作業不可",IF(AND(D555=プルダウン!$B$3,G555=プルダウン!$B$5),"振替休日不可",IF(G555=プルダウン!$B$5,IF(J555="","振替作業日未入力",IF(AND(J555-B555&gt;=-28,J555-B555&lt;=28),"","28日以内に変更")),"")))</f>
        <v/>
      </c>
      <c r="W555" s="159" t="str">
        <f>IF(G555=プルダウン!$B$4,IF(AND(J555&gt;=$B$538,J555&lt;$X$537),"",プルダウン!$G$9),"")</f>
        <v/>
      </c>
      <c r="X555" s="159"/>
    </row>
    <row r="556" spans="2:24">
      <c r="B556" s="62" t="str">
        <f>IF(B555="ー","ー",IF(B555+1&gt;DATE(基本情報!$F$10,基本情報!$H$10,基本情報!$J$10),"ー",B555+1))</f>
        <v>ー</v>
      </c>
      <c r="C556" s="63" t="str">
        <f t="shared" si="83"/>
        <v>ー</v>
      </c>
      <c r="D556" s="114" t="str">
        <f>IF(B556="","",IF(AND(B556&gt;=基本情報!$G$17,B556&lt;=基本情報!$J$17),"夏季休暇",IF(AND(B556&gt;=基本情報!$G$18,B556&lt;=基本情報!$J$18),"年末年始休暇",(IF($C556=基本情報!$G$16,"休日",IF($C556=基本情報!$I$16,"休日",""))))))</f>
        <v/>
      </c>
      <c r="E556" s="115"/>
      <c r="F556" s="116"/>
      <c r="G556" s="122"/>
      <c r="H556" s="123"/>
      <c r="I556" s="124"/>
      <c r="J556" s="125"/>
      <c r="K556" s="126"/>
      <c r="L556" s="127"/>
      <c r="M556" s="104"/>
      <c r="N556" s="104"/>
      <c r="O556" s="104"/>
      <c r="P556" s="104"/>
      <c r="Q556" s="106"/>
      <c r="R556" s="106"/>
      <c r="U556" s="68" t="str">
        <f>IF(G556=プルダウン!$B$5,ABS(B556-J556),"")</f>
        <v/>
      </c>
      <c r="V556" s="69" t="str">
        <f>IF(AND(D556="",G556=プルダウン!$B$4),"振替作業不可",IF(AND(D556=プルダウン!$B$3,G556=プルダウン!$B$5),"振替休日不可",IF(G556=プルダウン!$B$5,IF(J556="","振替作業日未入力",IF(AND(J556-B556&gt;=-28,J556-B556&lt;=28),"","28日以内に変更")),"")))</f>
        <v/>
      </c>
      <c r="W556" s="159" t="str">
        <f>IF(G556=プルダウン!$B$4,IF(AND(J556&gt;=$B$538,J556&lt;$X$537),"",プルダウン!$G$9),"")</f>
        <v/>
      </c>
      <c r="X556" s="159"/>
    </row>
    <row r="557" spans="2:24">
      <c r="B557" s="62" t="str">
        <f>IF(B556="ー","ー",IF(B556+1&gt;DATE(基本情報!$F$10,基本情報!$H$10,基本情報!$J$10),"ー",B556+1))</f>
        <v>ー</v>
      </c>
      <c r="C557" s="63" t="str">
        <f t="shared" si="83"/>
        <v>ー</v>
      </c>
      <c r="D557" s="114" t="str">
        <f>IF(B557="","",IF(AND(B557&gt;=基本情報!$G$17,B557&lt;=基本情報!$J$17),"夏季休暇",IF(AND(B557&gt;=基本情報!$G$18,B557&lt;=基本情報!$J$18),"年末年始休暇",(IF($C557=基本情報!$G$16,"休日",IF($C557=基本情報!$I$16,"休日",""))))))</f>
        <v/>
      </c>
      <c r="E557" s="115"/>
      <c r="F557" s="116"/>
      <c r="G557" s="122"/>
      <c r="H557" s="123"/>
      <c r="I557" s="124"/>
      <c r="J557" s="125"/>
      <c r="K557" s="126"/>
      <c r="L557" s="127"/>
      <c r="M557" s="104"/>
      <c r="N557" s="104"/>
      <c r="O557" s="104"/>
      <c r="P557" s="104"/>
      <c r="Q557" s="106"/>
      <c r="R557" s="106"/>
      <c r="U557" s="68" t="str">
        <f>IF(G557=プルダウン!$B$5,ABS(B557-J557),"")</f>
        <v/>
      </c>
      <c r="V557" s="69" t="str">
        <f>IF(AND(D557="",G557=プルダウン!$B$4),"振替作業不可",IF(AND(D557=プルダウン!$B$3,G557=プルダウン!$B$5),"振替休日不可",IF(G557=プルダウン!$B$5,IF(J557="","振替作業日未入力",IF(AND(J557-B557&gt;=-28,J557-B557&lt;=28),"","28日以内に変更")),"")))</f>
        <v/>
      </c>
      <c r="W557" s="159" t="str">
        <f>IF(G557=プルダウン!$B$4,IF(AND(J557&gt;=$B$538,J557&lt;$X$537),"",プルダウン!$G$9),"")</f>
        <v/>
      </c>
      <c r="X557" s="159"/>
    </row>
    <row r="558" spans="2:24">
      <c r="B558" s="64" t="str">
        <f>IF(B557="ー","ー",IF(B557+1&gt;DATE(基本情報!$F$10,基本情報!$H$10,基本情報!$J$10),"ー",B557+1))</f>
        <v>ー</v>
      </c>
      <c r="C558" s="65" t="str">
        <f t="shared" si="83"/>
        <v>ー</v>
      </c>
      <c r="D558" s="117" t="str">
        <f>IF(B558="","",IF(AND(B558&gt;=基本情報!$G$17,B558&lt;=基本情報!$J$17),"夏季休暇",IF(AND(B558&gt;=基本情報!$G$18,B558&lt;=基本情報!$J$18),"年末年始休暇",(IF($C558=基本情報!$G$16,"休日",IF($C558=基本情報!$I$16,"休日",""))))))</f>
        <v/>
      </c>
      <c r="E558" s="118"/>
      <c r="F558" s="119"/>
      <c r="G558" s="128"/>
      <c r="H558" s="129"/>
      <c r="I558" s="130"/>
      <c r="J558" s="131"/>
      <c r="K558" s="132"/>
      <c r="L558" s="133"/>
      <c r="M558" s="120"/>
      <c r="N558" s="120"/>
      <c r="O558" s="120"/>
      <c r="P558" s="120"/>
      <c r="Q558" s="107"/>
      <c r="R558" s="107"/>
      <c r="U558" s="70" t="str">
        <f>IF(G558=プルダウン!$B$5,ABS(B558-J558),"")</f>
        <v/>
      </c>
      <c r="V558" s="71" t="str">
        <f>IF(AND(D558="",G558=プルダウン!$B$4),"振替作業不可",IF(AND(D558=プルダウン!$B$3,G558=プルダウン!$B$5),"振替休日不可",IF(G558=プルダウン!$B$5,IF(J558="","振替作業日未入力",IF(AND(J558-B558&gt;=-28,J558-B558&lt;=28),"","28日以内に変更")),"")))</f>
        <v/>
      </c>
      <c r="W558" s="157" t="str">
        <f>IF(G558=プルダウン!$B$4,IF(AND(J558&gt;=$B$538,J558&lt;$X$537),"",プルダウン!$G$9),"")</f>
        <v/>
      </c>
      <c r="X558" s="157"/>
    </row>
    <row r="559" spans="2:24">
      <c r="B559" s="60" t="str">
        <f>IF(B558="ー","ー",IF(B558+1&gt;DATE(基本情報!$F$10,基本情報!$H$10,基本情報!$J$10),"ー",IF(MONTH(B552)=MONTH(B558+1),B558+1,"ー")))</f>
        <v>ー</v>
      </c>
      <c r="C559" s="61" t="str">
        <f t="shared" si="83"/>
        <v>ー</v>
      </c>
      <c r="D559" s="134" t="str">
        <f>IF(B559="","",IF(AND(B559&gt;=基本情報!$G$17,B559&lt;=基本情報!$J$17),"夏季休暇",IF(AND(B559&gt;=基本情報!$G$18,B559&lt;=基本情報!$J$18),"年末年始休暇",(IF($C559=基本情報!$G$16,"休日",IF($C559=基本情報!$I$16,"休日",""))))))</f>
        <v/>
      </c>
      <c r="E559" s="135"/>
      <c r="F559" s="136"/>
      <c r="G559" s="137"/>
      <c r="H559" s="138"/>
      <c r="I559" s="139"/>
      <c r="J559" s="140"/>
      <c r="K559" s="141"/>
      <c r="L559" s="142"/>
      <c r="M559" s="144"/>
      <c r="N559" s="144"/>
      <c r="O559" s="144"/>
      <c r="P559" s="144"/>
      <c r="Q559" s="105" t="str">
        <f>IF(COUNTIF(B559:B565,"ー")&gt;0,"ー",IF(COUNTIF(G559:G565,プルダウン!$B$6)+COUNTIF(G559:G565,プルダウン!$B$7)+COUNTIF(G559:G565,プルダウン!$B$8)+COUNTIF(G559:G565,プルダウン!$B$9)&gt;0,"ー",IF(COUNTIF(G559:G565,プルダウン!$B$3)+COUNTIF(G559:G565,プルダウン!$B$4)&gt;=2,"○","×")))</f>
        <v>ー</v>
      </c>
      <c r="R559" s="105" t="str">
        <f>IF(Q559="○",IF(COUNTBLANK(W559:W565)=7,Q559,"×"),Q559)</f>
        <v>ー</v>
      </c>
      <c r="U559" s="66" t="str">
        <f>IF(G559=プルダウン!$B$5,ABS(B559-J559),"")</f>
        <v/>
      </c>
      <c r="V559" s="67" t="str">
        <f>IF(AND(D559="",G559=プルダウン!$B$4),"振替作業不可",IF(AND(D559=プルダウン!$B$3,G559=プルダウン!$B$5),"振替休日不可",IF(G559=プルダウン!$B$5,IF(J559="","振替作業日未入力",IF(AND(J559-B559&gt;=-28,J559-B559&lt;=28),"","28日以内に変更")),"")))</f>
        <v/>
      </c>
      <c r="W559" s="158" t="str">
        <f>IF(G559=プルダウン!$B$4,IF(AND(J559&gt;=$B$538,J559&lt;$X$537),"",プルダウン!$G$9),"")</f>
        <v/>
      </c>
      <c r="X559" s="158"/>
    </row>
    <row r="560" spans="2:24">
      <c r="B560" s="62" t="str">
        <f>IF(B559="ー","ー",IF(B559+1&gt;DATE(基本情報!$F$10,基本情報!$H$10,基本情報!$J$10),"ー",B559+1))</f>
        <v>ー</v>
      </c>
      <c r="C560" s="63" t="str">
        <f t="shared" si="83"/>
        <v>ー</v>
      </c>
      <c r="D560" s="114" t="str">
        <f>IF(B560="","",IF(AND(B560&gt;=基本情報!$G$17,B560&lt;=基本情報!$J$17),"夏季休暇",IF(AND(B560&gt;=基本情報!$G$18,B560&lt;=基本情報!$J$18),"年末年始休暇",(IF($C560=基本情報!$G$16,"休日",IF($C560=基本情報!$I$16,"休日",""))))))</f>
        <v/>
      </c>
      <c r="E560" s="115"/>
      <c r="F560" s="116"/>
      <c r="G560" s="122"/>
      <c r="H560" s="123"/>
      <c r="I560" s="124"/>
      <c r="J560" s="125"/>
      <c r="K560" s="126"/>
      <c r="L560" s="127"/>
      <c r="M560" s="104"/>
      <c r="N560" s="104"/>
      <c r="O560" s="104"/>
      <c r="P560" s="104"/>
      <c r="Q560" s="106"/>
      <c r="R560" s="106"/>
      <c r="U560" s="68" t="str">
        <f>IF(G560=プルダウン!$B$5,ABS(B560-J560),"")</f>
        <v/>
      </c>
      <c r="V560" s="69" t="str">
        <f>IF(AND(D560="",G560=プルダウン!$B$4),"振替作業不可",IF(AND(D560=プルダウン!$B$3,G560=プルダウン!$B$5),"振替休日不可",IF(G560=プルダウン!$B$5,IF(J560="","振替作業日未入力",IF(AND(J560-B560&gt;=-28,J560-B560&lt;=28),"","28日以内に変更")),"")))</f>
        <v/>
      </c>
      <c r="W560" s="159" t="str">
        <f>IF(G560=プルダウン!$B$4,IF(AND(J560&gt;=$B$538,J560&lt;$X$537),"",プルダウン!$G$9),"")</f>
        <v/>
      </c>
      <c r="X560" s="159"/>
    </row>
    <row r="561" spans="2:24">
      <c r="B561" s="62" t="str">
        <f>IF(B560="ー","ー",IF(B560+1&gt;DATE(基本情報!$F$10,基本情報!$H$10,基本情報!$J$10),"ー",B560+1))</f>
        <v>ー</v>
      </c>
      <c r="C561" s="63" t="str">
        <f t="shared" si="83"/>
        <v>ー</v>
      </c>
      <c r="D561" s="114" t="str">
        <f>IF(B561="","",IF(AND(B561&gt;=基本情報!$G$17,B561&lt;=基本情報!$J$17),"夏季休暇",IF(AND(B561&gt;=基本情報!$G$18,B561&lt;=基本情報!$J$18),"年末年始休暇",(IF($C561=基本情報!$G$16,"休日",IF($C561=基本情報!$I$16,"休日",""))))))</f>
        <v/>
      </c>
      <c r="E561" s="115"/>
      <c r="F561" s="116"/>
      <c r="G561" s="122"/>
      <c r="H561" s="123"/>
      <c r="I561" s="124"/>
      <c r="J561" s="125"/>
      <c r="K561" s="126"/>
      <c r="L561" s="127"/>
      <c r="M561" s="104"/>
      <c r="N561" s="104"/>
      <c r="O561" s="104"/>
      <c r="P561" s="104"/>
      <c r="Q561" s="106"/>
      <c r="R561" s="106"/>
      <c r="U561" s="68" t="str">
        <f>IF(G561=プルダウン!$B$5,ABS(B561-J561),"")</f>
        <v/>
      </c>
      <c r="V561" s="69" t="str">
        <f>IF(AND(D561="",G561=プルダウン!$B$4),"振替作業不可",IF(AND(D561=プルダウン!$B$3,G561=プルダウン!$B$5),"振替休日不可",IF(G561=プルダウン!$B$5,IF(J561="","振替作業日未入力",IF(AND(J561-B561&gt;=-28,J561-B561&lt;=28),"","28日以内に変更")),"")))</f>
        <v/>
      </c>
      <c r="W561" s="159" t="str">
        <f>IF(G561=プルダウン!$B$4,IF(AND(J561&gt;=$B$538,J561&lt;$X$537),"",プルダウン!$G$9),"")</f>
        <v/>
      </c>
      <c r="X561" s="159"/>
    </row>
    <row r="562" spans="2:24">
      <c r="B562" s="62" t="str">
        <f>IF(B561="ー","ー",IF(B561+1&gt;DATE(基本情報!$F$10,基本情報!$H$10,基本情報!$J$10),"ー",B561+1))</f>
        <v>ー</v>
      </c>
      <c r="C562" s="63" t="str">
        <f t="shared" si="83"/>
        <v>ー</v>
      </c>
      <c r="D562" s="114" t="str">
        <f>IF(B562="","",IF(AND(B562&gt;=基本情報!$G$17,B562&lt;=基本情報!$J$17),"夏季休暇",IF(AND(B562&gt;=基本情報!$G$18,B562&lt;=基本情報!$J$18),"年末年始休暇",(IF($C562=基本情報!$G$16,"休日",IF($C562=基本情報!$I$16,"休日",""))))))</f>
        <v/>
      </c>
      <c r="E562" s="115"/>
      <c r="F562" s="116"/>
      <c r="G562" s="122"/>
      <c r="H562" s="123"/>
      <c r="I562" s="124"/>
      <c r="J562" s="125"/>
      <c r="K562" s="126"/>
      <c r="L562" s="127"/>
      <c r="M562" s="104"/>
      <c r="N562" s="104"/>
      <c r="O562" s="104"/>
      <c r="P562" s="104"/>
      <c r="Q562" s="106"/>
      <c r="R562" s="106"/>
      <c r="U562" s="68" t="str">
        <f>IF(G562=プルダウン!$B$5,ABS(B562-J562),"")</f>
        <v/>
      </c>
      <c r="V562" s="69" t="str">
        <f>IF(AND(D562="",G562=プルダウン!$B$4),"振替作業不可",IF(AND(D562=プルダウン!$B$3,G562=プルダウン!$B$5),"振替休日不可",IF(G562=プルダウン!$B$5,IF(J562="","振替作業日未入力",IF(AND(J562-B562&gt;=-28,J562-B562&lt;=28),"","28日以内に変更")),"")))</f>
        <v/>
      </c>
      <c r="W562" s="159" t="str">
        <f>IF(G562=プルダウン!$B$4,IF(AND(J562&gt;=$B$538,J562&lt;$X$537),"",プルダウン!$G$9),"")</f>
        <v/>
      </c>
      <c r="X562" s="159"/>
    </row>
    <row r="563" spans="2:24">
      <c r="B563" s="62" t="str">
        <f>IF(B562="ー","ー",IF(B562+1&gt;DATE(基本情報!$F$10,基本情報!$H$10,基本情報!$J$10),"ー",B562+1))</f>
        <v>ー</v>
      </c>
      <c r="C563" s="63" t="str">
        <f t="shared" si="83"/>
        <v>ー</v>
      </c>
      <c r="D563" s="114" t="str">
        <f>IF(B563="","",IF(AND(B563&gt;=基本情報!$G$17,B563&lt;=基本情報!$J$17),"夏季休暇",IF(AND(B563&gt;=基本情報!$G$18,B563&lt;=基本情報!$J$18),"年末年始休暇",(IF($C563=基本情報!$G$16,"休日",IF($C563=基本情報!$I$16,"休日",""))))))</f>
        <v/>
      </c>
      <c r="E563" s="115"/>
      <c r="F563" s="116"/>
      <c r="G563" s="122"/>
      <c r="H563" s="123"/>
      <c r="I563" s="124"/>
      <c r="J563" s="125"/>
      <c r="K563" s="126"/>
      <c r="L563" s="127"/>
      <c r="M563" s="104"/>
      <c r="N563" s="104"/>
      <c r="O563" s="104"/>
      <c r="P563" s="104"/>
      <c r="Q563" s="106"/>
      <c r="R563" s="106"/>
      <c r="U563" s="68" t="str">
        <f>IF(G563=プルダウン!$B$5,ABS(B563-J563),"")</f>
        <v/>
      </c>
      <c r="V563" s="69" t="str">
        <f>IF(AND(D563="",G563=プルダウン!$B$4),"振替作業不可",IF(AND(D563=プルダウン!$B$3,G563=プルダウン!$B$5),"振替休日不可",IF(G563=プルダウン!$B$5,IF(J563="","振替作業日未入力",IF(AND(J563-B563&gt;=-28,J563-B563&lt;=28),"","28日以内に変更")),"")))</f>
        <v/>
      </c>
      <c r="W563" s="159" t="str">
        <f>IF(G563=プルダウン!$B$4,IF(AND(J563&gt;=$B$538,J563&lt;$X$537),"",プルダウン!$G$9),"")</f>
        <v/>
      </c>
      <c r="X563" s="159"/>
    </row>
    <row r="564" spans="2:24">
      <c r="B564" s="62" t="str">
        <f>IF(B563="ー","ー",IF(B563+1&gt;DATE(基本情報!$F$10,基本情報!$H$10,基本情報!$J$10),"ー",B563+1))</f>
        <v>ー</v>
      </c>
      <c r="C564" s="63" t="str">
        <f t="shared" si="83"/>
        <v>ー</v>
      </c>
      <c r="D564" s="114" t="str">
        <f>IF(B564="","",IF(AND(B564&gt;=基本情報!$G$17,B564&lt;=基本情報!$J$17),"夏季休暇",IF(AND(B564&gt;=基本情報!$G$18,B564&lt;=基本情報!$J$18),"年末年始休暇",(IF($C564=基本情報!$G$16,"休日",IF($C564=基本情報!$I$16,"休日",""))))))</f>
        <v/>
      </c>
      <c r="E564" s="115"/>
      <c r="F564" s="116"/>
      <c r="G564" s="122"/>
      <c r="H564" s="123"/>
      <c r="I564" s="124"/>
      <c r="J564" s="125"/>
      <c r="K564" s="126"/>
      <c r="L564" s="127"/>
      <c r="M564" s="104"/>
      <c r="N564" s="104"/>
      <c r="O564" s="104"/>
      <c r="P564" s="104"/>
      <c r="Q564" s="106"/>
      <c r="R564" s="106"/>
      <c r="U564" s="68" t="str">
        <f>IF(G564=プルダウン!$B$5,ABS(B564-J564),"")</f>
        <v/>
      </c>
      <c r="V564" s="69" t="str">
        <f>IF(AND(D564="",G564=プルダウン!$B$4),"振替作業不可",IF(AND(D564=プルダウン!$B$3,G564=プルダウン!$B$5),"振替休日不可",IF(G564=プルダウン!$B$5,IF(J564="","振替作業日未入力",IF(AND(J564-B564&gt;=-28,J564-B564&lt;=28),"","28日以内に変更")),"")))</f>
        <v/>
      </c>
      <c r="W564" s="159" t="str">
        <f>IF(G564=プルダウン!$B$4,IF(AND(J564&gt;=$B$538,J564&lt;$X$537),"",プルダウン!$G$9),"")</f>
        <v/>
      </c>
      <c r="X564" s="159"/>
    </row>
    <row r="565" spans="2:24">
      <c r="B565" s="64" t="str">
        <f>IF(B564="ー","ー",IF(B564+1&gt;DATE(基本情報!$F$10,基本情報!$H$10,基本情報!$J$10),"ー",B564+1))</f>
        <v>ー</v>
      </c>
      <c r="C565" s="65" t="str">
        <f t="shared" si="83"/>
        <v>ー</v>
      </c>
      <c r="D565" s="117" t="str">
        <f>IF(B565="","",IF(AND(B565&gt;=基本情報!$G$17,B565&lt;=基本情報!$J$17),"夏季休暇",IF(AND(B565&gt;=基本情報!$G$18,B565&lt;=基本情報!$J$18),"年末年始休暇",(IF($C565=基本情報!$G$16,"休日",IF($C565=基本情報!$I$16,"休日",""))))))</f>
        <v/>
      </c>
      <c r="E565" s="118"/>
      <c r="F565" s="119"/>
      <c r="G565" s="128"/>
      <c r="H565" s="129"/>
      <c r="I565" s="130"/>
      <c r="J565" s="131"/>
      <c r="K565" s="132"/>
      <c r="L565" s="133"/>
      <c r="M565" s="120"/>
      <c r="N565" s="120"/>
      <c r="O565" s="120"/>
      <c r="P565" s="120"/>
      <c r="Q565" s="107"/>
      <c r="R565" s="107"/>
      <c r="U565" s="70" t="str">
        <f>IF(G565=プルダウン!$B$5,ABS(B565-J565),"")</f>
        <v/>
      </c>
      <c r="V565" s="71" t="str">
        <f>IF(AND(D565="",G565=プルダウン!$B$4),"振替作業不可",IF(AND(D565=プルダウン!$B$3,G565=プルダウン!$B$5),"振替休日不可",IF(G565=プルダウン!$B$5,IF(J565="","振替作業日未入力",IF(AND(J565-B565&gt;=-28,J565-B565&lt;=28),"","28日以内に変更")),"")))</f>
        <v/>
      </c>
      <c r="W565" s="157" t="str">
        <f>IF(G565=プルダウン!$B$4,IF(AND(J565&gt;=$B$538,J565&lt;$X$537),"",プルダウン!$G$9),"")</f>
        <v/>
      </c>
      <c r="X565" s="157"/>
    </row>
    <row r="566" spans="2:24">
      <c r="B566" s="60" t="str">
        <f>IF(B565="ー","ー",IF(B565+1&gt;DATE(基本情報!$F$10,基本情報!$H$10,基本情報!$J$10),"ー",IF(MONTH(B559)=MONTH(B565+1),B565+1,"ー")))</f>
        <v>ー</v>
      </c>
      <c r="C566" s="61" t="str">
        <f t="shared" si="83"/>
        <v>ー</v>
      </c>
      <c r="D566" s="134" t="str">
        <f>IF(B566="","",IF(AND(B566&gt;=基本情報!$G$17,B566&lt;=基本情報!$J$17),"夏季休暇",IF(AND(B566&gt;=基本情報!$G$18,B566&lt;=基本情報!$J$18),"年末年始休暇",(IF($C566=基本情報!$G$16,"休日",IF($C566=基本情報!$I$16,"休日",""))))))</f>
        <v/>
      </c>
      <c r="E566" s="135"/>
      <c r="F566" s="136"/>
      <c r="G566" s="137"/>
      <c r="H566" s="138"/>
      <c r="I566" s="139"/>
      <c r="J566" s="140"/>
      <c r="K566" s="141"/>
      <c r="L566" s="142"/>
      <c r="M566" s="144"/>
      <c r="N566" s="144"/>
      <c r="O566" s="144"/>
      <c r="P566" s="144"/>
      <c r="Q566" s="105" t="str">
        <f>IF(COUNTIF(B566:B572,"ー")&gt;0,"ー",IF(COUNTIF(G566:G572,プルダウン!$B$6)+COUNTIF(G566:G572,プルダウン!$B$7)+COUNTIF(G566:G572,プルダウン!$B$8)+COUNTIF(G566:G572,プルダウン!$B$9)&gt;0,"ー",IF(COUNTIF(G566:G572,プルダウン!$B$3)+COUNTIF(G566:G572,プルダウン!$B$4)&gt;=2,"○","×")))</f>
        <v>ー</v>
      </c>
      <c r="R566" s="105" t="str">
        <f>IF(Q566="○",IF(COUNTBLANK(W566:W572)=7,Q566,"×"),Q566)</f>
        <v>ー</v>
      </c>
      <c r="U566" s="66" t="str">
        <f>IF(G566=プルダウン!$B$5,ABS(B566-J566),"")</f>
        <v/>
      </c>
      <c r="V566" s="67" t="str">
        <f>IF(AND(D566="",G566=プルダウン!$B$4),"振替作業不可",IF(AND(D566=プルダウン!$B$3,G566=プルダウン!$B$5),"振替休日不可",IF(G566=プルダウン!$B$5,IF(J566="","振替作業日未入力",IF(AND(J566-B566&gt;=-28,J566-B566&lt;=28),"","28日以内に変更")),"")))</f>
        <v/>
      </c>
      <c r="W566" s="158" t="str">
        <f>IF(G566=プルダウン!$B$4,IF(AND(J566&gt;=$B$538,J566&lt;$X$537),"",プルダウン!$G$9),"")</f>
        <v/>
      </c>
      <c r="X566" s="158"/>
    </row>
    <row r="567" spans="2:24">
      <c r="B567" s="62" t="str">
        <f>IF(B566="ー","ー",IF(B566+1&gt;DATE(基本情報!$F$10,基本情報!$H$10,基本情報!$J$10),"ー",B566+1))</f>
        <v>ー</v>
      </c>
      <c r="C567" s="63" t="str">
        <f t="shared" si="83"/>
        <v>ー</v>
      </c>
      <c r="D567" s="114" t="str">
        <f>IF(B567="","",IF(AND(B567&gt;=基本情報!$G$17,B567&lt;=基本情報!$J$17),"夏季休暇",IF(AND(B567&gt;=基本情報!$G$18,B567&lt;=基本情報!$J$18),"年末年始休暇",(IF($C567=基本情報!$G$16,"休日",IF($C567=基本情報!$I$16,"休日",""))))))</f>
        <v/>
      </c>
      <c r="E567" s="115"/>
      <c r="F567" s="116"/>
      <c r="G567" s="122"/>
      <c r="H567" s="123"/>
      <c r="I567" s="124"/>
      <c r="J567" s="125"/>
      <c r="K567" s="126"/>
      <c r="L567" s="127"/>
      <c r="M567" s="104"/>
      <c r="N567" s="104"/>
      <c r="O567" s="104"/>
      <c r="P567" s="104"/>
      <c r="Q567" s="106"/>
      <c r="R567" s="106"/>
      <c r="U567" s="68" t="str">
        <f>IF(G567=プルダウン!$B$5,ABS(B567-J567),"")</f>
        <v/>
      </c>
      <c r="V567" s="69" t="str">
        <f>IF(AND(D567="",G567=プルダウン!$B$4),"振替作業不可",IF(AND(D567=プルダウン!$B$3,G567=プルダウン!$B$5),"振替休日不可",IF(G567=プルダウン!$B$5,IF(J567="","振替作業日未入力",IF(AND(J567-B567&gt;=-28,J567-B567&lt;=28),"","28日以内に変更")),"")))</f>
        <v/>
      </c>
      <c r="W567" s="159" t="str">
        <f>IF(G567=プルダウン!$B$4,IF(AND(J567&gt;=$B$538,J567&lt;$X$537),"",プルダウン!$G$9),"")</f>
        <v/>
      </c>
      <c r="X567" s="159"/>
    </row>
    <row r="568" spans="2:24">
      <c r="B568" s="62" t="str">
        <f>IF(B567="ー","ー",IF(B567+1&gt;DATE(基本情報!$F$10,基本情報!$H$10,基本情報!$J$10),"ー",B567+1))</f>
        <v>ー</v>
      </c>
      <c r="C568" s="63" t="str">
        <f>IFERROR(TEXT(B568,"aaa"),"")</f>
        <v>ー</v>
      </c>
      <c r="D568" s="114" t="str">
        <f>IF(B568="","",IF(AND(B568&gt;=基本情報!$G$17,B568&lt;=基本情報!$J$17),"夏季休暇",IF(AND(B568&gt;=基本情報!$G$18,B568&lt;=基本情報!$J$18),"年末年始休暇",(IF($C568=基本情報!$G$16,"休日",IF($C568=基本情報!$I$16,"休日",""))))))</f>
        <v/>
      </c>
      <c r="E568" s="115"/>
      <c r="F568" s="116"/>
      <c r="G568" s="122"/>
      <c r="H568" s="123"/>
      <c r="I568" s="124"/>
      <c r="J568" s="125"/>
      <c r="K568" s="126"/>
      <c r="L568" s="127"/>
      <c r="M568" s="104"/>
      <c r="N568" s="104"/>
      <c r="O568" s="104"/>
      <c r="P568" s="104"/>
      <c r="Q568" s="106"/>
      <c r="R568" s="106"/>
      <c r="U568" s="68" t="str">
        <f>IF(G568=プルダウン!$B$5,ABS(B568-J568),"")</f>
        <v/>
      </c>
      <c r="V568" s="69" t="str">
        <f>IF(AND(D568="",G568=プルダウン!$B$4),"振替作業不可",IF(AND(D568=プルダウン!$B$3,G568=プルダウン!$B$5),"振替休日不可",IF(G568=プルダウン!$B$5,IF(J568="","振替作業日未入力",IF(AND(J568-B568&gt;=-28,J568-B568&lt;=28),"","28日以内に変更")),"")))</f>
        <v/>
      </c>
      <c r="W568" s="159" t="str">
        <f>IF(G568=プルダウン!$B$4,IF(AND(J568&gt;=$B$538,J568&lt;$X$537),"",プルダウン!$G$9),"")</f>
        <v/>
      </c>
      <c r="X568" s="159"/>
    </row>
    <row r="569" spans="2:24">
      <c r="B569" s="62" t="str">
        <f>IF(B568="ー","ー",IF(B568+1&gt;DATE(基本情報!$F$10,基本情報!$H$10,基本情報!$J$10),"ー",B568+1))</f>
        <v>ー</v>
      </c>
      <c r="C569" s="63" t="str">
        <f t="shared" ref="C569:C572" si="84">IFERROR(TEXT(B569,"aaa"),"")</f>
        <v>ー</v>
      </c>
      <c r="D569" s="114" t="str">
        <f>IF(B569="","",IF(AND(B569&gt;=基本情報!$G$17,B569&lt;=基本情報!$J$17),"夏季休暇",IF(AND(B569&gt;=基本情報!$G$18,B569&lt;=基本情報!$J$18),"年末年始休暇",(IF($C569=基本情報!$G$16,"休日",IF($C569=基本情報!$I$16,"休日",""))))))</f>
        <v/>
      </c>
      <c r="E569" s="115"/>
      <c r="F569" s="116"/>
      <c r="G569" s="122"/>
      <c r="H569" s="123"/>
      <c r="I569" s="124"/>
      <c r="J569" s="125"/>
      <c r="K569" s="126"/>
      <c r="L569" s="127"/>
      <c r="M569" s="104"/>
      <c r="N569" s="104"/>
      <c r="O569" s="104"/>
      <c r="P569" s="104"/>
      <c r="Q569" s="106"/>
      <c r="R569" s="106"/>
      <c r="U569" s="68" t="str">
        <f>IF(G569=プルダウン!$B$5,ABS(B569-J569),"")</f>
        <v/>
      </c>
      <c r="V569" s="69" t="str">
        <f>IF(AND(D569="",G569=プルダウン!$B$4),"振替作業不可",IF(AND(D569=プルダウン!$B$3,G569=プルダウン!$B$5),"振替休日不可",IF(G569=プルダウン!$B$5,IF(J569="","振替作業日未入力",IF(AND(J569-B569&gt;=-28,J569-B569&lt;=28),"","28日以内に変更")),"")))</f>
        <v/>
      </c>
      <c r="W569" s="159" t="str">
        <f>IF(G569=プルダウン!$B$4,IF(AND(J569&gt;=$B$538,J569&lt;$X$537),"",プルダウン!$G$9),"")</f>
        <v/>
      </c>
      <c r="X569" s="159"/>
    </row>
    <row r="570" spans="2:24">
      <c r="B570" s="62" t="str">
        <f>IF(B569="ー","ー",IF(B569+1&gt;DATE(基本情報!$F$10,基本情報!$H$10,基本情報!$J$10),"ー",B569+1))</f>
        <v>ー</v>
      </c>
      <c r="C570" s="63" t="str">
        <f t="shared" si="84"/>
        <v>ー</v>
      </c>
      <c r="D570" s="114" t="str">
        <f>IF(B570="","",IF(AND(B570&gt;=基本情報!$G$17,B570&lt;=基本情報!$J$17),"夏季休暇",IF(AND(B570&gt;=基本情報!$G$18,B570&lt;=基本情報!$J$18),"年末年始休暇",(IF($C570=基本情報!$G$16,"休日",IF($C570=基本情報!$I$16,"休日",""))))))</f>
        <v/>
      </c>
      <c r="E570" s="115"/>
      <c r="F570" s="116"/>
      <c r="G570" s="122"/>
      <c r="H570" s="123"/>
      <c r="I570" s="124"/>
      <c r="J570" s="125"/>
      <c r="K570" s="126"/>
      <c r="L570" s="127"/>
      <c r="M570" s="104"/>
      <c r="N570" s="104"/>
      <c r="O570" s="104"/>
      <c r="P570" s="104"/>
      <c r="Q570" s="106"/>
      <c r="R570" s="106"/>
      <c r="U570" s="68" t="str">
        <f>IF(G570=プルダウン!$B$5,ABS(B570-J570),"")</f>
        <v/>
      </c>
      <c r="V570" s="69" t="str">
        <f>IF(AND(D570="",G570=プルダウン!$B$4),"振替作業不可",IF(AND(D570=プルダウン!$B$3,G570=プルダウン!$B$5),"振替休日不可",IF(G570=プルダウン!$B$5,IF(J570="","振替作業日未入力",IF(AND(J570-B570&gt;=-28,J570-B570&lt;=28),"","28日以内に変更")),"")))</f>
        <v/>
      </c>
      <c r="W570" s="159" t="str">
        <f>IF(G570=プルダウン!$B$4,IF(AND(J570&gt;=$B$538,J570&lt;$X$537),"",プルダウン!$G$9),"")</f>
        <v/>
      </c>
      <c r="X570" s="159"/>
    </row>
    <row r="571" spans="2:24">
      <c r="B571" s="62" t="str">
        <f>IF(B570="ー","ー",IF(B570+1&gt;DATE(基本情報!$F$10,基本情報!$H$10,基本情報!$J$10),"ー",B570+1))</f>
        <v>ー</v>
      </c>
      <c r="C571" s="63" t="str">
        <f t="shared" si="84"/>
        <v>ー</v>
      </c>
      <c r="D571" s="114" t="str">
        <f>IF(B571="","",IF(AND(B571&gt;=基本情報!$G$17,B571&lt;=基本情報!$J$17),"夏季休暇",IF(AND(B571&gt;=基本情報!$G$18,B571&lt;=基本情報!$J$18),"年末年始休暇",(IF($C571=基本情報!$G$16,"休日",IF($C571=基本情報!$I$16,"休日",""))))))</f>
        <v/>
      </c>
      <c r="E571" s="115"/>
      <c r="F571" s="116"/>
      <c r="G571" s="122"/>
      <c r="H571" s="123"/>
      <c r="I571" s="124"/>
      <c r="J571" s="125"/>
      <c r="K571" s="126"/>
      <c r="L571" s="127"/>
      <c r="M571" s="104"/>
      <c r="N571" s="104"/>
      <c r="O571" s="104"/>
      <c r="P571" s="104"/>
      <c r="Q571" s="106"/>
      <c r="R571" s="106"/>
      <c r="U571" s="68" t="str">
        <f>IF(G571=プルダウン!$B$5,ABS(B571-J571),"")</f>
        <v/>
      </c>
      <c r="V571" s="69" t="str">
        <f>IF(AND(D571="",G571=プルダウン!$B$4),"振替作業不可",IF(AND(D571=プルダウン!$B$3,G571=プルダウン!$B$5),"振替休日不可",IF(G571=プルダウン!$B$5,IF(J571="","振替作業日未入力",IF(AND(J571-B571&gt;=-28,J571-B571&lt;=28),"","28日以内に変更")),"")))</f>
        <v/>
      </c>
      <c r="W571" s="159" t="str">
        <f>IF(G571=プルダウン!$B$4,IF(AND(J571&gt;=$B$538,J571&lt;$X$537),"",プルダウン!$G$9),"")</f>
        <v/>
      </c>
      <c r="X571" s="159"/>
    </row>
    <row r="572" spans="2:24">
      <c r="B572" s="64" t="str">
        <f>IF(B571="ー","ー",IF(B571+1&gt;DATE(基本情報!$F$10,基本情報!$H$10,基本情報!$J$10),"ー",B571+1))</f>
        <v>ー</v>
      </c>
      <c r="C572" s="65" t="str">
        <f t="shared" si="84"/>
        <v>ー</v>
      </c>
      <c r="D572" s="117" t="str">
        <f>IF(B572="","",IF(AND(B572&gt;=基本情報!$G$17,B572&lt;=基本情報!$J$17),"夏季休暇",IF(AND(B572&gt;=基本情報!$G$18,B572&lt;=基本情報!$J$18),"年末年始休暇",(IF($C572=基本情報!$G$16,"休日",IF($C572=基本情報!$I$16,"休日",""))))))</f>
        <v/>
      </c>
      <c r="E572" s="118"/>
      <c r="F572" s="119"/>
      <c r="G572" s="128"/>
      <c r="H572" s="129"/>
      <c r="I572" s="130"/>
      <c r="J572" s="131"/>
      <c r="K572" s="132"/>
      <c r="L572" s="133"/>
      <c r="M572" s="120"/>
      <c r="N572" s="120"/>
      <c r="O572" s="120"/>
      <c r="P572" s="120"/>
      <c r="Q572" s="107"/>
      <c r="R572" s="107"/>
      <c r="U572" s="70" t="str">
        <f>IF(G572=プルダウン!$B$5,ABS(B572-J572),"")</f>
        <v/>
      </c>
      <c r="V572" s="71" t="str">
        <f>IF(AND(D572="",G572=プルダウン!$B$4),"振替作業不可",IF(AND(D572=プルダウン!$B$3,G572=プルダウン!$B$5),"振替休日不可",IF(G572=プルダウン!$B$5,IF(J572="","振替作業日未入力",IF(AND(J572-B572&gt;=-28,J572-B572&lt;=28),"","28日以内に変更")),"")))</f>
        <v/>
      </c>
      <c r="W572" s="157" t="str">
        <f>IF(G572=プルダウン!$B$4,IF(AND(J572&gt;=$B$538,J572&lt;$X$537),"",プルダウン!$G$9),"")</f>
        <v/>
      </c>
      <c r="X572" s="157"/>
    </row>
    <row r="573" spans="2:24" ht="9.75" customHeight="1"/>
    <row r="574" spans="2:24">
      <c r="E574" s="29" t="s">
        <v>86</v>
      </c>
      <c r="F574" s="30"/>
      <c r="G574" s="30"/>
      <c r="H574" s="30"/>
      <c r="I574" s="30"/>
      <c r="J574" s="30"/>
      <c r="K574" s="30"/>
      <c r="L574" s="55" t="s">
        <v>87</v>
      </c>
      <c r="M574" s="30"/>
      <c r="N574" s="30"/>
      <c r="O574" s="30"/>
      <c r="P574" s="30"/>
      <c r="Q574" s="30"/>
      <c r="R574" s="84"/>
    </row>
    <row r="575" spans="2:24">
      <c r="E575" s="78" t="s">
        <v>79</v>
      </c>
      <c r="F575" s="79" t="s">
        <v>80</v>
      </c>
      <c r="G575" s="79" t="s">
        <v>81</v>
      </c>
      <c r="H575" s="79" t="s">
        <v>82</v>
      </c>
      <c r="I575" s="79" t="s">
        <v>83</v>
      </c>
      <c r="J575" s="79" t="s">
        <v>84</v>
      </c>
      <c r="K575" s="80" t="s">
        <v>85</v>
      </c>
      <c r="L575" s="78" t="s">
        <v>79</v>
      </c>
      <c r="M575" s="79" t="s">
        <v>80</v>
      </c>
      <c r="N575" s="79" t="s">
        <v>81</v>
      </c>
      <c r="O575" s="79" t="s">
        <v>82</v>
      </c>
      <c r="P575" s="79" t="s">
        <v>83</v>
      </c>
      <c r="Q575" s="79" t="s">
        <v>84</v>
      </c>
      <c r="R575" s="85" t="s">
        <v>85</v>
      </c>
    </row>
    <row r="576" spans="2:24">
      <c r="E576" s="81">
        <f>COUNTIF($G538:$G572,プルダウン!$B$3)</f>
        <v>0</v>
      </c>
      <c r="F576" s="82">
        <f>COUNTIF($G538:$G572,プルダウン!$B$4)</f>
        <v>0</v>
      </c>
      <c r="G576" s="82">
        <f>COUNTIF($G538:$G572,プルダウン!$B$5)</f>
        <v>0</v>
      </c>
      <c r="H576" s="82">
        <f>COUNTIF($G538:$G572,プルダウン!$B$6)</f>
        <v>0</v>
      </c>
      <c r="I576" s="82">
        <f>COUNTIF($G538:$G572,プルダウン!$B$7)</f>
        <v>0</v>
      </c>
      <c r="J576" s="82">
        <f>COUNTIF($G538:$G572,プルダウン!$B$8)</f>
        <v>0</v>
      </c>
      <c r="K576" s="83">
        <f>COUNTIF($G538:$G572,プルダウン!$B$9)</f>
        <v>0</v>
      </c>
      <c r="L576" s="81">
        <f>E576</f>
        <v>0</v>
      </c>
      <c r="M576" s="82">
        <f t="shared" ref="M576" si="85">F576</f>
        <v>0</v>
      </c>
      <c r="N576" s="82">
        <f t="shared" ref="N576" si="86">G576</f>
        <v>0</v>
      </c>
      <c r="O576" s="82">
        <f t="shared" ref="O576" si="87">H576</f>
        <v>0</v>
      </c>
      <c r="P576" s="82">
        <f t="shared" ref="P576" si="88">I576</f>
        <v>0</v>
      </c>
      <c r="Q576" s="82">
        <f t="shared" ref="Q576" si="89">J576</f>
        <v>0</v>
      </c>
      <c r="R576" s="86">
        <f t="shared" ref="R576" si="90">K576</f>
        <v>0</v>
      </c>
    </row>
    <row r="577" spans="5:18">
      <c r="E577" s="29" t="s">
        <v>58</v>
      </c>
      <c r="F577" s="30"/>
      <c r="G577" s="30"/>
      <c r="H577" s="30"/>
      <c r="I577" s="30"/>
      <c r="J577" s="30"/>
      <c r="K577" s="30"/>
      <c r="L577" s="29" t="s">
        <v>60</v>
      </c>
      <c r="M577" s="30"/>
      <c r="N577" s="30"/>
      <c r="O577" s="30"/>
      <c r="P577" s="30"/>
      <c r="Q577" s="30"/>
      <c r="R577" s="84"/>
    </row>
    <row r="578" spans="5:18">
      <c r="E578" s="55" t="s">
        <v>47</v>
      </c>
      <c r="F578" s="32"/>
      <c r="G578" s="31" t="s">
        <v>48</v>
      </c>
      <c r="H578" s="34"/>
      <c r="I578" s="35" t="s">
        <v>53</v>
      </c>
      <c r="J578" s="36"/>
      <c r="K578" s="35"/>
      <c r="L578" s="55" t="s">
        <v>47</v>
      </c>
      <c r="M578" s="32"/>
      <c r="N578" s="31" t="s">
        <v>48</v>
      </c>
      <c r="O578" s="34"/>
      <c r="P578" s="35" t="s">
        <v>53</v>
      </c>
      <c r="Q578" s="36"/>
      <c r="R578" s="36"/>
    </row>
    <row r="579" spans="5:18">
      <c r="E579" s="56">
        <f>COUNTIF(Q538:Q572,"○")+COUNTIF(Q538:Q572,"×")</f>
        <v>0</v>
      </c>
      <c r="F579" s="32"/>
      <c r="G579" s="31">
        <f>COUNTIF(Q538:Q572,"○")</f>
        <v>0</v>
      </c>
      <c r="H579" s="34"/>
      <c r="I579" s="47" t="e">
        <f>G579/E579</f>
        <v>#DIV/0!</v>
      </c>
      <c r="J579" s="36"/>
      <c r="K579" s="35"/>
      <c r="L579" s="56">
        <f>E579+L531</f>
        <v>8</v>
      </c>
      <c r="M579" s="32"/>
      <c r="N579" s="37">
        <f>G579+N531</f>
        <v>8</v>
      </c>
      <c r="O579" s="34"/>
      <c r="P579" s="47">
        <f>N579/L579</f>
        <v>1</v>
      </c>
      <c r="Q579" s="36"/>
      <c r="R579" s="36"/>
    </row>
    <row r="580" spans="5:18">
      <c r="E580" s="55" t="s">
        <v>59</v>
      </c>
      <c r="F580" s="32"/>
      <c r="G580" s="32"/>
      <c r="H580" s="32"/>
      <c r="I580" s="32"/>
      <c r="J580" s="33"/>
      <c r="K580" s="32"/>
      <c r="L580" s="55" t="s">
        <v>61</v>
      </c>
      <c r="M580" s="32"/>
      <c r="N580" s="32"/>
      <c r="O580" s="32"/>
      <c r="P580" s="32"/>
      <c r="Q580" s="33"/>
      <c r="R580" s="33"/>
    </row>
    <row r="581" spans="5:18">
      <c r="E581" s="55" t="s">
        <v>47</v>
      </c>
      <c r="F581" s="32"/>
      <c r="G581" s="31" t="s">
        <v>48</v>
      </c>
      <c r="H581" s="34"/>
      <c r="I581" s="35" t="s">
        <v>53</v>
      </c>
      <c r="J581" s="36"/>
      <c r="K581" s="35"/>
      <c r="L581" s="55" t="s">
        <v>47</v>
      </c>
      <c r="M581" s="32"/>
      <c r="N581" s="31" t="s">
        <v>48</v>
      </c>
      <c r="O581" s="34"/>
      <c r="P581" s="35" t="s">
        <v>62</v>
      </c>
      <c r="Q581" s="36"/>
      <c r="R581" s="36"/>
    </row>
    <row r="582" spans="5:18">
      <c r="E582" s="56">
        <f>COUNTIF(R538:R572,"○")+COUNTIF(R538:R572,"×")</f>
        <v>0</v>
      </c>
      <c r="F582" s="32"/>
      <c r="G582" s="31">
        <f>COUNTIF(R538:R572,"○")</f>
        <v>0</v>
      </c>
      <c r="H582" s="34"/>
      <c r="I582" s="47" t="e">
        <f>G582/E582</f>
        <v>#DIV/0!</v>
      </c>
      <c r="J582" s="36"/>
      <c r="K582" s="35"/>
      <c r="L582" s="56">
        <f>E582+L534</f>
        <v>8</v>
      </c>
      <c r="M582" s="32"/>
      <c r="N582" s="37">
        <f>G582+N534</f>
        <v>7</v>
      </c>
      <c r="O582" s="34"/>
      <c r="P582" s="47" t="str">
        <f>IF(L582=0,"ー",IF(N582=L582,"達成","未達成"))</f>
        <v>未達成</v>
      </c>
      <c r="Q582" s="36"/>
      <c r="R582" s="36"/>
    </row>
    <row r="583" spans="5:18" ht="9.75" customHeight="1">
      <c r="E583" s="48"/>
      <c r="F583" s="48"/>
      <c r="G583" s="48"/>
      <c r="H583" s="48"/>
      <c r="I583" s="48"/>
      <c r="J583" s="48"/>
      <c r="K583" s="48"/>
      <c r="L583" s="49"/>
      <c r="M583" s="50"/>
      <c r="N583" s="50"/>
      <c r="O583" s="50"/>
      <c r="P583" s="51"/>
      <c r="Q583" s="50"/>
      <c r="R583" s="50"/>
    </row>
  </sheetData>
  <mergeCells count="2333">
    <mergeCell ref="W572:X572"/>
    <mergeCell ref="W555:X555"/>
    <mergeCell ref="W556:X556"/>
    <mergeCell ref="W557:X557"/>
    <mergeCell ref="W558:X558"/>
    <mergeCell ref="W559:X559"/>
    <mergeCell ref="W560:X560"/>
    <mergeCell ref="W561:X561"/>
    <mergeCell ref="W562:X562"/>
    <mergeCell ref="W563:X563"/>
    <mergeCell ref="W564:X564"/>
    <mergeCell ref="W565:X565"/>
    <mergeCell ref="W566:X566"/>
    <mergeCell ref="W567:X567"/>
    <mergeCell ref="W568:X568"/>
    <mergeCell ref="W569:X569"/>
    <mergeCell ref="W570:X570"/>
    <mergeCell ref="W571:X571"/>
    <mergeCell ref="W550:X550"/>
    <mergeCell ref="W551:X551"/>
    <mergeCell ref="W552:X552"/>
    <mergeCell ref="W553:X553"/>
    <mergeCell ref="W554:X554"/>
    <mergeCell ref="W510:X510"/>
    <mergeCell ref="W511:X511"/>
    <mergeCell ref="W512:X512"/>
    <mergeCell ref="W513:X513"/>
    <mergeCell ref="W514:X514"/>
    <mergeCell ref="W515:X515"/>
    <mergeCell ref="W516:X516"/>
    <mergeCell ref="W517:X517"/>
    <mergeCell ref="W518:X518"/>
    <mergeCell ref="W519:X519"/>
    <mergeCell ref="W520:X520"/>
    <mergeCell ref="W521:X521"/>
    <mergeCell ref="W522:X522"/>
    <mergeCell ref="W523:X523"/>
    <mergeCell ref="W524:X524"/>
    <mergeCell ref="W538:X538"/>
    <mergeCell ref="W539:X539"/>
    <mergeCell ref="W540:X540"/>
    <mergeCell ref="W541:X541"/>
    <mergeCell ref="W542:X542"/>
    <mergeCell ref="W543:X543"/>
    <mergeCell ref="W544:X544"/>
    <mergeCell ref="W545:X545"/>
    <mergeCell ref="W546:X546"/>
    <mergeCell ref="W547:X547"/>
    <mergeCell ref="W548:X548"/>
    <mergeCell ref="W549:X549"/>
    <mergeCell ref="O536:R536"/>
    <mergeCell ref="U536:U537"/>
    <mergeCell ref="W536:X536"/>
    <mergeCell ref="R518:R524"/>
    <mergeCell ref="M518:P518"/>
    <mergeCell ref="Q518:Q524"/>
    <mergeCell ref="M519:P519"/>
    <mergeCell ref="M520:P520"/>
    <mergeCell ref="M521:P521"/>
    <mergeCell ref="M522:P522"/>
    <mergeCell ref="W493:X493"/>
    <mergeCell ref="W494:X494"/>
    <mergeCell ref="W495:X495"/>
    <mergeCell ref="W496:X496"/>
    <mergeCell ref="W497:X497"/>
    <mergeCell ref="W498:X498"/>
    <mergeCell ref="W499:X499"/>
    <mergeCell ref="W500:X500"/>
    <mergeCell ref="W501:X501"/>
    <mergeCell ref="W502:X502"/>
    <mergeCell ref="W503:X503"/>
    <mergeCell ref="W504:X504"/>
    <mergeCell ref="W505:X505"/>
    <mergeCell ref="W506:X506"/>
    <mergeCell ref="W507:X507"/>
    <mergeCell ref="W508:X508"/>
    <mergeCell ref="W509:X509"/>
    <mergeCell ref="M498:P498"/>
    <mergeCell ref="M499:P499"/>
    <mergeCell ref="M500:P500"/>
    <mergeCell ref="M501:P501"/>
    <mergeCell ref="M502:P502"/>
    <mergeCell ref="W466:X466"/>
    <mergeCell ref="W467:X467"/>
    <mergeCell ref="W468:X468"/>
    <mergeCell ref="W469:X469"/>
    <mergeCell ref="W470:X470"/>
    <mergeCell ref="W471:X471"/>
    <mergeCell ref="W472:X472"/>
    <mergeCell ref="W473:X473"/>
    <mergeCell ref="W474:X474"/>
    <mergeCell ref="W475:X475"/>
    <mergeCell ref="W476:X476"/>
    <mergeCell ref="O488:R488"/>
    <mergeCell ref="U488:U489"/>
    <mergeCell ref="W488:X488"/>
    <mergeCell ref="W490:X490"/>
    <mergeCell ref="W491:X491"/>
    <mergeCell ref="W492:X492"/>
    <mergeCell ref="M490:P490"/>
    <mergeCell ref="Q490:Q496"/>
    <mergeCell ref="M491:P491"/>
    <mergeCell ref="M492:P492"/>
    <mergeCell ref="M493:P493"/>
    <mergeCell ref="M494:P494"/>
    <mergeCell ref="M495:P495"/>
    <mergeCell ref="M496:P496"/>
    <mergeCell ref="M471:P471"/>
    <mergeCell ref="M472:P472"/>
    <mergeCell ref="M473:P473"/>
    <mergeCell ref="M474:P474"/>
    <mergeCell ref="M475:P475"/>
    <mergeCell ref="M476:P476"/>
    <mergeCell ref="Q463:Q469"/>
    <mergeCell ref="W449:X449"/>
    <mergeCell ref="W450:X450"/>
    <mergeCell ref="W451:X451"/>
    <mergeCell ref="W452:X452"/>
    <mergeCell ref="W453:X453"/>
    <mergeCell ref="W454:X454"/>
    <mergeCell ref="W455:X455"/>
    <mergeCell ref="W456:X456"/>
    <mergeCell ref="W457:X457"/>
    <mergeCell ref="W458:X458"/>
    <mergeCell ref="W459:X459"/>
    <mergeCell ref="W460:X460"/>
    <mergeCell ref="W461:X461"/>
    <mergeCell ref="W462:X462"/>
    <mergeCell ref="W463:X463"/>
    <mergeCell ref="W464:X464"/>
    <mergeCell ref="W465:X465"/>
    <mergeCell ref="W421:X421"/>
    <mergeCell ref="W422:X422"/>
    <mergeCell ref="W423:X423"/>
    <mergeCell ref="W424:X424"/>
    <mergeCell ref="W425:X425"/>
    <mergeCell ref="W426:X426"/>
    <mergeCell ref="W427:X427"/>
    <mergeCell ref="W428:X428"/>
    <mergeCell ref="O440:R440"/>
    <mergeCell ref="U440:U441"/>
    <mergeCell ref="W440:X440"/>
    <mergeCell ref="W442:X442"/>
    <mergeCell ref="W443:X443"/>
    <mergeCell ref="W444:X444"/>
    <mergeCell ref="W445:X445"/>
    <mergeCell ref="W446:X446"/>
    <mergeCell ref="W447:X447"/>
    <mergeCell ref="Q422:Q428"/>
    <mergeCell ref="M424:P424"/>
    <mergeCell ref="M425:P425"/>
    <mergeCell ref="M426:P426"/>
    <mergeCell ref="M427:P427"/>
    <mergeCell ref="M428:P428"/>
    <mergeCell ref="M446:P446"/>
    <mergeCell ref="M441:P441"/>
    <mergeCell ref="M442:P442"/>
    <mergeCell ref="Q442:Q448"/>
    <mergeCell ref="M443:P443"/>
    <mergeCell ref="W448:X448"/>
    <mergeCell ref="M448:P448"/>
    <mergeCell ref="W404:X404"/>
    <mergeCell ref="W405:X405"/>
    <mergeCell ref="W406:X406"/>
    <mergeCell ref="W407:X407"/>
    <mergeCell ref="W408:X408"/>
    <mergeCell ref="W409:X409"/>
    <mergeCell ref="W410:X410"/>
    <mergeCell ref="W411:X411"/>
    <mergeCell ref="W412:X412"/>
    <mergeCell ref="W413:X413"/>
    <mergeCell ref="W414:X414"/>
    <mergeCell ref="W415:X415"/>
    <mergeCell ref="W416:X416"/>
    <mergeCell ref="W417:X417"/>
    <mergeCell ref="W418:X418"/>
    <mergeCell ref="W419:X419"/>
    <mergeCell ref="W420:X420"/>
    <mergeCell ref="W377:X377"/>
    <mergeCell ref="W378:X378"/>
    <mergeCell ref="W379:X379"/>
    <mergeCell ref="W380:X380"/>
    <mergeCell ref="O392:R392"/>
    <mergeCell ref="U392:U393"/>
    <mergeCell ref="W392:X392"/>
    <mergeCell ref="W394:X394"/>
    <mergeCell ref="W395:X395"/>
    <mergeCell ref="W396:X396"/>
    <mergeCell ref="W397:X397"/>
    <mergeCell ref="W398:X398"/>
    <mergeCell ref="W399:X399"/>
    <mergeCell ref="W400:X400"/>
    <mergeCell ref="W401:X401"/>
    <mergeCell ref="W402:X402"/>
    <mergeCell ref="W403:X403"/>
    <mergeCell ref="M398:P398"/>
    <mergeCell ref="W360:X360"/>
    <mergeCell ref="W361:X361"/>
    <mergeCell ref="W362:X362"/>
    <mergeCell ref="W363:X363"/>
    <mergeCell ref="W364:X364"/>
    <mergeCell ref="W365:X365"/>
    <mergeCell ref="W366:X366"/>
    <mergeCell ref="W367:X367"/>
    <mergeCell ref="W368:X368"/>
    <mergeCell ref="W369:X369"/>
    <mergeCell ref="W370:X370"/>
    <mergeCell ref="W371:X371"/>
    <mergeCell ref="W372:X372"/>
    <mergeCell ref="W373:X373"/>
    <mergeCell ref="W374:X374"/>
    <mergeCell ref="W375:X375"/>
    <mergeCell ref="W376:X376"/>
    <mergeCell ref="U344:U345"/>
    <mergeCell ref="W344:X344"/>
    <mergeCell ref="W346:X346"/>
    <mergeCell ref="W347:X347"/>
    <mergeCell ref="W348:X348"/>
    <mergeCell ref="W349:X349"/>
    <mergeCell ref="W350:X350"/>
    <mergeCell ref="W351:X351"/>
    <mergeCell ref="W352:X352"/>
    <mergeCell ref="W353:X353"/>
    <mergeCell ref="W354:X354"/>
    <mergeCell ref="W355:X355"/>
    <mergeCell ref="W356:X356"/>
    <mergeCell ref="W357:X357"/>
    <mergeCell ref="W358:X358"/>
    <mergeCell ref="W359:X359"/>
    <mergeCell ref="M357:P357"/>
    <mergeCell ref="M358:P358"/>
    <mergeCell ref="M353:P353"/>
    <mergeCell ref="Q353:Q359"/>
    <mergeCell ref="M354:P354"/>
    <mergeCell ref="W316:X316"/>
    <mergeCell ref="W317:X317"/>
    <mergeCell ref="W318:X318"/>
    <mergeCell ref="W319:X319"/>
    <mergeCell ref="W320:X320"/>
    <mergeCell ref="W321:X321"/>
    <mergeCell ref="W322:X322"/>
    <mergeCell ref="W323:X323"/>
    <mergeCell ref="W324:X324"/>
    <mergeCell ref="W325:X325"/>
    <mergeCell ref="W326:X326"/>
    <mergeCell ref="W327:X327"/>
    <mergeCell ref="W328:X328"/>
    <mergeCell ref="W329:X329"/>
    <mergeCell ref="W330:X330"/>
    <mergeCell ref="W331:X331"/>
    <mergeCell ref="W332:X332"/>
    <mergeCell ref="W299:X299"/>
    <mergeCell ref="W300:X300"/>
    <mergeCell ref="W301:X301"/>
    <mergeCell ref="W302:X302"/>
    <mergeCell ref="W303:X303"/>
    <mergeCell ref="W304:X304"/>
    <mergeCell ref="W305:X305"/>
    <mergeCell ref="W306:X306"/>
    <mergeCell ref="W307:X307"/>
    <mergeCell ref="W308:X308"/>
    <mergeCell ref="W309:X309"/>
    <mergeCell ref="W310:X310"/>
    <mergeCell ref="W311:X311"/>
    <mergeCell ref="W312:X312"/>
    <mergeCell ref="W313:X313"/>
    <mergeCell ref="W314:X314"/>
    <mergeCell ref="W315:X315"/>
    <mergeCell ref="W281:X281"/>
    <mergeCell ref="W282:X282"/>
    <mergeCell ref="W283:X283"/>
    <mergeCell ref="W284:X284"/>
    <mergeCell ref="O296:R296"/>
    <mergeCell ref="U296:U297"/>
    <mergeCell ref="W296:X296"/>
    <mergeCell ref="W298:X298"/>
    <mergeCell ref="Q278:Q284"/>
    <mergeCell ref="M279:P279"/>
    <mergeCell ref="M280:P280"/>
    <mergeCell ref="M281:P281"/>
    <mergeCell ref="M282:P282"/>
    <mergeCell ref="M283:P283"/>
    <mergeCell ref="M284:P284"/>
    <mergeCell ref="Q271:Q277"/>
    <mergeCell ref="M277:P277"/>
    <mergeCell ref="M273:P273"/>
    <mergeCell ref="M274:P274"/>
    <mergeCell ref="W264:X264"/>
    <mergeCell ref="W265:X265"/>
    <mergeCell ref="W266:X266"/>
    <mergeCell ref="W267:X267"/>
    <mergeCell ref="W268:X268"/>
    <mergeCell ref="W269:X269"/>
    <mergeCell ref="W270:X270"/>
    <mergeCell ref="W271:X271"/>
    <mergeCell ref="W272:X272"/>
    <mergeCell ref="W273:X273"/>
    <mergeCell ref="W274:X274"/>
    <mergeCell ref="W275:X275"/>
    <mergeCell ref="W276:X276"/>
    <mergeCell ref="W277:X277"/>
    <mergeCell ref="W278:X278"/>
    <mergeCell ref="W279:X279"/>
    <mergeCell ref="W280:X280"/>
    <mergeCell ref="W233:X233"/>
    <mergeCell ref="W234:X234"/>
    <mergeCell ref="W235:X235"/>
    <mergeCell ref="W236:X236"/>
    <mergeCell ref="O248:R248"/>
    <mergeCell ref="U248:U249"/>
    <mergeCell ref="W248:X248"/>
    <mergeCell ref="W250:X250"/>
    <mergeCell ref="W251:X251"/>
    <mergeCell ref="W252:X252"/>
    <mergeCell ref="W253:X253"/>
    <mergeCell ref="W254:X254"/>
    <mergeCell ref="W255:X255"/>
    <mergeCell ref="W256:X256"/>
    <mergeCell ref="W257:X257"/>
    <mergeCell ref="W258:X258"/>
    <mergeCell ref="W259:X259"/>
    <mergeCell ref="R250:R256"/>
    <mergeCell ref="R257:R263"/>
    <mergeCell ref="W260:X260"/>
    <mergeCell ref="W261:X261"/>
    <mergeCell ref="W262:X262"/>
    <mergeCell ref="W263:X263"/>
    <mergeCell ref="W216:X216"/>
    <mergeCell ref="W217:X217"/>
    <mergeCell ref="W218:X218"/>
    <mergeCell ref="W219:X219"/>
    <mergeCell ref="W220:X220"/>
    <mergeCell ref="W221:X221"/>
    <mergeCell ref="W222:X222"/>
    <mergeCell ref="W223:X223"/>
    <mergeCell ref="W224:X224"/>
    <mergeCell ref="W225:X225"/>
    <mergeCell ref="W226:X226"/>
    <mergeCell ref="W227:X227"/>
    <mergeCell ref="W228:X228"/>
    <mergeCell ref="W229:X229"/>
    <mergeCell ref="W230:X230"/>
    <mergeCell ref="W231:X231"/>
    <mergeCell ref="W232:X232"/>
    <mergeCell ref="W185:X185"/>
    <mergeCell ref="W186:X186"/>
    <mergeCell ref="W187:X187"/>
    <mergeCell ref="W188:X188"/>
    <mergeCell ref="O200:R200"/>
    <mergeCell ref="U200:U201"/>
    <mergeCell ref="W200:X200"/>
    <mergeCell ref="W202:X202"/>
    <mergeCell ref="W203:X203"/>
    <mergeCell ref="W204:X204"/>
    <mergeCell ref="W205:X205"/>
    <mergeCell ref="W206:X206"/>
    <mergeCell ref="W207:X207"/>
    <mergeCell ref="W208:X208"/>
    <mergeCell ref="W209:X209"/>
    <mergeCell ref="W210:X210"/>
    <mergeCell ref="Q182:Q188"/>
    <mergeCell ref="M182:P182"/>
    <mergeCell ref="R202:R208"/>
    <mergeCell ref="R209:R215"/>
    <mergeCell ref="W211:X211"/>
    <mergeCell ref="W212:X212"/>
    <mergeCell ref="W213:X213"/>
    <mergeCell ref="W214:X214"/>
    <mergeCell ref="W215:X215"/>
    <mergeCell ref="M183:P183"/>
    <mergeCell ref="M202:P202"/>
    <mergeCell ref="Q202:Q208"/>
    <mergeCell ref="M203:P203"/>
    <mergeCell ref="M204:P204"/>
    <mergeCell ref="M205:P205"/>
    <mergeCell ref="M206:P206"/>
    <mergeCell ref="W168:X168"/>
    <mergeCell ref="W169:X169"/>
    <mergeCell ref="W170:X170"/>
    <mergeCell ref="W171:X171"/>
    <mergeCell ref="W172:X172"/>
    <mergeCell ref="W173:X173"/>
    <mergeCell ref="W174:X174"/>
    <mergeCell ref="W175:X175"/>
    <mergeCell ref="W176:X176"/>
    <mergeCell ref="W177:X177"/>
    <mergeCell ref="W178:X178"/>
    <mergeCell ref="W179:X179"/>
    <mergeCell ref="W180:X180"/>
    <mergeCell ref="W181:X181"/>
    <mergeCell ref="W182:X182"/>
    <mergeCell ref="W183:X183"/>
    <mergeCell ref="W184:X184"/>
    <mergeCell ref="W140:X140"/>
    <mergeCell ref="O152:R152"/>
    <mergeCell ref="U152:U153"/>
    <mergeCell ref="W152:X152"/>
    <mergeCell ref="W154:X154"/>
    <mergeCell ref="W155:X155"/>
    <mergeCell ref="W156:X156"/>
    <mergeCell ref="W157:X157"/>
    <mergeCell ref="W158:X158"/>
    <mergeCell ref="W159:X159"/>
    <mergeCell ref="W160:X160"/>
    <mergeCell ref="W161:X161"/>
    <mergeCell ref="W162:X162"/>
    <mergeCell ref="W163:X163"/>
    <mergeCell ref="W164:X164"/>
    <mergeCell ref="W165:X165"/>
    <mergeCell ref="W166:X166"/>
    <mergeCell ref="R154:R160"/>
    <mergeCell ref="R161:R167"/>
    <mergeCell ref="W167:X167"/>
    <mergeCell ref="W123:X123"/>
    <mergeCell ref="W124:X124"/>
    <mergeCell ref="W125:X125"/>
    <mergeCell ref="W126:X126"/>
    <mergeCell ref="W127:X127"/>
    <mergeCell ref="W128:X128"/>
    <mergeCell ref="W129:X129"/>
    <mergeCell ref="W130:X130"/>
    <mergeCell ref="W131:X131"/>
    <mergeCell ref="W132:X132"/>
    <mergeCell ref="W133:X133"/>
    <mergeCell ref="W134:X134"/>
    <mergeCell ref="W135:X135"/>
    <mergeCell ref="W136:X136"/>
    <mergeCell ref="W137:X137"/>
    <mergeCell ref="W138:X138"/>
    <mergeCell ref="W139:X139"/>
    <mergeCell ref="W106:X106"/>
    <mergeCell ref="W107:X107"/>
    <mergeCell ref="W108:X108"/>
    <mergeCell ref="W109:X109"/>
    <mergeCell ref="W110:X110"/>
    <mergeCell ref="W111:X111"/>
    <mergeCell ref="W112:X112"/>
    <mergeCell ref="W113:X113"/>
    <mergeCell ref="W114:X114"/>
    <mergeCell ref="W115:X115"/>
    <mergeCell ref="W116:X116"/>
    <mergeCell ref="W117:X117"/>
    <mergeCell ref="W118:X118"/>
    <mergeCell ref="W119:X119"/>
    <mergeCell ref="W120:X120"/>
    <mergeCell ref="W121:X121"/>
    <mergeCell ref="W122:X122"/>
    <mergeCell ref="W81:X81"/>
    <mergeCell ref="W82:X82"/>
    <mergeCell ref="W83:X83"/>
    <mergeCell ref="W84:X84"/>
    <mergeCell ref="W85:X85"/>
    <mergeCell ref="W86:X86"/>
    <mergeCell ref="W87:X87"/>
    <mergeCell ref="W88:X88"/>
    <mergeCell ref="W89:X89"/>
    <mergeCell ref="W90:X90"/>
    <mergeCell ref="W91:X91"/>
    <mergeCell ref="W92:X92"/>
    <mergeCell ref="U56:U57"/>
    <mergeCell ref="W56:X56"/>
    <mergeCell ref="W58:X58"/>
    <mergeCell ref="O104:R104"/>
    <mergeCell ref="U104:U105"/>
    <mergeCell ref="W104:X104"/>
    <mergeCell ref="W64:X64"/>
    <mergeCell ref="W65:X65"/>
    <mergeCell ref="W66:X66"/>
    <mergeCell ref="W67:X67"/>
    <mergeCell ref="W68:X68"/>
    <mergeCell ref="W69:X69"/>
    <mergeCell ref="W70:X70"/>
    <mergeCell ref="W71:X71"/>
    <mergeCell ref="W72:X72"/>
    <mergeCell ref="W73:X73"/>
    <mergeCell ref="W74:X74"/>
    <mergeCell ref="W75:X75"/>
    <mergeCell ref="W76:X76"/>
    <mergeCell ref="W77:X77"/>
    <mergeCell ref="W27:X27"/>
    <mergeCell ref="W28:X28"/>
    <mergeCell ref="W29:X29"/>
    <mergeCell ref="W30:X30"/>
    <mergeCell ref="W31:X31"/>
    <mergeCell ref="W32:X32"/>
    <mergeCell ref="W33:X33"/>
    <mergeCell ref="W34:X34"/>
    <mergeCell ref="W78:X78"/>
    <mergeCell ref="W79:X79"/>
    <mergeCell ref="W80:X80"/>
    <mergeCell ref="W35:X35"/>
    <mergeCell ref="W36:X36"/>
    <mergeCell ref="W37:X37"/>
    <mergeCell ref="W38:X38"/>
    <mergeCell ref="W39:X39"/>
    <mergeCell ref="W40:X40"/>
    <mergeCell ref="W41:X41"/>
    <mergeCell ref="W42:X42"/>
    <mergeCell ref="W43:X43"/>
    <mergeCell ref="W44:X44"/>
    <mergeCell ref="W59:X59"/>
    <mergeCell ref="W60:X60"/>
    <mergeCell ref="W61:X61"/>
    <mergeCell ref="W62:X62"/>
    <mergeCell ref="W63:X63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21:X21"/>
    <mergeCell ref="W22:X22"/>
    <mergeCell ref="W23:X23"/>
    <mergeCell ref="W24:X24"/>
    <mergeCell ref="W25:X25"/>
    <mergeCell ref="W26:X26"/>
    <mergeCell ref="D566:F566"/>
    <mergeCell ref="G566:I566"/>
    <mergeCell ref="J566:L566"/>
    <mergeCell ref="M566:P566"/>
    <mergeCell ref="Q566:Q572"/>
    <mergeCell ref="D567:F567"/>
    <mergeCell ref="G567:I567"/>
    <mergeCell ref="J567:L567"/>
    <mergeCell ref="M567:P567"/>
    <mergeCell ref="D568:F568"/>
    <mergeCell ref="G568:I568"/>
    <mergeCell ref="J568:L568"/>
    <mergeCell ref="M568:P568"/>
    <mergeCell ref="D569:F569"/>
    <mergeCell ref="G569:I569"/>
    <mergeCell ref="J569:L569"/>
    <mergeCell ref="M569:P569"/>
    <mergeCell ref="D570:F570"/>
    <mergeCell ref="G570:I570"/>
    <mergeCell ref="J570:L570"/>
    <mergeCell ref="M570:P570"/>
    <mergeCell ref="D571:F571"/>
    <mergeCell ref="G571:I571"/>
    <mergeCell ref="J571:L571"/>
    <mergeCell ref="M571:P571"/>
    <mergeCell ref="D572:F572"/>
    <mergeCell ref="G572:I572"/>
    <mergeCell ref="J572:L572"/>
    <mergeCell ref="M572:P572"/>
    <mergeCell ref="D559:F559"/>
    <mergeCell ref="G559:I559"/>
    <mergeCell ref="J559:L559"/>
    <mergeCell ref="M559:P559"/>
    <mergeCell ref="Q559:Q565"/>
    <mergeCell ref="D560:F560"/>
    <mergeCell ref="G560:I560"/>
    <mergeCell ref="J560:L560"/>
    <mergeCell ref="M560:P560"/>
    <mergeCell ref="D561:F561"/>
    <mergeCell ref="G561:I561"/>
    <mergeCell ref="J561:L561"/>
    <mergeCell ref="M561:P561"/>
    <mergeCell ref="D562:F562"/>
    <mergeCell ref="G562:I562"/>
    <mergeCell ref="J562:L562"/>
    <mergeCell ref="M562:P562"/>
    <mergeCell ref="D563:F563"/>
    <mergeCell ref="G563:I563"/>
    <mergeCell ref="J563:L563"/>
    <mergeCell ref="M563:P563"/>
    <mergeCell ref="D564:F564"/>
    <mergeCell ref="G564:I564"/>
    <mergeCell ref="J564:L564"/>
    <mergeCell ref="M564:P564"/>
    <mergeCell ref="D565:F565"/>
    <mergeCell ref="G565:I565"/>
    <mergeCell ref="J565:L565"/>
    <mergeCell ref="M565:P565"/>
    <mergeCell ref="D552:F552"/>
    <mergeCell ref="G552:I552"/>
    <mergeCell ref="J552:L552"/>
    <mergeCell ref="M552:P552"/>
    <mergeCell ref="Q552:Q558"/>
    <mergeCell ref="D553:F553"/>
    <mergeCell ref="G553:I553"/>
    <mergeCell ref="J553:L553"/>
    <mergeCell ref="M553:P553"/>
    <mergeCell ref="D554:F554"/>
    <mergeCell ref="G554:I554"/>
    <mergeCell ref="J554:L554"/>
    <mergeCell ref="M554:P554"/>
    <mergeCell ref="D555:F555"/>
    <mergeCell ref="G555:I555"/>
    <mergeCell ref="J555:L555"/>
    <mergeCell ref="M555:P555"/>
    <mergeCell ref="D556:F556"/>
    <mergeCell ref="G556:I556"/>
    <mergeCell ref="J556:L556"/>
    <mergeCell ref="M556:P556"/>
    <mergeCell ref="D557:F557"/>
    <mergeCell ref="G557:I557"/>
    <mergeCell ref="J557:L557"/>
    <mergeCell ref="M557:P557"/>
    <mergeCell ref="D558:F558"/>
    <mergeCell ref="G558:I558"/>
    <mergeCell ref="J558:L558"/>
    <mergeCell ref="M558:P558"/>
    <mergeCell ref="G544:I544"/>
    <mergeCell ref="J544:L544"/>
    <mergeCell ref="M544:P544"/>
    <mergeCell ref="D545:F545"/>
    <mergeCell ref="G545:I545"/>
    <mergeCell ref="J545:L545"/>
    <mergeCell ref="M545:P545"/>
    <mergeCell ref="Q545:Q551"/>
    <mergeCell ref="D546:F546"/>
    <mergeCell ref="G546:I546"/>
    <mergeCell ref="J546:L546"/>
    <mergeCell ref="M546:P546"/>
    <mergeCell ref="D547:F547"/>
    <mergeCell ref="G547:I547"/>
    <mergeCell ref="J547:L547"/>
    <mergeCell ref="M547:P547"/>
    <mergeCell ref="D548:F548"/>
    <mergeCell ref="G548:I548"/>
    <mergeCell ref="J548:L548"/>
    <mergeCell ref="M548:P548"/>
    <mergeCell ref="D549:F549"/>
    <mergeCell ref="G549:I549"/>
    <mergeCell ref="J549:L549"/>
    <mergeCell ref="M549:P549"/>
    <mergeCell ref="D550:F550"/>
    <mergeCell ref="G550:I550"/>
    <mergeCell ref="J550:L550"/>
    <mergeCell ref="M550:P550"/>
    <mergeCell ref="D551:F551"/>
    <mergeCell ref="G551:I551"/>
    <mergeCell ref="J551:L551"/>
    <mergeCell ref="M551:P551"/>
    <mergeCell ref="B536:C536"/>
    <mergeCell ref="M536:N536"/>
    <mergeCell ref="D537:F537"/>
    <mergeCell ref="G537:I537"/>
    <mergeCell ref="J537:L537"/>
    <mergeCell ref="M537:P537"/>
    <mergeCell ref="D538:F538"/>
    <mergeCell ref="G538:I538"/>
    <mergeCell ref="J538:L538"/>
    <mergeCell ref="M538:P538"/>
    <mergeCell ref="Q538:Q544"/>
    <mergeCell ref="D539:F539"/>
    <mergeCell ref="G539:I539"/>
    <mergeCell ref="J539:L539"/>
    <mergeCell ref="M539:P539"/>
    <mergeCell ref="D540:F540"/>
    <mergeCell ref="G540:I540"/>
    <mergeCell ref="J540:L540"/>
    <mergeCell ref="M540:P540"/>
    <mergeCell ref="D541:F541"/>
    <mergeCell ref="G541:I541"/>
    <mergeCell ref="J541:L541"/>
    <mergeCell ref="M541:P541"/>
    <mergeCell ref="D542:F542"/>
    <mergeCell ref="G542:I542"/>
    <mergeCell ref="J542:L542"/>
    <mergeCell ref="M542:P542"/>
    <mergeCell ref="D543:F543"/>
    <mergeCell ref="G543:I543"/>
    <mergeCell ref="J543:L543"/>
    <mergeCell ref="M543:P543"/>
    <mergeCell ref="D544:F544"/>
    <mergeCell ref="M510:P510"/>
    <mergeCell ref="M511:P511"/>
    <mergeCell ref="Q511:Q517"/>
    <mergeCell ref="M512:P512"/>
    <mergeCell ref="M513:P513"/>
    <mergeCell ref="M514:P514"/>
    <mergeCell ref="M515:P515"/>
    <mergeCell ref="M516:P516"/>
    <mergeCell ref="M517:P517"/>
    <mergeCell ref="B488:C488"/>
    <mergeCell ref="M488:N488"/>
    <mergeCell ref="D489:F489"/>
    <mergeCell ref="G489:I489"/>
    <mergeCell ref="J489:L489"/>
    <mergeCell ref="M489:P489"/>
    <mergeCell ref="G495:I495"/>
    <mergeCell ref="J495:L495"/>
    <mergeCell ref="D493:F493"/>
    <mergeCell ref="G493:I493"/>
    <mergeCell ref="J493:L493"/>
    <mergeCell ref="D494:F494"/>
    <mergeCell ref="G494:I494"/>
    <mergeCell ref="J494:L494"/>
    <mergeCell ref="D507:F507"/>
    <mergeCell ref="G507:I507"/>
    <mergeCell ref="J507:L507"/>
    <mergeCell ref="D508:F508"/>
    <mergeCell ref="G508:I508"/>
    <mergeCell ref="J508:L508"/>
    <mergeCell ref="G509:I509"/>
    <mergeCell ref="B440:C440"/>
    <mergeCell ref="M440:N440"/>
    <mergeCell ref="J417:L417"/>
    <mergeCell ref="D409:F409"/>
    <mergeCell ref="G409:I409"/>
    <mergeCell ref="J409:L409"/>
    <mergeCell ref="D413:F413"/>
    <mergeCell ref="G413:I413"/>
    <mergeCell ref="J413:L413"/>
    <mergeCell ref="D414:F414"/>
    <mergeCell ref="G414:I414"/>
    <mergeCell ref="J414:L414"/>
    <mergeCell ref="D411:F411"/>
    <mergeCell ref="G411:I411"/>
    <mergeCell ref="J411:L411"/>
    <mergeCell ref="D423:F423"/>
    <mergeCell ref="D447:F447"/>
    <mergeCell ref="G447:I447"/>
    <mergeCell ref="M422:P422"/>
    <mergeCell ref="M423:P423"/>
    <mergeCell ref="J444:L444"/>
    <mergeCell ref="M444:P444"/>
    <mergeCell ref="D445:F445"/>
    <mergeCell ref="G445:I445"/>
    <mergeCell ref="J445:L445"/>
    <mergeCell ref="M445:P445"/>
    <mergeCell ref="D446:F446"/>
    <mergeCell ref="G446:I446"/>
    <mergeCell ref="J446:L446"/>
    <mergeCell ref="J447:L447"/>
    <mergeCell ref="M447:P447"/>
    <mergeCell ref="G415:I415"/>
    <mergeCell ref="Q415:Q421"/>
    <mergeCell ref="M416:P416"/>
    <mergeCell ref="M417:P417"/>
    <mergeCell ref="M418:P418"/>
    <mergeCell ref="M419:P419"/>
    <mergeCell ref="M420:P420"/>
    <mergeCell ref="M421:P421"/>
    <mergeCell ref="Q401:Q407"/>
    <mergeCell ref="D402:F402"/>
    <mergeCell ref="G418:I418"/>
    <mergeCell ref="G370:I370"/>
    <mergeCell ref="J370:L370"/>
    <mergeCell ref="D375:F375"/>
    <mergeCell ref="G375:I375"/>
    <mergeCell ref="D373:F373"/>
    <mergeCell ref="G373:I373"/>
    <mergeCell ref="J373:L373"/>
    <mergeCell ref="D374:F374"/>
    <mergeCell ref="G374:I374"/>
    <mergeCell ref="J374:L374"/>
    <mergeCell ref="D377:F377"/>
    <mergeCell ref="G377:I377"/>
    <mergeCell ref="J377:L377"/>
    <mergeCell ref="D378:F378"/>
    <mergeCell ref="G378:I378"/>
    <mergeCell ref="J378:L378"/>
    <mergeCell ref="D376:F376"/>
    <mergeCell ref="G376:I376"/>
    <mergeCell ref="J376:L376"/>
    <mergeCell ref="M367:P367"/>
    <mergeCell ref="Q367:Q373"/>
    <mergeCell ref="M368:P368"/>
    <mergeCell ref="M369:P369"/>
    <mergeCell ref="M370:P370"/>
    <mergeCell ref="M371:P371"/>
    <mergeCell ref="M372:P372"/>
    <mergeCell ref="M373:P373"/>
    <mergeCell ref="J365:L365"/>
    <mergeCell ref="D366:F366"/>
    <mergeCell ref="G366:I366"/>
    <mergeCell ref="J366:L366"/>
    <mergeCell ref="D371:F371"/>
    <mergeCell ref="G371:I371"/>
    <mergeCell ref="J371:L371"/>
    <mergeCell ref="D369:F369"/>
    <mergeCell ref="D370:F370"/>
    <mergeCell ref="G369:I369"/>
    <mergeCell ref="J369:L369"/>
    <mergeCell ref="D367:F367"/>
    <mergeCell ref="G367:I367"/>
    <mergeCell ref="J367:L367"/>
    <mergeCell ref="D368:F368"/>
    <mergeCell ref="G368:I368"/>
    <mergeCell ref="J368:L368"/>
    <mergeCell ref="D372:F372"/>
    <mergeCell ref="G372:I372"/>
    <mergeCell ref="J372:L372"/>
    <mergeCell ref="J355:L355"/>
    <mergeCell ref="M355:P355"/>
    <mergeCell ref="M356:P356"/>
    <mergeCell ref="D357:F357"/>
    <mergeCell ref="G357:I357"/>
    <mergeCell ref="J357:L357"/>
    <mergeCell ref="D358:F358"/>
    <mergeCell ref="D359:F359"/>
    <mergeCell ref="G359:I359"/>
    <mergeCell ref="J359:L359"/>
    <mergeCell ref="M359:P359"/>
    <mergeCell ref="M360:P360"/>
    <mergeCell ref="Q360:Q366"/>
    <mergeCell ref="D361:F361"/>
    <mergeCell ref="G361:I361"/>
    <mergeCell ref="J361:L361"/>
    <mergeCell ref="M361:P361"/>
    <mergeCell ref="M362:P362"/>
    <mergeCell ref="M363:P363"/>
    <mergeCell ref="M364:P364"/>
    <mergeCell ref="M365:P365"/>
    <mergeCell ref="M366:P366"/>
    <mergeCell ref="G364:I364"/>
    <mergeCell ref="J364:L364"/>
    <mergeCell ref="D364:F364"/>
    <mergeCell ref="D365:F365"/>
    <mergeCell ref="G365:I365"/>
    <mergeCell ref="B344:C344"/>
    <mergeCell ref="M344:N344"/>
    <mergeCell ref="M345:P345"/>
    <mergeCell ref="M346:P346"/>
    <mergeCell ref="Q346:Q352"/>
    <mergeCell ref="M347:P347"/>
    <mergeCell ref="M348:P348"/>
    <mergeCell ref="M349:P349"/>
    <mergeCell ref="M350:P350"/>
    <mergeCell ref="M351:P351"/>
    <mergeCell ref="D352:F352"/>
    <mergeCell ref="G352:I352"/>
    <mergeCell ref="J352:L352"/>
    <mergeCell ref="M352:P352"/>
    <mergeCell ref="M332:P332"/>
    <mergeCell ref="D313:F313"/>
    <mergeCell ref="G313:I313"/>
    <mergeCell ref="J313:L313"/>
    <mergeCell ref="D314:F314"/>
    <mergeCell ref="G314:I314"/>
    <mergeCell ref="J321:L321"/>
    <mergeCell ref="D325:F325"/>
    <mergeCell ref="D329:F329"/>
    <mergeCell ref="G329:I329"/>
    <mergeCell ref="J329:L329"/>
    <mergeCell ref="D330:F330"/>
    <mergeCell ref="G330:I330"/>
    <mergeCell ref="J330:L330"/>
    <mergeCell ref="D327:F327"/>
    <mergeCell ref="G327:I327"/>
    <mergeCell ref="J327:L327"/>
    <mergeCell ref="D275:F275"/>
    <mergeCell ref="G275:I275"/>
    <mergeCell ref="J275:L275"/>
    <mergeCell ref="M275:P275"/>
    <mergeCell ref="M276:P276"/>
    <mergeCell ref="B296:C296"/>
    <mergeCell ref="M296:N296"/>
    <mergeCell ref="M297:P297"/>
    <mergeCell ref="M298:P298"/>
    <mergeCell ref="Q298:Q304"/>
    <mergeCell ref="M299:P299"/>
    <mergeCell ref="M300:P300"/>
    <mergeCell ref="M301:P301"/>
    <mergeCell ref="M302:P302"/>
    <mergeCell ref="M303:P303"/>
    <mergeCell ref="M304:P304"/>
    <mergeCell ref="D297:F297"/>
    <mergeCell ref="G297:I297"/>
    <mergeCell ref="J297:L297"/>
    <mergeCell ref="D298:F298"/>
    <mergeCell ref="G298:I298"/>
    <mergeCell ref="J298:L298"/>
    <mergeCell ref="D299:F299"/>
    <mergeCell ref="G299:I299"/>
    <mergeCell ref="J299:L299"/>
    <mergeCell ref="D300:F300"/>
    <mergeCell ref="G300:I300"/>
    <mergeCell ref="M278:P278"/>
    <mergeCell ref="D280:F280"/>
    <mergeCell ref="G280:I280"/>
    <mergeCell ref="J280:L280"/>
    <mergeCell ref="D283:F283"/>
    <mergeCell ref="B248:C248"/>
    <mergeCell ref="M248:N248"/>
    <mergeCell ref="M249:P249"/>
    <mergeCell ref="M250:P250"/>
    <mergeCell ref="Q250:Q256"/>
    <mergeCell ref="M251:P251"/>
    <mergeCell ref="M252:P252"/>
    <mergeCell ref="M253:P253"/>
    <mergeCell ref="M254:P254"/>
    <mergeCell ref="M255:P255"/>
    <mergeCell ref="M256:P256"/>
    <mergeCell ref="M257:P257"/>
    <mergeCell ref="Q257:Q263"/>
    <mergeCell ref="M258:P258"/>
    <mergeCell ref="M259:P259"/>
    <mergeCell ref="M260:P260"/>
    <mergeCell ref="M261:P261"/>
    <mergeCell ref="M262:P262"/>
    <mergeCell ref="M263:P263"/>
    <mergeCell ref="D261:F261"/>
    <mergeCell ref="G261:I261"/>
    <mergeCell ref="J261:L261"/>
    <mergeCell ref="D262:F262"/>
    <mergeCell ref="G262:I262"/>
    <mergeCell ref="J262:L262"/>
    <mergeCell ref="D263:F263"/>
    <mergeCell ref="G263:I263"/>
    <mergeCell ref="J263:L263"/>
    <mergeCell ref="J254:L254"/>
    <mergeCell ref="D255:F255"/>
    <mergeCell ref="G255:I255"/>
    <mergeCell ref="G257:I257"/>
    <mergeCell ref="D230:F230"/>
    <mergeCell ref="G230:I230"/>
    <mergeCell ref="J230:L230"/>
    <mergeCell ref="M230:P230"/>
    <mergeCell ref="Q230:Q236"/>
    <mergeCell ref="D231:F231"/>
    <mergeCell ref="G231:I231"/>
    <mergeCell ref="J231:L231"/>
    <mergeCell ref="M231:P231"/>
    <mergeCell ref="D232:F232"/>
    <mergeCell ref="G232:I232"/>
    <mergeCell ref="J232:L232"/>
    <mergeCell ref="M232:P232"/>
    <mergeCell ref="M233:P233"/>
    <mergeCell ref="M234:P234"/>
    <mergeCell ref="M235:P235"/>
    <mergeCell ref="M236:P236"/>
    <mergeCell ref="D235:F235"/>
    <mergeCell ref="G235:I235"/>
    <mergeCell ref="J235:L235"/>
    <mergeCell ref="D236:F236"/>
    <mergeCell ref="G236:I236"/>
    <mergeCell ref="J236:L236"/>
    <mergeCell ref="D234:F234"/>
    <mergeCell ref="G234:I234"/>
    <mergeCell ref="J234:L234"/>
    <mergeCell ref="M207:P207"/>
    <mergeCell ref="M208:P208"/>
    <mergeCell ref="D205:F205"/>
    <mergeCell ref="G205:I205"/>
    <mergeCell ref="J205:L205"/>
    <mergeCell ref="D208:F208"/>
    <mergeCell ref="G208:I208"/>
    <mergeCell ref="J208:L208"/>
    <mergeCell ref="D206:F206"/>
    <mergeCell ref="G206:I206"/>
    <mergeCell ref="J206:L206"/>
    <mergeCell ref="D207:F207"/>
    <mergeCell ref="G207:I207"/>
    <mergeCell ref="J207:L207"/>
    <mergeCell ref="J203:L203"/>
    <mergeCell ref="M184:P184"/>
    <mergeCell ref="D185:F185"/>
    <mergeCell ref="G185:I185"/>
    <mergeCell ref="J185:L185"/>
    <mergeCell ref="M185:P185"/>
    <mergeCell ref="D186:F186"/>
    <mergeCell ref="G186:I186"/>
    <mergeCell ref="J186:L186"/>
    <mergeCell ref="M186:P186"/>
    <mergeCell ref="D187:F187"/>
    <mergeCell ref="G187:I187"/>
    <mergeCell ref="J187:L187"/>
    <mergeCell ref="M187:P187"/>
    <mergeCell ref="M188:P188"/>
    <mergeCell ref="G184:I184"/>
    <mergeCell ref="J184:L184"/>
    <mergeCell ref="B200:C200"/>
    <mergeCell ref="M200:N200"/>
    <mergeCell ref="M201:P201"/>
    <mergeCell ref="B152:C152"/>
    <mergeCell ref="M152:N152"/>
    <mergeCell ref="M153:P153"/>
    <mergeCell ref="M154:P154"/>
    <mergeCell ref="Q154:Q160"/>
    <mergeCell ref="M155:P155"/>
    <mergeCell ref="M156:P156"/>
    <mergeCell ref="M157:P157"/>
    <mergeCell ref="M158:P158"/>
    <mergeCell ref="M159:P159"/>
    <mergeCell ref="M160:P160"/>
    <mergeCell ref="M161:P161"/>
    <mergeCell ref="Q161:Q167"/>
    <mergeCell ref="M162:P162"/>
    <mergeCell ref="M163:P163"/>
    <mergeCell ref="M164:P164"/>
    <mergeCell ref="M165:P165"/>
    <mergeCell ref="M166:P166"/>
    <mergeCell ref="M167:P167"/>
    <mergeCell ref="J163:L163"/>
    <mergeCell ref="D160:F160"/>
    <mergeCell ref="G160:I160"/>
    <mergeCell ref="J160:L160"/>
    <mergeCell ref="D161:F161"/>
    <mergeCell ref="G161:I161"/>
    <mergeCell ref="J161:L161"/>
    <mergeCell ref="D154:F154"/>
    <mergeCell ref="G154:I154"/>
    <mergeCell ref="D153:F153"/>
    <mergeCell ref="B104:C104"/>
    <mergeCell ref="M104:N104"/>
    <mergeCell ref="M105:P105"/>
    <mergeCell ref="M106:P106"/>
    <mergeCell ref="Q106:Q112"/>
    <mergeCell ref="M107:P107"/>
    <mergeCell ref="M108:P108"/>
    <mergeCell ref="M109:P109"/>
    <mergeCell ref="M110:P110"/>
    <mergeCell ref="M111:P111"/>
    <mergeCell ref="M112:P112"/>
    <mergeCell ref="M113:P113"/>
    <mergeCell ref="Q113:Q119"/>
    <mergeCell ref="M114:P114"/>
    <mergeCell ref="M115:P115"/>
    <mergeCell ref="M116:P116"/>
    <mergeCell ref="M117:P117"/>
    <mergeCell ref="M118:P118"/>
    <mergeCell ref="M119:P119"/>
    <mergeCell ref="D105:F105"/>
    <mergeCell ref="G105:I105"/>
    <mergeCell ref="J105:L105"/>
    <mergeCell ref="D109:F109"/>
    <mergeCell ref="G109:I109"/>
    <mergeCell ref="J109:L109"/>
    <mergeCell ref="D116:F116"/>
    <mergeCell ref="G116:I116"/>
    <mergeCell ref="J116:L116"/>
    <mergeCell ref="D117:F117"/>
    <mergeCell ref="M92:P92"/>
    <mergeCell ref="Q58:Q64"/>
    <mergeCell ref="Q65:Q71"/>
    <mergeCell ref="Q72:Q78"/>
    <mergeCell ref="Q79:Q85"/>
    <mergeCell ref="Q86:Q92"/>
    <mergeCell ref="M69:P69"/>
    <mergeCell ref="M70:P70"/>
    <mergeCell ref="D92:F92"/>
    <mergeCell ref="G92:I92"/>
    <mergeCell ref="J92:L92"/>
    <mergeCell ref="M63:P63"/>
    <mergeCell ref="M64:P64"/>
    <mergeCell ref="M65:P65"/>
    <mergeCell ref="M66:P66"/>
    <mergeCell ref="M67:P67"/>
    <mergeCell ref="M68:P68"/>
    <mergeCell ref="D70:F70"/>
    <mergeCell ref="J58:L58"/>
    <mergeCell ref="D59:F59"/>
    <mergeCell ref="G59:I59"/>
    <mergeCell ref="J59:L59"/>
    <mergeCell ref="D62:F62"/>
    <mergeCell ref="G62:I62"/>
    <mergeCell ref="J62:L62"/>
    <mergeCell ref="D63:F63"/>
    <mergeCell ref="G63:I63"/>
    <mergeCell ref="J63:L63"/>
    <mergeCell ref="D60:F60"/>
    <mergeCell ref="G60:I60"/>
    <mergeCell ref="J60:L60"/>
    <mergeCell ref="D61:F61"/>
    <mergeCell ref="D22:F22"/>
    <mergeCell ref="G22:I22"/>
    <mergeCell ref="D23:F23"/>
    <mergeCell ref="G23:I23"/>
    <mergeCell ref="D28:F28"/>
    <mergeCell ref="G28:I28"/>
    <mergeCell ref="D29:F29"/>
    <mergeCell ref="G29:I29"/>
    <mergeCell ref="J30:L30"/>
    <mergeCell ref="D33:F33"/>
    <mergeCell ref="G33:I33"/>
    <mergeCell ref="D30:F30"/>
    <mergeCell ref="G30:I30"/>
    <mergeCell ref="G39:I39"/>
    <mergeCell ref="J40:L40"/>
    <mergeCell ref="D26:F26"/>
    <mergeCell ref="G26:I26"/>
    <mergeCell ref="J23:L23"/>
    <mergeCell ref="J24:L24"/>
    <mergeCell ref="G61:I61"/>
    <mergeCell ref="J61:L61"/>
    <mergeCell ref="D39:F39"/>
    <mergeCell ref="G41:I41"/>
    <mergeCell ref="J41:L41"/>
    <mergeCell ref="M449:P449"/>
    <mergeCell ref="Q449:Q455"/>
    <mergeCell ref="M450:P450"/>
    <mergeCell ref="M451:P451"/>
    <mergeCell ref="M452:P452"/>
    <mergeCell ref="M453:P453"/>
    <mergeCell ref="M454:P454"/>
    <mergeCell ref="M455:P455"/>
    <mergeCell ref="M9:P9"/>
    <mergeCell ref="J17:L17"/>
    <mergeCell ref="J29:L29"/>
    <mergeCell ref="J37:L37"/>
    <mergeCell ref="M11:P11"/>
    <mergeCell ref="M12:P12"/>
    <mergeCell ref="M13:P13"/>
    <mergeCell ref="M14:P14"/>
    <mergeCell ref="M15:P15"/>
    <mergeCell ref="M16:P16"/>
    <mergeCell ref="M17:P17"/>
    <mergeCell ref="M18:P18"/>
    <mergeCell ref="M19:P19"/>
    <mergeCell ref="M20:P20"/>
    <mergeCell ref="M21:P21"/>
    <mergeCell ref="M22:P22"/>
    <mergeCell ref="M23:P23"/>
    <mergeCell ref="M24:P24"/>
    <mergeCell ref="J26:L26"/>
    <mergeCell ref="M10:P10"/>
    <mergeCell ref="M29:P29"/>
    <mergeCell ref="M30:P30"/>
    <mergeCell ref="M465:P465"/>
    <mergeCell ref="M466:P466"/>
    <mergeCell ref="M467:P467"/>
    <mergeCell ref="M468:P468"/>
    <mergeCell ref="M469:P469"/>
    <mergeCell ref="M470:P470"/>
    <mergeCell ref="Q470:Q476"/>
    <mergeCell ref="D523:F523"/>
    <mergeCell ref="G523:I523"/>
    <mergeCell ref="J523:L523"/>
    <mergeCell ref="M523:P523"/>
    <mergeCell ref="D524:F524"/>
    <mergeCell ref="G524:I524"/>
    <mergeCell ref="J524:L524"/>
    <mergeCell ref="M524:P524"/>
    <mergeCell ref="M463:P463"/>
    <mergeCell ref="D516:F516"/>
    <mergeCell ref="G516:I516"/>
    <mergeCell ref="J516:L516"/>
    <mergeCell ref="D517:F517"/>
    <mergeCell ref="G517:I517"/>
    <mergeCell ref="J517:L517"/>
    <mergeCell ref="D522:F522"/>
    <mergeCell ref="G522:I522"/>
    <mergeCell ref="J522:L522"/>
    <mergeCell ref="D518:F518"/>
    <mergeCell ref="G518:I518"/>
    <mergeCell ref="J518:L518"/>
    <mergeCell ref="D519:F519"/>
    <mergeCell ref="M374:P374"/>
    <mergeCell ref="M392:N392"/>
    <mergeCell ref="M393:P393"/>
    <mergeCell ref="M394:P394"/>
    <mergeCell ref="Q394:Q400"/>
    <mergeCell ref="M395:P395"/>
    <mergeCell ref="D393:F393"/>
    <mergeCell ref="J393:L393"/>
    <mergeCell ref="D394:F394"/>
    <mergeCell ref="G394:I394"/>
    <mergeCell ref="D277:F277"/>
    <mergeCell ref="G277:I277"/>
    <mergeCell ref="J277:L277"/>
    <mergeCell ref="D278:F278"/>
    <mergeCell ref="G278:I278"/>
    <mergeCell ref="J278:L278"/>
    <mergeCell ref="J304:L304"/>
    <mergeCell ref="D303:F303"/>
    <mergeCell ref="G303:I303"/>
    <mergeCell ref="J303:L303"/>
    <mergeCell ref="J318:L318"/>
    <mergeCell ref="M318:P318"/>
    <mergeCell ref="M319:P319"/>
    <mergeCell ref="Q319:Q325"/>
    <mergeCell ref="M320:P320"/>
    <mergeCell ref="M321:P321"/>
    <mergeCell ref="M322:P322"/>
    <mergeCell ref="M323:P323"/>
    <mergeCell ref="M324:P324"/>
    <mergeCell ref="Q312:Q318"/>
    <mergeCell ref="D355:F355"/>
    <mergeCell ref="G355:I355"/>
    <mergeCell ref="D319:F319"/>
    <mergeCell ref="G319:I319"/>
    <mergeCell ref="J319:L319"/>
    <mergeCell ref="D320:F320"/>
    <mergeCell ref="J314:L314"/>
    <mergeCell ref="J308:L308"/>
    <mergeCell ref="M305:P305"/>
    <mergeCell ref="G317:I317"/>
    <mergeCell ref="J317:L317"/>
    <mergeCell ref="D316:F316"/>
    <mergeCell ref="G316:I316"/>
    <mergeCell ref="D315:F315"/>
    <mergeCell ref="G315:I315"/>
    <mergeCell ref="J315:L315"/>
    <mergeCell ref="M317:P317"/>
    <mergeCell ref="D318:F318"/>
    <mergeCell ref="G318:I318"/>
    <mergeCell ref="M217:P217"/>
    <mergeCell ref="M218:P218"/>
    <mergeCell ref="M219:P219"/>
    <mergeCell ref="M220:P220"/>
    <mergeCell ref="M221:P221"/>
    <mergeCell ref="M222:P222"/>
    <mergeCell ref="M209:P209"/>
    <mergeCell ref="Q209:Q215"/>
    <mergeCell ref="M210:P210"/>
    <mergeCell ref="M211:P211"/>
    <mergeCell ref="M212:P212"/>
    <mergeCell ref="M213:P213"/>
    <mergeCell ref="M214:P214"/>
    <mergeCell ref="M215:P215"/>
    <mergeCell ref="M225:P225"/>
    <mergeCell ref="M226:P226"/>
    <mergeCell ref="M227:P227"/>
    <mergeCell ref="M223:P223"/>
    <mergeCell ref="Q223:Q229"/>
    <mergeCell ref="M228:P228"/>
    <mergeCell ref="M224:P224"/>
    <mergeCell ref="M229:P229"/>
    <mergeCell ref="D520:F520"/>
    <mergeCell ref="G520:I520"/>
    <mergeCell ref="J520:L520"/>
    <mergeCell ref="D521:F521"/>
    <mergeCell ref="G521:I521"/>
    <mergeCell ref="J521:L521"/>
    <mergeCell ref="G512:I512"/>
    <mergeCell ref="J512:L512"/>
    <mergeCell ref="D513:F513"/>
    <mergeCell ref="G513:I513"/>
    <mergeCell ref="J513:L513"/>
    <mergeCell ref="D514:F514"/>
    <mergeCell ref="G514:I514"/>
    <mergeCell ref="J514:L514"/>
    <mergeCell ref="D515:F515"/>
    <mergeCell ref="G515:I515"/>
    <mergeCell ref="J515:L515"/>
    <mergeCell ref="G519:I519"/>
    <mergeCell ref="J519:L519"/>
    <mergeCell ref="D497:F497"/>
    <mergeCell ref="G497:I497"/>
    <mergeCell ref="J497:L497"/>
    <mergeCell ref="D509:F509"/>
    <mergeCell ref="D498:F498"/>
    <mergeCell ref="G498:I498"/>
    <mergeCell ref="J498:L498"/>
    <mergeCell ref="M497:P497"/>
    <mergeCell ref="M457:P457"/>
    <mergeCell ref="J509:L509"/>
    <mergeCell ref="D510:F510"/>
    <mergeCell ref="G510:I510"/>
    <mergeCell ref="J510:L510"/>
    <mergeCell ref="D511:F511"/>
    <mergeCell ref="G511:I511"/>
    <mergeCell ref="J511:L511"/>
    <mergeCell ref="D512:F512"/>
    <mergeCell ref="D503:F503"/>
    <mergeCell ref="G503:I503"/>
    <mergeCell ref="J503:L503"/>
    <mergeCell ref="D504:F504"/>
    <mergeCell ref="G504:I504"/>
    <mergeCell ref="J504:L504"/>
    <mergeCell ref="D505:F505"/>
    <mergeCell ref="G505:I505"/>
    <mergeCell ref="J505:L505"/>
    <mergeCell ref="D506:F506"/>
    <mergeCell ref="G506:I506"/>
    <mergeCell ref="J506:L506"/>
    <mergeCell ref="D495:F495"/>
    <mergeCell ref="M508:P508"/>
    <mergeCell ref="M509:P509"/>
    <mergeCell ref="D464:F464"/>
    <mergeCell ref="G464:I464"/>
    <mergeCell ref="J464:L464"/>
    <mergeCell ref="D465:F465"/>
    <mergeCell ref="G465:I465"/>
    <mergeCell ref="J465:L465"/>
    <mergeCell ref="D463:F463"/>
    <mergeCell ref="G463:I463"/>
    <mergeCell ref="M464:P464"/>
    <mergeCell ref="M503:P503"/>
    <mergeCell ref="M504:P504"/>
    <mergeCell ref="Q504:Q510"/>
    <mergeCell ref="M505:P505"/>
    <mergeCell ref="M506:P506"/>
    <mergeCell ref="M507:P507"/>
    <mergeCell ref="M456:P456"/>
    <mergeCell ref="Q456:Q462"/>
    <mergeCell ref="D499:F499"/>
    <mergeCell ref="G499:I499"/>
    <mergeCell ref="J499:L499"/>
    <mergeCell ref="D500:F500"/>
    <mergeCell ref="G500:I500"/>
    <mergeCell ref="J500:L500"/>
    <mergeCell ref="D501:F501"/>
    <mergeCell ref="G501:I501"/>
    <mergeCell ref="J501:L501"/>
    <mergeCell ref="D502:F502"/>
    <mergeCell ref="G502:I502"/>
    <mergeCell ref="J502:L502"/>
    <mergeCell ref="D496:F496"/>
    <mergeCell ref="G496:I496"/>
    <mergeCell ref="J496:L496"/>
    <mergeCell ref="J467:L467"/>
    <mergeCell ref="D472:F472"/>
    <mergeCell ref="G472:I472"/>
    <mergeCell ref="J472:L472"/>
    <mergeCell ref="D473:F473"/>
    <mergeCell ref="G473:I473"/>
    <mergeCell ref="J473:L473"/>
    <mergeCell ref="D470:F470"/>
    <mergeCell ref="G470:I470"/>
    <mergeCell ref="J470:L470"/>
    <mergeCell ref="D468:F468"/>
    <mergeCell ref="G468:I468"/>
    <mergeCell ref="J468:L468"/>
    <mergeCell ref="D469:F469"/>
    <mergeCell ref="G469:I469"/>
    <mergeCell ref="J469:L469"/>
    <mergeCell ref="D466:F466"/>
    <mergeCell ref="D419:F419"/>
    <mergeCell ref="G419:I419"/>
    <mergeCell ref="J419:L419"/>
    <mergeCell ref="G412:I412"/>
    <mergeCell ref="J412:L412"/>
    <mergeCell ref="D415:F415"/>
    <mergeCell ref="D403:F403"/>
    <mergeCell ref="G403:I403"/>
    <mergeCell ref="G393:I393"/>
    <mergeCell ref="J415:L415"/>
    <mergeCell ref="J396:L396"/>
    <mergeCell ref="M459:P459"/>
    <mergeCell ref="M460:P460"/>
    <mergeCell ref="M461:P461"/>
    <mergeCell ref="M462:P462"/>
    <mergeCell ref="J460:L460"/>
    <mergeCell ref="J462:L462"/>
    <mergeCell ref="M413:P413"/>
    <mergeCell ref="M414:P414"/>
    <mergeCell ref="M415:P415"/>
    <mergeCell ref="J356:L356"/>
    <mergeCell ref="D360:F360"/>
    <mergeCell ref="G360:I360"/>
    <mergeCell ref="J360:L360"/>
    <mergeCell ref="G358:I358"/>
    <mergeCell ref="J358:L358"/>
    <mergeCell ref="D353:F353"/>
    <mergeCell ref="G353:I353"/>
    <mergeCell ref="J353:L353"/>
    <mergeCell ref="D354:F354"/>
    <mergeCell ref="G354:I354"/>
    <mergeCell ref="J354:L354"/>
    <mergeCell ref="J463:L463"/>
    <mergeCell ref="B392:C392"/>
    <mergeCell ref="D397:F397"/>
    <mergeCell ref="G397:I397"/>
    <mergeCell ref="J397:L397"/>
    <mergeCell ref="D398:F398"/>
    <mergeCell ref="G398:I398"/>
    <mergeCell ref="J398:L398"/>
    <mergeCell ref="D395:F395"/>
    <mergeCell ref="G395:I395"/>
    <mergeCell ref="J395:L395"/>
    <mergeCell ref="D396:F396"/>
    <mergeCell ref="G396:I396"/>
    <mergeCell ref="D410:F410"/>
    <mergeCell ref="G410:I410"/>
    <mergeCell ref="J410:L410"/>
    <mergeCell ref="D407:F407"/>
    <mergeCell ref="G407:I407"/>
    <mergeCell ref="J407:L407"/>
    <mergeCell ref="G423:I423"/>
    <mergeCell ref="J283:L283"/>
    <mergeCell ref="G276:I276"/>
    <mergeCell ref="J276:L276"/>
    <mergeCell ref="D279:F279"/>
    <mergeCell ref="G279:I279"/>
    <mergeCell ref="J279:L279"/>
    <mergeCell ref="D304:F304"/>
    <mergeCell ref="G304:I304"/>
    <mergeCell ref="D259:F259"/>
    <mergeCell ref="G259:I259"/>
    <mergeCell ref="J259:L259"/>
    <mergeCell ref="G265:I265"/>
    <mergeCell ref="J265:L265"/>
    <mergeCell ref="J268:L268"/>
    <mergeCell ref="D307:F307"/>
    <mergeCell ref="G307:I307"/>
    <mergeCell ref="J307:L307"/>
    <mergeCell ref="D270:F270"/>
    <mergeCell ref="G270:I270"/>
    <mergeCell ref="J270:L270"/>
    <mergeCell ref="D271:F271"/>
    <mergeCell ref="G271:I271"/>
    <mergeCell ref="J271:L271"/>
    <mergeCell ref="D274:F274"/>
    <mergeCell ref="G274:I274"/>
    <mergeCell ref="J274:L274"/>
    <mergeCell ref="D305:F305"/>
    <mergeCell ref="G305:I305"/>
    <mergeCell ref="J305:L305"/>
    <mergeCell ref="D306:F306"/>
    <mergeCell ref="G306:I306"/>
    <mergeCell ref="J306:L306"/>
    <mergeCell ref="J257:L257"/>
    <mergeCell ref="J255:L255"/>
    <mergeCell ref="D250:F250"/>
    <mergeCell ref="G250:I250"/>
    <mergeCell ref="J250:L250"/>
    <mergeCell ref="D251:F251"/>
    <mergeCell ref="G251:I251"/>
    <mergeCell ref="J251:L251"/>
    <mergeCell ref="D249:F249"/>
    <mergeCell ref="D260:F260"/>
    <mergeCell ref="G260:I260"/>
    <mergeCell ref="J260:L260"/>
    <mergeCell ref="D257:F257"/>
    <mergeCell ref="D284:F284"/>
    <mergeCell ref="G284:I284"/>
    <mergeCell ref="J284:L284"/>
    <mergeCell ref="D281:F281"/>
    <mergeCell ref="G281:I281"/>
    <mergeCell ref="J281:L281"/>
    <mergeCell ref="D282:F282"/>
    <mergeCell ref="G282:I282"/>
    <mergeCell ref="J282:L282"/>
    <mergeCell ref="J264:L264"/>
    <mergeCell ref="D265:F265"/>
    <mergeCell ref="D264:F264"/>
    <mergeCell ref="D269:F269"/>
    <mergeCell ref="G269:I269"/>
    <mergeCell ref="J269:L269"/>
    <mergeCell ref="D272:F272"/>
    <mergeCell ref="G249:I249"/>
    <mergeCell ref="J249:L249"/>
    <mergeCell ref="D254:F254"/>
    <mergeCell ref="G254:I254"/>
    <mergeCell ref="D252:F252"/>
    <mergeCell ref="G252:I252"/>
    <mergeCell ref="J252:L252"/>
    <mergeCell ref="D253:F253"/>
    <mergeCell ref="G253:I253"/>
    <mergeCell ref="J253:L253"/>
    <mergeCell ref="D256:F256"/>
    <mergeCell ref="G256:I256"/>
    <mergeCell ref="J256:L256"/>
    <mergeCell ref="D258:F258"/>
    <mergeCell ref="G258:I258"/>
    <mergeCell ref="J258:L258"/>
    <mergeCell ref="D188:F188"/>
    <mergeCell ref="G188:I188"/>
    <mergeCell ref="J188:L188"/>
    <mergeCell ref="D229:F229"/>
    <mergeCell ref="G229:I229"/>
    <mergeCell ref="J229:L229"/>
    <mergeCell ref="D212:F212"/>
    <mergeCell ref="G212:I212"/>
    <mergeCell ref="J212:L212"/>
    <mergeCell ref="D213:F213"/>
    <mergeCell ref="G213:I213"/>
    <mergeCell ref="J213:L213"/>
    <mergeCell ref="D210:F210"/>
    <mergeCell ref="G210:I210"/>
    <mergeCell ref="J210:L210"/>
    <mergeCell ref="D211:F211"/>
    <mergeCell ref="G211:I211"/>
    <mergeCell ref="J211:L211"/>
    <mergeCell ref="D209:F209"/>
    <mergeCell ref="D17:F17"/>
    <mergeCell ref="G17:I17"/>
    <mergeCell ref="J18:L18"/>
    <mergeCell ref="D20:F20"/>
    <mergeCell ref="G20:I20"/>
    <mergeCell ref="J21:L21"/>
    <mergeCell ref="Q17:Q23"/>
    <mergeCell ref="D21:F21"/>
    <mergeCell ref="G21:I21"/>
    <mergeCell ref="J22:L22"/>
    <mergeCell ref="D18:F18"/>
    <mergeCell ref="G18:I18"/>
    <mergeCell ref="J19:L19"/>
    <mergeCell ref="D19:F19"/>
    <mergeCell ref="B56:C56"/>
    <mergeCell ref="D32:F32"/>
    <mergeCell ref="G32:I32"/>
    <mergeCell ref="J33:L33"/>
    <mergeCell ref="Q31:Q37"/>
    <mergeCell ref="G19:I19"/>
    <mergeCell ref="J20:L20"/>
    <mergeCell ref="D24:F24"/>
    <mergeCell ref="G24:I24"/>
    <mergeCell ref="J25:L25"/>
    <mergeCell ref="M25:P25"/>
    <mergeCell ref="M26:P26"/>
    <mergeCell ref="M27:P27"/>
    <mergeCell ref="M28:P28"/>
    <mergeCell ref="D25:F25"/>
    <mergeCell ref="G25:I25"/>
    <mergeCell ref="M37:P37"/>
    <mergeCell ref="M38:P38"/>
    <mergeCell ref="B3:Q3"/>
    <mergeCell ref="D12:F12"/>
    <mergeCell ref="G12:I12"/>
    <mergeCell ref="J13:L13"/>
    <mergeCell ref="Q10:Q16"/>
    <mergeCell ref="D13:F13"/>
    <mergeCell ref="G13:I13"/>
    <mergeCell ref="J14:L14"/>
    <mergeCell ref="D10:F10"/>
    <mergeCell ref="G10:I10"/>
    <mergeCell ref="J11:L11"/>
    <mergeCell ref="D11:F11"/>
    <mergeCell ref="G11:I11"/>
    <mergeCell ref="J12:L12"/>
    <mergeCell ref="D16:F16"/>
    <mergeCell ref="G16:I16"/>
    <mergeCell ref="D14:F14"/>
    <mergeCell ref="G14:I14"/>
    <mergeCell ref="J15:L15"/>
    <mergeCell ref="D15:F15"/>
    <mergeCell ref="G15:I15"/>
    <mergeCell ref="J16:L16"/>
    <mergeCell ref="D9:F9"/>
    <mergeCell ref="G9:I9"/>
    <mergeCell ref="J9:L9"/>
    <mergeCell ref="J10:L10"/>
    <mergeCell ref="B5:C5"/>
    <mergeCell ref="B6:C6"/>
    <mergeCell ref="B8:C8"/>
    <mergeCell ref="M8:N8"/>
    <mergeCell ref="D5:R5"/>
    <mergeCell ref="D6:R6"/>
    <mergeCell ref="Q24:Q30"/>
    <mergeCell ref="D64:F64"/>
    <mergeCell ref="G64:I64"/>
    <mergeCell ref="J64:L64"/>
    <mergeCell ref="D65:F65"/>
    <mergeCell ref="G65:I65"/>
    <mergeCell ref="J65:L65"/>
    <mergeCell ref="G70:I70"/>
    <mergeCell ref="J70:L70"/>
    <mergeCell ref="M34:P34"/>
    <mergeCell ref="M35:P35"/>
    <mergeCell ref="M36:P36"/>
    <mergeCell ref="D37:F37"/>
    <mergeCell ref="G37:I37"/>
    <mergeCell ref="J38:L38"/>
    <mergeCell ref="D34:F34"/>
    <mergeCell ref="G34:I34"/>
    <mergeCell ref="J35:L35"/>
    <mergeCell ref="D35:F35"/>
    <mergeCell ref="G35:I35"/>
    <mergeCell ref="J36:L36"/>
    <mergeCell ref="D40:F40"/>
    <mergeCell ref="G40:I40"/>
    <mergeCell ref="D38:F38"/>
    <mergeCell ref="G38:I38"/>
    <mergeCell ref="J39:L39"/>
    <mergeCell ref="M58:P58"/>
    <mergeCell ref="M59:P59"/>
    <mergeCell ref="M60:P60"/>
    <mergeCell ref="M61:P61"/>
    <mergeCell ref="M62:P62"/>
    <mergeCell ref="M31:P31"/>
    <mergeCell ref="M56:N56"/>
    <mergeCell ref="D58:F58"/>
    <mergeCell ref="G58:I58"/>
    <mergeCell ref="D71:F71"/>
    <mergeCell ref="G71:I71"/>
    <mergeCell ref="J71:L71"/>
    <mergeCell ref="D68:F68"/>
    <mergeCell ref="G68:I68"/>
    <mergeCell ref="J68:L68"/>
    <mergeCell ref="D69:F69"/>
    <mergeCell ref="G69:I69"/>
    <mergeCell ref="J69:L69"/>
    <mergeCell ref="M71:P71"/>
    <mergeCell ref="M72:P72"/>
    <mergeCell ref="D31:F31"/>
    <mergeCell ref="G31:I31"/>
    <mergeCell ref="J32:L32"/>
    <mergeCell ref="D36:F36"/>
    <mergeCell ref="G36:I36"/>
    <mergeCell ref="M33:P33"/>
    <mergeCell ref="M32:P32"/>
    <mergeCell ref="J34:L34"/>
    <mergeCell ref="J31:L31"/>
    <mergeCell ref="D57:F57"/>
    <mergeCell ref="G57:I57"/>
    <mergeCell ref="J57:L57"/>
    <mergeCell ref="M57:P57"/>
    <mergeCell ref="O56:R56"/>
    <mergeCell ref="R58:R64"/>
    <mergeCell ref="R65:R71"/>
    <mergeCell ref="R72:R78"/>
    <mergeCell ref="D41:F41"/>
    <mergeCell ref="M73:P73"/>
    <mergeCell ref="D74:F74"/>
    <mergeCell ref="G74:I74"/>
    <mergeCell ref="J74:L74"/>
    <mergeCell ref="D66:F66"/>
    <mergeCell ref="G66:I66"/>
    <mergeCell ref="J66:L66"/>
    <mergeCell ref="D67:F67"/>
    <mergeCell ref="G67:I67"/>
    <mergeCell ref="J67:L67"/>
    <mergeCell ref="D79:F79"/>
    <mergeCell ref="G79:I79"/>
    <mergeCell ref="J79:L79"/>
    <mergeCell ref="D76:F76"/>
    <mergeCell ref="G76:I76"/>
    <mergeCell ref="J76:L76"/>
    <mergeCell ref="D77:F77"/>
    <mergeCell ref="G77:I77"/>
    <mergeCell ref="J77:L77"/>
    <mergeCell ref="M76:P76"/>
    <mergeCell ref="M77:P77"/>
    <mergeCell ref="M78:P78"/>
    <mergeCell ref="M79:P79"/>
    <mergeCell ref="D75:F75"/>
    <mergeCell ref="G75:I75"/>
    <mergeCell ref="J75:L75"/>
    <mergeCell ref="D72:F72"/>
    <mergeCell ref="G72:I72"/>
    <mergeCell ref="J72:L72"/>
    <mergeCell ref="D73:F73"/>
    <mergeCell ref="G73:I73"/>
    <mergeCell ref="J73:L73"/>
    <mergeCell ref="M74:P74"/>
    <mergeCell ref="M75:P75"/>
    <mergeCell ref="D78:F78"/>
    <mergeCell ref="G78:I78"/>
    <mergeCell ref="J78:L78"/>
    <mergeCell ref="M80:P80"/>
    <mergeCell ref="M81:P81"/>
    <mergeCell ref="M82:P82"/>
    <mergeCell ref="M83:P83"/>
    <mergeCell ref="M84:P84"/>
    <mergeCell ref="D82:F82"/>
    <mergeCell ref="G82:I82"/>
    <mergeCell ref="J82:L82"/>
    <mergeCell ref="D83:F83"/>
    <mergeCell ref="G83:I83"/>
    <mergeCell ref="J83:L83"/>
    <mergeCell ref="D80:F80"/>
    <mergeCell ref="G80:I80"/>
    <mergeCell ref="J80:L80"/>
    <mergeCell ref="D81:F81"/>
    <mergeCell ref="G81:I81"/>
    <mergeCell ref="J81:L81"/>
    <mergeCell ref="M88:P88"/>
    <mergeCell ref="M89:P89"/>
    <mergeCell ref="M90:P90"/>
    <mergeCell ref="M91:P91"/>
    <mergeCell ref="D86:F86"/>
    <mergeCell ref="G86:I86"/>
    <mergeCell ref="J86:L86"/>
    <mergeCell ref="D87:F87"/>
    <mergeCell ref="G87:I87"/>
    <mergeCell ref="J87:L87"/>
    <mergeCell ref="D84:F84"/>
    <mergeCell ref="G84:I84"/>
    <mergeCell ref="J84:L84"/>
    <mergeCell ref="D85:F85"/>
    <mergeCell ref="G85:I85"/>
    <mergeCell ref="J85:L85"/>
    <mergeCell ref="M85:P85"/>
    <mergeCell ref="M86:P86"/>
    <mergeCell ref="M87:P87"/>
    <mergeCell ref="D88:F88"/>
    <mergeCell ref="G88:I88"/>
    <mergeCell ref="J88:L88"/>
    <mergeCell ref="G108:I108"/>
    <mergeCell ref="J108:L108"/>
    <mergeCell ref="D89:F89"/>
    <mergeCell ref="G89:I89"/>
    <mergeCell ref="J89:L89"/>
    <mergeCell ref="D90:F90"/>
    <mergeCell ref="G90:I90"/>
    <mergeCell ref="J90:L90"/>
    <mergeCell ref="D91:F91"/>
    <mergeCell ref="G91:I91"/>
    <mergeCell ref="J91:L91"/>
    <mergeCell ref="D106:F106"/>
    <mergeCell ref="G106:I106"/>
    <mergeCell ref="J106:L106"/>
    <mergeCell ref="D107:F107"/>
    <mergeCell ref="G107:I107"/>
    <mergeCell ref="J107:L107"/>
    <mergeCell ref="D108:F108"/>
    <mergeCell ref="M122:P122"/>
    <mergeCell ref="M123:P123"/>
    <mergeCell ref="M124:P124"/>
    <mergeCell ref="D112:F112"/>
    <mergeCell ref="G112:I112"/>
    <mergeCell ref="J112:L112"/>
    <mergeCell ref="D113:F113"/>
    <mergeCell ref="G113:I113"/>
    <mergeCell ref="J113:L113"/>
    <mergeCell ref="D110:F110"/>
    <mergeCell ref="G110:I110"/>
    <mergeCell ref="J110:L110"/>
    <mergeCell ref="D111:F111"/>
    <mergeCell ref="G111:I111"/>
    <mergeCell ref="J111:L111"/>
    <mergeCell ref="M125:P125"/>
    <mergeCell ref="M126:P126"/>
    <mergeCell ref="D124:F124"/>
    <mergeCell ref="G124:I124"/>
    <mergeCell ref="J124:L124"/>
    <mergeCell ref="D125:F125"/>
    <mergeCell ref="G125:I125"/>
    <mergeCell ref="J125:L125"/>
    <mergeCell ref="D122:F122"/>
    <mergeCell ref="G122:I122"/>
    <mergeCell ref="J122:L122"/>
    <mergeCell ref="D123:F123"/>
    <mergeCell ref="G123:I123"/>
    <mergeCell ref="J123:L123"/>
    <mergeCell ref="D114:F114"/>
    <mergeCell ref="G114:I114"/>
    <mergeCell ref="J114:L114"/>
    <mergeCell ref="D115:F115"/>
    <mergeCell ref="G115:I115"/>
    <mergeCell ref="J115:L115"/>
    <mergeCell ref="D120:F120"/>
    <mergeCell ref="G120:I120"/>
    <mergeCell ref="J120:L120"/>
    <mergeCell ref="D121:F121"/>
    <mergeCell ref="G121:I121"/>
    <mergeCell ref="J121:L121"/>
    <mergeCell ref="D118:F118"/>
    <mergeCell ref="G118:I118"/>
    <mergeCell ref="J118:L118"/>
    <mergeCell ref="D119:F119"/>
    <mergeCell ref="G119:I119"/>
    <mergeCell ref="J119:L119"/>
    <mergeCell ref="G117:I117"/>
    <mergeCell ref="J117:L117"/>
    <mergeCell ref="D128:F128"/>
    <mergeCell ref="G128:I128"/>
    <mergeCell ref="J128:L128"/>
    <mergeCell ref="D129:F129"/>
    <mergeCell ref="G129:I129"/>
    <mergeCell ref="J129:L129"/>
    <mergeCell ref="D126:F126"/>
    <mergeCell ref="G126:I126"/>
    <mergeCell ref="J126:L126"/>
    <mergeCell ref="D127:F127"/>
    <mergeCell ref="G127:I127"/>
    <mergeCell ref="J127:L127"/>
    <mergeCell ref="M127:P127"/>
    <mergeCell ref="Q127:Q133"/>
    <mergeCell ref="M128:P128"/>
    <mergeCell ref="M129:P129"/>
    <mergeCell ref="M130:P130"/>
    <mergeCell ref="M131:P131"/>
    <mergeCell ref="M132:P132"/>
    <mergeCell ref="M133:P133"/>
    <mergeCell ref="D132:F132"/>
    <mergeCell ref="G132:I132"/>
    <mergeCell ref="J132:L132"/>
    <mergeCell ref="D133:F133"/>
    <mergeCell ref="G133:I133"/>
    <mergeCell ref="J133:L133"/>
    <mergeCell ref="D130:F130"/>
    <mergeCell ref="G130:I130"/>
    <mergeCell ref="J130:L130"/>
    <mergeCell ref="D131:F131"/>
    <mergeCell ref="G131:I131"/>
    <mergeCell ref="J131:L131"/>
    <mergeCell ref="D134:F134"/>
    <mergeCell ref="G134:I134"/>
    <mergeCell ref="J134:L134"/>
    <mergeCell ref="D135:F135"/>
    <mergeCell ref="G135:I135"/>
    <mergeCell ref="J135:L135"/>
    <mergeCell ref="M134:P134"/>
    <mergeCell ref="Q134:Q140"/>
    <mergeCell ref="M135:P135"/>
    <mergeCell ref="M136:P136"/>
    <mergeCell ref="D137:F137"/>
    <mergeCell ref="G137:I137"/>
    <mergeCell ref="J137:L137"/>
    <mergeCell ref="M137:P137"/>
    <mergeCell ref="D138:F138"/>
    <mergeCell ref="G138:I138"/>
    <mergeCell ref="J138:L138"/>
    <mergeCell ref="J139:L139"/>
    <mergeCell ref="M139:P139"/>
    <mergeCell ref="D140:F140"/>
    <mergeCell ref="G140:I140"/>
    <mergeCell ref="J140:L140"/>
    <mergeCell ref="M140:P140"/>
    <mergeCell ref="M138:P138"/>
    <mergeCell ref="D139:F139"/>
    <mergeCell ref="G139:I139"/>
    <mergeCell ref="G158:I158"/>
    <mergeCell ref="J158:L158"/>
    <mergeCell ref="D159:F159"/>
    <mergeCell ref="G159:I159"/>
    <mergeCell ref="J159:L159"/>
    <mergeCell ref="D156:F156"/>
    <mergeCell ref="G156:I156"/>
    <mergeCell ref="J156:L156"/>
    <mergeCell ref="D157:F157"/>
    <mergeCell ref="G157:I157"/>
    <mergeCell ref="J157:L157"/>
    <mergeCell ref="D136:F136"/>
    <mergeCell ref="G136:I136"/>
    <mergeCell ref="J136:L136"/>
    <mergeCell ref="D168:F168"/>
    <mergeCell ref="G168:I168"/>
    <mergeCell ref="J168:L168"/>
    <mergeCell ref="G153:I153"/>
    <mergeCell ref="J153:L153"/>
    <mergeCell ref="D158:F158"/>
    <mergeCell ref="D169:F169"/>
    <mergeCell ref="G169:I169"/>
    <mergeCell ref="J169:L169"/>
    <mergeCell ref="D174:F174"/>
    <mergeCell ref="G174:I174"/>
    <mergeCell ref="J174:L174"/>
    <mergeCell ref="M168:P168"/>
    <mergeCell ref="Q168:Q174"/>
    <mergeCell ref="M169:P169"/>
    <mergeCell ref="M170:P170"/>
    <mergeCell ref="M171:P171"/>
    <mergeCell ref="J154:L154"/>
    <mergeCell ref="D155:F155"/>
    <mergeCell ref="G155:I155"/>
    <mergeCell ref="J155:L155"/>
    <mergeCell ref="D166:F166"/>
    <mergeCell ref="G166:I166"/>
    <mergeCell ref="J166:L166"/>
    <mergeCell ref="D167:F167"/>
    <mergeCell ref="G167:I167"/>
    <mergeCell ref="J167:L167"/>
    <mergeCell ref="D164:F164"/>
    <mergeCell ref="G164:I164"/>
    <mergeCell ref="J164:L164"/>
    <mergeCell ref="D165:F165"/>
    <mergeCell ref="G165:I165"/>
    <mergeCell ref="J165:L165"/>
    <mergeCell ref="D162:F162"/>
    <mergeCell ref="G162:I162"/>
    <mergeCell ref="J162:L162"/>
    <mergeCell ref="D163:F163"/>
    <mergeCell ref="G163:I163"/>
    <mergeCell ref="D180:F180"/>
    <mergeCell ref="G180:I180"/>
    <mergeCell ref="J180:L180"/>
    <mergeCell ref="M180:P180"/>
    <mergeCell ref="D181:F181"/>
    <mergeCell ref="G181:I181"/>
    <mergeCell ref="D170:F170"/>
    <mergeCell ref="G170:I170"/>
    <mergeCell ref="J170:L170"/>
    <mergeCell ref="D171:F171"/>
    <mergeCell ref="G171:I171"/>
    <mergeCell ref="J171:L171"/>
    <mergeCell ref="J181:L181"/>
    <mergeCell ref="M181:P181"/>
    <mergeCell ref="M175:P175"/>
    <mergeCell ref="D175:F175"/>
    <mergeCell ref="G175:I175"/>
    <mergeCell ref="J175:L175"/>
    <mergeCell ref="D172:F172"/>
    <mergeCell ref="G172:I172"/>
    <mergeCell ref="J172:L172"/>
    <mergeCell ref="D173:F173"/>
    <mergeCell ref="G173:I173"/>
    <mergeCell ref="J173:L173"/>
    <mergeCell ref="D176:F176"/>
    <mergeCell ref="G176:I176"/>
    <mergeCell ref="J176:L176"/>
    <mergeCell ref="D177:F177"/>
    <mergeCell ref="G177:I177"/>
    <mergeCell ref="J177:L177"/>
    <mergeCell ref="M172:P172"/>
    <mergeCell ref="M173:P173"/>
    <mergeCell ref="M174:P174"/>
    <mergeCell ref="G209:I209"/>
    <mergeCell ref="J209:L209"/>
    <mergeCell ref="D178:F178"/>
    <mergeCell ref="G178:I178"/>
    <mergeCell ref="J178:L178"/>
    <mergeCell ref="D179:F179"/>
    <mergeCell ref="G179:I179"/>
    <mergeCell ref="J179:L179"/>
    <mergeCell ref="D201:F201"/>
    <mergeCell ref="G201:I201"/>
    <mergeCell ref="J201:L201"/>
    <mergeCell ref="D204:F204"/>
    <mergeCell ref="G204:I204"/>
    <mergeCell ref="J204:L204"/>
    <mergeCell ref="D202:F202"/>
    <mergeCell ref="G202:I202"/>
    <mergeCell ref="J202:L202"/>
    <mergeCell ref="D203:F203"/>
    <mergeCell ref="G203:I203"/>
    <mergeCell ref="D182:F182"/>
    <mergeCell ref="G182:I182"/>
    <mergeCell ref="J182:L182"/>
    <mergeCell ref="D183:F183"/>
    <mergeCell ref="G183:I183"/>
    <mergeCell ref="J183:L183"/>
    <mergeCell ref="D184:F184"/>
    <mergeCell ref="J216:L216"/>
    <mergeCell ref="D214:F214"/>
    <mergeCell ref="G214:I214"/>
    <mergeCell ref="J214:L214"/>
    <mergeCell ref="D215:F215"/>
    <mergeCell ref="G215:I215"/>
    <mergeCell ref="J215:L215"/>
    <mergeCell ref="D219:F219"/>
    <mergeCell ref="G219:I219"/>
    <mergeCell ref="J219:L219"/>
    <mergeCell ref="J225:L225"/>
    <mergeCell ref="D226:F226"/>
    <mergeCell ref="G226:I226"/>
    <mergeCell ref="J226:L226"/>
    <mergeCell ref="D227:F227"/>
    <mergeCell ref="G227:I227"/>
    <mergeCell ref="J227:L227"/>
    <mergeCell ref="D228:F228"/>
    <mergeCell ref="G228:I228"/>
    <mergeCell ref="J228:L228"/>
    <mergeCell ref="D217:F217"/>
    <mergeCell ref="G217:I217"/>
    <mergeCell ref="D220:F220"/>
    <mergeCell ref="J217:L217"/>
    <mergeCell ref="D218:F218"/>
    <mergeCell ref="G218:I218"/>
    <mergeCell ref="J218:L218"/>
    <mergeCell ref="M216:P216"/>
    <mergeCell ref="G220:I220"/>
    <mergeCell ref="J220:L220"/>
    <mergeCell ref="D221:F221"/>
    <mergeCell ref="G221:I221"/>
    <mergeCell ref="J221:L221"/>
    <mergeCell ref="D233:F233"/>
    <mergeCell ref="G233:I233"/>
    <mergeCell ref="J233:L233"/>
    <mergeCell ref="D222:F222"/>
    <mergeCell ref="G222:I222"/>
    <mergeCell ref="J222:L222"/>
    <mergeCell ref="D224:F224"/>
    <mergeCell ref="G224:I224"/>
    <mergeCell ref="J224:L224"/>
    <mergeCell ref="D225:F225"/>
    <mergeCell ref="G225:I225"/>
    <mergeCell ref="D223:F223"/>
    <mergeCell ref="G223:I223"/>
    <mergeCell ref="J223:L223"/>
    <mergeCell ref="D216:F216"/>
    <mergeCell ref="G216:I216"/>
    <mergeCell ref="J300:L300"/>
    <mergeCell ref="D301:F301"/>
    <mergeCell ref="G301:I301"/>
    <mergeCell ref="J301:L301"/>
    <mergeCell ref="D302:F302"/>
    <mergeCell ref="G302:I302"/>
    <mergeCell ref="J302:L302"/>
    <mergeCell ref="Q264:Q270"/>
    <mergeCell ref="M265:P265"/>
    <mergeCell ref="D266:F266"/>
    <mergeCell ref="G266:I266"/>
    <mergeCell ref="J266:L266"/>
    <mergeCell ref="M266:P266"/>
    <mergeCell ref="D267:F267"/>
    <mergeCell ref="G267:I267"/>
    <mergeCell ref="G264:I264"/>
    <mergeCell ref="J267:L267"/>
    <mergeCell ref="M267:P267"/>
    <mergeCell ref="D268:F268"/>
    <mergeCell ref="G268:I268"/>
    <mergeCell ref="D276:F276"/>
    <mergeCell ref="M264:P264"/>
    <mergeCell ref="G272:I272"/>
    <mergeCell ref="J272:L272"/>
    <mergeCell ref="M272:P272"/>
    <mergeCell ref="D273:F273"/>
    <mergeCell ref="G273:I273"/>
    <mergeCell ref="J273:L273"/>
    <mergeCell ref="M269:P269"/>
    <mergeCell ref="M270:P270"/>
    <mergeCell ref="M271:P271"/>
    <mergeCell ref="G283:I283"/>
    <mergeCell ref="D309:F309"/>
    <mergeCell ref="G309:I309"/>
    <mergeCell ref="J309:L309"/>
    <mergeCell ref="M309:P309"/>
    <mergeCell ref="D308:F308"/>
    <mergeCell ref="G308:I308"/>
    <mergeCell ref="G320:I320"/>
    <mergeCell ref="J320:L320"/>
    <mergeCell ref="D328:F328"/>
    <mergeCell ref="G328:I328"/>
    <mergeCell ref="J328:L328"/>
    <mergeCell ref="D310:F310"/>
    <mergeCell ref="G310:I310"/>
    <mergeCell ref="J310:L310"/>
    <mergeCell ref="M310:P310"/>
    <mergeCell ref="D311:F311"/>
    <mergeCell ref="G311:I311"/>
    <mergeCell ref="J311:L311"/>
    <mergeCell ref="M311:P311"/>
    <mergeCell ref="D312:F312"/>
    <mergeCell ref="G312:I312"/>
    <mergeCell ref="J312:L312"/>
    <mergeCell ref="M312:P312"/>
    <mergeCell ref="D326:F326"/>
    <mergeCell ref="G326:I326"/>
    <mergeCell ref="J326:L326"/>
    <mergeCell ref="M316:P316"/>
    <mergeCell ref="D317:F317"/>
    <mergeCell ref="M313:P313"/>
    <mergeCell ref="M314:P314"/>
    <mergeCell ref="M315:P315"/>
    <mergeCell ref="J316:L316"/>
    <mergeCell ref="D331:F331"/>
    <mergeCell ref="G331:I331"/>
    <mergeCell ref="J331:L331"/>
    <mergeCell ref="M326:P326"/>
    <mergeCell ref="M327:P327"/>
    <mergeCell ref="M328:P328"/>
    <mergeCell ref="M329:P329"/>
    <mergeCell ref="M330:P330"/>
    <mergeCell ref="M331:P331"/>
    <mergeCell ref="M325:P325"/>
    <mergeCell ref="D323:F323"/>
    <mergeCell ref="G323:I323"/>
    <mergeCell ref="J323:L323"/>
    <mergeCell ref="D324:F324"/>
    <mergeCell ref="G324:I324"/>
    <mergeCell ref="J324:L324"/>
    <mergeCell ref="D321:F321"/>
    <mergeCell ref="G321:I321"/>
    <mergeCell ref="G325:I325"/>
    <mergeCell ref="J325:L325"/>
    <mergeCell ref="D322:F322"/>
    <mergeCell ref="G322:I322"/>
    <mergeCell ref="J322:L322"/>
    <mergeCell ref="D332:F332"/>
    <mergeCell ref="G332:I332"/>
    <mergeCell ref="J332:L332"/>
    <mergeCell ref="J350:L350"/>
    <mergeCell ref="D363:F363"/>
    <mergeCell ref="G363:I363"/>
    <mergeCell ref="J363:L363"/>
    <mergeCell ref="D362:F362"/>
    <mergeCell ref="G362:I362"/>
    <mergeCell ref="J362:L362"/>
    <mergeCell ref="D345:F345"/>
    <mergeCell ref="G345:I345"/>
    <mergeCell ref="J345:L345"/>
    <mergeCell ref="D346:F346"/>
    <mergeCell ref="G346:I346"/>
    <mergeCell ref="J346:L346"/>
    <mergeCell ref="D351:F351"/>
    <mergeCell ref="G351:I351"/>
    <mergeCell ref="D347:F347"/>
    <mergeCell ref="G347:I347"/>
    <mergeCell ref="J347:L347"/>
    <mergeCell ref="D348:F348"/>
    <mergeCell ref="G348:I348"/>
    <mergeCell ref="J348:L348"/>
    <mergeCell ref="D349:F349"/>
    <mergeCell ref="G349:I349"/>
    <mergeCell ref="J349:L349"/>
    <mergeCell ref="D350:F350"/>
    <mergeCell ref="G350:I350"/>
    <mergeCell ref="J351:L351"/>
    <mergeCell ref="D356:F356"/>
    <mergeCell ref="G356:I356"/>
    <mergeCell ref="D379:F379"/>
    <mergeCell ref="G379:I379"/>
    <mergeCell ref="J379:L379"/>
    <mergeCell ref="D380:F380"/>
    <mergeCell ref="G380:I380"/>
    <mergeCell ref="J380:L380"/>
    <mergeCell ref="Q374:Q380"/>
    <mergeCell ref="M375:P375"/>
    <mergeCell ref="M376:P376"/>
    <mergeCell ref="M377:P377"/>
    <mergeCell ref="M378:P378"/>
    <mergeCell ref="M379:P379"/>
    <mergeCell ref="M380:P380"/>
    <mergeCell ref="D416:F416"/>
    <mergeCell ref="G416:I416"/>
    <mergeCell ref="J416:L416"/>
    <mergeCell ref="D412:F412"/>
    <mergeCell ref="M408:P408"/>
    <mergeCell ref="M402:P402"/>
    <mergeCell ref="M397:P397"/>
    <mergeCell ref="M403:P403"/>
    <mergeCell ref="J375:L375"/>
    <mergeCell ref="J403:L403"/>
    <mergeCell ref="D404:F404"/>
    <mergeCell ref="G404:I404"/>
    <mergeCell ref="J404:L404"/>
    <mergeCell ref="G402:I402"/>
    <mergeCell ref="J402:L402"/>
    <mergeCell ref="J394:L394"/>
    <mergeCell ref="D399:F399"/>
    <mergeCell ref="G399:I399"/>
    <mergeCell ref="J399:L399"/>
    <mergeCell ref="D400:F400"/>
    <mergeCell ref="G400:I400"/>
    <mergeCell ref="J400:L400"/>
    <mergeCell ref="D401:F401"/>
    <mergeCell ref="G401:I401"/>
    <mergeCell ref="D408:F408"/>
    <mergeCell ref="G408:I408"/>
    <mergeCell ref="J408:L408"/>
    <mergeCell ref="M396:P396"/>
    <mergeCell ref="J401:L401"/>
    <mergeCell ref="M401:P401"/>
    <mergeCell ref="M404:P404"/>
    <mergeCell ref="M405:P405"/>
    <mergeCell ref="M406:P406"/>
    <mergeCell ref="M399:P399"/>
    <mergeCell ref="M400:P400"/>
    <mergeCell ref="M407:P407"/>
    <mergeCell ref="D405:F405"/>
    <mergeCell ref="G405:I405"/>
    <mergeCell ref="J405:L405"/>
    <mergeCell ref="D406:F406"/>
    <mergeCell ref="G406:I406"/>
    <mergeCell ref="J406:L406"/>
    <mergeCell ref="J442:L442"/>
    <mergeCell ref="D443:F443"/>
    <mergeCell ref="G443:I443"/>
    <mergeCell ref="J443:L443"/>
    <mergeCell ref="D444:F444"/>
    <mergeCell ref="G444:I444"/>
    <mergeCell ref="D420:F420"/>
    <mergeCell ref="G420:I420"/>
    <mergeCell ref="J420:L420"/>
    <mergeCell ref="D417:F417"/>
    <mergeCell ref="G417:I417"/>
    <mergeCell ref="D427:F427"/>
    <mergeCell ref="G427:I427"/>
    <mergeCell ref="J427:L427"/>
    <mergeCell ref="D424:F424"/>
    <mergeCell ref="G424:I424"/>
    <mergeCell ref="J424:L424"/>
    <mergeCell ref="D425:F425"/>
    <mergeCell ref="G425:I425"/>
    <mergeCell ref="J425:L425"/>
    <mergeCell ref="D421:F421"/>
    <mergeCell ref="G421:I421"/>
    <mergeCell ref="J421:L421"/>
    <mergeCell ref="D422:F422"/>
    <mergeCell ref="G422:I422"/>
    <mergeCell ref="J422:L422"/>
    <mergeCell ref="D426:F426"/>
    <mergeCell ref="G426:I426"/>
    <mergeCell ref="J423:L423"/>
    <mergeCell ref="D418:F418"/>
    <mergeCell ref="J426:L426"/>
    <mergeCell ref="J418:L418"/>
    <mergeCell ref="G466:I466"/>
    <mergeCell ref="J466:L466"/>
    <mergeCell ref="D467:F467"/>
    <mergeCell ref="G467:I467"/>
    <mergeCell ref="D461:F461"/>
    <mergeCell ref="G461:I461"/>
    <mergeCell ref="J461:L461"/>
    <mergeCell ref="D462:F462"/>
    <mergeCell ref="G462:I462"/>
    <mergeCell ref="D428:F428"/>
    <mergeCell ref="G428:I428"/>
    <mergeCell ref="J428:L428"/>
    <mergeCell ref="D451:F451"/>
    <mergeCell ref="G451:I451"/>
    <mergeCell ref="J451:L451"/>
    <mergeCell ref="D452:F452"/>
    <mergeCell ref="G452:I452"/>
    <mergeCell ref="J452:L452"/>
    <mergeCell ref="D449:F449"/>
    <mergeCell ref="G449:I449"/>
    <mergeCell ref="J449:L449"/>
    <mergeCell ref="D450:F450"/>
    <mergeCell ref="G450:I450"/>
    <mergeCell ref="J450:L450"/>
    <mergeCell ref="D448:F448"/>
    <mergeCell ref="G448:I448"/>
    <mergeCell ref="J448:L448"/>
    <mergeCell ref="D441:F441"/>
    <mergeCell ref="G441:I441"/>
    <mergeCell ref="J441:L441"/>
    <mergeCell ref="D442:F442"/>
    <mergeCell ref="G442:I442"/>
    <mergeCell ref="D491:F491"/>
    <mergeCell ref="G491:I491"/>
    <mergeCell ref="J491:L491"/>
    <mergeCell ref="D492:F492"/>
    <mergeCell ref="G492:I492"/>
    <mergeCell ref="J492:L492"/>
    <mergeCell ref="D471:F471"/>
    <mergeCell ref="G471:I471"/>
    <mergeCell ref="J471:L471"/>
    <mergeCell ref="D476:F476"/>
    <mergeCell ref="G476:I476"/>
    <mergeCell ref="J476:L476"/>
    <mergeCell ref="D474:F474"/>
    <mergeCell ref="G474:I474"/>
    <mergeCell ref="J474:L474"/>
    <mergeCell ref="D475:F475"/>
    <mergeCell ref="G475:I475"/>
    <mergeCell ref="J475:L475"/>
    <mergeCell ref="D490:F490"/>
    <mergeCell ref="G490:I490"/>
    <mergeCell ref="J490:L490"/>
    <mergeCell ref="D459:F459"/>
    <mergeCell ref="G459:I459"/>
    <mergeCell ref="J459:L459"/>
    <mergeCell ref="D460:F460"/>
    <mergeCell ref="G460:I460"/>
    <mergeCell ref="D455:F455"/>
    <mergeCell ref="G455:I455"/>
    <mergeCell ref="J455:L455"/>
    <mergeCell ref="D453:F453"/>
    <mergeCell ref="G453:I453"/>
    <mergeCell ref="J453:L453"/>
    <mergeCell ref="D454:F454"/>
    <mergeCell ref="G454:I454"/>
    <mergeCell ref="J454:L454"/>
    <mergeCell ref="D457:F457"/>
    <mergeCell ref="G457:I457"/>
    <mergeCell ref="J457:L457"/>
    <mergeCell ref="D458:F458"/>
    <mergeCell ref="G458:I458"/>
    <mergeCell ref="J458:L458"/>
    <mergeCell ref="D456:F456"/>
    <mergeCell ref="G456:I456"/>
    <mergeCell ref="J456:L456"/>
    <mergeCell ref="W8:X8"/>
    <mergeCell ref="U8:U9"/>
    <mergeCell ref="O8:R8"/>
    <mergeCell ref="R10:R16"/>
    <mergeCell ref="R17:R23"/>
    <mergeCell ref="R24:R30"/>
    <mergeCell ref="R31:R37"/>
    <mergeCell ref="R264:R270"/>
    <mergeCell ref="R271:R277"/>
    <mergeCell ref="R278:R284"/>
    <mergeCell ref="R298:R304"/>
    <mergeCell ref="R305:R311"/>
    <mergeCell ref="R456:R462"/>
    <mergeCell ref="Q38:Q44"/>
    <mergeCell ref="R38:R44"/>
    <mergeCell ref="J27:L27"/>
    <mergeCell ref="D27:F27"/>
    <mergeCell ref="G27:I27"/>
    <mergeCell ref="J28:L28"/>
    <mergeCell ref="M41:P41"/>
    <mergeCell ref="D42:F42"/>
    <mergeCell ref="G42:I42"/>
    <mergeCell ref="J42:L42"/>
    <mergeCell ref="M42:P42"/>
    <mergeCell ref="D43:F43"/>
    <mergeCell ref="G43:I43"/>
    <mergeCell ref="J43:L43"/>
    <mergeCell ref="M43:P43"/>
    <mergeCell ref="D44:F44"/>
    <mergeCell ref="G44:I44"/>
    <mergeCell ref="J44:L44"/>
    <mergeCell ref="M44:P44"/>
    <mergeCell ref="R566:R572"/>
    <mergeCell ref="R319:R325"/>
    <mergeCell ref="R326:R332"/>
    <mergeCell ref="R346:R352"/>
    <mergeCell ref="R353:R359"/>
    <mergeCell ref="R360:R366"/>
    <mergeCell ref="R367:R373"/>
    <mergeCell ref="R374:R380"/>
    <mergeCell ref="R394:R400"/>
    <mergeCell ref="R401:R407"/>
    <mergeCell ref="R408:R414"/>
    <mergeCell ref="R415:R421"/>
    <mergeCell ref="R422:R428"/>
    <mergeCell ref="R442:R448"/>
    <mergeCell ref="R504:R510"/>
    <mergeCell ref="R511:R517"/>
    <mergeCell ref="R538:R544"/>
    <mergeCell ref="R545:R551"/>
    <mergeCell ref="R463:R469"/>
    <mergeCell ref="R470:R476"/>
    <mergeCell ref="R490:R496"/>
    <mergeCell ref="R497:R503"/>
    <mergeCell ref="R449:R455"/>
    <mergeCell ref="O344:R344"/>
    <mergeCell ref="Q497:Q503"/>
    <mergeCell ref="Q326:Q332"/>
    <mergeCell ref="Q408:Q414"/>
    <mergeCell ref="M409:P409"/>
    <mergeCell ref="M410:P410"/>
    <mergeCell ref="M411:P411"/>
    <mergeCell ref="M412:P412"/>
    <mergeCell ref="M458:P458"/>
    <mergeCell ref="M39:P39"/>
    <mergeCell ref="M40:P40"/>
    <mergeCell ref="R552:R558"/>
    <mergeCell ref="R559:R565"/>
    <mergeCell ref="R312:R318"/>
    <mergeCell ref="R79:R85"/>
    <mergeCell ref="R86:R92"/>
    <mergeCell ref="R106:R112"/>
    <mergeCell ref="R113:R119"/>
    <mergeCell ref="R120:R126"/>
    <mergeCell ref="R127:R133"/>
    <mergeCell ref="R134:R140"/>
    <mergeCell ref="R175:R181"/>
    <mergeCell ref="R182:R188"/>
    <mergeCell ref="R216:R222"/>
    <mergeCell ref="R223:R229"/>
    <mergeCell ref="R230:R236"/>
    <mergeCell ref="R168:R174"/>
    <mergeCell ref="Q216:Q222"/>
    <mergeCell ref="Q305:Q311"/>
    <mergeCell ref="M306:P306"/>
    <mergeCell ref="M307:P307"/>
    <mergeCell ref="M308:P308"/>
    <mergeCell ref="M268:P268"/>
    <mergeCell ref="Q175:Q181"/>
    <mergeCell ref="M176:P176"/>
    <mergeCell ref="M177:P177"/>
    <mergeCell ref="M178:P178"/>
    <mergeCell ref="M179:P179"/>
    <mergeCell ref="M120:P120"/>
    <mergeCell ref="Q120:Q126"/>
    <mergeCell ref="M121:P121"/>
  </mergeCells>
  <phoneticPr fontId="1"/>
  <conditionalFormatting sqref="B10:P44">
    <cfRule type="expression" dxfId="11" priority="266">
      <formula>IF($B10="ー",TRUE,FALSE)</formula>
    </cfRule>
  </conditionalFormatting>
  <conditionalFormatting sqref="B58:P92">
    <cfRule type="expression" dxfId="10" priority="1">
      <formula>IF($B58="ー",TRUE,FALSE)</formula>
    </cfRule>
  </conditionalFormatting>
  <conditionalFormatting sqref="B106:P140">
    <cfRule type="expression" dxfId="9" priority="129">
      <formula>IF($B106="ー",TRUE,FALSE)</formula>
    </cfRule>
  </conditionalFormatting>
  <conditionalFormatting sqref="B154:P188">
    <cfRule type="expression" dxfId="8" priority="115">
      <formula>IF($B154="ー",TRUE,FALSE)</formula>
    </cfRule>
  </conditionalFormatting>
  <conditionalFormatting sqref="B202:P236">
    <cfRule type="expression" dxfId="7" priority="101">
      <formula>IF($B202="ー",TRUE,FALSE)</formula>
    </cfRule>
  </conditionalFormatting>
  <conditionalFormatting sqref="B250:P284">
    <cfRule type="expression" dxfId="6" priority="87">
      <formula>IF($B250="ー",TRUE,FALSE)</formula>
    </cfRule>
  </conditionalFormatting>
  <conditionalFormatting sqref="B298:P332">
    <cfRule type="expression" dxfId="5" priority="73">
      <formula>IF($B298="ー",TRUE,FALSE)</formula>
    </cfRule>
  </conditionalFormatting>
  <conditionalFormatting sqref="B346:P380">
    <cfRule type="expression" dxfId="4" priority="59">
      <formula>IF($B346="ー",TRUE,FALSE)</formula>
    </cfRule>
  </conditionalFormatting>
  <conditionalFormatting sqref="B394:P428">
    <cfRule type="expression" dxfId="3" priority="45">
      <formula>IF($B394="ー",TRUE,FALSE)</formula>
    </cfRule>
  </conditionalFormatting>
  <conditionalFormatting sqref="B442:P476">
    <cfRule type="expression" dxfId="2" priority="31">
      <formula>IF($B442="ー",TRUE,FALSE)</formula>
    </cfRule>
  </conditionalFormatting>
  <conditionalFormatting sqref="B490:P524">
    <cfRule type="expression" dxfId="1" priority="17">
      <formula>IF($B490="ー",TRUE,FALSE)</formula>
    </cfRule>
  </conditionalFormatting>
  <conditionalFormatting sqref="B538:P572">
    <cfRule type="expression" dxfId="0" priority="3">
      <formula>IF($B538="ー",TRUE,FALSE)</formula>
    </cfRule>
  </conditionalFormatting>
  <dataValidations disablePrompts="1" count="1">
    <dataValidation type="list" allowBlank="1" showInputMessage="1" showErrorMessage="1" sqref="G10:I44 G538:I572 G442:I476 G490:I524 G106:I140 G154:I188 G202:I236 G250:I284 G298:I332 G346:I380 G394:I428 G58:I92" xr:uid="{00000000-0002-0000-0100-000000000000}">
      <formula1>IF($D10="",作業日,休日)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blackAndWhite="1" horizontalDpi="300" verticalDpi="300" r:id="rId1"/>
  <rowBreaks count="11" manualBreakCount="11">
    <brk id="55" max="17" man="1"/>
    <brk id="103" max="17" man="1"/>
    <brk id="151" max="17" man="1"/>
    <brk id="199" max="17" man="1"/>
    <brk id="247" max="17" man="1"/>
    <brk id="295" max="17" man="1"/>
    <brk id="343" max="17" man="1"/>
    <brk id="391" max="17" man="1"/>
    <brk id="439" max="17" man="1"/>
    <brk id="487" max="17" man="1"/>
    <brk id="535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9"/>
  <sheetViews>
    <sheetView workbookViewId="0">
      <selection activeCell="H14" sqref="H14"/>
    </sheetView>
  </sheetViews>
  <sheetFormatPr defaultRowHeight="18.75"/>
  <cols>
    <col min="1" max="1" width="3" style="1" customWidth="1"/>
    <col min="2" max="2" width="13" style="1" bestFit="1" customWidth="1"/>
    <col min="3" max="3" width="2.125" style="1" customWidth="1"/>
    <col min="4" max="5" width="13" style="1" bestFit="1" customWidth="1"/>
    <col min="6" max="6" width="2.125" style="1" customWidth="1"/>
    <col min="7" max="7" width="17.25" style="1" bestFit="1" customWidth="1"/>
    <col min="8" max="8" width="90" style="72" bestFit="1" customWidth="1"/>
    <col min="9" max="16384" width="9" style="1"/>
  </cols>
  <sheetData>
    <row r="2" spans="2:8">
      <c r="B2" s="75" t="s">
        <v>19</v>
      </c>
      <c r="D2" s="76" t="s">
        <v>7</v>
      </c>
      <c r="E2" s="76"/>
      <c r="G2" s="74" t="s">
        <v>70</v>
      </c>
      <c r="H2" s="77"/>
    </row>
    <row r="3" spans="2:8">
      <c r="B3" s="13" t="s">
        <v>13</v>
      </c>
      <c r="D3" s="38" t="s">
        <v>13</v>
      </c>
      <c r="E3" s="38" t="s">
        <v>18</v>
      </c>
      <c r="G3" s="8" t="s">
        <v>65</v>
      </c>
      <c r="H3" s="73" t="s">
        <v>68</v>
      </c>
    </row>
    <row r="4" spans="2:8">
      <c r="B4" s="13" t="s">
        <v>17</v>
      </c>
      <c r="D4" s="39" t="s">
        <v>13</v>
      </c>
      <c r="E4" s="39" t="s">
        <v>13</v>
      </c>
      <c r="G4" s="8" t="s">
        <v>66</v>
      </c>
      <c r="H4" s="73" t="s">
        <v>69</v>
      </c>
    </row>
    <row r="5" spans="2:8">
      <c r="B5" s="13" t="s">
        <v>20</v>
      </c>
      <c r="D5" s="13" t="s">
        <v>17</v>
      </c>
      <c r="E5" s="13" t="s">
        <v>9</v>
      </c>
      <c r="G5" s="8" t="s">
        <v>72</v>
      </c>
      <c r="H5" s="73" t="s">
        <v>73</v>
      </c>
    </row>
    <row r="6" spans="2:8">
      <c r="B6" s="13" t="s">
        <v>14</v>
      </c>
      <c r="D6" s="13" t="s">
        <v>14</v>
      </c>
      <c r="E6" s="13" t="s">
        <v>14</v>
      </c>
      <c r="G6" s="8" t="s">
        <v>67</v>
      </c>
      <c r="H6" s="73" t="s">
        <v>71</v>
      </c>
    </row>
    <row r="7" spans="2:8">
      <c r="B7" s="13" t="s">
        <v>8</v>
      </c>
      <c r="D7" s="13" t="s">
        <v>8</v>
      </c>
      <c r="E7" s="13" t="s">
        <v>8</v>
      </c>
    </row>
    <row r="8" spans="2:8">
      <c r="B8" s="13" t="s">
        <v>15</v>
      </c>
      <c r="D8" s="13" t="s">
        <v>15</v>
      </c>
      <c r="E8" s="13" t="s">
        <v>15</v>
      </c>
      <c r="G8" s="74" t="s">
        <v>75</v>
      </c>
      <c r="H8" s="77"/>
    </row>
    <row r="9" spans="2:8">
      <c r="B9" s="14" t="s">
        <v>16</v>
      </c>
      <c r="D9" s="14" t="s">
        <v>16</v>
      </c>
      <c r="E9" s="14" t="s">
        <v>16</v>
      </c>
      <c r="G9" s="8" t="s">
        <v>74</v>
      </c>
      <c r="H9" s="73" t="s">
        <v>76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S H Z M V /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E h 2 T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d k x X K I p H u A 4 A A A A R A A A A E w A c A E Z v c m 1 1 b G F z L 1 N l Y 3 R p b 2 4 x L m 0 g o h g A K K A U A A A A A A A A A A A A A A A A A A A A A A A A A A A A K 0 5 N L s n M z 1 M I h t C G 1 g B Q S w E C L Q A U A A I A C A B I d k x X 8 h m R C 6 g A A A D 4 A A A A E g A A A A A A A A A A A A A A A A A A A A A A Q 2 9 u Z m l n L 1 B h Y 2 t h Z 2 U u e G 1 s U E s B A i 0 A F A A C A A g A S H Z M V w / K 6 a u k A A A A 6 Q A A A B M A A A A A A A A A A A A A A A A A 9 A A A A F t D b 2 5 0 Z W 5 0 X 1 R 5 c G V z X S 5 4 b W x Q S w E C L Q A U A A I A C A B I d k x X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q N 1 p E d l O 0 O t s K S w A x I x 0 Q A A A A A C A A A A A A A D Z g A A w A A A A B A A A A A Q v n Z W H o u Z L A U b L Z q s l g O M A A A A A A S A A A C g A A A A E A A A A J I L W e y 8 X 5 e y t V d 0 D I Q 0 5 m 1 Q A A A A g V q r m g 6 A o A l P N G P V Z G y d I 0 3 C Y j k 2 w 2 + c o Z u V P r d O V x n G V T m i m 7 r O 2 z U H n 0 7 p R O Z B R / g 4 V 7 R x b G A m t t c N / P W h Y A t G r U H d Z Q G S R Y Q t w K z z 1 m A U A A A A K n J 4 M F T E v j L m v U a F 2 R K L c 9 q Y 3 I k = < / D a t a M a s h u p > 
</file>

<file path=customXml/itemProps1.xml><?xml version="1.0" encoding="utf-8"?>
<ds:datastoreItem xmlns:ds="http://schemas.openxmlformats.org/officeDocument/2006/customXml" ds:itemID="{F2DEF33D-44F3-4247-A4D4-8D027EE25F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基本情報</vt:lpstr>
      <vt:lpstr>【記載例4】休日取得実績書</vt:lpstr>
      <vt:lpstr>プルダウン</vt:lpstr>
      <vt:lpstr>【記載例4】休日取得実績書!Print_Area</vt:lpstr>
      <vt:lpstr>基本情報!Print_Area</vt:lpstr>
      <vt:lpstr>【記載例4】休日取得実績書!Print_Titles</vt:lpstr>
      <vt:lpstr>休日</vt:lpstr>
      <vt:lpstr>作業日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2026-03-09T07:58:49Z</dcterms:created>
  <dcterms:modified xsi:type="dcterms:W3CDTF">2026-03-09T08:02:21Z</dcterms:modified>
</cp:coreProperties>
</file>