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財政局\03公共事業調整課\課\900_技術監理及び公共事業調査等\310_週休２日（適正工期）\021_フロー図、参考様式\R07年7月版\"/>
    </mc:Choice>
  </mc:AlternateContent>
  <bookViews>
    <workbookView xWindow="0" yWindow="0" windowWidth="20490" windowHeight="7530" tabRatio="598" activeTab="1"/>
  </bookViews>
  <sheets>
    <sheet name="基本情報" sheetId="4" r:id="rId1"/>
    <sheet name="【記載例4】休日取得実績書" sheetId="9" r:id="rId2"/>
    <sheet name="プルダウン" sheetId="5" r:id="rId3"/>
  </sheets>
  <definedNames>
    <definedName name="_xlnm.Print_Area" localSheetId="1">【記載例4】休日取得実績書!$A$2:$U$619</definedName>
    <definedName name="_xlnm.Print_Area" localSheetId="0">基本情報!$B$2:$S$26</definedName>
    <definedName name="_xlnm.Print_Titles" localSheetId="1">【記載例4】休日取得実績書!$2:$7</definedName>
    <definedName name="_xlnm.Print_Titles" localSheetId="0">基本情報!#REF!</definedName>
    <definedName name="休日">プルダウン!$D$4:$D$10</definedName>
    <definedName name="作業日">プルダウン!$E$4:$E$10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8" i="9" l="1"/>
  <c r="E618" i="9"/>
  <c r="I618" i="9" s="1"/>
  <c r="G615" i="9"/>
  <c r="E615" i="9"/>
  <c r="I615" i="9" s="1"/>
  <c r="G612" i="9"/>
  <c r="E612" i="9"/>
  <c r="I612" i="9" s="1"/>
  <c r="G567" i="9"/>
  <c r="E567" i="9"/>
  <c r="I567" i="9" s="1"/>
  <c r="G564" i="9"/>
  <c r="E564" i="9"/>
  <c r="I564" i="9" s="1"/>
  <c r="G561" i="9"/>
  <c r="E561" i="9"/>
  <c r="I561" i="9" s="1"/>
  <c r="I516" i="9"/>
  <c r="G516" i="9"/>
  <c r="E516" i="9"/>
  <c r="G513" i="9"/>
  <c r="E513" i="9"/>
  <c r="I513" i="9" s="1"/>
  <c r="G510" i="9"/>
  <c r="E510" i="9"/>
  <c r="I510" i="9" s="1"/>
  <c r="G465" i="9"/>
  <c r="E465" i="9"/>
  <c r="I465" i="9" s="1"/>
  <c r="G462" i="9"/>
  <c r="E462" i="9"/>
  <c r="I462" i="9" s="1"/>
  <c r="G459" i="9"/>
  <c r="E459" i="9"/>
  <c r="I459" i="9" s="1"/>
  <c r="G414" i="9"/>
  <c r="E414" i="9"/>
  <c r="I414" i="9" s="1"/>
  <c r="I411" i="9"/>
  <c r="G411" i="9"/>
  <c r="E411" i="9"/>
  <c r="G408" i="9"/>
  <c r="I408" i="9" s="1"/>
  <c r="E408" i="9"/>
  <c r="G363" i="9"/>
  <c r="E363" i="9"/>
  <c r="I363" i="9" s="1"/>
  <c r="I360" i="9"/>
  <c r="G360" i="9"/>
  <c r="E360" i="9"/>
  <c r="G357" i="9"/>
  <c r="I357" i="9" s="1"/>
  <c r="E357" i="9"/>
  <c r="G312" i="9"/>
  <c r="E312" i="9"/>
  <c r="I312" i="9" s="1"/>
  <c r="I309" i="9"/>
  <c r="G309" i="9"/>
  <c r="E309" i="9"/>
  <c r="G306" i="9"/>
  <c r="I306" i="9" s="1"/>
  <c r="E306" i="9"/>
  <c r="G261" i="9"/>
  <c r="E261" i="9"/>
  <c r="I261" i="9" s="1"/>
  <c r="I258" i="9"/>
  <c r="G258" i="9"/>
  <c r="E258" i="9"/>
  <c r="G255" i="9"/>
  <c r="I255" i="9" s="1"/>
  <c r="E255" i="9"/>
  <c r="M255" i="9" s="1"/>
  <c r="M258" i="9"/>
  <c r="G210" i="9"/>
  <c r="E210" i="9"/>
  <c r="I210" i="9" s="1"/>
  <c r="G207" i="9"/>
  <c r="E207" i="9"/>
  <c r="I207" i="9" s="1"/>
  <c r="G204" i="9"/>
  <c r="E204" i="9"/>
  <c r="I204" i="9" s="1"/>
  <c r="G159" i="9"/>
  <c r="E159" i="9"/>
  <c r="I159" i="9" s="1"/>
  <c r="I156" i="9"/>
  <c r="G156" i="9"/>
  <c r="E156" i="9"/>
  <c r="G153" i="9"/>
  <c r="I153" i="9" s="1"/>
  <c r="E153" i="9"/>
  <c r="G108" i="9"/>
  <c r="E108" i="9"/>
  <c r="I108" i="9" s="1"/>
  <c r="I105" i="9"/>
  <c r="G105" i="9"/>
  <c r="E105" i="9"/>
  <c r="G102" i="9"/>
  <c r="I102" i="9" s="1"/>
  <c r="E102" i="9"/>
  <c r="I57" i="9"/>
  <c r="I54" i="9"/>
  <c r="I51" i="9"/>
  <c r="Q51" i="9"/>
  <c r="M261" i="9" l="1"/>
  <c r="W113" i="9"/>
  <c r="W112" i="9"/>
  <c r="Q612" i="9"/>
  <c r="Q561" i="9"/>
  <c r="Q510" i="9"/>
  <c r="Q459" i="9"/>
  <c r="Q615" i="9"/>
  <c r="Q618" i="9"/>
  <c r="Q567" i="9"/>
  <c r="Q564" i="9"/>
  <c r="Q516" i="9"/>
  <c r="Q513" i="9"/>
  <c r="Q465" i="9"/>
  <c r="Q462" i="9"/>
  <c r="L609" i="9" l="1"/>
  <c r="K609" i="9"/>
  <c r="J609" i="9"/>
  <c r="I609" i="9"/>
  <c r="H609" i="9"/>
  <c r="G609" i="9"/>
  <c r="F609" i="9"/>
  <c r="E609" i="9"/>
  <c r="L558" i="9"/>
  <c r="K558" i="9"/>
  <c r="J558" i="9"/>
  <c r="I558" i="9"/>
  <c r="H558" i="9"/>
  <c r="G558" i="9"/>
  <c r="F558" i="9"/>
  <c r="E558" i="9"/>
  <c r="L507" i="9"/>
  <c r="K507" i="9"/>
  <c r="J507" i="9"/>
  <c r="I507" i="9"/>
  <c r="H507" i="9"/>
  <c r="G507" i="9"/>
  <c r="F507" i="9"/>
  <c r="E507" i="9"/>
  <c r="L456" i="9"/>
  <c r="K456" i="9"/>
  <c r="J456" i="9"/>
  <c r="I456" i="9"/>
  <c r="H456" i="9"/>
  <c r="G456" i="9"/>
  <c r="F456" i="9"/>
  <c r="E456" i="9"/>
  <c r="L405" i="9"/>
  <c r="K405" i="9"/>
  <c r="J405" i="9"/>
  <c r="I405" i="9"/>
  <c r="H405" i="9"/>
  <c r="G405" i="9"/>
  <c r="F405" i="9"/>
  <c r="E405" i="9"/>
  <c r="L354" i="9"/>
  <c r="K354" i="9"/>
  <c r="J354" i="9"/>
  <c r="I354" i="9"/>
  <c r="H354" i="9"/>
  <c r="G354" i="9"/>
  <c r="F354" i="9"/>
  <c r="E354" i="9"/>
  <c r="L303" i="9"/>
  <c r="K303" i="9"/>
  <c r="J303" i="9"/>
  <c r="I303" i="9"/>
  <c r="H303" i="9"/>
  <c r="G303" i="9"/>
  <c r="F303" i="9"/>
  <c r="E303" i="9"/>
  <c r="L252" i="9"/>
  <c r="K252" i="9"/>
  <c r="J252" i="9"/>
  <c r="I252" i="9"/>
  <c r="H252" i="9"/>
  <c r="G252" i="9"/>
  <c r="F252" i="9"/>
  <c r="E252" i="9"/>
  <c r="L201" i="9"/>
  <c r="K201" i="9"/>
  <c r="J201" i="9"/>
  <c r="I201" i="9"/>
  <c r="H201" i="9"/>
  <c r="G201" i="9"/>
  <c r="F201" i="9"/>
  <c r="E201" i="9"/>
  <c r="L150" i="9"/>
  <c r="K150" i="9"/>
  <c r="J150" i="9"/>
  <c r="I150" i="9"/>
  <c r="H150" i="9"/>
  <c r="G150" i="9"/>
  <c r="F150" i="9"/>
  <c r="E150" i="9"/>
  <c r="Y93" i="9"/>
  <c r="X28" i="9"/>
  <c r="E99" i="9" l="1"/>
  <c r="L99" i="9"/>
  <c r="K99" i="9"/>
  <c r="J99" i="9"/>
  <c r="I99" i="9"/>
  <c r="H99" i="9"/>
  <c r="G99" i="9"/>
  <c r="F99" i="9"/>
  <c r="B10" i="9" l="1"/>
  <c r="Y10" i="9"/>
  <c r="K48" i="9"/>
  <c r="S48" i="9" s="1"/>
  <c r="S99" i="9" s="1"/>
  <c r="S150" i="9" s="1"/>
  <c r="S201" i="9" s="1"/>
  <c r="S252" i="9" s="1"/>
  <c r="S303" i="9" s="1"/>
  <c r="S354" i="9" s="1"/>
  <c r="S405" i="9" s="1"/>
  <c r="S456" i="9" s="1"/>
  <c r="S507" i="9" s="1"/>
  <c r="S558" i="9" s="1"/>
  <c r="S609" i="9" s="1"/>
  <c r="L48" i="9"/>
  <c r="T48" i="9" s="1"/>
  <c r="T99" i="9" s="1"/>
  <c r="T150" i="9" s="1"/>
  <c r="T201" i="9" s="1"/>
  <c r="T252" i="9" s="1"/>
  <c r="T303" i="9" s="1"/>
  <c r="T354" i="9" s="1"/>
  <c r="T405" i="9" s="1"/>
  <c r="T456" i="9" s="1"/>
  <c r="T507" i="9" s="1"/>
  <c r="T558" i="9" s="1"/>
  <c r="T609" i="9" s="1"/>
  <c r="Y605" i="9" l="1"/>
  <c r="Y604" i="9"/>
  <c r="Y603" i="9"/>
  <c r="Y602" i="9"/>
  <c r="Y601" i="9"/>
  <c r="Y600" i="9"/>
  <c r="Y599" i="9"/>
  <c r="Y598" i="9"/>
  <c r="Y597" i="9"/>
  <c r="Y596" i="9"/>
  <c r="Y595" i="9"/>
  <c r="Y594" i="9"/>
  <c r="Y593" i="9"/>
  <c r="Y592" i="9"/>
  <c r="Y591" i="9"/>
  <c r="Y590" i="9"/>
  <c r="Y589" i="9"/>
  <c r="Y588" i="9"/>
  <c r="Y587" i="9"/>
  <c r="Y586" i="9"/>
  <c r="Y585" i="9"/>
  <c r="Y584" i="9"/>
  <c r="Y583" i="9"/>
  <c r="Y582" i="9"/>
  <c r="Y581" i="9"/>
  <c r="Y580" i="9"/>
  <c r="Y579" i="9"/>
  <c r="Y578" i="9"/>
  <c r="Y577" i="9"/>
  <c r="Y576" i="9"/>
  <c r="Y575" i="9"/>
  <c r="Y574" i="9"/>
  <c r="Y573" i="9"/>
  <c r="Y572" i="9"/>
  <c r="Y571" i="9"/>
  <c r="Y554" i="9"/>
  <c r="Y553" i="9"/>
  <c r="Y552" i="9"/>
  <c r="Y551" i="9"/>
  <c r="Y550" i="9"/>
  <c r="Y549" i="9"/>
  <c r="Y548" i="9"/>
  <c r="Y547" i="9"/>
  <c r="Y546" i="9"/>
  <c r="Y545" i="9"/>
  <c r="Y544" i="9"/>
  <c r="Y543" i="9"/>
  <c r="Y542" i="9"/>
  <c r="Y541" i="9"/>
  <c r="Y540" i="9"/>
  <c r="Y539" i="9"/>
  <c r="Y538" i="9"/>
  <c r="Y537" i="9"/>
  <c r="Y536" i="9"/>
  <c r="Y535" i="9"/>
  <c r="Y534" i="9"/>
  <c r="Y533" i="9"/>
  <c r="Y532" i="9"/>
  <c r="Y531" i="9"/>
  <c r="Y530" i="9"/>
  <c r="Y529" i="9"/>
  <c r="Y528" i="9"/>
  <c r="Y527" i="9"/>
  <c r="Y526" i="9"/>
  <c r="Y525" i="9"/>
  <c r="Y524" i="9"/>
  <c r="Y523" i="9"/>
  <c r="Y522" i="9"/>
  <c r="Y521" i="9"/>
  <c r="Y520" i="9"/>
  <c r="Y503" i="9"/>
  <c r="Y502" i="9"/>
  <c r="Y501" i="9"/>
  <c r="Y500" i="9"/>
  <c r="Y499" i="9"/>
  <c r="Y498" i="9"/>
  <c r="Y497" i="9"/>
  <c r="Y496" i="9"/>
  <c r="Y495" i="9"/>
  <c r="Y494" i="9"/>
  <c r="Y493" i="9"/>
  <c r="Y492" i="9"/>
  <c r="Y491" i="9"/>
  <c r="Y490" i="9"/>
  <c r="Y489" i="9"/>
  <c r="Y488" i="9"/>
  <c r="Y487" i="9"/>
  <c r="Y486" i="9"/>
  <c r="Y485" i="9"/>
  <c r="Y484" i="9"/>
  <c r="Y483" i="9"/>
  <c r="Y482" i="9"/>
  <c r="Y481" i="9"/>
  <c r="Y480" i="9"/>
  <c r="Y479" i="9"/>
  <c r="Y478" i="9"/>
  <c r="Y477" i="9"/>
  <c r="Y476" i="9"/>
  <c r="Y475" i="9"/>
  <c r="Y474" i="9"/>
  <c r="Y473" i="9"/>
  <c r="Y472" i="9"/>
  <c r="Y471" i="9"/>
  <c r="Y470" i="9"/>
  <c r="Y469" i="9"/>
  <c r="Y452" i="9"/>
  <c r="Y451" i="9"/>
  <c r="Y450" i="9"/>
  <c r="Y449" i="9"/>
  <c r="Y448" i="9"/>
  <c r="Y447" i="9"/>
  <c r="Y446" i="9"/>
  <c r="Y445" i="9"/>
  <c r="Y444" i="9"/>
  <c r="Y443" i="9"/>
  <c r="Y442" i="9"/>
  <c r="Y441" i="9"/>
  <c r="Y440" i="9"/>
  <c r="Y439" i="9"/>
  <c r="Y438" i="9"/>
  <c r="Y437" i="9"/>
  <c r="Y436" i="9"/>
  <c r="Y435" i="9"/>
  <c r="Y434" i="9"/>
  <c r="Y433" i="9"/>
  <c r="Y432" i="9"/>
  <c r="Y431" i="9"/>
  <c r="Y430" i="9"/>
  <c r="Y429" i="9"/>
  <c r="Y428" i="9"/>
  <c r="Y427" i="9"/>
  <c r="Y426" i="9"/>
  <c r="Y425" i="9"/>
  <c r="Y424" i="9"/>
  <c r="Y423" i="9"/>
  <c r="Y422" i="9"/>
  <c r="Y421" i="9"/>
  <c r="Y420" i="9"/>
  <c r="Y419" i="9"/>
  <c r="Y418" i="9"/>
  <c r="Y401" i="9"/>
  <c r="Y400" i="9"/>
  <c r="Y399" i="9"/>
  <c r="Y398" i="9"/>
  <c r="Y397" i="9"/>
  <c r="Y396" i="9"/>
  <c r="Y395" i="9"/>
  <c r="Y394" i="9"/>
  <c r="Y393" i="9"/>
  <c r="Y392" i="9"/>
  <c r="Y391" i="9"/>
  <c r="Y390" i="9"/>
  <c r="Y389" i="9"/>
  <c r="Y388" i="9"/>
  <c r="Y387" i="9"/>
  <c r="Y386" i="9"/>
  <c r="Y385" i="9"/>
  <c r="Y384" i="9"/>
  <c r="Y383" i="9"/>
  <c r="Y382" i="9"/>
  <c r="Y381" i="9"/>
  <c r="Y380" i="9"/>
  <c r="Y379" i="9"/>
  <c r="Y378" i="9"/>
  <c r="Y377" i="9"/>
  <c r="Y376" i="9"/>
  <c r="Y375" i="9"/>
  <c r="Y374" i="9"/>
  <c r="Y373" i="9"/>
  <c r="Y372" i="9"/>
  <c r="Y371" i="9"/>
  <c r="Y370" i="9"/>
  <c r="Y369" i="9"/>
  <c r="Y368" i="9"/>
  <c r="Y367" i="9"/>
  <c r="Y350" i="9"/>
  <c r="Y349" i="9"/>
  <c r="Y348" i="9"/>
  <c r="Y347" i="9"/>
  <c r="Y346" i="9"/>
  <c r="Y345" i="9"/>
  <c r="Y344" i="9"/>
  <c r="Y343" i="9"/>
  <c r="Y342" i="9"/>
  <c r="Y341" i="9"/>
  <c r="Y340" i="9"/>
  <c r="Y339" i="9"/>
  <c r="Y338" i="9"/>
  <c r="Y337" i="9"/>
  <c r="Y336" i="9"/>
  <c r="Y335" i="9"/>
  <c r="Y334" i="9"/>
  <c r="Y333" i="9"/>
  <c r="Y332" i="9"/>
  <c r="Y331" i="9"/>
  <c r="Y330" i="9"/>
  <c r="Y329" i="9"/>
  <c r="Y328" i="9"/>
  <c r="Y327" i="9"/>
  <c r="Y326" i="9"/>
  <c r="Y325" i="9"/>
  <c r="Y324" i="9"/>
  <c r="Y323" i="9"/>
  <c r="Y322" i="9"/>
  <c r="Y321" i="9"/>
  <c r="Y320" i="9"/>
  <c r="Y319" i="9"/>
  <c r="Y318" i="9"/>
  <c r="Y317" i="9"/>
  <c r="Y316" i="9"/>
  <c r="Y299" i="9"/>
  <c r="Y298" i="9"/>
  <c r="Y297" i="9"/>
  <c r="Y296" i="9"/>
  <c r="Y295" i="9"/>
  <c r="Y294" i="9"/>
  <c r="Y293" i="9"/>
  <c r="Y292" i="9"/>
  <c r="Y291" i="9"/>
  <c r="Y290" i="9"/>
  <c r="Y289" i="9"/>
  <c r="Y288" i="9"/>
  <c r="Y287" i="9"/>
  <c r="Y286" i="9"/>
  <c r="Y285" i="9"/>
  <c r="Y284" i="9"/>
  <c r="Y283" i="9"/>
  <c r="Y282" i="9"/>
  <c r="Y281" i="9"/>
  <c r="Y280" i="9"/>
  <c r="Y279" i="9"/>
  <c r="Y278" i="9"/>
  <c r="Y277" i="9"/>
  <c r="Y276" i="9"/>
  <c r="Y275" i="9"/>
  <c r="Y274" i="9"/>
  <c r="Y273" i="9"/>
  <c r="Y272" i="9"/>
  <c r="Y271" i="9"/>
  <c r="Y270" i="9"/>
  <c r="Y269" i="9"/>
  <c r="Y268" i="9"/>
  <c r="Y267" i="9"/>
  <c r="Y266" i="9"/>
  <c r="Y265" i="9"/>
  <c r="Y248" i="9"/>
  <c r="Y247" i="9"/>
  <c r="Y246" i="9"/>
  <c r="Y245" i="9"/>
  <c r="Y244" i="9"/>
  <c r="Y243" i="9"/>
  <c r="Y242" i="9"/>
  <c r="Y241" i="9"/>
  <c r="Y240" i="9"/>
  <c r="Y239" i="9"/>
  <c r="Y238" i="9"/>
  <c r="Y237" i="9"/>
  <c r="Y236" i="9"/>
  <c r="Y235" i="9"/>
  <c r="Y234" i="9"/>
  <c r="Y233" i="9"/>
  <c r="Y232" i="9"/>
  <c r="Y231" i="9"/>
  <c r="Y230" i="9"/>
  <c r="Y229" i="9"/>
  <c r="Y228" i="9"/>
  <c r="Y227" i="9"/>
  <c r="Y226" i="9"/>
  <c r="Y225" i="9"/>
  <c r="Y224" i="9"/>
  <c r="Y223" i="9"/>
  <c r="Y222" i="9"/>
  <c r="Y221" i="9"/>
  <c r="Y220" i="9"/>
  <c r="Y219" i="9"/>
  <c r="Y218" i="9"/>
  <c r="Y217" i="9"/>
  <c r="Y216" i="9"/>
  <c r="Y215" i="9"/>
  <c r="Y214" i="9"/>
  <c r="Y197" i="9"/>
  <c r="Y196" i="9"/>
  <c r="Y195" i="9"/>
  <c r="Y194" i="9"/>
  <c r="Y193" i="9"/>
  <c r="Y192" i="9"/>
  <c r="Y191" i="9"/>
  <c r="Y190" i="9"/>
  <c r="Y189" i="9"/>
  <c r="Y188" i="9"/>
  <c r="Y187" i="9"/>
  <c r="Y186" i="9"/>
  <c r="Y185" i="9"/>
  <c r="Y184" i="9"/>
  <c r="Y183" i="9"/>
  <c r="Y182" i="9"/>
  <c r="Y181" i="9"/>
  <c r="Y180" i="9"/>
  <c r="Y179" i="9"/>
  <c r="Y178" i="9"/>
  <c r="Y177" i="9"/>
  <c r="Y176" i="9"/>
  <c r="Y175" i="9"/>
  <c r="Y174" i="9"/>
  <c r="Y173" i="9"/>
  <c r="Y172" i="9"/>
  <c r="Y171" i="9"/>
  <c r="Y170" i="9"/>
  <c r="Y169" i="9"/>
  <c r="Y168" i="9"/>
  <c r="Y167" i="9"/>
  <c r="Y166" i="9"/>
  <c r="Y165" i="9"/>
  <c r="Y164" i="9"/>
  <c r="Y163" i="9"/>
  <c r="Y146" i="9"/>
  <c r="Y145" i="9"/>
  <c r="Y144" i="9"/>
  <c r="Y143" i="9"/>
  <c r="Y142" i="9"/>
  <c r="Y141" i="9"/>
  <c r="Y140" i="9"/>
  <c r="Y139" i="9"/>
  <c r="Y138" i="9"/>
  <c r="Y137" i="9"/>
  <c r="Y136" i="9"/>
  <c r="Y135" i="9"/>
  <c r="Y134" i="9"/>
  <c r="Y133" i="9"/>
  <c r="Y132" i="9"/>
  <c r="Y131" i="9"/>
  <c r="Y130" i="9"/>
  <c r="Y129" i="9"/>
  <c r="Y128" i="9"/>
  <c r="Y127" i="9"/>
  <c r="Y126" i="9"/>
  <c r="Y125" i="9"/>
  <c r="Y124" i="9"/>
  <c r="Y123" i="9"/>
  <c r="Y122" i="9"/>
  <c r="Y121" i="9"/>
  <c r="Y120" i="9"/>
  <c r="Y119" i="9"/>
  <c r="Y118" i="9"/>
  <c r="Y117" i="9"/>
  <c r="Y116" i="9"/>
  <c r="Y115" i="9"/>
  <c r="Y114" i="9"/>
  <c r="Y113" i="9"/>
  <c r="Y112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Y62" i="9"/>
  <c r="Y61" i="9"/>
  <c r="I48" i="9"/>
  <c r="Q48" i="9" s="1"/>
  <c r="Q99" i="9" s="1"/>
  <c r="Q150" i="9" s="1"/>
  <c r="Q201" i="9" s="1"/>
  <c r="Q252" i="9" s="1"/>
  <c r="Q303" i="9" s="1"/>
  <c r="Q354" i="9" s="1"/>
  <c r="Q405" i="9" s="1"/>
  <c r="Q456" i="9" s="1"/>
  <c r="Q507" i="9" s="1"/>
  <c r="Q558" i="9" s="1"/>
  <c r="Q609" i="9" s="1"/>
  <c r="F48" i="9"/>
  <c r="N48" i="9" s="1"/>
  <c r="N99" i="9" s="1"/>
  <c r="N150" i="9" s="1"/>
  <c r="N201" i="9" s="1"/>
  <c r="N252" i="9" s="1"/>
  <c r="N303" i="9" s="1"/>
  <c r="N354" i="9" s="1"/>
  <c r="N405" i="9" s="1"/>
  <c r="N456" i="9" s="1"/>
  <c r="N507" i="9" s="1"/>
  <c r="N558" i="9" s="1"/>
  <c r="N609" i="9" s="1"/>
  <c r="G48" i="9"/>
  <c r="O48" i="9" s="1"/>
  <c r="O99" i="9" s="1"/>
  <c r="O150" i="9" s="1"/>
  <c r="O201" i="9" s="1"/>
  <c r="O252" i="9" s="1"/>
  <c r="O303" i="9" s="1"/>
  <c r="O354" i="9" s="1"/>
  <c r="O405" i="9" s="1"/>
  <c r="O456" i="9" s="1"/>
  <c r="O507" i="9" s="1"/>
  <c r="O558" i="9" s="1"/>
  <c r="O609" i="9" s="1"/>
  <c r="H48" i="9"/>
  <c r="P48" i="9" s="1"/>
  <c r="P99" i="9" s="1"/>
  <c r="P150" i="9" s="1"/>
  <c r="P201" i="9" s="1"/>
  <c r="P252" i="9" s="1"/>
  <c r="P303" i="9" s="1"/>
  <c r="P354" i="9" s="1"/>
  <c r="P405" i="9" s="1"/>
  <c r="P456" i="9" s="1"/>
  <c r="P507" i="9" s="1"/>
  <c r="P558" i="9" s="1"/>
  <c r="P609" i="9" s="1"/>
  <c r="J48" i="9"/>
  <c r="R48" i="9" s="1"/>
  <c r="R99" i="9" s="1"/>
  <c r="R150" i="9" s="1"/>
  <c r="R201" i="9" s="1"/>
  <c r="R252" i="9" s="1"/>
  <c r="R303" i="9" s="1"/>
  <c r="R354" i="9" s="1"/>
  <c r="R405" i="9" s="1"/>
  <c r="R456" i="9" s="1"/>
  <c r="R507" i="9" s="1"/>
  <c r="R558" i="9" s="1"/>
  <c r="R609" i="9" s="1"/>
  <c r="E48" i="9"/>
  <c r="M48" i="9" s="1"/>
  <c r="M99" i="9" s="1"/>
  <c r="M150" i="9" s="1"/>
  <c r="M201" i="9" s="1"/>
  <c r="M252" i="9" s="1"/>
  <c r="M303" i="9" s="1"/>
  <c r="M354" i="9" s="1"/>
  <c r="M405" i="9" s="1"/>
  <c r="M456" i="9" s="1"/>
  <c r="M507" i="9" s="1"/>
  <c r="M558" i="9" s="1"/>
  <c r="M609" i="9" s="1"/>
  <c r="Y44" i="9" l="1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4" i="9"/>
  <c r="Y13" i="9"/>
  <c r="Y12" i="9"/>
  <c r="Y11" i="9"/>
  <c r="Y95" i="9"/>
  <c r="Y94" i="9"/>
  <c r="Y92" i="9"/>
  <c r="Y91" i="9"/>
  <c r="Y90" i="9"/>
  <c r="Y89" i="9"/>
  <c r="Y88" i="9"/>
  <c r="Y86" i="9"/>
  <c r="Y85" i="9"/>
  <c r="Y84" i="9"/>
  <c r="Y83" i="9"/>
  <c r="Y82" i="9"/>
  <c r="Y81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5" i="9"/>
  <c r="Y64" i="9"/>
  <c r="Y63" i="9"/>
  <c r="W95" i="9" l="1"/>
  <c r="W94" i="9"/>
  <c r="W93" i="9"/>
  <c r="W92" i="9"/>
  <c r="W91" i="9"/>
  <c r="W90" i="9"/>
  <c r="W89" i="9"/>
  <c r="W88" i="9"/>
  <c r="W86" i="9"/>
  <c r="W85" i="9"/>
  <c r="W84" i="9"/>
  <c r="W83" i="9"/>
  <c r="W82" i="9"/>
  <c r="W81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5" i="9"/>
  <c r="W64" i="9"/>
  <c r="W63" i="9"/>
  <c r="W62" i="9"/>
  <c r="W61" i="9"/>
  <c r="W44" i="9" l="1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4" i="9"/>
  <c r="W13" i="9"/>
  <c r="W12" i="9"/>
  <c r="W11" i="9"/>
  <c r="W10" i="9"/>
  <c r="W605" i="9" l="1"/>
  <c r="W604" i="9"/>
  <c r="W603" i="9"/>
  <c r="W602" i="9"/>
  <c r="W601" i="9"/>
  <c r="W600" i="9"/>
  <c r="W599" i="9"/>
  <c r="W598" i="9"/>
  <c r="W597" i="9"/>
  <c r="W596" i="9"/>
  <c r="W595" i="9"/>
  <c r="W594" i="9"/>
  <c r="W593" i="9"/>
  <c r="W592" i="9"/>
  <c r="W591" i="9"/>
  <c r="W590" i="9"/>
  <c r="W589" i="9"/>
  <c r="W588" i="9"/>
  <c r="W587" i="9"/>
  <c r="W586" i="9"/>
  <c r="W585" i="9"/>
  <c r="W584" i="9"/>
  <c r="W583" i="9"/>
  <c r="W582" i="9"/>
  <c r="W581" i="9"/>
  <c r="W580" i="9"/>
  <c r="W579" i="9"/>
  <c r="W578" i="9"/>
  <c r="W577" i="9"/>
  <c r="W576" i="9"/>
  <c r="W575" i="9"/>
  <c r="W574" i="9"/>
  <c r="W573" i="9"/>
  <c r="W572" i="9"/>
  <c r="W571" i="9"/>
  <c r="W554" i="9"/>
  <c r="W553" i="9"/>
  <c r="W552" i="9"/>
  <c r="W551" i="9"/>
  <c r="W550" i="9"/>
  <c r="W549" i="9"/>
  <c r="W548" i="9"/>
  <c r="W547" i="9"/>
  <c r="W546" i="9"/>
  <c r="W545" i="9"/>
  <c r="W544" i="9"/>
  <c r="W543" i="9"/>
  <c r="W542" i="9"/>
  <c r="W541" i="9"/>
  <c r="W540" i="9"/>
  <c r="W539" i="9"/>
  <c r="W538" i="9"/>
  <c r="W537" i="9"/>
  <c r="W536" i="9"/>
  <c r="W535" i="9"/>
  <c r="W534" i="9"/>
  <c r="W533" i="9"/>
  <c r="W532" i="9"/>
  <c r="W531" i="9"/>
  <c r="W530" i="9"/>
  <c r="W529" i="9"/>
  <c r="W528" i="9"/>
  <c r="W527" i="9"/>
  <c r="W526" i="9"/>
  <c r="W525" i="9"/>
  <c r="W524" i="9"/>
  <c r="W523" i="9"/>
  <c r="W522" i="9"/>
  <c r="W521" i="9"/>
  <c r="W520" i="9"/>
  <c r="W503" i="9"/>
  <c r="W502" i="9"/>
  <c r="W501" i="9"/>
  <c r="W500" i="9"/>
  <c r="W499" i="9"/>
  <c r="W498" i="9"/>
  <c r="W497" i="9"/>
  <c r="W496" i="9"/>
  <c r="W495" i="9"/>
  <c r="W494" i="9"/>
  <c r="W493" i="9"/>
  <c r="W492" i="9"/>
  <c r="W491" i="9"/>
  <c r="W490" i="9"/>
  <c r="W489" i="9"/>
  <c r="W488" i="9"/>
  <c r="W487" i="9"/>
  <c r="W486" i="9"/>
  <c r="W485" i="9"/>
  <c r="W484" i="9"/>
  <c r="W483" i="9"/>
  <c r="W482" i="9"/>
  <c r="W481" i="9"/>
  <c r="W480" i="9"/>
  <c r="W479" i="9"/>
  <c r="W478" i="9"/>
  <c r="W477" i="9"/>
  <c r="W476" i="9"/>
  <c r="W475" i="9"/>
  <c r="W474" i="9"/>
  <c r="W473" i="9"/>
  <c r="W472" i="9"/>
  <c r="W471" i="9"/>
  <c r="W470" i="9"/>
  <c r="W469" i="9"/>
  <c r="W452" i="9"/>
  <c r="W451" i="9"/>
  <c r="W450" i="9"/>
  <c r="W449" i="9"/>
  <c r="W448" i="9"/>
  <c r="W447" i="9"/>
  <c r="W446" i="9"/>
  <c r="W445" i="9"/>
  <c r="W444" i="9"/>
  <c r="W443" i="9"/>
  <c r="W442" i="9"/>
  <c r="W441" i="9"/>
  <c r="W440" i="9"/>
  <c r="W439" i="9"/>
  <c r="W438" i="9"/>
  <c r="W437" i="9"/>
  <c r="W436" i="9"/>
  <c r="W435" i="9"/>
  <c r="W434" i="9"/>
  <c r="W433" i="9"/>
  <c r="W432" i="9"/>
  <c r="W431" i="9"/>
  <c r="W430" i="9"/>
  <c r="W429" i="9"/>
  <c r="W428" i="9"/>
  <c r="W427" i="9"/>
  <c r="W426" i="9"/>
  <c r="W425" i="9"/>
  <c r="W424" i="9"/>
  <c r="W423" i="9"/>
  <c r="W422" i="9"/>
  <c r="W421" i="9"/>
  <c r="W420" i="9"/>
  <c r="W419" i="9"/>
  <c r="W418" i="9"/>
  <c r="W401" i="9"/>
  <c r="W400" i="9"/>
  <c r="W399" i="9"/>
  <c r="W398" i="9"/>
  <c r="W397" i="9"/>
  <c r="W396" i="9"/>
  <c r="W395" i="9"/>
  <c r="W394" i="9"/>
  <c r="W393" i="9"/>
  <c r="W392" i="9"/>
  <c r="W391" i="9"/>
  <c r="W390" i="9"/>
  <c r="W389" i="9"/>
  <c r="W388" i="9"/>
  <c r="W387" i="9"/>
  <c r="W386" i="9"/>
  <c r="W385" i="9"/>
  <c r="W384" i="9"/>
  <c r="W383" i="9"/>
  <c r="W382" i="9"/>
  <c r="W381" i="9"/>
  <c r="W380" i="9"/>
  <c r="W379" i="9"/>
  <c r="W378" i="9"/>
  <c r="W377" i="9"/>
  <c r="W376" i="9"/>
  <c r="W375" i="9"/>
  <c r="W374" i="9"/>
  <c r="W373" i="9"/>
  <c r="W372" i="9"/>
  <c r="W371" i="9"/>
  <c r="W370" i="9"/>
  <c r="W369" i="9"/>
  <c r="W368" i="9"/>
  <c r="W367" i="9"/>
  <c r="W350" i="9"/>
  <c r="W349" i="9"/>
  <c r="W348" i="9"/>
  <c r="W347" i="9"/>
  <c r="W346" i="9"/>
  <c r="W345" i="9"/>
  <c r="W344" i="9"/>
  <c r="W343" i="9"/>
  <c r="W342" i="9"/>
  <c r="W341" i="9"/>
  <c r="W340" i="9"/>
  <c r="W339" i="9"/>
  <c r="W338" i="9"/>
  <c r="W337" i="9"/>
  <c r="W336" i="9"/>
  <c r="W335" i="9"/>
  <c r="W334" i="9"/>
  <c r="W333" i="9"/>
  <c r="W332" i="9"/>
  <c r="W331" i="9"/>
  <c r="W330" i="9"/>
  <c r="W329" i="9"/>
  <c r="W328" i="9"/>
  <c r="W327" i="9"/>
  <c r="W326" i="9"/>
  <c r="W325" i="9"/>
  <c r="W324" i="9"/>
  <c r="W323" i="9"/>
  <c r="W322" i="9"/>
  <c r="W321" i="9"/>
  <c r="W320" i="9"/>
  <c r="W319" i="9"/>
  <c r="W318" i="9"/>
  <c r="W317" i="9"/>
  <c r="W316" i="9"/>
  <c r="W299" i="9"/>
  <c r="W298" i="9"/>
  <c r="W297" i="9"/>
  <c r="W296" i="9"/>
  <c r="W295" i="9"/>
  <c r="W294" i="9"/>
  <c r="W293" i="9"/>
  <c r="W292" i="9"/>
  <c r="W291" i="9"/>
  <c r="W290" i="9"/>
  <c r="W289" i="9"/>
  <c r="W288" i="9"/>
  <c r="W287" i="9"/>
  <c r="W286" i="9"/>
  <c r="W285" i="9"/>
  <c r="W284" i="9"/>
  <c r="W283" i="9"/>
  <c r="W282" i="9"/>
  <c r="W281" i="9"/>
  <c r="W280" i="9"/>
  <c r="W279" i="9"/>
  <c r="W278" i="9"/>
  <c r="W277" i="9"/>
  <c r="W276" i="9"/>
  <c r="W275" i="9"/>
  <c r="W274" i="9"/>
  <c r="W273" i="9"/>
  <c r="W272" i="9"/>
  <c r="W271" i="9"/>
  <c r="W270" i="9"/>
  <c r="W269" i="9"/>
  <c r="W268" i="9"/>
  <c r="W267" i="9"/>
  <c r="W266" i="9"/>
  <c r="W265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B8" i="9" l="1"/>
  <c r="B59" i="9" s="1"/>
  <c r="B110" i="9" s="1"/>
  <c r="B161" i="9" l="1"/>
  <c r="B212" i="9" l="1"/>
  <c r="B11" i="9"/>
  <c r="E6" i="9"/>
  <c r="E5" i="9"/>
  <c r="B12" i="9" l="1"/>
  <c r="B13" i="9" s="1"/>
  <c r="B14" i="9" s="1"/>
  <c r="B15" i="9" s="1"/>
  <c r="B263" i="9"/>
  <c r="C10" i="9"/>
  <c r="AA10" i="9" s="1"/>
  <c r="B16" i="9" l="1"/>
  <c r="B17" i="9" s="1"/>
  <c r="W15" i="9"/>
  <c r="B314" i="9"/>
  <c r="D10" i="9"/>
  <c r="X10" i="9" s="1"/>
  <c r="C11" i="9"/>
  <c r="AA11" i="9" s="1"/>
  <c r="B18" i="9" l="1"/>
  <c r="B365" i="9"/>
  <c r="D11" i="9"/>
  <c r="X11" i="9" s="1"/>
  <c r="C12" i="9"/>
  <c r="D12" i="9" l="1"/>
  <c r="X12" i="9" s="1"/>
  <c r="AA12" i="9"/>
  <c r="B416" i="9"/>
  <c r="B19" i="9"/>
  <c r="C13" i="9"/>
  <c r="C14" i="9"/>
  <c r="B20" i="9" l="1"/>
  <c r="B21" i="9" s="1"/>
  <c r="B22" i="9" s="1"/>
  <c r="B23" i="9" s="1"/>
  <c r="B24" i="9" s="1"/>
  <c r="B25" i="9" s="1"/>
  <c r="B26" i="9" s="1"/>
  <c r="B27" i="9" s="1"/>
  <c r="B28" i="9" s="1"/>
  <c r="B29" i="9" s="1"/>
  <c r="D13" i="9"/>
  <c r="X13" i="9" s="1"/>
  <c r="AA13" i="9"/>
  <c r="D14" i="9"/>
  <c r="X14" i="9" s="1"/>
  <c r="AA14" i="9"/>
  <c r="B467" i="9"/>
  <c r="B418" i="9"/>
  <c r="C15" i="9"/>
  <c r="AA15" i="9" s="1"/>
  <c r="B469" i="9" l="1"/>
  <c r="B518" i="9"/>
  <c r="B30" i="9"/>
  <c r="B31" i="9" s="1"/>
  <c r="W29" i="9"/>
  <c r="B419" i="9"/>
  <c r="C418" i="9"/>
  <c r="D15" i="9"/>
  <c r="X15" i="9" s="1"/>
  <c r="C16" i="9"/>
  <c r="AA16" i="9" s="1"/>
  <c r="B32" i="9" l="1"/>
  <c r="B33" i="9" s="1"/>
  <c r="B34" i="9" s="1"/>
  <c r="B35" i="9" s="1"/>
  <c r="B36" i="9" s="1"/>
  <c r="B37" i="9" s="1"/>
  <c r="B38" i="9" s="1"/>
  <c r="D418" i="9"/>
  <c r="X418" i="9" s="1"/>
  <c r="AA418" i="9"/>
  <c r="B520" i="9"/>
  <c r="B569" i="9"/>
  <c r="B571" i="9" s="1"/>
  <c r="B420" i="9"/>
  <c r="C419" i="9"/>
  <c r="B470" i="9"/>
  <c r="C469" i="9"/>
  <c r="B39" i="9"/>
  <c r="B40" i="9" s="1"/>
  <c r="B41" i="9" s="1"/>
  <c r="B42" i="9" s="1"/>
  <c r="B43" i="9" s="1"/>
  <c r="B44" i="9" s="1"/>
  <c r="D16" i="9"/>
  <c r="X16" i="9" s="1"/>
  <c r="R10" i="9" s="1"/>
  <c r="C17" i="9"/>
  <c r="AA17" i="9" s="1"/>
  <c r="R38" i="9" l="1"/>
  <c r="D469" i="9"/>
  <c r="X469" i="9" s="1"/>
  <c r="AA469" i="9"/>
  <c r="D419" i="9"/>
  <c r="X419" i="9" s="1"/>
  <c r="AA419" i="9"/>
  <c r="C420" i="9"/>
  <c r="B421" i="9"/>
  <c r="C571" i="9"/>
  <c r="B572" i="9"/>
  <c r="C520" i="9"/>
  <c r="B521" i="9"/>
  <c r="B471" i="9"/>
  <c r="C470" i="9"/>
  <c r="D17" i="9"/>
  <c r="X17" i="9" s="1"/>
  <c r="C18" i="9"/>
  <c r="D420" i="9" l="1"/>
  <c r="X420" i="9" s="1"/>
  <c r="AA420" i="9"/>
  <c r="D18" i="9"/>
  <c r="X18" i="9" s="1"/>
  <c r="AA18" i="9"/>
  <c r="D520" i="9"/>
  <c r="X520" i="9" s="1"/>
  <c r="AA520" i="9"/>
  <c r="D571" i="9"/>
  <c r="X571" i="9" s="1"/>
  <c r="AA571" i="9"/>
  <c r="D470" i="9"/>
  <c r="X470" i="9" s="1"/>
  <c r="AA470" i="9"/>
  <c r="C471" i="9"/>
  <c r="B472" i="9"/>
  <c r="B522" i="9"/>
  <c r="C521" i="9"/>
  <c r="C421" i="9"/>
  <c r="B422" i="9"/>
  <c r="B573" i="9"/>
  <c r="C572" i="9"/>
  <c r="C19" i="9"/>
  <c r="D19" i="9" l="1"/>
  <c r="X19" i="9" s="1"/>
  <c r="AA19" i="9"/>
  <c r="D471" i="9"/>
  <c r="X471" i="9" s="1"/>
  <c r="AA471" i="9"/>
  <c r="D572" i="9"/>
  <c r="X572" i="9" s="1"/>
  <c r="AA572" i="9"/>
  <c r="D521" i="9"/>
  <c r="X521" i="9" s="1"/>
  <c r="AA521" i="9"/>
  <c r="D421" i="9"/>
  <c r="X421" i="9" s="1"/>
  <c r="AA421" i="9"/>
  <c r="B423" i="9"/>
  <c r="C422" i="9"/>
  <c r="B574" i="9"/>
  <c r="C573" i="9"/>
  <c r="B523" i="9"/>
  <c r="C522" i="9"/>
  <c r="B473" i="9"/>
  <c r="C472" i="9"/>
  <c r="C20" i="9"/>
  <c r="D472" i="9" l="1"/>
  <c r="X472" i="9" s="1"/>
  <c r="AA472" i="9"/>
  <c r="D522" i="9"/>
  <c r="X522" i="9" s="1"/>
  <c r="AA522" i="9"/>
  <c r="D573" i="9"/>
  <c r="X573" i="9" s="1"/>
  <c r="AA573" i="9"/>
  <c r="D422" i="9"/>
  <c r="X422" i="9" s="1"/>
  <c r="AA422" i="9"/>
  <c r="D20" i="9"/>
  <c r="X20" i="9" s="1"/>
  <c r="AA20" i="9"/>
  <c r="B575" i="9"/>
  <c r="C574" i="9"/>
  <c r="C473" i="9"/>
  <c r="B474" i="9"/>
  <c r="C523" i="9"/>
  <c r="B524" i="9"/>
  <c r="B424" i="9"/>
  <c r="R418" i="9" s="1"/>
  <c r="C423" i="9"/>
  <c r="C21" i="9"/>
  <c r="AA21" i="9" s="1"/>
  <c r="D473" i="9" l="1"/>
  <c r="X473" i="9" s="1"/>
  <c r="AA473" i="9"/>
  <c r="D574" i="9"/>
  <c r="X574" i="9" s="1"/>
  <c r="AA574" i="9"/>
  <c r="D523" i="9"/>
  <c r="X523" i="9" s="1"/>
  <c r="AA523" i="9"/>
  <c r="D423" i="9"/>
  <c r="X423" i="9" s="1"/>
  <c r="AA423" i="9"/>
  <c r="C524" i="9"/>
  <c r="B525" i="9"/>
  <c r="B475" i="9"/>
  <c r="R469" i="9" s="1"/>
  <c r="C474" i="9"/>
  <c r="B425" i="9"/>
  <c r="C424" i="9"/>
  <c r="B576" i="9"/>
  <c r="C575" i="9"/>
  <c r="D21" i="9"/>
  <c r="X21" i="9" s="1"/>
  <c r="C22" i="9"/>
  <c r="D424" i="9" l="1"/>
  <c r="X424" i="9" s="1"/>
  <c r="AA424" i="9"/>
  <c r="D474" i="9"/>
  <c r="X474" i="9" s="1"/>
  <c r="AA474" i="9"/>
  <c r="D575" i="9"/>
  <c r="X575" i="9" s="1"/>
  <c r="AA575" i="9"/>
  <c r="D22" i="9"/>
  <c r="X22" i="9" s="1"/>
  <c r="AA22" i="9"/>
  <c r="D524" i="9"/>
  <c r="X524" i="9" s="1"/>
  <c r="AA524" i="9"/>
  <c r="S418" i="9"/>
  <c r="C425" i="9"/>
  <c r="B426" i="9"/>
  <c r="B577" i="9"/>
  <c r="R571" i="9" s="1"/>
  <c r="C576" i="9"/>
  <c r="C475" i="9"/>
  <c r="B476" i="9"/>
  <c r="C525" i="9"/>
  <c r="B526" i="9"/>
  <c r="R520" i="9" s="1"/>
  <c r="C41" i="9"/>
  <c r="C43" i="9"/>
  <c r="C42" i="9"/>
  <c r="S38" i="9"/>
  <c r="T38" i="9" s="1"/>
  <c r="C44" i="9"/>
  <c r="AA44" i="9" s="1"/>
  <c r="C23" i="9"/>
  <c r="AA23" i="9" s="1"/>
  <c r="T418" i="9" l="1"/>
  <c r="D43" i="9"/>
  <c r="X43" i="9" s="1"/>
  <c r="AA43" i="9"/>
  <c r="D475" i="9"/>
  <c r="X475" i="9" s="1"/>
  <c r="AA475" i="9"/>
  <c r="D42" i="9"/>
  <c r="X42" i="9" s="1"/>
  <c r="AA42" i="9"/>
  <c r="D525" i="9"/>
  <c r="X525" i="9" s="1"/>
  <c r="AA525" i="9"/>
  <c r="D425" i="9"/>
  <c r="X425" i="9" s="1"/>
  <c r="AA425" i="9"/>
  <c r="D41" i="9"/>
  <c r="X41" i="9" s="1"/>
  <c r="AA41" i="9"/>
  <c r="D576" i="9"/>
  <c r="X576" i="9" s="1"/>
  <c r="AA576" i="9"/>
  <c r="S469" i="9"/>
  <c r="B477" i="9"/>
  <c r="C476" i="9"/>
  <c r="C526" i="9"/>
  <c r="B527" i="9"/>
  <c r="B578" i="9"/>
  <c r="C577" i="9"/>
  <c r="C426" i="9"/>
  <c r="B427" i="9"/>
  <c r="D44" i="9"/>
  <c r="X44" i="9" s="1"/>
  <c r="D23" i="9"/>
  <c r="X23" i="9" s="1"/>
  <c r="R17" i="9" s="1"/>
  <c r="S17" i="9" s="1"/>
  <c r="T17" i="9" s="1"/>
  <c r="C24" i="9"/>
  <c r="AA24" i="9" s="1"/>
  <c r="T469" i="9" l="1"/>
  <c r="D577" i="9"/>
  <c r="X577" i="9" s="1"/>
  <c r="AA577" i="9"/>
  <c r="D526" i="9"/>
  <c r="X526" i="9" s="1"/>
  <c r="AA526" i="9"/>
  <c r="D426" i="9"/>
  <c r="X426" i="9" s="1"/>
  <c r="AA426" i="9"/>
  <c r="D476" i="9"/>
  <c r="X476" i="9" s="1"/>
  <c r="AA476" i="9"/>
  <c r="S571" i="9"/>
  <c r="S520" i="9"/>
  <c r="B528" i="9"/>
  <c r="C527" i="9"/>
  <c r="C477" i="9"/>
  <c r="B478" i="9"/>
  <c r="C578" i="9"/>
  <c r="B579" i="9"/>
  <c r="B428" i="9"/>
  <c r="C427" i="9"/>
  <c r="D24" i="9"/>
  <c r="X24" i="9" s="1"/>
  <c r="C25" i="9"/>
  <c r="T571" i="9" l="1"/>
  <c r="T520" i="9"/>
  <c r="D578" i="9"/>
  <c r="X578" i="9" s="1"/>
  <c r="AA578" i="9"/>
  <c r="D477" i="9"/>
  <c r="X477" i="9" s="1"/>
  <c r="AA477" i="9"/>
  <c r="D25" i="9"/>
  <c r="X25" i="9" s="1"/>
  <c r="AA25" i="9"/>
  <c r="D427" i="9"/>
  <c r="X427" i="9" s="1"/>
  <c r="AA427" i="9"/>
  <c r="D527" i="9"/>
  <c r="X527" i="9" s="1"/>
  <c r="AA527" i="9"/>
  <c r="C579" i="9"/>
  <c r="B580" i="9"/>
  <c r="B479" i="9"/>
  <c r="C478" i="9"/>
  <c r="C428" i="9"/>
  <c r="B429" i="9"/>
  <c r="B529" i="9"/>
  <c r="C528" i="9"/>
  <c r="C26" i="9"/>
  <c r="AA26" i="9" s="1"/>
  <c r="D428" i="9" l="1"/>
  <c r="X428" i="9" s="1"/>
  <c r="AA428" i="9"/>
  <c r="D528" i="9"/>
  <c r="X528" i="9" s="1"/>
  <c r="AA528" i="9"/>
  <c r="D478" i="9"/>
  <c r="X478" i="9" s="1"/>
  <c r="AA478" i="9"/>
  <c r="D579" i="9"/>
  <c r="X579" i="9" s="1"/>
  <c r="AA579" i="9"/>
  <c r="C479" i="9"/>
  <c r="B480" i="9"/>
  <c r="C429" i="9"/>
  <c r="B430" i="9"/>
  <c r="B581" i="9"/>
  <c r="C580" i="9"/>
  <c r="C529" i="9"/>
  <c r="B530" i="9"/>
  <c r="D26" i="9"/>
  <c r="X26" i="9" s="1"/>
  <c r="C27" i="9"/>
  <c r="D580" i="9" l="1"/>
  <c r="X580" i="9" s="1"/>
  <c r="AA580" i="9"/>
  <c r="D27" i="9"/>
  <c r="X27" i="9" s="1"/>
  <c r="AA27" i="9"/>
  <c r="D429" i="9"/>
  <c r="X429" i="9" s="1"/>
  <c r="AA429" i="9"/>
  <c r="D479" i="9"/>
  <c r="X479" i="9" s="1"/>
  <c r="AA479" i="9"/>
  <c r="D529" i="9"/>
  <c r="X529" i="9" s="1"/>
  <c r="AA529" i="9"/>
  <c r="B431" i="9"/>
  <c r="R425" i="9" s="1"/>
  <c r="C430" i="9"/>
  <c r="B481" i="9"/>
  <c r="C480" i="9"/>
  <c r="C581" i="9"/>
  <c r="B582" i="9"/>
  <c r="C530" i="9"/>
  <c r="B531" i="9"/>
  <c r="C28" i="9"/>
  <c r="AA28" i="9" s="1"/>
  <c r="D430" i="9" l="1"/>
  <c r="X430" i="9" s="1"/>
  <c r="AA430" i="9"/>
  <c r="D581" i="9"/>
  <c r="X581" i="9" s="1"/>
  <c r="AA581" i="9"/>
  <c r="D480" i="9"/>
  <c r="X480" i="9" s="1"/>
  <c r="AA480" i="9"/>
  <c r="D530" i="9"/>
  <c r="X530" i="9" s="1"/>
  <c r="AA530" i="9"/>
  <c r="B432" i="9"/>
  <c r="C431" i="9"/>
  <c r="B532" i="9"/>
  <c r="C531" i="9"/>
  <c r="B583" i="9"/>
  <c r="C582" i="9"/>
  <c r="B482" i="9"/>
  <c r="R476" i="9" s="1"/>
  <c r="C481" i="9"/>
  <c r="D28" i="9"/>
  <c r="C29" i="9"/>
  <c r="D481" i="9" l="1"/>
  <c r="X481" i="9" s="1"/>
  <c r="AA481" i="9"/>
  <c r="D431" i="9"/>
  <c r="X431" i="9" s="1"/>
  <c r="AA431" i="9"/>
  <c r="D29" i="9"/>
  <c r="X29" i="9" s="1"/>
  <c r="AA29" i="9"/>
  <c r="D531" i="9"/>
  <c r="X531" i="9" s="1"/>
  <c r="AA531" i="9"/>
  <c r="D582" i="9"/>
  <c r="X582" i="9" s="1"/>
  <c r="AA582" i="9"/>
  <c r="S425" i="9"/>
  <c r="C482" i="9"/>
  <c r="B483" i="9"/>
  <c r="C432" i="9"/>
  <c r="B433" i="9"/>
  <c r="B533" i="9"/>
  <c r="R527" i="9" s="1"/>
  <c r="C532" i="9"/>
  <c r="B584" i="9"/>
  <c r="R578" i="9" s="1"/>
  <c r="C583" i="9"/>
  <c r="C30" i="9"/>
  <c r="T425" i="9" l="1"/>
  <c r="D30" i="9"/>
  <c r="X30" i="9" s="1"/>
  <c r="R24" i="9" s="1"/>
  <c r="AA30" i="9"/>
  <c r="D432" i="9"/>
  <c r="X432" i="9" s="1"/>
  <c r="AA432" i="9"/>
  <c r="D532" i="9"/>
  <c r="X532" i="9" s="1"/>
  <c r="AA532" i="9"/>
  <c r="D482" i="9"/>
  <c r="X482" i="9" s="1"/>
  <c r="AA482" i="9"/>
  <c r="D583" i="9"/>
  <c r="X583" i="9" s="1"/>
  <c r="AA583" i="9"/>
  <c r="S578" i="9"/>
  <c r="S476" i="9"/>
  <c r="B434" i="9"/>
  <c r="C433" i="9"/>
  <c r="B585" i="9"/>
  <c r="C584" i="9"/>
  <c r="B534" i="9"/>
  <c r="C533" i="9"/>
  <c r="C483" i="9"/>
  <c r="B484" i="9"/>
  <c r="C31" i="9"/>
  <c r="AA31" i="9" s="1"/>
  <c r="T578" i="9" l="1"/>
  <c r="T476" i="9"/>
  <c r="D584" i="9"/>
  <c r="X584" i="9" s="1"/>
  <c r="AA584" i="9"/>
  <c r="D533" i="9"/>
  <c r="X533" i="9" s="1"/>
  <c r="AA533" i="9"/>
  <c r="D433" i="9"/>
  <c r="X433" i="9" s="1"/>
  <c r="AA433" i="9"/>
  <c r="D483" i="9"/>
  <c r="X483" i="9" s="1"/>
  <c r="AA483" i="9"/>
  <c r="S527" i="9"/>
  <c r="C534" i="9"/>
  <c r="B535" i="9"/>
  <c r="B435" i="9"/>
  <c r="C434" i="9"/>
  <c r="C484" i="9"/>
  <c r="B485" i="9"/>
  <c r="C585" i="9"/>
  <c r="B586" i="9"/>
  <c r="D31" i="9"/>
  <c r="X31" i="9" s="1"/>
  <c r="C32" i="9"/>
  <c r="T527" i="9" l="1"/>
  <c r="D484" i="9"/>
  <c r="X484" i="9" s="1"/>
  <c r="AA484" i="9"/>
  <c r="D534" i="9"/>
  <c r="X534" i="9" s="1"/>
  <c r="AA534" i="9"/>
  <c r="D32" i="9"/>
  <c r="X32" i="9" s="1"/>
  <c r="AA32" i="9"/>
  <c r="D434" i="9"/>
  <c r="X434" i="9" s="1"/>
  <c r="AA434" i="9"/>
  <c r="D585" i="9"/>
  <c r="X585" i="9" s="1"/>
  <c r="AA585" i="9"/>
  <c r="B436" i="9"/>
  <c r="C435" i="9"/>
  <c r="C586" i="9"/>
  <c r="B587" i="9"/>
  <c r="C485" i="9"/>
  <c r="B486" i="9"/>
  <c r="B536" i="9"/>
  <c r="C535" i="9"/>
  <c r="C33" i="9"/>
  <c r="AA33" i="9" s="1"/>
  <c r="D535" i="9" l="1"/>
  <c r="X535" i="9" s="1"/>
  <c r="AA535" i="9"/>
  <c r="D485" i="9"/>
  <c r="X485" i="9" s="1"/>
  <c r="AA485" i="9"/>
  <c r="D586" i="9"/>
  <c r="X586" i="9" s="1"/>
  <c r="AA586" i="9"/>
  <c r="D435" i="9"/>
  <c r="X435" i="9" s="1"/>
  <c r="AA435" i="9"/>
  <c r="C536" i="9"/>
  <c r="B537" i="9"/>
  <c r="B487" i="9"/>
  <c r="C486" i="9"/>
  <c r="C587" i="9"/>
  <c r="B588" i="9"/>
  <c r="B437" i="9"/>
  <c r="C436" i="9"/>
  <c r="D33" i="9"/>
  <c r="X33" i="9" s="1"/>
  <c r="C34" i="9"/>
  <c r="D34" i="9" l="1"/>
  <c r="X34" i="9" s="1"/>
  <c r="AA34" i="9"/>
  <c r="D587" i="9"/>
  <c r="X587" i="9" s="1"/>
  <c r="AA587" i="9"/>
  <c r="D536" i="9"/>
  <c r="X536" i="9" s="1"/>
  <c r="AA536" i="9"/>
  <c r="D486" i="9"/>
  <c r="X486" i="9" s="1"/>
  <c r="AA486" i="9"/>
  <c r="D436" i="9"/>
  <c r="X436" i="9" s="1"/>
  <c r="AA436" i="9"/>
  <c r="B538" i="9"/>
  <c r="C537" i="9"/>
  <c r="B438" i="9"/>
  <c r="R432" i="9" s="1"/>
  <c r="C437" i="9"/>
  <c r="B589" i="9"/>
  <c r="C588" i="9"/>
  <c r="C487" i="9"/>
  <c r="B488" i="9"/>
  <c r="C35" i="9"/>
  <c r="D35" i="9" l="1"/>
  <c r="X35" i="9" s="1"/>
  <c r="AA35" i="9"/>
  <c r="D537" i="9"/>
  <c r="X537" i="9" s="1"/>
  <c r="AA537" i="9"/>
  <c r="D437" i="9"/>
  <c r="X437" i="9" s="1"/>
  <c r="AA437" i="9"/>
  <c r="D588" i="9"/>
  <c r="X588" i="9" s="1"/>
  <c r="AA588" i="9"/>
  <c r="D487" i="9"/>
  <c r="X487" i="9" s="1"/>
  <c r="AA487" i="9"/>
  <c r="S432" i="9"/>
  <c r="C488" i="9"/>
  <c r="B489" i="9"/>
  <c r="R483" i="9" s="1"/>
  <c r="C438" i="9"/>
  <c r="B439" i="9"/>
  <c r="C589" i="9"/>
  <c r="B590" i="9"/>
  <c r="B539" i="9"/>
  <c r="C538" i="9"/>
  <c r="C36" i="9"/>
  <c r="T432" i="9" l="1"/>
  <c r="D36" i="9"/>
  <c r="X36" i="9" s="1"/>
  <c r="AA36" i="9"/>
  <c r="D438" i="9"/>
  <c r="X438" i="9" s="1"/>
  <c r="AA438" i="9"/>
  <c r="D488" i="9"/>
  <c r="X488" i="9" s="1"/>
  <c r="AA488" i="9"/>
  <c r="D538" i="9"/>
  <c r="X538" i="9" s="1"/>
  <c r="AA538" i="9"/>
  <c r="D589" i="9"/>
  <c r="X589" i="9" s="1"/>
  <c r="AA589" i="9"/>
  <c r="S483" i="9"/>
  <c r="C439" i="9"/>
  <c r="B440" i="9"/>
  <c r="C590" i="9"/>
  <c r="B591" i="9"/>
  <c r="R585" i="9" s="1"/>
  <c r="C489" i="9"/>
  <c r="B490" i="9"/>
  <c r="C539" i="9"/>
  <c r="B540" i="9"/>
  <c r="R534" i="9" s="1"/>
  <c r="C37" i="9"/>
  <c r="T483" i="9" l="1"/>
  <c r="D590" i="9"/>
  <c r="X590" i="9" s="1"/>
  <c r="AA590" i="9"/>
  <c r="D539" i="9"/>
  <c r="X539" i="9" s="1"/>
  <c r="AA539" i="9"/>
  <c r="D439" i="9"/>
  <c r="X439" i="9" s="1"/>
  <c r="AA439" i="9"/>
  <c r="D37" i="9"/>
  <c r="X37" i="9" s="1"/>
  <c r="R31" i="9" s="1"/>
  <c r="AA37" i="9"/>
  <c r="D489" i="9"/>
  <c r="X489" i="9" s="1"/>
  <c r="AA489" i="9"/>
  <c r="C540" i="9"/>
  <c r="B541" i="9"/>
  <c r="B441" i="9"/>
  <c r="C440" i="9"/>
  <c r="B491" i="9"/>
  <c r="C490" i="9"/>
  <c r="C591" i="9"/>
  <c r="B592" i="9"/>
  <c r="C38" i="9"/>
  <c r="S31" i="9" l="1"/>
  <c r="T31" i="9" s="1"/>
  <c r="E51" i="9"/>
  <c r="G51" i="9"/>
  <c r="D440" i="9"/>
  <c r="X440" i="9" s="1"/>
  <c r="AA440" i="9"/>
  <c r="D591" i="9"/>
  <c r="X591" i="9" s="1"/>
  <c r="AA591" i="9"/>
  <c r="D38" i="9"/>
  <c r="X38" i="9" s="1"/>
  <c r="AA38" i="9"/>
  <c r="D490" i="9"/>
  <c r="X490" i="9" s="1"/>
  <c r="AA490" i="9"/>
  <c r="D540" i="9"/>
  <c r="X540" i="9" s="1"/>
  <c r="AA540" i="9"/>
  <c r="S585" i="9"/>
  <c r="S534" i="9"/>
  <c r="B542" i="9"/>
  <c r="C541" i="9"/>
  <c r="B593" i="9"/>
  <c r="C592" i="9"/>
  <c r="C491" i="9"/>
  <c r="B492" i="9"/>
  <c r="B442" i="9"/>
  <c r="C441" i="9"/>
  <c r="C39" i="9"/>
  <c r="M51" i="9" l="1"/>
  <c r="O51" i="9"/>
  <c r="T585" i="9"/>
  <c r="T534" i="9"/>
  <c r="D39" i="9"/>
  <c r="X39" i="9" s="1"/>
  <c r="AA39" i="9"/>
  <c r="D592" i="9"/>
  <c r="X592" i="9" s="1"/>
  <c r="AA592" i="9"/>
  <c r="D441" i="9"/>
  <c r="X441" i="9" s="1"/>
  <c r="AA441" i="9"/>
  <c r="D541" i="9"/>
  <c r="X541" i="9" s="1"/>
  <c r="AA541" i="9"/>
  <c r="D491" i="9"/>
  <c r="X491" i="9" s="1"/>
  <c r="AA491" i="9"/>
  <c r="B543" i="9"/>
  <c r="C542" i="9"/>
  <c r="C442" i="9"/>
  <c r="B443" i="9"/>
  <c r="C492" i="9"/>
  <c r="B493" i="9"/>
  <c r="C593" i="9"/>
  <c r="B594" i="9"/>
  <c r="C40" i="9"/>
  <c r="Z9" i="9" l="1"/>
  <c r="Y29" i="9" s="1"/>
  <c r="S24" i="9" s="1"/>
  <c r="T24" i="9" s="1"/>
  <c r="AA40" i="9"/>
  <c r="D542" i="9"/>
  <c r="X542" i="9" s="1"/>
  <c r="AA542" i="9"/>
  <c r="D492" i="9"/>
  <c r="X492" i="9" s="1"/>
  <c r="AA492" i="9"/>
  <c r="D442" i="9"/>
  <c r="X442" i="9" s="1"/>
  <c r="AA442" i="9"/>
  <c r="D593" i="9"/>
  <c r="X593" i="9" s="1"/>
  <c r="AA593" i="9"/>
  <c r="C493" i="9"/>
  <c r="B494" i="9"/>
  <c r="C594" i="9"/>
  <c r="B595" i="9"/>
  <c r="C443" i="9"/>
  <c r="B444" i="9"/>
  <c r="C543" i="9"/>
  <c r="B544" i="9"/>
  <c r="B61" i="9"/>
  <c r="D40" i="9"/>
  <c r="X40" i="9" s="1"/>
  <c r="Y15" i="9" l="1"/>
  <c r="S10" i="9" s="1"/>
  <c r="T10" i="9" s="1"/>
  <c r="D543" i="9"/>
  <c r="X543" i="9" s="1"/>
  <c r="AA543" i="9"/>
  <c r="D443" i="9"/>
  <c r="X443" i="9" s="1"/>
  <c r="AA443" i="9"/>
  <c r="D594" i="9"/>
  <c r="X594" i="9" s="1"/>
  <c r="AA594" i="9"/>
  <c r="D493" i="9"/>
  <c r="X493" i="9" s="1"/>
  <c r="AA493" i="9"/>
  <c r="B445" i="9"/>
  <c r="R439" i="9" s="1"/>
  <c r="C444" i="9"/>
  <c r="C494" i="9"/>
  <c r="B495" i="9"/>
  <c r="C544" i="9"/>
  <c r="B545" i="9"/>
  <c r="C595" i="9"/>
  <c r="AA595" i="9" s="1"/>
  <c r="B596" i="9"/>
  <c r="B62" i="9"/>
  <c r="C61" i="9"/>
  <c r="AA61" i="9" s="1"/>
  <c r="E57" i="9" l="1"/>
  <c r="G57" i="9"/>
  <c r="D444" i="9"/>
  <c r="X444" i="9" s="1"/>
  <c r="AA444" i="9"/>
  <c r="D544" i="9"/>
  <c r="X544" i="9" s="1"/>
  <c r="AA544" i="9"/>
  <c r="D494" i="9"/>
  <c r="X494" i="9" s="1"/>
  <c r="AA494" i="9"/>
  <c r="S439" i="9"/>
  <c r="C596" i="9"/>
  <c r="B597" i="9"/>
  <c r="B546" i="9"/>
  <c r="C545" i="9"/>
  <c r="D595" i="9"/>
  <c r="X595" i="9" s="1"/>
  <c r="C495" i="9"/>
  <c r="AA495" i="9" s="1"/>
  <c r="B496" i="9"/>
  <c r="R490" i="9" s="1"/>
  <c r="B446" i="9"/>
  <c r="C445" i="9"/>
  <c r="AA445" i="9" s="1"/>
  <c r="E54" i="9"/>
  <c r="G54" i="9"/>
  <c r="B63" i="9"/>
  <c r="B64" i="9" s="1"/>
  <c r="B65" i="9" s="1"/>
  <c r="B66" i="9" s="1"/>
  <c r="D61" i="9"/>
  <c r="X61" i="9" s="1"/>
  <c r="C62" i="9"/>
  <c r="AA62" i="9" s="1"/>
  <c r="T439" i="9" l="1"/>
  <c r="M54" i="9"/>
  <c r="M57" i="9"/>
  <c r="O57" i="9"/>
  <c r="D596" i="9"/>
  <c r="X596" i="9" s="1"/>
  <c r="AA596" i="9"/>
  <c r="D545" i="9"/>
  <c r="X545" i="9" s="1"/>
  <c r="AA545" i="9"/>
  <c r="B447" i="9"/>
  <c r="C446" i="9"/>
  <c r="C597" i="9"/>
  <c r="AA597" i="9" s="1"/>
  <c r="B598" i="9"/>
  <c r="R592" i="9" s="1"/>
  <c r="C496" i="9"/>
  <c r="B497" i="9"/>
  <c r="B67" i="9"/>
  <c r="B68" i="9" s="1"/>
  <c r="W66" i="9"/>
  <c r="D495" i="9"/>
  <c r="X495" i="9" s="1"/>
  <c r="C546" i="9"/>
  <c r="B547" i="9"/>
  <c r="R541" i="9" s="1"/>
  <c r="D445" i="9"/>
  <c r="X445" i="9" s="1"/>
  <c r="O54" i="9"/>
  <c r="D62" i="9"/>
  <c r="X62" i="9" s="1"/>
  <c r="C63" i="9"/>
  <c r="AA63" i="9" s="1"/>
  <c r="Q57" i="9" l="1"/>
  <c r="Q54" i="9"/>
  <c r="B69" i="9"/>
  <c r="B70" i="9" s="1"/>
  <c r="B71" i="9" s="1"/>
  <c r="B72" i="9" s="1"/>
  <c r="B73" i="9" s="1"/>
  <c r="B74" i="9" s="1"/>
  <c r="B75" i="9" s="1"/>
  <c r="D496" i="9"/>
  <c r="X496" i="9" s="1"/>
  <c r="AA496" i="9"/>
  <c r="D446" i="9"/>
  <c r="X446" i="9" s="1"/>
  <c r="AA446" i="9"/>
  <c r="D546" i="9"/>
  <c r="X546" i="9" s="1"/>
  <c r="AA546" i="9"/>
  <c r="C598" i="9"/>
  <c r="B599" i="9"/>
  <c r="C547" i="9"/>
  <c r="B548" i="9"/>
  <c r="C497" i="9"/>
  <c r="AA497" i="9" s="1"/>
  <c r="B498" i="9"/>
  <c r="D597" i="9"/>
  <c r="X597" i="9" s="1"/>
  <c r="B448" i="9"/>
  <c r="C447" i="9"/>
  <c r="AA447" i="9" s="1"/>
  <c r="S490" i="9"/>
  <c r="D63" i="9"/>
  <c r="X63" i="9" s="1"/>
  <c r="C64" i="9"/>
  <c r="AA64" i="9" s="1"/>
  <c r="T490" i="9" l="1"/>
  <c r="D598" i="9"/>
  <c r="X598" i="9" s="1"/>
  <c r="AA598" i="9"/>
  <c r="D547" i="9"/>
  <c r="X547" i="9" s="1"/>
  <c r="AA547" i="9"/>
  <c r="B449" i="9"/>
  <c r="C448" i="9"/>
  <c r="B499" i="9"/>
  <c r="C498" i="9"/>
  <c r="C599" i="9"/>
  <c r="AA599" i="9" s="1"/>
  <c r="B600" i="9"/>
  <c r="D497" i="9"/>
  <c r="X497" i="9" s="1"/>
  <c r="S541" i="9"/>
  <c r="B549" i="9"/>
  <c r="C548" i="9"/>
  <c r="AA548" i="9" s="1"/>
  <c r="D447" i="9"/>
  <c r="X447" i="9" s="1"/>
  <c r="S592" i="9"/>
  <c r="B76" i="9"/>
  <c r="B77" i="9" s="1"/>
  <c r="B78" i="9" s="1"/>
  <c r="B79" i="9" s="1"/>
  <c r="B80" i="9" s="1"/>
  <c r="D64" i="9"/>
  <c r="X64" i="9" s="1"/>
  <c r="C65" i="9"/>
  <c r="AA65" i="9" s="1"/>
  <c r="T592" i="9" l="1"/>
  <c r="T541" i="9"/>
  <c r="D498" i="9"/>
  <c r="X498" i="9" s="1"/>
  <c r="AA498" i="9"/>
  <c r="D448" i="9"/>
  <c r="X448" i="9" s="1"/>
  <c r="AA448" i="9"/>
  <c r="D548" i="9"/>
  <c r="X548" i="9" s="1"/>
  <c r="B81" i="9"/>
  <c r="B82" i="9" s="1"/>
  <c r="W80" i="9"/>
  <c r="B550" i="9"/>
  <c r="C549" i="9"/>
  <c r="B601" i="9"/>
  <c r="C600" i="9"/>
  <c r="C449" i="9"/>
  <c r="AA449" i="9" s="1"/>
  <c r="B450" i="9"/>
  <c r="D599" i="9"/>
  <c r="X599" i="9" s="1"/>
  <c r="C499" i="9"/>
  <c r="AA499" i="9" s="1"/>
  <c r="B500" i="9"/>
  <c r="D65" i="9"/>
  <c r="X65" i="9" s="1"/>
  <c r="C66" i="9"/>
  <c r="B83" i="9" l="1"/>
  <c r="B84" i="9" s="1"/>
  <c r="B85" i="9" s="1"/>
  <c r="B86" i="9" s="1"/>
  <c r="B87" i="9" s="1"/>
  <c r="W87" i="9" s="1"/>
  <c r="D549" i="9"/>
  <c r="X549" i="9" s="1"/>
  <c r="AA549" i="9"/>
  <c r="D600" i="9"/>
  <c r="X600" i="9" s="1"/>
  <c r="AA600" i="9"/>
  <c r="D66" i="9"/>
  <c r="X66" i="9" s="1"/>
  <c r="AA66" i="9"/>
  <c r="D449" i="9"/>
  <c r="X449" i="9" s="1"/>
  <c r="B501" i="9"/>
  <c r="C500" i="9"/>
  <c r="C601" i="9"/>
  <c r="AA601" i="9" s="1"/>
  <c r="B602" i="9"/>
  <c r="C550" i="9"/>
  <c r="B551" i="9"/>
  <c r="D499" i="9"/>
  <c r="X499" i="9" s="1"/>
  <c r="B451" i="9"/>
  <c r="C450" i="9"/>
  <c r="C67" i="9"/>
  <c r="AA67" i="9" s="1"/>
  <c r="B88" i="9" l="1"/>
  <c r="B89" i="9" s="1"/>
  <c r="B90" i="9"/>
  <c r="B91" i="9" s="1"/>
  <c r="B92" i="9" s="1"/>
  <c r="B93" i="9" s="1"/>
  <c r="B94" i="9" s="1"/>
  <c r="B95" i="9" s="1"/>
  <c r="D450" i="9"/>
  <c r="X450" i="9" s="1"/>
  <c r="AA450" i="9"/>
  <c r="D550" i="9"/>
  <c r="X550" i="9" s="1"/>
  <c r="AA550" i="9"/>
  <c r="D500" i="9"/>
  <c r="X500" i="9" s="1"/>
  <c r="AA500" i="9"/>
  <c r="B603" i="9"/>
  <c r="C602" i="9"/>
  <c r="B452" i="9"/>
  <c r="R446" i="9" s="1"/>
  <c r="C451" i="9"/>
  <c r="C551" i="9"/>
  <c r="B552" i="9"/>
  <c r="D601" i="9"/>
  <c r="X601" i="9" s="1"/>
  <c r="B502" i="9"/>
  <c r="C501" i="9"/>
  <c r="AA501" i="9" s="1"/>
  <c r="D67" i="9"/>
  <c r="X67" i="9" s="1"/>
  <c r="R61" i="9" s="1"/>
  <c r="C68" i="9"/>
  <c r="AA68" i="9" s="1"/>
  <c r="D551" i="9" l="1"/>
  <c r="X551" i="9" s="1"/>
  <c r="AA551" i="9"/>
  <c r="D451" i="9"/>
  <c r="X451" i="9" s="1"/>
  <c r="AA451" i="9"/>
  <c r="D602" i="9"/>
  <c r="X602" i="9" s="1"/>
  <c r="AA602" i="9"/>
  <c r="D501" i="9"/>
  <c r="X501" i="9" s="1"/>
  <c r="C552" i="9"/>
  <c r="B553" i="9"/>
  <c r="C452" i="9"/>
  <c r="AA452" i="9" s="1"/>
  <c r="B503" i="9"/>
  <c r="R497" i="9" s="1"/>
  <c r="C502" i="9"/>
  <c r="B604" i="9"/>
  <c r="C603" i="9"/>
  <c r="D68" i="9"/>
  <c r="X68" i="9" s="1"/>
  <c r="C69" i="9"/>
  <c r="D69" i="9" l="1"/>
  <c r="X69" i="9" s="1"/>
  <c r="AA69" i="9"/>
  <c r="D552" i="9"/>
  <c r="X552" i="9" s="1"/>
  <c r="AA552" i="9"/>
  <c r="D502" i="9"/>
  <c r="X502" i="9" s="1"/>
  <c r="AA502" i="9"/>
  <c r="D603" i="9"/>
  <c r="X603" i="9" s="1"/>
  <c r="AA603" i="9"/>
  <c r="B605" i="9"/>
  <c r="R599" i="9" s="1"/>
  <c r="C604" i="9"/>
  <c r="S446" i="9"/>
  <c r="B554" i="9"/>
  <c r="R548" i="9" s="1"/>
  <c r="C553" i="9"/>
  <c r="D452" i="9"/>
  <c r="X452" i="9" s="1"/>
  <c r="Z417" i="9"/>
  <c r="C503" i="9"/>
  <c r="AA503" i="9" s="1"/>
  <c r="C70" i="9"/>
  <c r="AA70" i="9" s="1"/>
  <c r="T446" i="9" l="1"/>
  <c r="D604" i="9"/>
  <c r="X604" i="9" s="1"/>
  <c r="AA604" i="9"/>
  <c r="D553" i="9"/>
  <c r="X553" i="9" s="1"/>
  <c r="AA553" i="9"/>
  <c r="C554" i="9"/>
  <c r="AA554" i="9" s="1"/>
  <c r="S497" i="9"/>
  <c r="D503" i="9"/>
  <c r="X503" i="9" s="1"/>
  <c r="Z468" i="9"/>
  <c r="C605" i="9"/>
  <c r="AA605" i="9" s="1"/>
  <c r="D70" i="9"/>
  <c r="X70" i="9" s="1"/>
  <c r="C71" i="9"/>
  <c r="T497" i="9" l="1"/>
  <c r="D71" i="9"/>
  <c r="X71" i="9" s="1"/>
  <c r="AA71" i="9"/>
  <c r="S599" i="9"/>
  <c r="D554" i="9"/>
  <c r="X554" i="9" s="1"/>
  <c r="Z519" i="9"/>
  <c r="D605" i="9"/>
  <c r="X605" i="9" s="1"/>
  <c r="Z570" i="9"/>
  <c r="S548" i="9"/>
  <c r="C72" i="9"/>
  <c r="AA72" i="9" s="1"/>
  <c r="T599" i="9" l="1"/>
  <c r="T548" i="9"/>
  <c r="D72" i="9"/>
  <c r="X72" i="9" s="1"/>
  <c r="C73" i="9"/>
  <c r="D73" i="9" l="1"/>
  <c r="X73" i="9" s="1"/>
  <c r="AA73" i="9"/>
  <c r="C91" i="9"/>
  <c r="AA91" i="9" s="1"/>
  <c r="C74" i="9"/>
  <c r="D74" i="9" l="1"/>
  <c r="X74" i="9" s="1"/>
  <c r="R68" i="9" s="1"/>
  <c r="AA74" i="9"/>
  <c r="C75" i="9"/>
  <c r="AA75" i="9" s="1"/>
  <c r="S68" i="9" l="1"/>
  <c r="T68" i="9" s="1"/>
  <c r="D75" i="9"/>
  <c r="X75" i="9" s="1"/>
  <c r="C76" i="9"/>
  <c r="D76" i="9" l="1"/>
  <c r="X76" i="9" s="1"/>
  <c r="AA76" i="9"/>
  <c r="C77" i="9"/>
  <c r="AA77" i="9" s="1"/>
  <c r="D77" i="9" l="1"/>
  <c r="X77" i="9" s="1"/>
  <c r="C78" i="9"/>
  <c r="D78" i="9" l="1"/>
  <c r="X78" i="9" s="1"/>
  <c r="AA78" i="9"/>
  <c r="C79" i="9"/>
  <c r="D79" i="9" l="1"/>
  <c r="X79" i="9" s="1"/>
  <c r="AA79" i="9"/>
  <c r="C80" i="9"/>
  <c r="AA80" i="9" s="1"/>
  <c r="D80" i="9" l="1"/>
  <c r="X80" i="9" s="1"/>
  <c r="C81" i="9"/>
  <c r="D81" i="9" l="1"/>
  <c r="X81" i="9" s="1"/>
  <c r="R75" i="9" s="1"/>
  <c r="AA81" i="9"/>
  <c r="C82" i="9"/>
  <c r="AA82" i="9" s="1"/>
  <c r="D82" i="9" l="1"/>
  <c r="X82" i="9" s="1"/>
  <c r="C83" i="9"/>
  <c r="D83" i="9" l="1"/>
  <c r="X83" i="9" s="1"/>
  <c r="AA83" i="9"/>
  <c r="C84" i="9"/>
  <c r="AA84" i="9" s="1"/>
  <c r="D84" i="9" l="1"/>
  <c r="X84" i="9" s="1"/>
  <c r="C85" i="9"/>
  <c r="D85" i="9" l="1"/>
  <c r="X85" i="9" s="1"/>
  <c r="AA85" i="9"/>
  <c r="C86" i="9"/>
  <c r="AA86" i="9" s="1"/>
  <c r="D86" i="9" l="1"/>
  <c r="X86" i="9" s="1"/>
  <c r="C87" i="9"/>
  <c r="D87" i="9" l="1"/>
  <c r="X87" i="9" s="1"/>
  <c r="AA87" i="9"/>
  <c r="C88" i="9"/>
  <c r="AA88" i="9" s="1"/>
  <c r="D88" i="9" l="1"/>
  <c r="X88" i="9" s="1"/>
  <c r="R82" i="9" s="1"/>
  <c r="C89" i="9"/>
  <c r="AA89" i="9" s="1"/>
  <c r="D89" i="9" l="1"/>
  <c r="X89" i="9" s="1"/>
  <c r="C90" i="9"/>
  <c r="D90" i="9" l="1"/>
  <c r="X90" i="9" s="1"/>
  <c r="AA90" i="9"/>
  <c r="D91" i="9"/>
  <c r="X91" i="9" s="1"/>
  <c r="C92" i="9" l="1"/>
  <c r="AA92" i="9" s="1"/>
  <c r="D92" i="9" l="1"/>
  <c r="X92" i="9" s="1"/>
  <c r="C93" i="9"/>
  <c r="D93" i="9" l="1"/>
  <c r="X93" i="9" s="1"/>
  <c r="AA93" i="9"/>
  <c r="C94" i="9"/>
  <c r="AA94" i="9" s="1"/>
  <c r="D94" i="9" l="1"/>
  <c r="X94" i="9" s="1"/>
  <c r="C95" i="9"/>
  <c r="AA95" i="9" s="1"/>
  <c r="Z60" i="9" l="1"/>
  <c r="B112" i="9"/>
  <c r="D95" i="9"/>
  <c r="X95" i="9" s="1"/>
  <c r="R89" i="9" s="1"/>
  <c r="S89" i="9" l="1"/>
  <c r="T89" i="9" s="1"/>
  <c r="M102" i="9"/>
  <c r="B113" i="9"/>
  <c r="C112" i="9"/>
  <c r="Y87" i="9"/>
  <c r="S82" i="9" s="1"/>
  <c r="T82" i="9" s="1"/>
  <c r="Y80" i="9"/>
  <c r="S75" i="9" s="1"/>
  <c r="T75" i="9" s="1"/>
  <c r="Y66" i="9"/>
  <c r="S61" i="9" s="1"/>
  <c r="O102" i="9" l="1"/>
  <c r="AA112" i="9"/>
  <c r="T61" i="9"/>
  <c r="D112" i="9"/>
  <c r="X112" i="9" s="1"/>
  <c r="C113" i="9"/>
  <c r="AA113" i="9" s="1"/>
  <c r="B114" i="9"/>
  <c r="M105" i="9" l="1"/>
  <c r="O105" i="9"/>
  <c r="O108" i="9"/>
  <c r="Q102" i="9"/>
  <c r="B115" i="9"/>
  <c r="C114" i="9"/>
  <c r="D113" i="9"/>
  <c r="X113" i="9" s="1"/>
  <c r="M108" i="9" l="1"/>
  <c r="Q105" i="9"/>
  <c r="D114" i="9"/>
  <c r="X114" i="9" s="1"/>
  <c r="AA114" i="9"/>
  <c r="B116" i="9"/>
  <c r="C115" i="9"/>
  <c r="Q108" i="9" l="1"/>
  <c r="AA115" i="9"/>
  <c r="D115" i="9"/>
  <c r="X115" i="9" s="1"/>
  <c r="C116" i="9"/>
  <c r="B117" i="9"/>
  <c r="D116" i="9" l="1"/>
  <c r="X116" i="9" s="1"/>
  <c r="AA116" i="9"/>
  <c r="B118" i="9"/>
  <c r="C117" i="9"/>
  <c r="AA117" i="9" l="1"/>
  <c r="D117" i="9"/>
  <c r="X117" i="9" s="1"/>
  <c r="C118" i="9"/>
  <c r="B119" i="9"/>
  <c r="D118" i="9" l="1"/>
  <c r="X118" i="9" s="1"/>
  <c r="R112" i="9" s="1"/>
  <c r="AA118" i="9"/>
  <c r="B120" i="9"/>
  <c r="C119" i="9"/>
  <c r="AA119" i="9" l="1"/>
  <c r="S112" i="9"/>
  <c r="B121" i="9"/>
  <c r="C120" i="9"/>
  <c r="D119" i="9"/>
  <c r="X119" i="9" s="1"/>
  <c r="T112" i="9" l="1"/>
  <c r="D120" i="9"/>
  <c r="X120" i="9" s="1"/>
  <c r="AA120" i="9"/>
  <c r="B122" i="9"/>
  <c r="C121" i="9"/>
  <c r="D121" i="9" l="1"/>
  <c r="X121" i="9" s="1"/>
  <c r="AA121" i="9"/>
  <c r="C122" i="9"/>
  <c r="B123" i="9"/>
  <c r="D122" i="9" l="1"/>
  <c r="X122" i="9" s="1"/>
  <c r="AA122" i="9"/>
  <c r="B124" i="9"/>
  <c r="C123" i="9"/>
  <c r="D123" i="9" l="1"/>
  <c r="X123" i="9" s="1"/>
  <c r="AA123" i="9"/>
  <c r="C124" i="9"/>
  <c r="B125" i="9"/>
  <c r="D124" i="9" l="1"/>
  <c r="X124" i="9" s="1"/>
  <c r="AA124" i="9"/>
  <c r="B126" i="9"/>
  <c r="C125" i="9"/>
  <c r="D125" i="9" l="1"/>
  <c r="X125" i="9" s="1"/>
  <c r="R119" i="9" s="1"/>
  <c r="AA125" i="9"/>
  <c r="C126" i="9"/>
  <c r="B127" i="9"/>
  <c r="S119" i="9" l="1"/>
  <c r="D126" i="9"/>
  <c r="X126" i="9" s="1"/>
  <c r="AA126" i="9"/>
  <c r="B128" i="9"/>
  <c r="C127" i="9"/>
  <c r="T119" i="9" l="1"/>
  <c r="D127" i="9"/>
  <c r="X127" i="9" s="1"/>
  <c r="AA127" i="9"/>
  <c r="B129" i="9"/>
  <c r="C128" i="9"/>
  <c r="D128" i="9" l="1"/>
  <c r="X128" i="9" s="1"/>
  <c r="AA128" i="9"/>
  <c r="C129" i="9"/>
  <c r="B130" i="9"/>
  <c r="D129" i="9" l="1"/>
  <c r="X129" i="9" s="1"/>
  <c r="AA129" i="9"/>
  <c r="B131" i="9"/>
  <c r="C130" i="9"/>
  <c r="D130" i="9" l="1"/>
  <c r="X130" i="9" s="1"/>
  <c r="AA130" i="9"/>
  <c r="C131" i="9"/>
  <c r="B132" i="9"/>
  <c r="D131" i="9" l="1"/>
  <c r="X131" i="9" s="1"/>
  <c r="AA131" i="9"/>
  <c r="B133" i="9"/>
  <c r="C132" i="9"/>
  <c r="D132" i="9" l="1"/>
  <c r="X132" i="9" s="1"/>
  <c r="R126" i="9" s="1"/>
  <c r="AA132" i="9"/>
  <c r="C133" i="9"/>
  <c r="B134" i="9"/>
  <c r="S126" i="9" l="1"/>
  <c r="T126" i="9" s="1"/>
  <c r="D133" i="9"/>
  <c r="X133" i="9" s="1"/>
  <c r="AA133" i="9"/>
  <c r="B135" i="9"/>
  <c r="C134" i="9"/>
  <c r="D134" i="9" l="1"/>
  <c r="X134" i="9" s="1"/>
  <c r="AA134" i="9"/>
  <c r="B136" i="9"/>
  <c r="C135" i="9"/>
  <c r="D135" i="9" l="1"/>
  <c r="X135" i="9" s="1"/>
  <c r="AA135" i="9"/>
  <c r="C136" i="9"/>
  <c r="B137" i="9"/>
  <c r="D136" i="9" l="1"/>
  <c r="X136" i="9" s="1"/>
  <c r="AA136" i="9"/>
  <c r="B138" i="9"/>
  <c r="C137" i="9"/>
  <c r="D137" i="9" l="1"/>
  <c r="X137" i="9" s="1"/>
  <c r="AA137" i="9"/>
  <c r="B139" i="9"/>
  <c r="C138" i="9"/>
  <c r="D138" i="9" l="1"/>
  <c r="X138" i="9" s="1"/>
  <c r="AA138" i="9"/>
  <c r="C139" i="9"/>
  <c r="B140" i="9"/>
  <c r="D139" i="9" l="1"/>
  <c r="X139" i="9" s="1"/>
  <c r="R133" i="9" s="1"/>
  <c r="AA139" i="9"/>
  <c r="C140" i="9"/>
  <c r="B141" i="9"/>
  <c r="S133" i="9" l="1"/>
  <c r="T133" i="9" s="1"/>
  <c r="D140" i="9"/>
  <c r="X140" i="9" s="1"/>
  <c r="AA140" i="9"/>
  <c r="C141" i="9"/>
  <c r="B142" i="9"/>
  <c r="O153" i="9" l="1"/>
  <c r="O204" i="9" s="1"/>
  <c r="O255" i="9" s="1"/>
  <c r="O306" i="9" s="1"/>
  <c r="O357" i="9" s="1"/>
  <c r="O408" i="9" s="1"/>
  <c r="O459" i="9" s="1"/>
  <c r="O510" i="9" s="1"/>
  <c r="O561" i="9" s="1"/>
  <c r="O612" i="9" s="1"/>
  <c r="M153" i="9"/>
  <c r="M204" i="9" s="1"/>
  <c r="D141" i="9"/>
  <c r="X141" i="9" s="1"/>
  <c r="AA141" i="9"/>
  <c r="C142" i="9"/>
  <c r="B143" i="9"/>
  <c r="M156" i="9" l="1"/>
  <c r="M207" i="9" s="1"/>
  <c r="Q153" i="9"/>
  <c r="O156" i="9"/>
  <c r="O207" i="9" s="1"/>
  <c r="O258" i="9" s="1"/>
  <c r="O309" i="9" s="1"/>
  <c r="O360" i="9" s="1"/>
  <c r="O411" i="9" s="1"/>
  <c r="O462" i="9" s="1"/>
  <c r="O513" i="9" s="1"/>
  <c r="O564" i="9" s="1"/>
  <c r="O615" i="9" s="1"/>
  <c r="Q204" i="9"/>
  <c r="M159" i="9"/>
  <c r="M210" i="9" s="1"/>
  <c r="O159" i="9"/>
  <c r="O210" i="9" s="1"/>
  <c r="O261" i="9" s="1"/>
  <c r="O312" i="9" s="1"/>
  <c r="O363" i="9" s="1"/>
  <c r="O414" i="9" s="1"/>
  <c r="O465" i="9" s="1"/>
  <c r="O516" i="9" s="1"/>
  <c r="O567" i="9" s="1"/>
  <c r="O618" i="9" s="1"/>
  <c r="D142" i="9"/>
  <c r="X142" i="9" s="1"/>
  <c r="AA142" i="9"/>
  <c r="C143" i="9"/>
  <c r="B144" i="9"/>
  <c r="Q156" i="9" l="1"/>
  <c r="M306" i="9"/>
  <c r="Q255" i="9"/>
  <c r="Q210" i="9"/>
  <c r="Q159" i="9"/>
  <c r="Q207" i="9"/>
  <c r="D143" i="9"/>
  <c r="X143" i="9" s="1"/>
  <c r="AA143" i="9"/>
  <c r="B145" i="9"/>
  <c r="C144" i="9"/>
  <c r="Q306" i="9" l="1"/>
  <c r="M357" i="9"/>
  <c r="Q261" i="9"/>
  <c r="M312" i="9"/>
  <c r="M309" i="9"/>
  <c r="Q258" i="9"/>
  <c r="D144" i="9"/>
  <c r="X144" i="9" s="1"/>
  <c r="AA144" i="9"/>
  <c r="B146" i="9"/>
  <c r="R140" i="9" s="1"/>
  <c r="C145" i="9"/>
  <c r="M363" i="9" l="1"/>
  <c r="Q312" i="9"/>
  <c r="M408" i="9"/>
  <c r="Q357" i="9"/>
  <c r="M360" i="9"/>
  <c r="Q309" i="9"/>
  <c r="D145" i="9"/>
  <c r="X145" i="9" s="1"/>
  <c r="AA145" i="9"/>
  <c r="C146" i="9"/>
  <c r="M411" i="9" l="1"/>
  <c r="Q360" i="9"/>
  <c r="Q408" i="9"/>
  <c r="M459" i="9"/>
  <c r="M510" i="9" s="1"/>
  <c r="M561" i="9" s="1"/>
  <c r="M612" i="9" s="1"/>
  <c r="Q363" i="9"/>
  <c r="M414" i="9"/>
  <c r="Z111" i="9"/>
  <c r="B163" i="9"/>
  <c r="AA146" i="9"/>
  <c r="S140" i="9"/>
  <c r="D146" i="9"/>
  <c r="X146" i="9" s="1"/>
  <c r="Q414" i="9" l="1"/>
  <c r="M465" i="9"/>
  <c r="M516" i="9" s="1"/>
  <c r="M567" i="9" s="1"/>
  <c r="M618" i="9" s="1"/>
  <c r="Q411" i="9"/>
  <c r="M462" i="9"/>
  <c r="M513" i="9" s="1"/>
  <c r="M564" i="9" s="1"/>
  <c r="M615" i="9" s="1"/>
  <c r="B164" i="9"/>
  <c r="C163" i="9"/>
  <c r="D163" i="9"/>
  <c r="X163" i="9" s="1"/>
  <c r="T140" i="9"/>
  <c r="AA163" i="9" l="1"/>
  <c r="C164" i="9"/>
  <c r="AA164" i="9" s="1"/>
  <c r="B165" i="9"/>
  <c r="D164" i="9" l="1"/>
  <c r="X164" i="9" s="1"/>
  <c r="B166" i="9"/>
  <c r="C165" i="9"/>
  <c r="AA165" i="9" s="1"/>
  <c r="D165" i="9"/>
  <c r="X165" i="9" s="1"/>
  <c r="C166" i="9" l="1"/>
  <c r="D166" i="9" s="1"/>
  <c r="X166" i="9" s="1"/>
  <c r="B167" i="9"/>
  <c r="C167" i="9" l="1"/>
  <c r="AA167" i="9" s="1"/>
  <c r="B168" i="9"/>
  <c r="AA166" i="9"/>
  <c r="D167" i="9" l="1"/>
  <c r="X167" i="9" s="1"/>
  <c r="B169" i="9"/>
  <c r="C168" i="9"/>
  <c r="AA168" i="9" l="1"/>
  <c r="D168" i="9"/>
  <c r="X168" i="9" s="1"/>
  <c r="R163" i="9" s="1"/>
  <c r="C169" i="9"/>
  <c r="AA169" i="9" s="1"/>
  <c r="B170" i="9"/>
  <c r="D169" i="9"/>
  <c r="X169" i="9" s="1"/>
  <c r="S163" i="9" l="1"/>
  <c r="C170" i="9"/>
  <c r="AA170" i="9" s="1"/>
  <c r="B171" i="9"/>
  <c r="D170" i="9"/>
  <c r="X170" i="9" s="1"/>
  <c r="B172" i="9" l="1"/>
  <c r="C171" i="9"/>
  <c r="AA171" i="9" s="1"/>
  <c r="T163" i="9"/>
  <c r="B173" i="9" l="1"/>
  <c r="C172" i="9"/>
  <c r="AA172" i="9" s="1"/>
  <c r="D171" i="9"/>
  <c r="X171" i="9" s="1"/>
  <c r="B174" i="9" l="1"/>
  <c r="C173" i="9"/>
  <c r="AA173" i="9" s="1"/>
  <c r="D172" i="9"/>
  <c r="X172" i="9" s="1"/>
  <c r="B175" i="9" l="1"/>
  <c r="C174" i="9"/>
  <c r="AA174" i="9" s="1"/>
  <c r="D174" i="9"/>
  <c r="X174" i="9" s="1"/>
  <c r="D173" i="9"/>
  <c r="X173" i="9" s="1"/>
  <c r="B176" i="9" l="1"/>
  <c r="C175" i="9"/>
  <c r="AA175" i="9" s="1"/>
  <c r="D175" i="9" l="1"/>
  <c r="X175" i="9" s="1"/>
  <c r="B177" i="9"/>
  <c r="C176" i="9"/>
  <c r="AA176" i="9" s="1"/>
  <c r="B178" i="9" l="1"/>
  <c r="C177" i="9"/>
  <c r="AA177" i="9" s="1"/>
  <c r="D176" i="9"/>
  <c r="X176" i="9" s="1"/>
  <c r="R170" i="9" s="1"/>
  <c r="D177" i="9" l="1"/>
  <c r="X177" i="9" s="1"/>
  <c r="S170" i="9"/>
  <c r="B179" i="9"/>
  <c r="C178" i="9"/>
  <c r="AA178" i="9" s="1"/>
  <c r="T170" i="9" l="1"/>
  <c r="D178" i="9"/>
  <c r="X178" i="9" s="1"/>
  <c r="B180" i="9"/>
  <c r="C179" i="9"/>
  <c r="AA179" i="9" s="1"/>
  <c r="D179" i="9" l="1"/>
  <c r="X179" i="9" s="1"/>
  <c r="B181" i="9"/>
  <c r="C180" i="9"/>
  <c r="AA180" i="9" s="1"/>
  <c r="D180" i="9"/>
  <c r="X180" i="9" s="1"/>
  <c r="C181" i="9" l="1"/>
  <c r="AA181" i="9" s="1"/>
  <c r="B182" i="9"/>
  <c r="B183" i="9" l="1"/>
  <c r="C182" i="9"/>
  <c r="AA182" i="9" s="1"/>
  <c r="D182" i="9"/>
  <c r="X182" i="9" s="1"/>
  <c r="D181" i="9"/>
  <c r="X181" i="9" s="1"/>
  <c r="C183" i="9" l="1"/>
  <c r="AA183" i="9" s="1"/>
  <c r="B184" i="9"/>
  <c r="D183" i="9" l="1"/>
  <c r="X183" i="9" s="1"/>
  <c r="R177" i="9" s="1"/>
  <c r="B185" i="9"/>
  <c r="C184" i="9"/>
  <c r="AA184" i="9" s="1"/>
  <c r="D184" i="9" l="1"/>
  <c r="X184" i="9" s="1"/>
  <c r="C185" i="9"/>
  <c r="AA185" i="9" s="1"/>
  <c r="B186" i="9"/>
  <c r="D185" i="9"/>
  <c r="X185" i="9" s="1"/>
  <c r="S177" i="9"/>
  <c r="C186" i="9" l="1"/>
  <c r="AA186" i="9" s="1"/>
  <c r="B187" i="9"/>
  <c r="T177" i="9"/>
  <c r="D186" i="9" l="1"/>
  <c r="X186" i="9" s="1"/>
  <c r="C187" i="9"/>
  <c r="AA187" i="9" s="1"/>
  <c r="B188" i="9"/>
  <c r="D187" i="9"/>
  <c r="X187" i="9" s="1"/>
  <c r="B189" i="9" l="1"/>
  <c r="C188" i="9"/>
  <c r="AA188" i="9" s="1"/>
  <c r="B190" i="9" l="1"/>
  <c r="C189" i="9"/>
  <c r="AA189" i="9" s="1"/>
  <c r="D188" i="9"/>
  <c r="X188" i="9" s="1"/>
  <c r="D189" i="9" l="1"/>
  <c r="X189" i="9" s="1"/>
  <c r="C190" i="9"/>
  <c r="AA190" i="9" s="1"/>
  <c r="B191" i="9"/>
  <c r="D190" i="9" l="1"/>
  <c r="X190" i="9" s="1"/>
  <c r="R184" i="9" s="1"/>
  <c r="B192" i="9"/>
  <c r="C191" i="9"/>
  <c r="AA191" i="9" s="1"/>
  <c r="S184" i="9" l="1"/>
  <c r="D191" i="9"/>
  <c r="X191" i="9" s="1"/>
  <c r="C192" i="9"/>
  <c r="AA192" i="9" s="1"/>
  <c r="B193" i="9"/>
  <c r="D192" i="9" l="1"/>
  <c r="X192" i="9" s="1"/>
  <c r="B194" i="9"/>
  <c r="C193" i="9"/>
  <c r="AA193" i="9" s="1"/>
  <c r="T184" i="9"/>
  <c r="D193" i="9" l="1"/>
  <c r="X193" i="9" s="1"/>
  <c r="C194" i="9"/>
  <c r="AA194" i="9" s="1"/>
  <c r="B195" i="9"/>
  <c r="D194" i="9" l="1"/>
  <c r="X194" i="9" s="1"/>
  <c r="C195" i="9"/>
  <c r="AA195" i="9" s="1"/>
  <c r="B196" i="9"/>
  <c r="D195" i="9" l="1"/>
  <c r="X195" i="9" s="1"/>
  <c r="B197" i="9"/>
  <c r="C196" i="9"/>
  <c r="AA196" i="9" s="1"/>
  <c r="D196" i="9" l="1"/>
  <c r="X196" i="9" s="1"/>
  <c r="C197" i="9"/>
  <c r="D197" i="9" s="1"/>
  <c r="X197" i="9" s="1"/>
  <c r="R191" i="9"/>
  <c r="S191" i="9" l="1"/>
  <c r="AA197" i="9"/>
  <c r="Z162" i="9"/>
  <c r="B214" i="9"/>
  <c r="C214" i="9" l="1"/>
  <c r="B215" i="9"/>
  <c r="T191" i="9"/>
  <c r="AA214" i="9" l="1"/>
  <c r="D214" i="9"/>
  <c r="X214" i="9" s="1"/>
  <c r="B216" i="9"/>
  <c r="C215" i="9"/>
  <c r="AA215" i="9" s="1"/>
  <c r="D215" i="9" l="1"/>
  <c r="X215" i="9" s="1"/>
  <c r="B217" i="9"/>
  <c r="C216" i="9"/>
  <c r="D216" i="9" s="1"/>
  <c r="X216" i="9" s="1"/>
  <c r="AA216" i="9" l="1"/>
  <c r="B218" i="9"/>
  <c r="C217" i="9"/>
  <c r="AA217" i="9" l="1"/>
  <c r="B219" i="9"/>
  <c r="C218" i="9"/>
  <c r="D217" i="9"/>
  <c r="X217" i="9" s="1"/>
  <c r="AA218" i="9" l="1"/>
  <c r="C219" i="9"/>
  <c r="AA219" i="9" s="1"/>
  <c r="B220" i="9"/>
  <c r="D218" i="9"/>
  <c r="X218" i="9" s="1"/>
  <c r="C220" i="9" l="1"/>
  <c r="D220" i="9" s="1"/>
  <c r="X220" i="9" s="1"/>
  <c r="B221" i="9"/>
  <c r="D219" i="9"/>
  <c r="X219" i="9" s="1"/>
  <c r="R214" i="9" l="1"/>
  <c r="S214" i="9"/>
  <c r="B222" i="9"/>
  <c r="C221" i="9"/>
  <c r="AA221" i="9" s="1"/>
  <c r="D221" i="9"/>
  <c r="X221" i="9" s="1"/>
  <c r="AA220" i="9"/>
  <c r="C222" i="9" l="1"/>
  <c r="D222" i="9" s="1"/>
  <c r="X222" i="9" s="1"/>
  <c r="B223" i="9"/>
  <c r="T214" i="9"/>
  <c r="C223" i="9" l="1"/>
  <c r="AA223" i="9" s="1"/>
  <c r="B224" i="9"/>
  <c r="D223" i="9"/>
  <c r="X223" i="9" s="1"/>
  <c r="AA222" i="9"/>
  <c r="C224" i="9" l="1"/>
  <c r="AA224" i="9" s="1"/>
  <c r="B225" i="9"/>
  <c r="D224" i="9" l="1"/>
  <c r="X224" i="9" s="1"/>
  <c r="C225" i="9"/>
  <c r="AA225" i="9" s="1"/>
  <c r="B226" i="9"/>
  <c r="D225" i="9" l="1"/>
  <c r="X225" i="9" s="1"/>
  <c r="C226" i="9"/>
  <c r="AA226" i="9" s="1"/>
  <c r="B227" i="9"/>
  <c r="D226" i="9" l="1"/>
  <c r="X226" i="9" s="1"/>
  <c r="C227" i="9"/>
  <c r="AA227" i="9" s="1"/>
  <c r="B228" i="9"/>
  <c r="D227" i="9" l="1"/>
  <c r="X227" i="9" s="1"/>
  <c r="R221" i="9" s="1"/>
  <c r="B229" i="9"/>
  <c r="C228" i="9"/>
  <c r="AA228" i="9" s="1"/>
  <c r="S221" i="9" l="1"/>
  <c r="D228" i="9"/>
  <c r="X228" i="9" s="1"/>
  <c r="B230" i="9"/>
  <c r="C229" i="9"/>
  <c r="AA229" i="9" s="1"/>
  <c r="D229" i="9" l="1"/>
  <c r="X229" i="9" s="1"/>
  <c r="C230" i="9"/>
  <c r="AA230" i="9" s="1"/>
  <c r="B231" i="9"/>
  <c r="T221" i="9"/>
  <c r="D230" i="9" l="1"/>
  <c r="X230" i="9" s="1"/>
  <c r="B232" i="9"/>
  <c r="C231" i="9"/>
  <c r="AA231" i="9" s="1"/>
  <c r="B233" i="9" l="1"/>
  <c r="C232" i="9"/>
  <c r="AA232" i="9" s="1"/>
  <c r="D231" i="9"/>
  <c r="X231" i="9" s="1"/>
  <c r="C233" i="9" l="1"/>
  <c r="AA233" i="9" s="1"/>
  <c r="B234" i="9"/>
  <c r="D232" i="9"/>
  <c r="X232" i="9" s="1"/>
  <c r="D233" i="9" l="1"/>
  <c r="X233" i="9" s="1"/>
  <c r="C234" i="9"/>
  <c r="AA234" i="9" s="1"/>
  <c r="B235" i="9"/>
  <c r="B236" i="9" l="1"/>
  <c r="C235" i="9"/>
  <c r="AA235" i="9" s="1"/>
  <c r="D234" i="9"/>
  <c r="X234" i="9" s="1"/>
  <c r="R228" i="9" s="1"/>
  <c r="S228" i="9" l="1"/>
  <c r="B237" i="9"/>
  <c r="C236" i="9"/>
  <c r="AA236" i="9" s="1"/>
  <c r="D235" i="9"/>
  <c r="X235" i="9" s="1"/>
  <c r="C237" i="9" l="1"/>
  <c r="AA237" i="9" s="1"/>
  <c r="B238" i="9"/>
  <c r="D236" i="9"/>
  <c r="X236" i="9" s="1"/>
  <c r="T228" i="9"/>
  <c r="D237" i="9" l="1"/>
  <c r="X237" i="9" s="1"/>
  <c r="C238" i="9"/>
  <c r="AA238" i="9" s="1"/>
  <c r="B239" i="9"/>
  <c r="D238" i="9" l="1"/>
  <c r="X238" i="9" s="1"/>
  <c r="B240" i="9"/>
  <c r="C239" i="9"/>
  <c r="AA239" i="9" s="1"/>
  <c r="D239" i="9" l="1"/>
  <c r="X239" i="9" s="1"/>
  <c r="B241" i="9"/>
  <c r="C240" i="9"/>
  <c r="AA240" i="9" s="1"/>
  <c r="D240" i="9" l="1"/>
  <c r="X240" i="9" s="1"/>
  <c r="B242" i="9"/>
  <c r="C241" i="9"/>
  <c r="AA241" i="9" s="1"/>
  <c r="D241" i="9"/>
  <c r="X241" i="9" s="1"/>
  <c r="R235" i="9" s="1"/>
  <c r="C242" i="9" l="1"/>
  <c r="AA242" i="9" s="1"/>
  <c r="B243" i="9"/>
  <c r="S235" i="9"/>
  <c r="T235" i="9" l="1"/>
  <c r="D242" i="9"/>
  <c r="X242" i="9" s="1"/>
  <c r="C243" i="9"/>
  <c r="AA243" i="9" s="1"/>
  <c r="B244" i="9"/>
  <c r="D243" i="9" l="1"/>
  <c r="X243" i="9" s="1"/>
  <c r="C244" i="9"/>
  <c r="AA244" i="9" s="1"/>
  <c r="B245" i="9"/>
  <c r="D244" i="9" l="1"/>
  <c r="X244" i="9" s="1"/>
  <c r="C245" i="9"/>
  <c r="AA245" i="9" s="1"/>
  <c r="B246" i="9"/>
  <c r="D245" i="9" l="1"/>
  <c r="X245" i="9" s="1"/>
  <c r="C246" i="9"/>
  <c r="AA246" i="9" s="1"/>
  <c r="B247" i="9"/>
  <c r="D246" i="9" l="1"/>
  <c r="X246" i="9" s="1"/>
  <c r="C247" i="9"/>
  <c r="AA247" i="9" s="1"/>
  <c r="B248" i="9"/>
  <c r="D247" i="9" l="1"/>
  <c r="X247" i="9" s="1"/>
  <c r="C248" i="9"/>
  <c r="D248" i="9" l="1"/>
  <c r="X248" i="9" s="1"/>
  <c r="R242" i="9" s="1"/>
  <c r="AA248" i="9"/>
  <c r="Z213" i="9"/>
  <c r="B265" i="9"/>
  <c r="C265" i="9" l="1"/>
  <c r="D265" i="9" s="1"/>
  <c r="X265" i="9" s="1"/>
  <c r="B266" i="9"/>
  <c r="S242" i="9"/>
  <c r="T242" i="9" l="1"/>
  <c r="C266" i="9"/>
  <c r="AA266" i="9" s="1"/>
  <c r="B267" i="9"/>
  <c r="AA265" i="9"/>
  <c r="B268" i="9" l="1"/>
  <c r="C267" i="9"/>
  <c r="D267" i="9" s="1"/>
  <c r="X267" i="9" s="1"/>
  <c r="D266" i="9"/>
  <c r="X266" i="9" s="1"/>
  <c r="AA267" i="9" l="1"/>
  <c r="B269" i="9"/>
  <c r="C268" i="9"/>
  <c r="AA268" i="9" s="1"/>
  <c r="D268" i="9" l="1"/>
  <c r="X268" i="9" s="1"/>
  <c r="C269" i="9"/>
  <c r="D269" i="9" s="1"/>
  <c r="X269" i="9" s="1"/>
  <c r="B270" i="9"/>
  <c r="C270" i="9" l="1"/>
  <c r="AA270" i="9" s="1"/>
  <c r="B271" i="9"/>
  <c r="AA269" i="9"/>
  <c r="D270" i="9" l="1"/>
  <c r="X270" i="9" s="1"/>
  <c r="C271" i="9"/>
  <c r="D271" i="9" s="1"/>
  <c r="X271" i="9" s="1"/>
  <c r="R265" i="9" s="1"/>
  <c r="B272" i="9"/>
  <c r="S265" i="9" l="1"/>
  <c r="C272" i="9"/>
  <c r="AA272" i="9" s="1"/>
  <c r="B273" i="9"/>
  <c r="D272" i="9"/>
  <c r="X272" i="9" s="1"/>
  <c r="AA271" i="9"/>
  <c r="B274" i="9" l="1"/>
  <c r="C273" i="9"/>
  <c r="D273" i="9" s="1"/>
  <c r="X273" i="9" s="1"/>
  <c r="T265" i="9"/>
  <c r="AA273" i="9" l="1"/>
  <c r="C274" i="9"/>
  <c r="AA274" i="9" s="1"/>
  <c r="B275" i="9"/>
  <c r="D274" i="9" l="1"/>
  <c r="X274" i="9" s="1"/>
  <c r="C275" i="9"/>
  <c r="AA275" i="9" s="1"/>
  <c r="B276" i="9"/>
  <c r="D275" i="9" l="1"/>
  <c r="X275" i="9" s="1"/>
  <c r="B277" i="9"/>
  <c r="C276" i="9"/>
  <c r="AA276" i="9" s="1"/>
  <c r="D276" i="9" l="1"/>
  <c r="X276" i="9" s="1"/>
  <c r="B278" i="9"/>
  <c r="C277" i="9"/>
  <c r="AA277" i="9" s="1"/>
  <c r="D277" i="9" l="1"/>
  <c r="X277" i="9" s="1"/>
  <c r="B279" i="9"/>
  <c r="C278" i="9"/>
  <c r="AA278" i="9" s="1"/>
  <c r="D278" i="9"/>
  <c r="X278" i="9" s="1"/>
  <c r="R272" i="9" l="1"/>
  <c r="S272" i="9" s="1"/>
  <c r="C279" i="9"/>
  <c r="AA279" i="9" s="1"/>
  <c r="B280" i="9"/>
  <c r="T272" i="9" l="1"/>
  <c r="D279" i="9"/>
  <c r="X279" i="9" s="1"/>
  <c r="B281" i="9"/>
  <c r="C280" i="9"/>
  <c r="AA280" i="9" s="1"/>
  <c r="D280" i="9" l="1"/>
  <c r="X280" i="9" s="1"/>
  <c r="B282" i="9"/>
  <c r="C281" i="9"/>
  <c r="AA281" i="9" s="1"/>
  <c r="D281" i="9" l="1"/>
  <c r="X281" i="9" s="1"/>
  <c r="B283" i="9"/>
  <c r="C282" i="9"/>
  <c r="AA282" i="9" s="1"/>
  <c r="D282" i="9" l="1"/>
  <c r="X282" i="9" s="1"/>
  <c r="C283" i="9"/>
  <c r="AA283" i="9" s="1"/>
  <c r="B284" i="9"/>
  <c r="D283" i="9" l="1"/>
  <c r="X283" i="9" s="1"/>
  <c r="C284" i="9"/>
  <c r="AA284" i="9" s="1"/>
  <c r="B285" i="9"/>
  <c r="D284" i="9" l="1"/>
  <c r="X284" i="9" s="1"/>
  <c r="R279" i="9"/>
  <c r="B286" i="9"/>
  <c r="C285" i="9"/>
  <c r="AA285" i="9" s="1"/>
  <c r="D285" i="9"/>
  <c r="X285" i="9" s="1"/>
  <c r="C286" i="9" l="1"/>
  <c r="AA286" i="9" s="1"/>
  <c r="B287" i="9"/>
  <c r="S279" i="9"/>
  <c r="T279" i="9" l="1"/>
  <c r="D286" i="9"/>
  <c r="X286" i="9" s="1"/>
  <c r="C287" i="9"/>
  <c r="AA287" i="9" s="1"/>
  <c r="B288" i="9"/>
  <c r="D287" i="9"/>
  <c r="X287" i="9" s="1"/>
  <c r="B289" i="9" l="1"/>
  <c r="C288" i="9"/>
  <c r="AA288" i="9" s="1"/>
  <c r="D288" i="9"/>
  <c r="X288" i="9" s="1"/>
  <c r="B290" i="9" l="1"/>
  <c r="C289" i="9"/>
  <c r="AA289" i="9" s="1"/>
  <c r="D289" i="9" l="1"/>
  <c r="X289" i="9" s="1"/>
  <c r="B291" i="9"/>
  <c r="C290" i="9"/>
  <c r="AA290" i="9" s="1"/>
  <c r="D290" i="9" l="1"/>
  <c r="X290" i="9" s="1"/>
  <c r="C291" i="9"/>
  <c r="AA291" i="9" s="1"/>
  <c r="B292" i="9"/>
  <c r="D291" i="9" l="1"/>
  <c r="X291" i="9" s="1"/>
  <c r="C292" i="9"/>
  <c r="AA292" i="9" s="1"/>
  <c r="B293" i="9"/>
  <c r="B294" i="9" l="1"/>
  <c r="C293" i="9"/>
  <c r="AA293" i="9" s="1"/>
  <c r="D292" i="9"/>
  <c r="X292" i="9" s="1"/>
  <c r="R286" i="9" s="1"/>
  <c r="D293" i="9" l="1"/>
  <c r="X293" i="9" s="1"/>
  <c r="S286" i="9"/>
  <c r="C294" i="9"/>
  <c r="AA294" i="9" s="1"/>
  <c r="B295" i="9"/>
  <c r="D294" i="9" l="1"/>
  <c r="X294" i="9" s="1"/>
  <c r="B296" i="9"/>
  <c r="C295" i="9"/>
  <c r="AA295" i="9" s="1"/>
  <c r="T286" i="9"/>
  <c r="D295" i="9" l="1"/>
  <c r="X295" i="9" s="1"/>
  <c r="B297" i="9"/>
  <c r="C296" i="9"/>
  <c r="AA296" i="9" s="1"/>
  <c r="B298" i="9" l="1"/>
  <c r="C297" i="9"/>
  <c r="AA297" i="9" s="1"/>
  <c r="D296" i="9"/>
  <c r="X296" i="9" s="1"/>
  <c r="D297" i="9" l="1"/>
  <c r="X297" i="9" s="1"/>
  <c r="B299" i="9"/>
  <c r="C298" i="9"/>
  <c r="AA298" i="9" s="1"/>
  <c r="D298" i="9" l="1"/>
  <c r="X298" i="9" s="1"/>
  <c r="C299" i="9"/>
  <c r="R293" i="9"/>
  <c r="S293" i="9" l="1"/>
  <c r="D299" i="9"/>
  <c r="X299" i="9" s="1"/>
  <c r="AA299" i="9"/>
  <c r="Z264" i="9"/>
  <c r="B316" i="9"/>
  <c r="C316" i="9" l="1"/>
  <c r="B317" i="9"/>
  <c r="D316" i="9"/>
  <c r="X316" i="9" s="1"/>
  <c r="T293" i="9"/>
  <c r="C317" i="9" l="1"/>
  <c r="AA317" i="9" s="1"/>
  <c r="B318" i="9"/>
  <c r="AA316" i="9"/>
  <c r="C318" i="9" l="1"/>
  <c r="D318" i="9" s="1"/>
  <c r="X318" i="9" s="1"/>
  <c r="B319" i="9"/>
  <c r="D317" i="9"/>
  <c r="X317" i="9" s="1"/>
  <c r="C319" i="9" l="1"/>
  <c r="AA319" i="9" s="1"/>
  <c r="B320" i="9"/>
  <c r="AA318" i="9"/>
  <c r="D319" i="9" l="1"/>
  <c r="X319" i="9" s="1"/>
  <c r="C320" i="9"/>
  <c r="D320" i="9" s="1"/>
  <c r="X320" i="9" s="1"/>
  <c r="B321" i="9"/>
  <c r="C321" i="9" l="1"/>
  <c r="AA321" i="9" s="1"/>
  <c r="B322" i="9"/>
  <c r="AA320" i="9"/>
  <c r="D321" i="9" l="1"/>
  <c r="X321" i="9" s="1"/>
  <c r="C322" i="9"/>
  <c r="D322" i="9" s="1"/>
  <c r="X322" i="9" s="1"/>
  <c r="R316" i="9" s="1"/>
  <c r="B323" i="9"/>
  <c r="S316" i="9" l="1"/>
  <c r="C323" i="9"/>
  <c r="AA323" i="9" s="1"/>
  <c r="B324" i="9"/>
  <c r="D323" i="9"/>
  <c r="X323" i="9" s="1"/>
  <c r="AA322" i="9"/>
  <c r="B325" i="9" l="1"/>
  <c r="C324" i="9"/>
  <c r="D324" i="9" s="1"/>
  <c r="X324" i="9" s="1"/>
  <c r="T316" i="9"/>
  <c r="AA324" i="9" l="1"/>
  <c r="B326" i="9"/>
  <c r="C325" i="9"/>
  <c r="AA325" i="9" s="1"/>
  <c r="D325" i="9"/>
  <c r="X325" i="9" s="1"/>
  <c r="C326" i="9" l="1"/>
  <c r="AA326" i="9" s="1"/>
  <c r="B327" i="9"/>
  <c r="D326" i="9" l="1"/>
  <c r="X326" i="9" s="1"/>
  <c r="C327" i="9"/>
  <c r="AA327" i="9" s="1"/>
  <c r="B328" i="9"/>
  <c r="D327" i="9" l="1"/>
  <c r="X327" i="9" s="1"/>
  <c r="C328" i="9"/>
  <c r="AA328" i="9" s="1"/>
  <c r="B329" i="9"/>
  <c r="D328" i="9" l="1"/>
  <c r="X328" i="9" s="1"/>
  <c r="C329" i="9"/>
  <c r="AA329" i="9" s="1"/>
  <c r="B330" i="9"/>
  <c r="C330" i="9" l="1"/>
  <c r="AA330" i="9" s="1"/>
  <c r="B331" i="9"/>
  <c r="D329" i="9"/>
  <c r="X329" i="9" s="1"/>
  <c r="R323" i="9" s="1"/>
  <c r="S323" i="9" l="1"/>
  <c r="D330" i="9"/>
  <c r="X330" i="9" s="1"/>
  <c r="B332" i="9"/>
  <c r="C331" i="9"/>
  <c r="AA331" i="9" s="1"/>
  <c r="D331" i="9" l="1"/>
  <c r="X331" i="9" s="1"/>
  <c r="B333" i="9"/>
  <c r="C332" i="9"/>
  <c r="AA332" i="9" s="1"/>
  <c r="T323" i="9"/>
  <c r="D332" i="9" l="1"/>
  <c r="X332" i="9" s="1"/>
  <c r="B334" i="9"/>
  <c r="C333" i="9"/>
  <c r="AA333" i="9" s="1"/>
  <c r="C334" i="9" l="1"/>
  <c r="AA334" i="9" s="1"/>
  <c r="B335" i="9"/>
  <c r="D333" i="9"/>
  <c r="X333" i="9" s="1"/>
  <c r="D334" i="9" l="1"/>
  <c r="X334" i="9" s="1"/>
  <c r="B336" i="9"/>
  <c r="C335" i="9"/>
  <c r="AA335" i="9" s="1"/>
  <c r="D335" i="9" l="1"/>
  <c r="X335" i="9" s="1"/>
  <c r="C336" i="9"/>
  <c r="AA336" i="9" s="1"/>
  <c r="B337" i="9"/>
  <c r="C337" i="9" l="1"/>
  <c r="AA337" i="9" s="1"/>
  <c r="B338" i="9"/>
  <c r="D336" i="9"/>
  <c r="X336" i="9" s="1"/>
  <c r="R330" i="9" s="1"/>
  <c r="S330" i="9" l="1"/>
  <c r="D337" i="9"/>
  <c r="X337" i="9" s="1"/>
  <c r="C338" i="9"/>
  <c r="AA338" i="9" s="1"/>
  <c r="B339" i="9"/>
  <c r="D338" i="9"/>
  <c r="X338" i="9" s="1"/>
  <c r="C339" i="9" l="1"/>
  <c r="AA339" i="9" s="1"/>
  <c r="B340" i="9"/>
  <c r="T330" i="9"/>
  <c r="D339" i="9" l="1"/>
  <c r="X339" i="9" s="1"/>
  <c r="C340" i="9"/>
  <c r="AA340" i="9" s="1"/>
  <c r="B341" i="9"/>
  <c r="D340" i="9" l="1"/>
  <c r="X340" i="9" s="1"/>
  <c r="B342" i="9"/>
  <c r="C341" i="9"/>
  <c r="AA341" i="9" s="1"/>
  <c r="D341" i="9" l="1"/>
  <c r="X341" i="9" s="1"/>
  <c r="C342" i="9"/>
  <c r="AA342" i="9" s="1"/>
  <c r="B343" i="9"/>
  <c r="D342" i="9" l="1"/>
  <c r="X342" i="9" s="1"/>
  <c r="C343" i="9"/>
  <c r="AA343" i="9" s="1"/>
  <c r="B344" i="9"/>
  <c r="D343" i="9" l="1"/>
  <c r="X343" i="9" s="1"/>
  <c r="R337" i="9" s="1"/>
  <c r="B345" i="9"/>
  <c r="C344" i="9"/>
  <c r="AA344" i="9" s="1"/>
  <c r="D344" i="9" l="1"/>
  <c r="X344" i="9" s="1"/>
  <c r="B346" i="9"/>
  <c r="C345" i="9"/>
  <c r="AA345" i="9" s="1"/>
  <c r="S337" i="9"/>
  <c r="D345" i="9" l="1"/>
  <c r="X345" i="9" s="1"/>
  <c r="B347" i="9"/>
  <c r="C346" i="9"/>
  <c r="AA346" i="9" s="1"/>
  <c r="T337" i="9"/>
  <c r="D346" i="9" l="1"/>
  <c r="X346" i="9" s="1"/>
  <c r="C347" i="9"/>
  <c r="AA347" i="9" s="1"/>
  <c r="B348" i="9"/>
  <c r="D347" i="9" l="1"/>
  <c r="X347" i="9" s="1"/>
  <c r="B349" i="9"/>
  <c r="C348" i="9"/>
  <c r="AA348" i="9" s="1"/>
  <c r="D348" i="9" l="1"/>
  <c r="X348" i="9" s="1"/>
  <c r="B350" i="9"/>
  <c r="C349" i="9"/>
  <c r="AA349" i="9" s="1"/>
  <c r="D349" i="9" l="1"/>
  <c r="X349" i="9" s="1"/>
  <c r="C350" i="9"/>
  <c r="R344" i="9"/>
  <c r="S344" i="9" l="1"/>
  <c r="D350" i="9"/>
  <c r="X350" i="9" s="1"/>
  <c r="AA350" i="9"/>
  <c r="Z315" i="9"/>
  <c r="B367" i="9"/>
  <c r="B368" i="9" l="1"/>
  <c r="C367" i="9"/>
  <c r="T344" i="9"/>
  <c r="AA367" i="9" l="1"/>
  <c r="B369" i="9"/>
  <c r="C368" i="9"/>
  <c r="AA368" i="9" s="1"/>
  <c r="D368" i="9"/>
  <c r="X368" i="9" s="1"/>
  <c r="D367" i="9"/>
  <c r="X367" i="9" s="1"/>
  <c r="C369" i="9" l="1"/>
  <c r="B370" i="9"/>
  <c r="AA369" i="9" l="1"/>
  <c r="D369" i="9"/>
  <c r="X369" i="9" s="1"/>
  <c r="C370" i="9"/>
  <c r="AA370" i="9" s="1"/>
  <c r="B371" i="9"/>
  <c r="D370" i="9" l="1"/>
  <c r="X370" i="9" s="1"/>
  <c r="C371" i="9"/>
  <c r="D371" i="9" s="1"/>
  <c r="X371" i="9" s="1"/>
  <c r="B372" i="9"/>
  <c r="C372" i="9" l="1"/>
  <c r="AA372" i="9" s="1"/>
  <c r="B373" i="9"/>
  <c r="AA371" i="9"/>
  <c r="D372" i="9" l="1"/>
  <c r="X372" i="9" s="1"/>
  <c r="C373" i="9"/>
  <c r="D373" i="9" s="1"/>
  <c r="X373" i="9" s="1"/>
  <c r="R367" i="9" s="1"/>
  <c r="B374" i="9"/>
  <c r="S367" i="9" l="1"/>
  <c r="C374" i="9"/>
  <c r="AA374" i="9" s="1"/>
  <c r="B375" i="9"/>
  <c r="AA373" i="9"/>
  <c r="D374" i="9" l="1"/>
  <c r="X374" i="9" s="1"/>
  <c r="C375" i="9"/>
  <c r="D375" i="9" s="1"/>
  <c r="X375" i="9" s="1"/>
  <c r="B376" i="9"/>
  <c r="T367" i="9"/>
  <c r="B377" i="9" l="1"/>
  <c r="C376" i="9"/>
  <c r="AA376" i="9" s="1"/>
  <c r="D376" i="9"/>
  <c r="X376" i="9" s="1"/>
  <c r="AA375" i="9"/>
  <c r="B378" i="9" l="1"/>
  <c r="C377" i="9"/>
  <c r="AA377" i="9" s="1"/>
  <c r="D377" i="9" l="1"/>
  <c r="X377" i="9" s="1"/>
  <c r="B379" i="9"/>
  <c r="C378" i="9"/>
  <c r="AA378" i="9" s="1"/>
  <c r="D378" i="9" l="1"/>
  <c r="X378" i="9" s="1"/>
  <c r="B380" i="9"/>
  <c r="C379" i="9"/>
  <c r="AA379" i="9" s="1"/>
  <c r="D379" i="9" l="1"/>
  <c r="X379" i="9" s="1"/>
  <c r="R374" i="9"/>
  <c r="C380" i="9"/>
  <c r="AA380" i="9" s="1"/>
  <c r="B381" i="9"/>
  <c r="D380" i="9" l="1"/>
  <c r="X380" i="9" s="1"/>
  <c r="B382" i="9"/>
  <c r="C381" i="9"/>
  <c r="AA381" i="9" s="1"/>
  <c r="S374" i="9"/>
  <c r="D381" i="9" l="1"/>
  <c r="X381" i="9" s="1"/>
  <c r="C382" i="9"/>
  <c r="AA382" i="9" s="1"/>
  <c r="B383" i="9"/>
  <c r="T374" i="9"/>
  <c r="D382" i="9" l="1"/>
  <c r="X382" i="9" s="1"/>
  <c r="C383" i="9"/>
  <c r="AA383" i="9" s="1"/>
  <c r="B384" i="9"/>
  <c r="D383" i="9" l="1"/>
  <c r="X383" i="9" s="1"/>
  <c r="B385" i="9"/>
  <c r="C384" i="9"/>
  <c r="AA384" i="9" s="1"/>
  <c r="D384" i="9" l="1"/>
  <c r="X384" i="9" s="1"/>
  <c r="B386" i="9"/>
  <c r="C385" i="9"/>
  <c r="AA385" i="9" s="1"/>
  <c r="D385" i="9" l="1"/>
  <c r="X385" i="9" s="1"/>
  <c r="B387" i="9"/>
  <c r="C386" i="9"/>
  <c r="AA386" i="9" s="1"/>
  <c r="D386" i="9" l="1"/>
  <c r="X386" i="9" s="1"/>
  <c r="R381" i="9"/>
  <c r="C387" i="9"/>
  <c r="AA387" i="9" s="1"/>
  <c r="B388" i="9"/>
  <c r="D387" i="9" l="1"/>
  <c r="X387" i="9" s="1"/>
  <c r="C388" i="9"/>
  <c r="AA388" i="9" s="1"/>
  <c r="B389" i="9"/>
  <c r="S381" i="9"/>
  <c r="D388" i="9" l="1"/>
  <c r="X388" i="9" s="1"/>
  <c r="C389" i="9"/>
  <c r="AA389" i="9" s="1"/>
  <c r="B390" i="9"/>
  <c r="D389" i="9"/>
  <c r="X389" i="9" s="1"/>
  <c r="T381" i="9"/>
  <c r="C390" i="9" l="1"/>
  <c r="AA390" i="9" s="1"/>
  <c r="B391" i="9"/>
  <c r="D390" i="9" l="1"/>
  <c r="X390" i="9" s="1"/>
  <c r="C391" i="9"/>
  <c r="AA391" i="9" s="1"/>
  <c r="B392" i="9"/>
  <c r="D391" i="9" l="1"/>
  <c r="X391" i="9" s="1"/>
  <c r="B393" i="9"/>
  <c r="C392" i="9"/>
  <c r="AA392" i="9" s="1"/>
  <c r="D392" i="9" l="1"/>
  <c r="X392" i="9" s="1"/>
  <c r="C393" i="9"/>
  <c r="AA393" i="9" s="1"/>
  <c r="B394" i="9"/>
  <c r="D393" i="9" l="1"/>
  <c r="X393" i="9" s="1"/>
  <c r="R388" i="9"/>
  <c r="C394" i="9"/>
  <c r="AA394" i="9" s="1"/>
  <c r="B395" i="9"/>
  <c r="D394" i="9" l="1"/>
  <c r="X394" i="9" s="1"/>
  <c r="B396" i="9"/>
  <c r="C395" i="9"/>
  <c r="AA395" i="9" s="1"/>
  <c r="S388" i="9"/>
  <c r="T388" i="9" l="1"/>
  <c r="D395" i="9"/>
  <c r="X395" i="9" s="1"/>
  <c r="B397" i="9"/>
  <c r="C396" i="9"/>
  <c r="AA396" i="9" s="1"/>
  <c r="D396" i="9" l="1"/>
  <c r="X396" i="9" s="1"/>
  <c r="C397" i="9"/>
  <c r="AA397" i="9" s="1"/>
  <c r="B398" i="9"/>
  <c r="D397" i="9" l="1"/>
  <c r="X397" i="9" s="1"/>
  <c r="B399" i="9"/>
  <c r="C398" i="9"/>
  <c r="AA398" i="9" s="1"/>
  <c r="D398" i="9" l="1"/>
  <c r="X398" i="9" s="1"/>
  <c r="B400" i="9"/>
  <c r="C399" i="9"/>
  <c r="AA399" i="9" s="1"/>
  <c r="D399" i="9" l="1"/>
  <c r="X399" i="9" s="1"/>
  <c r="C400" i="9"/>
  <c r="AA400" i="9" s="1"/>
  <c r="B401" i="9"/>
  <c r="D400" i="9" l="1"/>
  <c r="X400" i="9" s="1"/>
  <c r="R395" i="9"/>
  <c r="C401" i="9"/>
  <c r="D401" i="9" s="1"/>
  <c r="X401" i="9" s="1"/>
  <c r="AA401" i="9" l="1"/>
  <c r="Z366" i="9"/>
  <c r="S395" i="9"/>
  <c r="T395" i="9" l="1"/>
</calcChain>
</file>

<file path=xl/comments1.xml><?xml version="1.0" encoding="utf-8"?>
<comments xmlns="http://schemas.openxmlformats.org/spreadsheetml/2006/main">
  <authors>
    <author>Administrator</author>
  </authors>
  <commentList>
    <comment ref="Q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9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110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161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212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263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314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365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416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467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1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Q569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</commentList>
</comments>
</file>

<file path=xl/sharedStrings.xml><?xml version="1.0" encoding="utf-8"?>
<sst xmlns="http://schemas.openxmlformats.org/spreadsheetml/2006/main" count="839" uniqueCount="98">
  <si>
    <t>工事件名</t>
    <rPh sb="0" eb="4">
      <t>コウジケンメイ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</si>
  <si>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</si>
  <si>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</si>
  <si>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</si>
  <si>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</si>
  <si>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</si>
  <si>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西暦</t>
    <rPh sb="0" eb="2">
      <t>セイレキ</t>
    </rPh>
    <phoneticPr fontId="1"/>
  </si>
  <si>
    <t>実施</t>
    <rPh sb="0" eb="2">
      <t>ジッシ</t>
    </rPh>
    <phoneticPr fontId="1"/>
  </si>
  <si>
    <t>夏季休暇</t>
    <rPh sb="0" eb="4">
      <t>カキキュウカ</t>
    </rPh>
    <phoneticPr fontId="1"/>
  </si>
  <si>
    <t>振替休日</t>
    <rPh sb="0" eb="2">
      <t>フリカエ</t>
    </rPh>
    <rPh sb="2" eb="4">
      <t>キュウジツ</t>
    </rPh>
    <phoneticPr fontId="1"/>
  </si>
  <si>
    <t>契約日</t>
    <rPh sb="0" eb="2">
      <t>ケイヤク</t>
    </rPh>
    <rPh sb="2" eb="3">
      <t>ビ</t>
    </rPh>
    <phoneticPr fontId="1"/>
  </si>
  <si>
    <t>月</t>
    <rPh sb="0" eb="1">
      <t>ガツ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</si>
  <si>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</si>
  <si>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t>休日</t>
    <rPh sb="0" eb="2">
      <t>キュウジツ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</si>
  <si>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</si>
  <si>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</t>
    <rPh sb="0" eb="4">
      <t>コウジョウセイサク</t>
    </rPh>
    <phoneticPr fontId="1"/>
  </si>
  <si>
    <t>一時中止</t>
    <rPh sb="0" eb="4">
      <t>イチジチュウシ</t>
    </rPh>
    <phoneticPr fontId="1"/>
  </si>
  <si>
    <t>振替作業</t>
    <rPh sb="0" eb="2">
      <t>フリカエ</t>
    </rPh>
    <rPh sb="2" eb="4">
      <t>サギョウ</t>
    </rPh>
    <phoneticPr fontId="1"/>
  </si>
  <si>
    <t>作業日</t>
    <rPh sb="0" eb="2">
      <t>サギョウ</t>
    </rPh>
    <rPh sb="2" eb="3">
      <t>ビ</t>
    </rPh>
    <phoneticPr fontId="1"/>
  </si>
  <si>
    <t>選択肢</t>
    <rPh sb="0" eb="3">
      <t>センタクシ</t>
    </rPh>
    <phoneticPr fontId="1"/>
  </si>
  <si>
    <t>振替休日</t>
    <rPh sb="0" eb="4">
      <t>フリカエキュウジツ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</si>
  <si>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</si>
  <si>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</si>
  <si>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</si>
  <si>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</si>
  <si>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※黄色のセルを記入してください</t>
    <rPh sb="1" eb="3">
      <t>キイロ</t>
    </rPh>
    <rPh sb="7" eb="9">
      <t>キニュウ</t>
    </rPh>
    <phoneticPr fontId="9"/>
  </si>
  <si>
    <t>〇〇局〇〇課</t>
    <phoneticPr fontId="1"/>
  </si>
  <si>
    <t>〇〇工事</t>
    <phoneticPr fontId="1"/>
  </si>
  <si>
    <t>○○建設株式会社</t>
    <phoneticPr fontId="1"/>
  </si>
  <si>
    <t>提出日</t>
    <rPh sb="0" eb="3">
      <t>テイシュツビ</t>
    </rPh>
    <phoneticPr fontId="1"/>
  </si>
  <si>
    <t>休日情報</t>
    <rPh sb="0" eb="2">
      <t>キュウジツ</t>
    </rPh>
    <rPh sb="2" eb="4">
      <t>ジョウホウ</t>
    </rPh>
    <phoneticPr fontId="1"/>
  </si>
  <si>
    <t>曜日</t>
    <rPh sb="0" eb="2">
      <t>ヨウビ</t>
    </rPh>
    <phoneticPr fontId="1"/>
  </si>
  <si>
    <t>土</t>
  </si>
  <si>
    <t>日</t>
  </si>
  <si>
    <r>
      <t>現場着工日</t>
    </r>
    <r>
      <rPr>
        <vertAlign val="superscript"/>
        <sz val="11"/>
        <color theme="1"/>
        <rFont val="游ゴシック"/>
        <family val="3"/>
        <charset val="128"/>
        <scheme val="minor"/>
      </rPr>
      <t>※1</t>
    </r>
    <rPh sb="0" eb="2">
      <t>ゲンバ</t>
    </rPh>
    <rPh sb="2" eb="5">
      <t>チャッコウビ</t>
    </rPh>
    <phoneticPr fontId="1"/>
  </si>
  <si>
    <r>
      <t>工事完成日</t>
    </r>
    <r>
      <rPr>
        <vertAlign val="superscript"/>
        <sz val="11"/>
        <color theme="1"/>
        <rFont val="游ゴシック"/>
        <family val="3"/>
        <charset val="128"/>
        <scheme val="minor"/>
      </rPr>
      <t>※2</t>
    </r>
    <rPh sb="0" eb="5">
      <t>コウジカンセイビ</t>
    </rPh>
    <phoneticPr fontId="1"/>
  </si>
  <si>
    <t>※1　現場着工日：現場事務所の設置、資機材の搬入または仮設工事の開始等、現場で作業を開始する日
※2　工事完成日：現場で作業を完了する日（完成日が未定の場合は完成期限を記入）</t>
    <phoneticPr fontId="1"/>
  </si>
  <si>
    <r>
      <t>法定休日・所定休日</t>
    </r>
    <r>
      <rPr>
        <vertAlign val="superscript"/>
        <sz val="11"/>
        <color theme="1"/>
        <rFont val="游ゴシック"/>
        <family val="3"/>
        <charset val="128"/>
        <scheme val="minor"/>
      </rPr>
      <t>※3</t>
    </r>
    <rPh sb="0" eb="4">
      <t>ホウテイキュウジツ</t>
    </rPh>
    <rPh sb="5" eb="9">
      <t>ショテイキュウジツ</t>
    </rPh>
    <phoneticPr fontId="1"/>
  </si>
  <si>
    <t>週休２日工事（現場閉所）　基本情報</t>
    <rPh sb="0" eb="2">
      <t>シュウキュウ</t>
    </rPh>
    <rPh sb="3" eb="4">
      <t>ニチ</t>
    </rPh>
    <rPh sb="4" eb="6">
      <t>コウジ</t>
    </rPh>
    <rPh sb="7" eb="11">
      <t>ゲンバヘイショ</t>
    </rPh>
    <rPh sb="13" eb="15">
      <t>キホン</t>
    </rPh>
    <rPh sb="15" eb="17">
      <t>ジョウホウ</t>
    </rPh>
    <phoneticPr fontId="1"/>
  </si>
  <si>
    <t>週休２日工事（現場閉所）休日取得実績書</t>
    <rPh sb="0" eb="2">
      <t>シュウキュウ</t>
    </rPh>
    <rPh sb="3" eb="4">
      <t>ニチ</t>
    </rPh>
    <rPh sb="4" eb="6">
      <t>コウジ</t>
    </rPh>
    <rPh sb="7" eb="11">
      <t>ゲンバヘイショ</t>
    </rPh>
    <rPh sb="12" eb="14">
      <t>キュウジツ</t>
    </rPh>
    <rPh sb="14" eb="16">
      <t>シュトク</t>
    </rPh>
    <rPh sb="16" eb="18">
      <t>ジッセキ</t>
    </rPh>
    <rPh sb="18" eb="19">
      <t>ショ</t>
    </rPh>
    <phoneticPr fontId="1"/>
  </si>
  <si>
    <t>～</t>
    <phoneticPr fontId="1"/>
  </si>
  <si>
    <r>
      <t>夏季休暇</t>
    </r>
    <r>
      <rPr>
        <vertAlign val="superscript"/>
        <sz val="11"/>
        <color theme="1"/>
        <rFont val="游ゴシック"/>
        <family val="3"/>
        <charset val="128"/>
        <scheme val="minor"/>
      </rPr>
      <t>※4</t>
    </r>
    <rPh sb="0" eb="4">
      <t>カキキュウカ</t>
    </rPh>
    <phoneticPr fontId="1"/>
  </si>
  <si>
    <r>
      <t>年末年始休暇</t>
    </r>
    <r>
      <rPr>
        <vertAlign val="superscript"/>
        <sz val="11"/>
        <color theme="1"/>
        <rFont val="游ゴシック"/>
        <family val="3"/>
        <charset val="128"/>
        <scheme val="minor"/>
      </rPr>
      <t>※5</t>
    </r>
    <rPh sb="0" eb="4">
      <t>ネンマツネンシ</t>
    </rPh>
    <rPh sb="4" eb="6">
      <t>キュウカ</t>
    </rPh>
    <phoneticPr fontId="1"/>
  </si>
  <si>
    <t>※4　夏季休暇：3日まで</t>
    <rPh sb="3" eb="7">
      <t>カキキュウカ</t>
    </rPh>
    <rPh sb="9" eb="10">
      <t>ニチ</t>
    </rPh>
    <phoneticPr fontId="1"/>
  </si>
  <si>
    <t>※5　年末年始休暇：6日まで</t>
    <rPh sb="3" eb="9">
      <t>ネンマツネンシキュウカ</t>
    </rPh>
    <rPh sb="11" eb="12">
      <t>ニチ</t>
    </rPh>
    <phoneticPr fontId="1"/>
  </si>
  <si>
    <t>対象週数</t>
    <rPh sb="0" eb="2">
      <t>タイショウ</t>
    </rPh>
    <rPh sb="2" eb="4">
      <t>シュウスウ</t>
    </rPh>
    <phoneticPr fontId="9"/>
  </si>
  <si>
    <t>達成週数</t>
    <rPh sb="0" eb="4">
      <t>タッセイシュウスウ</t>
    </rPh>
    <phoneticPr fontId="9"/>
  </si>
  <si>
    <t>現場着工日</t>
    <rPh sb="0" eb="5">
      <t>ゲンバチャッコウビ</t>
    </rPh>
    <phoneticPr fontId="1"/>
  </si>
  <si>
    <t>雨天</t>
    <rPh sb="0" eb="2">
      <t>ウテン</t>
    </rPh>
    <phoneticPr fontId="1"/>
  </si>
  <si>
    <t>通期</t>
    <rPh sb="0" eb="2">
      <t>ツウキ</t>
    </rPh>
    <phoneticPr fontId="1"/>
  </si>
  <si>
    <t>月単位</t>
    <rPh sb="0" eb="3">
      <t>ツキタンイ</t>
    </rPh>
    <phoneticPr fontId="1"/>
  </si>
  <si>
    <t>振替休日ー振替作業日</t>
    <rPh sb="0" eb="2">
      <t>フリカエ</t>
    </rPh>
    <rPh sb="2" eb="4">
      <t>キュウジツ</t>
    </rPh>
    <rPh sb="5" eb="7">
      <t>フリカエ</t>
    </rPh>
    <rPh sb="7" eb="10">
      <t>サギョウビ</t>
    </rPh>
    <phoneticPr fontId="1"/>
  </si>
  <si>
    <t>当月実績　通期</t>
    <rPh sb="0" eb="2">
      <t>トウゲツ</t>
    </rPh>
    <rPh sb="2" eb="4">
      <t>ジッセキ</t>
    </rPh>
    <rPh sb="5" eb="7">
      <t>ツウキ</t>
    </rPh>
    <phoneticPr fontId="1"/>
  </si>
  <si>
    <t>当月実績　月単位</t>
    <rPh sb="0" eb="2">
      <t>トウゲツ</t>
    </rPh>
    <rPh sb="2" eb="4">
      <t>ジッセキ</t>
    </rPh>
    <rPh sb="5" eb="8">
      <t>ツキタンイ</t>
    </rPh>
    <phoneticPr fontId="9"/>
  </si>
  <si>
    <t>累計実績　通期</t>
    <rPh sb="0" eb="2">
      <t>ルイケイ</t>
    </rPh>
    <rPh sb="2" eb="4">
      <t>ジッセキ</t>
    </rPh>
    <rPh sb="5" eb="7">
      <t>ツウキ</t>
    </rPh>
    <phoneticPr fontId="1"/>
  </si>
  <si>
    <t>累計実績　月単位</t>
    <rPh sb="0" eb="2">
      <t>ルイケイ</t>
    </rPh>
    <rPh sb="2" eb="4">
      <t>ジッセキ</t>
    </rPh>
    <rPh sb="5" eb="8">
      <t>ツキタンイ</t>
    </rPh>
    <phoneticPr fontId="9"/>
  </si>
  <si>
    <t>達成状況</t>
    <rPh sb="0" eb="2">
      <t>タッセイ</t>
    </rPh>
    <rPh sb="2" eb="4">
      <t>ジョウキョウ</t>
    </rPh>
    <phoneticPr fontId="9"/>
  </si>
  <si>
    <t>次月開始日</t>
    <rPh sb="0" eb="1">
      <t>ツギ</t>
    </rPh>
    <rPh sb="1" eb="2">
      <t>ツキ</t>
    </rPh>
    <rPh sb="2" eb="4">
      <t>カイシ</t>
    </rPh>
    <rPh sb="4" eb="5">
      <t>ビ</t>
    </rPh>
    <phoneticPr fontId="1"/>
  </si>
  <si>
    <t>エラー</t>
    <phoneticPr fontId="1"/>
  </si>
  <si>
    <t>振替作業不可</t>
    <phoneticPr fontId="1"/>
  </si>
  <si>
    <t>振替休日不可</t>
    <phoneticPr fontId="1"/>
  </si>
  <si>
    <t>28日以内に変更</t>
    <phoneticPr fontId="1"/>
  </si>
  <si>
    <t>：作業予定日は振替作業を設定できません</t>
    <rPh sb="1" eb="3">
      <t>サギョウ</t>
    </rPh>
    <rPh sb="3" eb="5">
      <t>ヨテイ</t>
    </rPh>
    <rPh sb="5" eb="6">
      <t>ビ</t>
    </rPh>
    <rPh sb="7" eb="9">
      <t>フリカエ</t>
    </rPh>
    <rPh sb="9" eb="11">
      <t>サギョウ</t>
    </rPh>
    <rPh sb="12" eb="14">
      <t>セッテイ</t>
    </rPh>
    <phoneticPr fontId="1"/>
  </si>
  <si>
    <t>：休日予定日は振替休日を設定できません</t>
    <rPh sb="1" eb="3">
      <t>キュウジツ</t>
    </rPh>
    <rPh sb="3" eb="5">
      <t>ヨテイ</t>
    </rPh>
    <rPh sb="5" eb="6">
      <t>ビ</t>
    </rPh>
    <rPh sb="7" eb="9">
      <t>フリカエ</t>
    </rPh>
    <rPh sb="9" eb="11">
      <t>キュウジツ</t>
    </rPh>
    <rPh sb="12" eb="14">
      <t>セッテイ</t>
    </rPh>
    <phoneticPr fontId="1"/>
  </si>
  <si>
    <t>通期エラー</t>
    <rPh sb="0" eb="2">
      <t>ツウキ</t>
    </rPh>
    <phoneticPr fontId="1"/>
  </si>
  <si>
    <t>：振替は現場閉所予定日の前後28日以内に取得する必要があります</t>
    <rPh sb="1" eb="3">
      <t>フリカエ</t>
    </rPh>
    <rPh sb="4" eb="6">
      <t>ゲンバ</t>
    </rPh>
    <rPh sb="6" eb="11">
      <t>ヘイショヨテイビ</t>
    </rPh>
    <rPh sb="12" eb="14">
      <t>ゼンゴ</t>
    </rPh>
    <rPh sb="16" eb="17">
      <t>ニチ</t>
    </rPh>
    <rPh sb="17" eb="19">
      <t>イナイ</t>
    </rPh>
    <rPh sb="20" eb="22">
      <t>シュトク</t>
    </rPh>
    <rPh sb="24" eb="26">
      <t>ヒツヨウ</t>
    </rPh>
    <phoneticPr fontId="1"/>
  </si>
  <si>
    <t>振替休日未入力</t>
    <rPh sb="2" eb="4">
      <t>キュウジツ</t>
    </rPh>
    <rPh sb="3" eb="4">
      <t>ニチ</t>
    </rPh>
    <phoneticPr fontId="1"/>
  </si>
  <si>
    <t>：振替休日を取得する日を入力する必要があります</t>
    <rPh sb="1" eb="3">
      <t>フリカエ</t>
    </rPh>
    <rPh sb="3" eb="5">
      <t>キュウジツ</t>
    </rPh>
    <rPh sb="6" eb="8">
      <t>シュトク</t>
    </rPh>
    <rPh sb="10" eb="11">
      <t>ヒ</t>
    </rPh>
    <rPh sb="12" eb="14">
      <t>ニュウリョク</t>
    </rPh>
    <rPh sb="16" eb="18">
      <t>ヒツヨウ</t>
    </rPh>
    <phoneticPr fontId="1"/>
  </si>
  <si>
    <t>振替月単位外</t>
    <phoneticPr fontId="1"/>
  </si>
  <si>
    <t>月単位エラー</t>
    <rPh sb="0" eb="3">
      <t>ツキタンイ</t>
    </rPh>
    <phoneticPr fontId="1"/>
  </si>
  <si>
    <t>：月単位を達成するためには、当該現場閉所予定日の月単位内に振替を取得する必要があります</t>
    <rPh sb="1" eb="4">
      <t>ツキタンイ</t>
    </rPh>
    <rPh sb="5" eb="7">
      <t>タッセイ</t>
    </rPh>
    <rPh sb="14" eb="16">
      <t>トウガイ</t>
    </rPh>
    <rPh sb="16" eb="18">
      <t>ゲンバ</t>
    </rPh>
    <rPh sb="18" eb="20">
      <t>ヘイショ</t>
    </rPh>
    <rPh sb="20" eb="22">
      <t>ヨテイ</t>
    </rPh>
    <rPh sb="22" eb="23">
      <t>ビ</t>
    </rPh>
    <rPh sb="24" eb="27">
      <t>ツキタンイ</t>
    </rPh>
    <rPh sb="27" eb="28">
      <t>ナイ</t>
    </rPh>
    <rPh sb="29" eb="31">
      <t>フリカエ</t>
    </rPh>
    <rPh sb="32" eb="34">
      <t>シュトク</t>
    </rPh>
    <rPh sb="36" eb="38">
      <t>ヒツヨウ</t>
    </rPh>
    <phoneticPr fontId="1"/>
  </si>
  <si>
    <t>休</t>
    <rPh sb="0" eb="1">
      <t>キュウ</t>
    </rPh>
    <phoneticPr fontId="1"/>
  </si>
  <si>
    <t>振作</t>
    <rPh sb="0" eb="2">
      <t>シンサクサク</t>
    </rPh>
    <phoneticPr fontId="1"/>
  </si>
  <si>
    <t>振休</t>
    <rPh sb="0" eb="2">
      <t>フリキュウ</t>
    </rPh>
    <phoneticPr fontId="1"/>
  </si>
  <si>
    <t>年末</t>
    <rPh sb="0" eb="2">
      <t>ネンマツ</t>
    </rPh>
    <phoneticPr fontId="1"/>
  </si>
  <si>
    <t>夏休</t>
    <rPh sb="0" eb="2">
      <t>ナツキュウ</t>
    </rPh>
    <phoneticPr fontId="1"/>
  </si>
  <si>
    <t>工場</t>
    <rPh sb="0" eb="2">
      <t>コウジョウ</t>
    </rPh>
    <phoneticPr fontId="1"/>
  </si>
  <si>
    <t>中止</t>
    <rPh sb="0" eb="2">
      <t>チュウシ</t>
    </rPh>
    <phoneticPr fontId="1"/>
  </si>
  <si>
    <t>当月実績　内訳</t>
    <rPh sb="0" eb="2">
      <t>トウゲツ</t>
    </rPh>
    <rPh sb="2" eb="4">
      <t>ジッセキ</t>
    </rPh>
    <rPh sb="5" eb="7">
      <t>ウチワケ</t>
    </rPh>
    <phoneticPr fontId="1"/>
  </si>
  <si>
    <t>累計実績　内訳</t>
    <rPh sb="0" eb="2">
      <t>ルイケイ</t>
    </rPh>
    <rPh sb="2" eb="4">
      <t>ジッセキ</t>
    </rPh>
    <rPh sb="5" eb="7">
      <t>ウチワケ</t>
    </rPh>
    <phoneticPr fontId="9"/>
  </si>
  <si>
    <t>完全週休２日</t>
    <rPh sb="0" eb="4">
      <t>カンゼンシュウキュウ</t>
    </rPh>
    <rPh sb="5" eb="6">
      <t>ニチ</t>
    </rPh>
    <phoneticPr fontId="1"/>
  </si>
  <si>
    <t>対象期間外</t>
    <rPh sb="0" eb="2">
      <t>タイショウ</t>
    </rPh>
    <rPh sb="2" eb="4">
      <t>キカン</t>
    </rPh>
    <rPh sb="4" eb="5">
      <t>ガイ</t>
    </rPh>
    <phoneticPr fontId="1"/>
  </si>
  <si>
    <t>振替週単位外</t>
    <rPh sb="2" eb="3">
      <t>シュウ</t>
    </rPh>
    <phoneticPr fontId="1"/>
  </si>
  <si>
    <t>：完全週休２日を達成するためには、当該現場閉所予定日の週単位内に振替を取得する必要があります</t>
    <rPh sb="1" eb="5">
      <t>カンゼンシュウキュウ</t>
    </rPh>
    <rPh sb="6" eb="7">
      <t>ニチ</t>
    </rPh>
    <rPh sb="8" eb="10">
      <t>タッセイ</t>
    </rPh>
    <rPh sb="17" eb="19">
      <t>トウガイ</t>
    </rPh>
    <rPh sb="19" eb="21">
      <t>ゲンバ</t>
    </rPh>
    <rPh sb="21" eb="23">
      <t>ヘイショ</t>
    </rPh>
    <rPh sb="23" eb="25">
      <t>ヨテイ</t>
    </rPh>
    <rPh sb="25" eb="26">
      <t>ビ</t>
    </rPh>
    <rPh sb="27" eb="28">
      <t>シュウ</t>
    </rPh>
    <rPh sb="28" eb="30">
      <t>タンイ</t>
    </rPh>
    <rPh sb="30" eb="31">
      <t>ナイ</t>
    </rPh>
    <rPh sb="32" eb="34">
      <t>フリカエ</t>
    </rPh>
    <rPh sb="35" eb="37">
      <t>シュトク</t>
    </rPh>
    <rPh sb="39" eb="41">
      <t>ヒツヨウ</t>
    </rPh>
    <phoneticPr fontId="1"/>
  </si>
  <si>
    <t>要事前協議</t>
    <rPh sb="0" eb="5">
      <t>ヨウジゼンキョウギ</t>
    </rPh>
    <phoneticPr fontId="1"/>
  </si>
  <si>
    <t>：完全週休２日を達成するために振替休日を利用する場合は、監督員との事前協議が必要です</t>
    <rPh sb="1" eb="5">
      <t>カンゼンシュウキュウ</t>
    </rPh>
    <rPh sb="6" eb="7">
      <t>ニチ</t>
    </rPh>
    <rPh sb="8" eb="10">
      <t>タッセイ</t>
    </rPh>
    <rPh sb="15" eb="19">
      <t>フリカエキュウジツ</t>
    </rPh>
    <rPh sb="20" eb="22">
      <t>リヨウ</t>
    </rPh>
    <rPh sb="24" eb="26">
      <t>バアイ</t>
    </rPh>
    <rPh sb="28" eb="31">
      <t>カントクイン</t>
    </rPh>
    <rPh sb="33" eb="37">
      <t>ジゼンキョウギ</t>
    </rPh>
    <rPh sb="38" eb="40">
      <t>ヒツヨウ</t>
    </rPh>
    <phoneticPr fontId="1"/>
  </si>
  <si>
    <t>↓表示内容については”プルダウン”のシートで確認</t>
    <rPh sb="1" eb="5">
      <t>ヒョウジナイヨウ</t>
    </rPh>
    <rPh sb="22" eb="24">
      <t>カクニン</t>
    </rPh>
    <phoneticPr fontId="1"/>
  </si>
  <si>
    <t>完全</t>
    <rPh sb="0" eb="2">
      <t>カンゼン</t>
    </rPh>
    <phoneticPr fontId="1"/>
  </si>
  <si>
    <t>外</t>
    <rPh sb="0" eb="1">
      <t>ガイ</t>
    </rPh>
    <phoneticPr fontId="1"/>
  </si>
  <si>
    <t>外</t>
    <rPh sb="0" eb="1">
      <t>ガイ</t>
    </rPh>
    <phoneticPr fontId="1"/>
  </si>
  <si>
    <t>当月実績　完全週休２日（土日）</t>
    <rPh sb="0" eb="2">
      <t>トウゲツ</t>
    </rPh>
    <rPh sb="2" eb="4">
      <t>ジッセキ</t>
    </rPh>
    <rPh sb="5" eb="7">
      <t>カンゼン</t>
    </rPh>
    <rPh sb="7" eb="9">
      <t>シュウキュウ</t>
    </rPh>
    <rPh sb="10" eb="11">
      <t>ニチ</t>
    </rPh>
    <rPh sb="12" eb="14">
      <t>ドニチ</t>
    </rPh>
    <phoneticPr fontId="9"/>
  </si>
  <si>
    <t>累計実績　完全週休２日（土日）</t>
    <rPh sb="0" eb="2">
      <t>ルイケイ</t>
    </rPh>
    <rPh sb="2" eb="4">
      <t>ジッセキ</t>
    </rPh>
    <rPh sb="5" eb="7">
      <t>カンゼン</t>
    </rPh>
    <rPh sb="7" eb="9">
      <t>シュウキュウ</t>
    </rPh>
    <rPh sb="10" eb="11">
      <t>ニチ</t>
    </rPh>
    <rPh sb="12" eb="14">
      <t>ドニチ</t>
    </rPh>
    <phoneticPr fontId="9"/>
  </si>
  <si>
    <t>※3　法定休日・所定休日：法定休日・所定休日や現場閉所とする曜日（施工計画書に記載したもの）</t>
    <rPh sb="3" eb="7">
      <t>ホウテイキュウジツ</t>
    </rPh>
    <rPh sb="8" eb="12">
      <t>ショテイキュウジツ</t>
    </rPh>
    <rPh sb="23" eb="27">
      <t>ゲンバヘイショ</t>
    </rPh>
    <rPh sb="30" eb="32">
      <t>ヨウビ</t>
    </rPh>
    <rPh sb="33" eb="38">
      <t>セコウケイカクショ</t>
    </rPh>
    <rPh sb="39" eb="41">
      <t>キサイ</t>
    </rPh>
    <phoneticPr fontId="1"/>
  </si>
  <si>
    <t>工程の都合上</t>
    <rPh sb="0" eb="2">
      <t>コウテイ</t>
    </rPh>
    <rPh sb="3" eb="6">
      <t>ツゴウジョウ</t>
    </rPh>
    <phoneticPr fontId="1"/>
  </si>
  <si>
    <t>工程の都合上</t>
    <phoneticPr fontId="1"/>
  </si>
  <si>
    <t>（記載例４）（令和７年７月施行版）</t>
    <rPh sb="1" eb="4">
      <t>キサイレイ</t>
    </rPh>
    <rPh sb="7" eb="9">
      <t>レイワ</t>
    </rPh>
    <rPh sb="10" eb="11">
      <t>ネン</t>
    </rPh>
    <rPh sb="12" eb="13">
      <t>ガツ</t>
    </rPh>
    <rPh sb="13" eb="16">
      <t>セコウバン</t>
    </rPh>
    <phoneticPr fontId="1"/>
  </si>
  <si>
    <t>雨天のため</t>
    <rPh sb="0" eb="2">
      <t>ウテン</t>
    </rPh>
    <phoneticPr fontId="1"/>
  </si>
  <si>
    <t>工程の都合上</t>
    <rPh sb="0" eb="2">
      <t>コウテイ</t>
    </rPh>
    <rPh sb="3" eb="6">
      <t>ツゴウジョウ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</si>
</sst>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d"/>
    <numFmt numFmtId="177" formatCode="m/d;@"/>
    <numFmt numFmtId="178" formatCode="0_);[Red]\(0\)"/>
    <numFmt numFmtId="179" formatCode="[$-411]ggge&quot;年&quot;"/>
    <numFmt numFmtId="180" formatCode="&quot;(&quot;@&quot;)&quot;"/>
    <numFmt numFmtId="181" formatCode="#"/>
    <numFmt numFmtId="182" formatCode="[$-411]ge&quot;年&quot;m&quot;月&quot;"/>
    <numFmt numFmtId="183" formatCode="0&quot;日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58" fontId="4" fillId="0" borderId="0" xfId="0" applyNumberFormat="1" applyFont="1" applyAlignment="1" applyProtection="1">
      <alignment horizontal="centerContinuous" vertical="center"/>
    </xf>
    <xf numFmtId="180" fontId="4" fillId="0" borderId="0" xfId="0" applyNumberFormat="1" applyFont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4" fillId="0" borderId="0" xfId="0" applyNumberFormat="1" applyFont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181" fontId="0" fillId="0" borderId="0" xfId="0" applyNumberForma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Protection="1">
      <alignment vertical="center"/>
    </xf>
    <xf numFmtId="179" fontId="0" fillId="0" borderId="0" xfId="0" applyNumberFormat="1" applyBorder="1" applyAlignment="1" applyProtection="1">
      <alignment vertical="center"/>
    </xf>
    <xf numFmtId="181" fontId="0" fillId="0" borderId="0" xfId="0" applyNumberFormat="1" applyProtection="1">
      <alignment vertical="center"/>
    </xf>
    <xf numFmtId="0" fontId="0" fillId="0" borderId="8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Border="1" applyAlignment="1" applyProtection="1">
      <alignment horizontal="centerContinuous" vertical="center"/>
    </xf>
    <xf numFmtId="0" fontId="8" fillId="0" borderId="13" xfId="0" applyFont="1" applyBorder="1" applyAlignment="1" applyProtection="1">
      <alignment horizontal="centerContinuous" vertical="center"/>
    </xf>
    <xf numFmtId="0" fontId="8" fillId="0" borderId="9" xfId="0" applyFont="1" applyBorder="1" applyAlignment="1" applyProtection="1">
      <alignment horizontal="centerContinuous" vertical="center"/>
    </xf>
    <xf numFmtId="0" fontId="8" fillId="0" borderId="10" xfId="0" applyFont="1" applyBorder="1" applyAlignment="1" applyProtection="1">
      <alignment horizontal="centerContinuous" vertical="center"/>
    </xf>
    <xf numFmtId="0" fontId="8" fillId="0" borderId="13" xfId="0" applyNumberFormat="1" applyFont="1" applyFill="1" applyBorder="1" applyAlignment="1" applyProtection="1">
      <alignment horizontal="centerContinuous" vertical="center"/>
    </xf>
    <xf numFmtId="0" fontId="8" fillId="0" borderId="9" xfId="0" applyNumberFormat="1" applyFont="1" applyFill="1" applyBorder="1" applyAlignment="1" applyProtection="1">
      <alignment horizontal="centerContinuous" vertical="center"/>
    </xf>
    <xf numFmtId="0" fontId="8" fillId="0" borderId="14" xfId="0" applyNumberFormat="1" applyFont="1" applyFill="1" applyBorder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176" fontId="8" fillId="0" borderId="13" xfId="0" applyNumberFormat="1" applyFont="1" applyFill="1" applyBorder="1" applyAlignment="1" applyProtection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</xf>
    <xf numFmtId="0" fontId="14" fillId="0" borderId="0" xfId="0" applyFo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 applyProtection="1">
      <alignment horizontal="centerContinuous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Continuous" vertical="center"/>
    </xf>
    <xf numFmtId="0" fontId="8" fillId="0" borderId="5" xfId="0" applyNumberFormat="1" applyFont="1" applyFill="1" applyBorder="1" applyAlignment="1" applyProtection="1">
      <alignment horizontal="centerContinuous" vertical="center"/>
    </xf>
    <xf numFmtId="9" fontId="8" fillId="0" borderId="5" xfId="0" applyNumberFormat="1" applyFont="1" applyFill="1" applyBorder="1" applyAlignment="1" applyProtection="1">
      <alignment horizontal="centerContinuous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18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Continuous" vertical="center"/>
    </xf>
    <xf numFmtId="176" fontId="8" fillId="0" borderId="8" xfId="0" applyNumberFormat="1" applyFont="1" applyFill="1" applyBorder="1" applyAlignment="1" applyProtection="1">
      <alignment horizontal="centerContinuous" vertical="center"/>
    </xf>
    <xf numFmtId="0" fontId="0" fillId="0" borderId="7" xfId="0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176" fontId="0" fillId="0" borderId="21" xfId="0" applyNumberFormat="1" applyBorder="1" applyAlignment="1" applyProtection="1">
      <alignment horizontal="center" vertical="center"/>
    </xf>
    <xf numFmtId="0" fontId="0" fillId="3" borderId="21" xfId="0" applyNumberFormat="1" applyFill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0" fillId="3" borderId="17" xfId="0" applyNumberFormat="1" applyFill="1" applyBorder="1" applyAlignment="1" applyProtection="1">
      <alignment horizontal="center" vertical="center"/>
    </xf>
    <xf numFmtId="176" fontId="0" fillId="0" borderId="25" xfId="0" applyNumberFormat="1" applyBorder="1" applyAlignment="1" applyProtection="1">
      <alignment horizontal="center" vertical="center"/>
    </xf>
    <xf numFmtId="0" fontId="0" fillId="3" borderId="25" xfId="0" applyNumberFormat="1" applyFill="1" applyBorder="1" applyAlignment="1" applyProtection="1">
      <alignment horizontal="center" vertical="center"/>
    </xf>
    <xf numFmtId="183" fontId="0" fillId="0" borderId="21" xfId="0" applyNumberFormat="1" applyBorder="1" applyAlignment="1" applyProtection="1">
      <alignment horizontal="center" vertical="center"/>
    </xf>
    <xf numFmtId="178" fontId="3" fillId="0" borderId="21" xfId="0" applyNumberFormat="1" applyFont="1" applyBorder="1" applyAlignment="1" applyProtection="1">
      <alignment horizontal="center" vertical="center" shrinkToFit="1"/>
    </xf>
    <xf numFmtId="183" fontId="0" fillId="0" borderId="17" xfId="0" applyNumberFormat="1" applyBorder="1" applyAlignment="1" applyProtection="1">
      <alignment horizontal="center" vertical="center"/>
    </xf>
    <xf numFmtId="178" fontId="3" fillId="0" borderId="17" xfId="0" applyNumberFormat="1" applyFont="1" applyBorder="1" applyAlignment="1" applyProtection="1">
      <alignment horizontal="center" vertical="center" shrinkToFit="1"/>
    </xf>
    <xf numFmtId="183" fontId="0" fillId="0" borderId="25" xfId="0" applyNumberFormat="1" applyBorder="1" applyAlignment="1" applyProtection="1">
      <alignment horizontal="center" vertical="center"/>
    </xf>
    <xf numFmtId="178" fontId="3" fillId="0" borderId="25" xfId="0" applyNumberFormat="1" applyFont="1" applyBorder="1" applyAlignment="1" applyProtection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4" borderId="8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0" fillId="0" borderId="4" xfId="0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Continuous" vertical="center"/>
    </xf>
    <xf numFmtId="0" fontId="11" fillId="0" borderId="10" xfId="0" applyNumberFormat="1" applyFont="1" applyBorder="1" applyAlignment="1" applyProtection="1">
      <alignment horizontal="centerContinuous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14" xfId="0" applyNumberFormat="1" applyFont="1" applyBorder="1" applyAlignment="1" applyProtection="1">
      <alignment horizontal="centerContinuous" vertical="center"/>
    </xf>
    <xf numFmtId="0" fontId="8" fillId="0" borderId="36" xfId="0" applyNumberFormat="1" applyFont="1" applyFill="1" applyBorder="1" applyAlignment="1" applyProtection="1">
      <alignment horizontal="centerContinuous" vertical="center"/>
    </xf>
    <xf numFmtId="0" fontId="0" fillId="0" borderId="13" xfId="0" applyNumberFormat="1" applyFont="1" applyFill="1" applyBorder="1" applyAlignment="1" applyProtection="1">
      <alignment horizontal="centerContinuous" vertical="center"/>
    </xf>
    <xf numFmtId="0" fontId="8" fillId="0" borderId="14" xfId="0" applyFont="1" applyBorder="1" applyAlignment="1" applyProtection="1">
      <alignment horizontal="centerContinuous" vertical="center"/>
    </xf>
    <xf numFmtId="0" fontId="0" fillId="0" borderId="1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Continuous" vertical="center"/>
    </xf>
    <xf numFmtId="0" fontId="11" fillId="0" borderId="1" xfId="0" applyNumberFormat="1" applyFont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1" xfId="0" applyFont="1" applyBorder="1" applyAlignment="1" applyProtection="1">
      <alignment horizontal="centerContinuous" vertical="center"/>
    </xf>
    <xf numFmtId="0" fontId="0" fillId="0" borderId="0" xfId="0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14" fontId="0" fillId="2" borderId="8" xfId="0" applyNumberFormat="1" applyFill="1" applyBorder="1" applyAlignment="1" applyProtection="1">
      <alignment horizontal="center" vertical="center"/>
    </xf>
    <xf numFmtId="14" fontId="0" fillId="2" borderId="9" xfId="0" applyNumberFormat="1" applyFill="1" applyBorder="1" applyAlignment="1" applyProtection="1">
      <alignment horizontal="center" vertical="center"/>
    </xf>
    <xf numFmtId="14" fontId="0" fillId="2" borderId="10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181" fontId="0" fillId="0" borderId="22" xfId="0" applyNumberFormat="1" applyFill="1" applyBorder="1" applyAlignment="1" applyProtection="1">
      <alignment horizontal="center" vertical="center"/>
    </xf>
    <xf numFmtId="181" fontId="0" fillId="0" borderId="23" xfId="0" applyNumberFormat="1" applyFill="1" applyBorder="1" applyAlignment="1" applyProtection="1">
      <alignment horizontal="center" vertical="center"/>
    </xf>
    <xf numFmtId="181" fontId="0" fillId="0" borderId="24" xfId="0" applyNumberFormat="1" applyFill="1" applyBorder="1" applyAlignment="1" applyProtection="1">
      <alignment horizontal="center" vertical="center"/>
    </xf>
    <xf numFmtId="177" fontId="0" fillId="2" borderId="17" xfId="0" applyNumberFormat="1" applyFill="1" applyBorder="1" applyAlignment="1" applyProtection="1">
      <alignment horizontal="center" vertical="center" shrinkToFit="1"/>
      <protection locked="0"/>
    </xf>
    <xf numFmtId="181" fontId="0" fillId="0" borderId="18" xfId="0" applyNumberFormat="1" applyFill="1" applyBorder="1" applyAlignment="1" applyProtection="1">
      <alignment horizontal="center" vertical="center"/>
    </xf>
    <xf numFmtId="181" fontId="0" fillId="0" borderId="19" xfId="0" applyNumberFormat="1" applyFill="1" applyBorder="1" applyAlignment="1" applyProtection="1">
      <alignment horizontal="center" vertical="center"/>
    </xf>
    <xf numFmtId="181" fontId="0" fillId="0" borderId="20" xfId="0" applyNumberForma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58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83" fontId="16" fillId="0" borderId="1" xfId="0" applyNumberFormat="1" applyFont="1" applyBorder="1" applyAlignment="1" applyProtection="1">
      <alignment horizontal="center" vertical="center" wrapText="1" shrinkToFit="1"/>
    </xf>
    <xf numFmtId="183" fontId="17" fillId="0" borderId="1" xfId="0" applyNumberFormat="1" applyFont="1" applyBorder="1" applyAlignment="1" applyProtection="1">
      <alignment horizontal="center" vertical="center" wrapText="1" shrinkToFit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181" fontId="0" fillId="0" borderId="26" xfId="0" applyNumberFormat="1" applyFill="1" applyBorder="1" applyAlignment="1" applyProtection="1">
      <alignment horizontal="center" vertical="center"/>
    </xf>
    <xf numFmtId="181" fontId="0" fillId="0" borderId="27" xfId="0" applyNumberFormat="1" applyFill="1" applyBorder="1" applyAlignment="1" applyProtection="1">
      <alignment horizontal="center" vertical="center"/>
    </xf>
    <xf numFmtId="181" fontId="0" fillId="0" borderId="28" xfId="0" applyNumberFormat="1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26" xfId="0" applyNumberFormat="1" applyFill="1" applyBorder="1" applyAlignment="1" applyProtection="1">
      <alignment horizontal="center" vertical="center" shrinkToFit="1"/>
      <protection locked="0"/>
    </xf>
    <xf numFmtId="177" fontId="0" fillId="2" borderId="27" xfId="0" applyNumberFormat="1" applyFill="1" applyBorder="1" applyAlignment="1" applyProtection="1">
      <alignment horizontal="center" vertical="center" shrinkToFit="1"/>
      <protection locked="0"/>
    </xf>
    <xf numFmtId="177" fontId="0" fillId="2" borderId="28" xfId="0" applyNumberFormat="1" applyFill="1" applyBorder="1" applyAlignment="1" applyProtection="1">
      <alignment horizontal="center" vertical="center" shrinkToFit="1"/>
      <protection locked="0"/>
    </xf>
    <xf numFmtId="177" fontId="0" fillId="2" borderId="18" xfId="0" applyNumberFormat="1" applyFill="1" applyBorder="1" applyAlignment="1" applyProtection="1">
      <alignment horizontal="center" vertical="center" shrinkToFit="1"/>
      <protection locked="0"/>
    </xf>
    <xf numFmtId="177" fontId="0" fillId="2" borderId="19" xfId="0" applyNumberFormat="1" applyFill="1" applyBorder="1" applyAlignment="1" applyProtection="1">
      <alignment horizontal="center" vertical="center" shrinkToFit="1"/>
      <protection locked="0"/>
    </xf>
    <xf numFmtId="177" fontId="0" fillId="2" borderId="20" xfId="0" applyNumberFormat="1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 shrinkToFit="1"/>
      <protection locked="0"/>
    </xf>
    <xf numFmtId="177" fontId="0" fillId="2" borderId="23" xfId="0" applyNumberFormat="1" applyFill="1" applyBorder="1" applyAlignment="1" applyProtection="1">
      <alignment horizontal="center" vertical="center" shrinkToFit="1"/>
      <protection locked="0"/>
    </xf>
    <xf numFmtId="177" fontId="0" fillId="2" borderId="24" xfId="0" applyNumberFormat="1" applyFill="1" applyBorder="1" applyAlignment="1" applyProtection="1">
      <alignment horizontal="center" vertical="center" shrinkToFit="1"/>
      <protection locked="0"/>
    </xf>
    <xf numFmtId="181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7" fontId="0" fillId="2" borderId="25" xfId="0" applyNumberFormat="1" applyFill="1" applyBorder="1" applyAlignment="1" applyProtection="1">
      <alignment horizontal="center" vertical="center" shrinkToFit="1"/>
      <protection locked="0"/>
    </xf>
    <xf numFmtId="177" fontId="0" fillId="2" borderId="21" xfId="0" applyNumberFormat="1" applyFill="1" applyBorder="1" applyAlignment="1" applyProtection="1">
      <alignment horizontal="center" vertical="center" shrinkToFit="1"/>
      <protection locked="0"/>
    </xf>
    <xf numFmtId="182" fontId="7" fillId="0" borderId="0" xfId="0" applyNumberFormat="1" applyFont="1" applyBorder="1" applyAlignment="1" applyProtection="1">
      <alignment horizontal="center" vertical="center"/>
    </xf>
    <xf numFmtId="182" fontId="7" fillId="0" borderId="2" xfId="0" applyNumberFormat="1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shrinkToFit="1"/>
    </xf>
  </cellXfs>
  <cellStyles count="1">
    <cellStyle name="標準" xfId="0" builtinId="0"/>
  </cellStyles>
  <dxfs count="15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23"/>
  <sheetViews>
    <sheetView view="pageBreakPreview" zoomScaleNormal="85" zoomScaleSheetLayoutView="100" workbookViewId="0">
      <selection activeCell="J17" sqref="J17:K17"/>
    </sheetView>
  </sheetViews>
  <sheetFormatPr defaultColWidth="4.625" defaultRowHeight="18.75"/>
  <cols>
    <col min="1" max="1" width="3.125" style="5" customWidth="1"/>
    <col min="2" max="2" width="1.625" style="5" customWidth="1"/>
    <col min="3" max="3" width="4.625" style="5"/>
    <col min="4" max="4" width="9.25" style="5" customWidth="1"/>
    <col min="5" max="5" width="4.375" style="6" customWidth="1"/>
    <col min="6" max="12" width="6.25" style="5" customWidth="1"/>
    <col min="13" max="16" width="6.25" style="27" customWidth="1"/>
    <col min="17" max="18" width="6.25" style="5" customWidth="1"/>
    <col min="19" max="19" width="1.75" style="5" customWidth="1"/>
    <col min="20" max="20" width="2.5" style="5" customWidth="1"/>
    <col min="21" max="23" width="4.625" style="5"/>
    <col min="24" max="24" width="1.625" style="5" customWidth="1"/>
    <col min="25" max="27" width="4.625" style="5"/>
    <col min="28" max="28" width="4.625" style="5" customWidth="1"/>
    <col min="29" max="16384" width="4.625" style="5"/>
  </cols>
  <sheetData>
    <row r="1" spans="3:27">
      <c r="C1" s="26" t="s">
        <v>25</v>
      </c>
    </row>
    <row r="2" spans="3:27" ht="9" customHeight="1"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3:27" ht="24">
      <c r="C3" s="127" t="s">
        <v>38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28"/>
    </row>
    <row r="4" spans="3:27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3:27">
      <c r="C5" s="128" t="s">
        <v>21</v>
      </c>
      <c r="D5" s="128"/>
      <c r="E5" s="129" t="s">
        <v>26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1"/>
      <c r="S5" s="29"/>
    </row>
    <row r="6" spans="3:27">
      <c r="C6" s="128" t="s">
        <v>0</v>
      </c>
      <c r="D6" s="128"/>
      <c r="E6" s="129" t="s">
        <v>27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29"/>
    </row>
    <row r="7" spans="3:27">
      <c r="C7" s="128" t="s">
        <v>22</v>
      </c>
      <c r="D7" s="128"/>
      <c r="E7" s="129" t="s">
        <v>28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  <c r="S7" s="29"/>
    </row>
    <row r="8" spans="3:27">
      <c r="C8" s="128" t="s">
        <v>10</v>
      </c>
      <c r="D8" s="128"/>
      <c r="E8" s="7" t="s">
        <v>6</v>
      </c>
      <c r="F8" s="3">
        <v>2025</v>
      </c>
      <c r="G8" s="8" t="s">
        <v>1</v>
      </c>
      <c r="H8" s="2">
        <v>8</v>
      </c>
      <c r="I8" s="8" t="s">
        <v>11</v>
      </c>
      <c r="J8" s="2">
        <v>1</v>
      </c>
      <c r="K8" s="9" t="s">
        <v>2</v>
      </c>
      <c r="L8" s="19"/>
      <c r="M8" s="20"/>
      <c r="N8" s="20"/>
      <c r="O8" s="20"/>
      <c r="P8" s="20"/>
      <c r="Q8" s="20"/>
      <c r="R8" s="20"/>
      <c r="S8" s="30"/>
    </row>
    <row r="9" spans="3:27" ht="20.25">
      <c r="C9" s="128" t="s">
        <v>34</v>
      </c>
      <c r="D9" s="128"/>
      <c r="E9" s="10" t="s">
        <v>6</v>
      </c>
      <c r="F9" s="4">
        <v>2025</v>
      </c>
      <c r="G9" s="11" t="s">
        <v>1</v>
      </c>
      <c r="H9" s="23">
        <v>8</v>
      </c>
      <c r="I9" s="11" t="s">
        <v>11</v>
      </c>
      <c r="J9" s="23">
        <v>5</v>
      </c>
      <c r="K9" s="12" t="s">
        <v>2</v>
      </c>
      <c r="L9" s="21"/>
      <c r="M9" s="22"/>
      <c r="N9" s="22"/>
      <c r="O9" s="22"/>
      <c r="P9" s="22"/>
      <c r="Q9" s="22"/>
      <c r="R9" s="22"/>
      <c r="S9" s="30"/>
      <c r="U9" s="17"/>
      <c r="V9" s="17"/>
      <c r="W9" s="17"/>
      <c r="X9" s="17"/>
      <c r="Y9" s="14"/>
      <c r="Z9" s="13"/>
      <c r="AA9" s="13"/>
    </row>
    <row r="10" spans="3:27" ht="20.25">
      <c r="C10" s="128" t="s">
        <v>35</v>
      </c>
      <c r="D10" s="128"/>
      <c r="E10" s="10" t="s">
        <v>6</v>
      </c>
      <c r="F10" s="4">
        <v>2026</v>
      </c>
      <c r="G10" s="11" t="s">
        <v>1</v>
      </c>
      <c r="H10" s="23">
        <v>3</v>
      </c>
      <c r="I10" s="11" t="s">
        <v>11</v>
      </c>
      <c r="J10" s="23">
        <v>15</v>
      </c>
      <c r="K10" s="12" t="s">
        <v>2</v>
      </c>
      <c r="L10" s="21"/>
      <c r="M10" s="22"/>
      <c r="N10" s="22"/>
      <c r="O10" s="22"/>
      <c r="P10" s="22"/>
      <c r="Q10" s="22"/>
      <c r="R10" s="22"/>
      <c r="S10" s="30"/>
      <c r="U10" s="17"/>
      <c r="V10" s="17"/>
      <c r="W10" s="17"/>
      <c r="X10" s="17"/>
      <c r="Y10" s="14"/>
      <c r="Z10" s="13"/>
      <c r="AA10" s="13"/>
    </row>
    <row r="11" spans="3:27">
      <c r="C11" s="128" t="s">
        <v>12</v>
      </c>
      <c r="D11" s="128"/>
      <c r="E11" s="10" t="s">
        <v>6</v>
      </c>
      <c r="F11" s="4">
        <v>2026</v>
      </c>
      <c r="G11" s="11" t="s">
        <v>1</v>
      </c>
      <c r="H11" s="23">
        <v>3</v>
      </c>
      <c r="I11" s="11" t="s">
        <v>11</v>
      </c>
      <c r="J11" s="23">
        <v>30</v>
      </c>
      <c r="K11" s="12" t="s">
        <v>2</v>
      </c>
      <c r="L11" s="21"/>
      <c r="M11" s="22"/>
      <c r="N11" s="22"/>
      <c r="O11" s="22"/>
      <c r="P11" s="22"/>
      <c r="Q11" s="22"/>
      <c r="R11" s="22"/>
      <c r="S11" s="30"/>
    </row>
    <row r="12" spans="3:27" ht="18" customHeight="1">
      <c r="C12" s="31"/>
    </row>
    <row r="13" spans="3:27" ht="42.75" customHeight="1">
      <c r="C13" s="119" t="s">
        <v>36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5" spans="3:27">
      <c r="C15" s="5" t="s">
        <v>30</v>
      </c>
    </row>
    <row r="16" spans="3:27" ht="20.25">
      <c r="C16" s="124" t="s">
        <v>37</v>
      </c>
      <c r="D16" s="125"/>
      <c r="E16" s="125"/>
      <c r="F16" s="126"/>
      <c r="G16" s="49" t="s">
        <v>32</v>
      </c>
      <c r="H16" s="50" t="s">
        <v>31</v>
      </c>
      <c r="I16" s="51" t="s">
        <v>33</v>
      </c>
      <c r="J16" s="52" t="s">
        <v>31</v>
      </c>
    </row>
    <row r="17" spans="3:18" ht="20.25">
      <c r="C17" s="124" t="s">
        <v>41</v>
      </c>
      <c r="D17" s="125"/>
      <c r="E17" s="125"/>
      <c r="F17" s="126"/>
      <c r="G17" s="121">
        <v>45882</v>
      </c>
      <c r="H17" s="122"/>
      <c r="I17" s="48" t="s">
        <v>40</v>
      </c>
      <c r="J17" s="122">
        <v>45884</v>
      </c>
      <c r="K17" s="123"/>
    </row>
    <row r="18" spans="3:18" ht="20.25">
      <c r="C18" s="124" t="s">
        <v>42</v>
      </c>
      <c r="D18" s="125"/>
      <c r="E18" s="125"/>
      <c r="F18" s="126"/>
      <c r="G18" s="121">
        <v>46020</v>
      </c>
      <c r="H18" s="122"/>
      <c r="I18" s="48" t="s">
        <v>40</v>
      </c>
      <c r="J18" s="122">
        <v>46025</v>
      </c>
      <c r="K18" s="123"/>
    </row>
    <row r="21" spans="3:18">
      <c r="C21" s="119" t="s">
        <v>92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3:18">
      <c r="C22" s="119" t="s">
        <v>43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3:18">
      <c r="C23" s="119" t="s">
        <v>44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</sheetData>
  <mergeCells count="22">
    <mergeCell ref="C16:F16"/>
    <mergeCell ref="C13:R13"/>
    <mergeCell ref="C3:R3"/>
    <mergeCell ref="C5:D5"/>
    <mergeCell ref="C6:D6"/>
    <mergeCell ref="C7:D7"/>
    <mergeCell ref="C8:D8"/>
    <mergeCell ref="C9:D9"/>
    <mergeCell ref="C10:D10"/>
    <mergeCell ref="C11:D11"/>
    <mergeCell ref="E5:R5"/>
    <mergeCell ref="E6:R6"/>
    <mergeCell ref="E7:R7"/>
    <mergeCell ref="C23:R23"/>
    <mergeCell ref="G17:H17"/>
    <mergeCell ref="J17:K17"/>
    <mergeCell ref="G18:H18"/>
    <mergeCell ref="J18:K18"/>
    <mergeCell ref="C22:R22"/>
    <mergeCell ref="C21:R21"/>
    <mergeCell ref="C17:F17"/>
    <mergeCell ref="C18:F18"/>
  </mergeCells>
  <phoneticPr fontId="1"/>
  <dataValidations count="1">
    <dataValidation type="list" allowBlank="1" showInputMessage="1" showErrorMessage="1" sqref="G16 I16">
      <formula1>"月,火,水,木,金,土,日"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619"/>
  <sheetViews>
    <sheetView tabSelected="1" view="pageBreakPreview" zoomScale="85" zoomScaleNormal="85" zoomScaleSheetLayoutView="85" workbookViewId="0">
      <selection activeCell="V9" sqref="V9"/>
    </sheetView>
  </sheetViews>
  <sheetFormatPr defaultColWidth="4.625" defaultRowHeight="18.75"/>
  <cols>
    <col min="1" max="1" width="1.625" style="5" customWidth="1"/>
    <col min="2" max="2" width="5.5" style="5" customWidth="1"/>
    <col min="3" max="3" width="5.5" style="6" customWidth="1"/>
    <col min="4" max="6" width="5.625" style="32" customWidth="1"/>
    <col min="7" max="9" width="5.625" style="30" customWidth="1"/>
    <col min="10" max="12" width="5.5" style="30" customWidth="1"/>
    <col min="13" max="16" width="5.625" style="27" customWidth="1"/>
    <col min="17" max="20" width="5.25" style="5" customWidth="1"/>
    <col min="21" max="21" width="1.75" style="5" customWidth="1"/>
    <col min="22" max="22" width="4.625" style="5"/>
    <col min="23" max="23" width="9" style="65" customWidth="1"/>
    <col min="24" max="24" width="15" style="53" customWidth="1"/>
    <col min="25" max="25" width="11" style="66" customWidth="1"/>
    <col min="26" max="26" width="6.875" bestFit="1" customWidth="1"/>
    <col min="27" max="27" width="15" style="53" customWidth="1"/>
    <col min="28" max="16384" width="4.625" style="5"/>
  </cols>
  <sheetData>
    <row r="1" spans="2:30">
      <c r="B1" s="26" t="s">
        <v>25</v>
      </c>
      <c r="C1" s="5"/>
      <c r="D1" s="5"/>
      <c r="E1" s="6"/>
      <c r="F1" s="5"/>
      <c r="G1" s="5"/>
      <c r="H1" s="5"/>
      <c r="I1" s="5"/>
      <c r="J1" s="5"/>
      <c r="K1" s="5"/>
      <c r="L1" s="5"/>
      <c r="Q1" s="27"/>
      <c r="X1" s="5"/>
      <c r="AA1" s="5"/>
    </row>
    <row r="2" spans="2:30">
      <c r="B2" s="5" t="s">
        <v>95</v>
      </c>
      <c r="D2" s="25"/>
      <c r="E2" s="25"/>
      <c r="F2" s="25"/>
      <c r="G2" s="24"/>
      <c r="H2" s="24"/>
      <c r="I2" s="24"/>
      <c r="J2" s="24"/>
      <c r="K2" s="24"/>
      <c r="L2" s="24"/>
      <c r="M2" s="6"/>
      <c r="N2" s="66"/>
      <c r="O2" s="6"/>
      <c r="P2" s="6"/>
      <c r="Q2" s="6"/>
      <c r="R2" s="6"/>
      <c r="S2" s="6"/>
      <c r="T2" s="66"/>
    </row>
    <row r="3" spans="2:30" ht="24">
      <c r="B3" s="127" t="s">
        <v>39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28"/>
    </row>
    <row r="4" spans="2:30" ht="23.25" customHeight="1"/>
    <row r="5" spans="2:30" ht="22.5" customHeight="1">
      <c r="B5" s="128" t="s">
        <v>0</v>
      </c>
      <c r="C5" s="128"/>
      <c r="D5" s="128"/>
      <c r="E5" s="187" t="str">
        <f>基本情報!$E$6</f>
        <v>〇〇工事</v>
      </c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2:30" ht="22.5" customHeight="1">
      <c r="B6" s="128" t="s">
        <v>22</v>
      </c>
      <c r="C6" s="128"/>
      <c r="D6" s="128"/>
      <c r="E6" s="187" t="str">
        <f>基本情報!$E$7</f>
        <v>○○建設株式会社</v>
      </c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X6" s="53" t="s">
        <v>86</v>
      </c>
    </row>
    <row r="7" spans="2:30" ht="9" customHeight="1">
      <c r="B7" s="118"/>
      <c r="C7" s="118"/>
    </row>
    <row r="8" spans="2:30" ht="19.5">
      <c r="B8" s="176">
        <f>DATE(基本情報!$F$9,基本情報!$H$9,1)</f>
        <v>45870</v>
      </c>
      <c r="C8" s="176"/>
      <c r="N8" s="115"/>
      <c r="O8" s="145" t="s">
        <v>29</v>
      </c>
      <c r="P8" s="145"/>
      <c r="Q8" s="144">
        <v>45905</v>
      </c>
      <c r="R8" s="144"/>
      <c r="S8" s="144"/>
      <c r="T8" s="144"/>
      <c r="W8" s="149" t="s">
        <v>51</v>
      </c>
      <c r="X8" s="72" t="s">
        <v>49</v>
      </c>
      <c r="Y8" s="147" t="s">
        <v>50</v>
      </c>
      <c r="Z8" s="148"/>
      <c r="AA8" s="109" t="s">
        <v>80</v>
      </c>
    </row>
    <row r="9" spans="2:30" ht="18.75" customHeight="1">
      <c r="B9" s="54" t="s">
        <v>23</v>
      </c>
      <c r="C9" s="54" t="s">
        <v>3</v>
      </c>
      <c r="D9" s="172" t="s">
        <v>4</v>
      </c>
      <c r="E9" s="172"/>
      <c r="F9" s="172"/>
      <c r="G9" s="173" t="s">
        <v>5</v>
      </c>
      <c r="H9" s="173"/>
      <c r="I9" s="173"/>
      <c r="J9" s="173" t="s">
        <v>9</v>
      </c>
      <c r="K9" s="173"/>
      <c r="L9" s="173"/>
      <c r="M9" s="173" t="s">
        <v>24</v>
      </c>
      <c r="N9" s="173"/>
      <c r="O9" s="173"/>
      <c r="P9" s="173"/>
      <c r="Q9" s="173"/>
      <c r="R9" s="56" t="s">
        <v>49</v>
      </c>
      <c r="S9" s="63" t="s">
        <v>50</v>
      </c>
      <c r="T9" s="63" t="s">
        <v>87</v>
      </c>
      <c r="V9" s="53"/>
      <c r="W9" s="150"/>
      <c r="X9" s="69" t="s">
        <v>58</v>
      </c>
      <c r="Y9" s="71" t="s">
        <v>57</v>
      </c>
      <c r="Z9" s="70">
        <f>IF(COUNTIF(C10:C44,C10)=0,"",B10+COUNTIF(B10:B44,"&gt;=1"))</f>
        <v>45902</v>
      </c>
      <c r="AA9" s="110" t="s">
        <v>58</v>
      </c>
    </row>
    <row r="10" spans="2:30">
      <c r="B10" s="73">
        <f>IF(OR(基本情報!F9="",基本情報!H9="",基本情報!J9=""),"",DATE(基本情報!$F$9,基本情報!$H$9,基本情報!$J$9))</f>
        <v>45874</v>
      </c>
      <c r="C10" s="74" t="str">
        <f>IFERROR(TEXT(B10,"aaa"),"")</f>
        <v>火</v>
      </c>
      <c r="D10" s="136" t="str">
        <f>IF(B10="ー","",IF(AND(B10&gt;=基本情報!$G$17,B10&lt;=基本情報!$J$17),"夏季休暇",IF(AND(B10&gt;=基本情報!$G$18,B10&lt;=基本情報!$J$18),"年末年始休暇",(IF($C10=基本情報!$G$16,"休日",IF($C10=基本情報!$I$16,"休日",""))))))</f>
        <v/>
      </c>
      <c r="E10" s="137"/>
      <c r="F10" s="138"/>
      <c r="G10" s="135"/>
      <c r="H10" s="135"/>
      <c r="I10" s="135"/>
      <c r="J10" s="175"/>
      <c r="K10" s="175"/>
      <c r="L10" s="175"/>
      <c r="M10" s="135" t="s">
        <v>47</v>
      </c>
      <c r="N10" s="135"/>
      <c r="O10" s="135"/>
      <c r="P10" s="135"/>
      <c r="Q10" s="135"/>
      <c r="R10" s="132" t="str">
        <f>IF(COUNTIF(B10:B16,"ー"),"ー",IF(COUNTBLANK(X10:X16)&lt;7,"×",IF(COUNTIF(G10:G16,プルダウン!$B$6)+COUNTIF(G10:G16,プルダウン!$B$7)+COUNTIF(G10:G16,プルダウン!$B$8)+COUNTIF(G10:G16,プルダウン!$B$9)+COUNTIF(G10:G16,プルダウン!$B$10)&gt;0,"ー",IF(COUNTIF(G10:G16,プルダウン!$B$3)+COUNTIF(G10:G16,プルダウン!$B$4)&gt;=2,"○","×"))))</f>
        <v>○</v>
      </c>
      <c r="S10" s="132" t="str">
        <f>IF(R10="○",IF(COUNTBLANK(Y10:Y16)=7,R10,"×"),R10)</f>
        <v>○</v>
      </c>
      <c r="T10" s="132" t="str">
        <f>IF(S10="○",IF(COUNTIF(AA10:AA16,プルダウン!$G$12)=0,S10,"×"),S10)</f>
        <v>○</v>
      </c>
      <c r="W10" s="79" t="str">
        <f>IF(G10=プルダウン!$B$4,ABS(B10-J10),"")</f>
        <v/>
      </c>
      <c r="X10" s="80" t="str">
        <f>IF(AND(D10="",G10=プルダウン!$B$4),プルダウン!$G$3,IF(AND(D10=プルダウン!$B$3,G10=プルダウン!$B$5),プルダウン!$G$4,IF(G10=プルダウン!$B$4,IF(J10="",プルダウン!$G$5,IF(AND(J10-B10&gt;=-28,J10-B10&lt;=28),"","28日以内に変更")),"")))</f>
        <v/>
      </c>
      <c r="Y10" s="178" t="str">
        <f>IF(G10=プルダウン!$B$4,IF(AND(J10&gt;=$B$10,J10&lt;$Z$9),"",プルダウン!$G$9),"")</f>
        <v/>
      </c>
      <c r="Z10" s="179"/>
      <c r="AA10" s="80" t="str">
        <f>IF(OR(C10="土",C10="日"),IF(G10=プルダウン!$B$4,IF(AND(J10&gt;=B10,J10&lt;=B16),プルダウン!$G$13,プルダウン!$G$12),""),"")</f>
        <v/>
      </c>
      <c r="AD10" s="55"/>
    </row>
    <row r="11" spans="2:30">
      <c r="B11" s="75">
        <f>IF(B10="ー","ー",IF(B10+1&gt;DATE(基本情報!$F$10,基本情報!$H$10,基本情報!$J$10),"ー",B10+1))</f>
        <v>45875</v>
      </c>
      <c r="C11" s="76" t="str">
        <f t="shared" ref="C11:C40" si="0">IFERROR(TEXT(B11,"aaa"),"")</f>
        <v>水</v>
      </c>
      <c r="D11" s="140" t="str">
        <f>IF(B11="ー","",IF(AND(B11&gt;=基本情報!$G$17,B11&lt;=基本情報!$J$17),"夏季休暇",IF(AND(B11&gt;=基本情報!$G$18,B11&lt;=基本情報!$J$18),"年末年始休暇",(IF($C11=基本情報!$G$16,"休日",IF($C11=基本情報!$I$16,"休日",""))))))</f>
        <v/>
      </c>
      <c r="E11" s="141"/>
      <c r="F11" s="142"/>
      <c r="G11" s="143"/>
      <c r="H11" s="143"/>
      <c r="I11" s="143"/>
      <c r="J11" s="139"/>
      <c r="K11" s="139"/>
      <c r="L11" s="139"/>
      <c r="M11" s="143"/>
      <c r="N11" s="143"/>
      <c r="O11" s="143"/>
      <c r="P11" s="143"/>
      <c r="Q11" s="143"/>
      <c r="R11" s="133"/>
      <c r="S11" s="133"/>
      <c r="T11" s="133"/>
      <c r="W11" s="81" t="str">
        <f>IF(G11=プルダウン!$B$4,ABS(B11-J11),"")</f>
        <v/>
      </c>
      <c r="X11" s="82" t="str">
        <f>IF(AND(D11="",G11=プルダウン!$B$4),プルダウン!$G$3,IF(AND(D11=プルダウン!$B$3,G11=プルダウン!$B$5),プルダウン!$G$4,IF(G11=プルダウン!$B$4,IF(J11="",プルダウン!$G$5,IF(AND(J11-B11&gt;=-28,J11-B11&lt;=28),"","28日以内に変更")),"")))</f>
        <v/>
      </c>
      <c r="Y11" s="180" t="str">
        <f>IF(G11=プルダウン!$B$4,IF(AND(J11&gt;=$B$10,J11&lt;$Z$9),"",プルダウン!$G$9),"")</f>
        <v/>
      </c>
      <c r="Z11" s="181"/>
      <c r="AA11" s="82" t="str">
        <f>IF(OR(C11="土",C11="日"),IF(G11=プルダウン!$B$4,IF(AND(J11&gt;=B10,J11&lt;=B16),プルダウン!$G$13,プルダウン!$G$12),""),"")</f>
        <v/>
      </c>
    </row>
    <row r="12" spans="2:30">
      <c r="B12" s="75">
        <f>IF(B11="ー","ー",IF(B11+1&gt;DATE(基本情報!$F$10,基本情報!$H$10,基本情報!$J$10),"ー",B11+1))</f>
        <v>45876</v>
      </c>
      <c r="C12" s="76" t="str">
        <f t="shared" si="0"/>
        <v>木</v>
      </c>
      <c r="D12" s="140" t="str">
        <f>IF(B12="ー","",IF(AND(B12&gt;=基本情報!$G$17,B12&lt;=基本情報!$J$17),"夏季休暇",IF(AND(B12&gt;=基本情報!$G$18,B12&lt;=基本情報!$J$18),"年末年始休暇",(IF($C12=基本情報!$G$16,"休日",IF($C12=基本情報!$I$16,"休日",""))))))</f>
        <v/>
      </c>
      <c r="E12" s="141"/>
      <c r="F12" s="142"/>
      <c r="G12" s="143" t="s">
        <v>9</v>
      </c>
      <c r="H12" s="143"/>
      <c r="I12" s="143"/>
      <c r="J12" s="139"/>
      <c r="K12" s="139"/>
      <c r="L12" s="139"/>
      <c r="M12" s="143" t="s">
        <v>48</v>
      </c>
      <c r="N12" s="143"/>
      <c r="O12" s="143"/>
      <c r="P12" s="143"/>
      <c r="Q12" s="143"/>
      <c r="R12" s="133"/>
      <c r="S12" s="133"/>
      <c r="T12" s="133"/>
      <c r="W12" s="81" t="str">
        <f>IF(G12=プルダウン!$B$4,ABS(B12-J12),"")</f>
        <v/>
      </c>
      <c r="X12" s="82" t="str">
        <f>IF(AND(D12="",G12=プルダウン!$B$4),プルダウン!$G$3,IF(AND(D12=プルダウン!$B$3,G12=プルダウン!$B$5),プルダウン!$G$4,IF(G12=プルダウン!$B$4,IF(J12="",プルダウン!$G$5,IF(AND(J12-B12&gt;=-28,J12-B12&lt;=28),"","28日以内に変更")),"")))</f>
        <v/>
      </c>
      <c r="Y12" s="180" t="str">
        <f>IF(G12=プルダウン!$B$4,IF(AND(J12&gt;=$B$10,J12&lt;$Z$9),"",プルダウン!$G$9),"")</f>
        <v/>
      </c>
      <c r="Z12" s="181"/>
      <c r="AA12" s="82" t="str">
        <f>IF(OR(C12="土",C12="日"),IF(G12=プルダウン!$B$4,IF(AND(J12&gt;=B10,J12&lt;=B16),プルダウン!$G$13,プルダウン!$G$12),""),"")</f>
        <v/>
      </c>
    </row>
    <row r="13" spans="2:30">
      <c r="B13" s="75">
        <f>IF(B12="ー","ー",IF(B12+1&gt;DATE(基本情報!$F$10,基本情報!$H$10,基本情報!$J$10),"ー",B12+1))</f>
        <v>45877</v>
      </c>
      <c r="C13" s="76" t="str">
        <f t="shared" si="0"/>
        <v>金</v>
      </c>
      <c r="D13" s="140" t="str">
        <f>IF(B13="ー","",IF(AND(B13&gt;=基本情報!$G$17,B13&lt;=基本情報!$J$17),"夏季休暇",IF(AND(B13&gt;=基本情報!$G$18,B13&lt;=基本情報!$J$18),"年末年始休暇",(IF($C13=基本情報!$G$16,"休日",IF($C13=基本情報!$I$16,"休日",""))))))</f>
        <v/>
      </c>
      <c r="E13" s="141"/>
      <c r="F13" s="142"/>
      <c r="G13" s="143"/>
      <c r="H13" s="143"/>
      <c r="I13" s="143"/>
      <c r="J13" s="139"/>
      <c r="K13" s="139"/>
      <c r="L13" s="139"/>
      <c r="M13" s="143"/>
      <c r="N13" s="143"/>
      <c r="O13" s="143"/>
      <c r="P13" s="143"/>
      <c r="Q13" s="143"/>
      <c r="R13" s="133"/>
      <c r="S13" s="133"/>
      <c r="T13" s="133"/>
      <c r="W13" s="81" t="str">
        <f>IF(G13=プルダウン!$B$4,ABS(B13-J13),"")</f>
        <v/>
      </c>
      <c r="X13" s="82" t="str">
        <f>IF(AND(D13="",G13=プルダウン!$B$4),プルダウン!$G$3,IF(AND(D13=プルダウン!$B$3,G13=プルダウン!$B$5),プルダウン!$G$4,IF(G13=プルダウン!$B$4,IF(J13="",プルダウン!$G$5,IF(AND(J13-B13&gt;=-28,J13-B13&lt;=28),"","28日以内に変更")),"")))</f>
        <v/>
      </c>
      <c r="Y13" s="180" t="str">
        <f>IF(G13=プルダウン!$B$4,IF(AND(J13&gt;=$B$10,J13&lt;$Z$9),"",プルダウン!$G$9),"")</f>
        <v/>
      </c>
      <c r="Z13" s="181"/>
      <c r="AA13" s="82" t="str">
        <f>IF(OR(C13="土",C13="日"),IF(G13=プルダウン!$B$4,IF(AND(J13&gt;=B10,J13&lt;=B16),プルダウン!$G$13,プルダウン!$G$12),""),"")</f>
        <v/>
      </c>
    </row>
    <row r="14" spans="2:30">
      <c r="B14" s="75">
        <f>IF(B13="ー","ー",IF(B13+1&gt;DATE(基本情報!$F$10,基本情報!$H$10,基本情報!$J$10),"ー",B13+1))</f>
        <v>45878</v>
      </c>
      <c r="C14" s="76" t="str">
        <f t="shared" si="0"/>
        <v>土</v>
      </c>
      <c r="D14" s="140" t="str">
        <f>IF(B14="ー","",IF(AND(B14&gt;=基本情報!$G$17,B14&lt;=基本情報!$J$17),"夏季休暇",IF(AND(B14&gt;=基本情報!$G$18,B14&lt;=基本情報!$J$18),"年末年始休暇",(IF($C14=基本情報!$G$16,"休日",IF($C14=基本情報!$I$16,"休日",""))))))</f>
        <v>休日</v>
      </c>
      <c r="E14" s="141"/>
      <c r="F14" s="142"/>
      <c r="G14" s="143" t="s">
        <v>17</v>
      </c>
      <c r="H14" s="143"/>
      <c r="I14" s="143"/>
      <c r="J14" s="139">
        <v>45876</v>
      </c>
      <c r="K14" s="139"/>
      <c r="L14" s="139"/>
      <c r="M14" s="143"/>
      <c r="N14" s="143"/>
      <c r="O14" s="143"/>
      <c r="P14" s="143"/>
      <c r="Q14" s="143"/>
      <c r="R14" s="133"/>
      <c r="S14" s="133"/>
      <c r="T14" s="133"/>
      <c r="W14" s="81">
        <f>IF(G14=プルダウン!$B$4,ABS(B14-J14),"")</f>
        <v>2</v>
      </c>
      <c r="X14" s="82" t="str">
        <f>IF(AND(D14="",G14=プルダウン!$B$4),プルダウン!$G$3,IF(AND(D14=プルダウン!$B$3,G14=プルダウン!$B$5),プルダウン!$G$4,IF(G14=プルダウン!$B$4,IF(J14="",プルダウン!$G$5,IF(AND(J14-B14&gt;=-28,J14-B14&lt;=28),"","28日以内に変更")),"")))</f>
        <v/>
      </c>
      <c r="Y14" s="180" t="str">
        <f>IF(G14=プルダウン!$B$4,IF(AND(J14&gt;=$B$10,J14&lt;$Z$9),"",プルダウン!$G$9),"")</f>
        <v/>
      </c>
      <c r="Z14" s="181"/>
      <c r="AA14" s="82" t="str">
        <f>IF(OR(C14="土",C14="日"),IF(G14=プルダウン!$B$4,IF(AND(J14&gt;=B10,J14&lt;=B16),プルダウン!$G$13,プルダウン!$G$12),""),"")</f>
        <v>要事前協議</v>
      </c>
    </row>
    <row r="15" spans="2:30">
      <c r="B15" s="75">
        <f>IF(B14="ー","ー",IF(B14+1&gt;DATE(基本情報!$F$10,基本情報!$H$10,基本情報!$J$10),"ー",B14+1))</f>
        <v>45879</v>
      </c>
      <c r="C15" s="76" t="str">
        <f t="shared" si="0"/>
        <v>日</v>
      </c>
      <c r="D15" s="140" t="str">
        <f>IF(B15="ー","",IF(AND(B15&gt;=基本情報!$G$17,B15&lt;=基本情報!$J$17),"夏季休暇",IF(AND(B15&gt;=基本情報!$G$18,B15&lt;=基本情報!$J$18),"年末年始休暇",(IF($C15=基本情報!$G$16,"休日",IF($C15=基本情報!$I$16,"休日",""))))))</f>
        <v>休日</v>
      </c>
      <c r="E15" s="141"/>
      <c r="F15" s="142"/>
      <c r="G15" s="143" t="s">
        <v>13</v>
      </c>
      <c r="H15" s="143"/>
      <c r="I15" s="143"/>
      <c r="J15" s="139"/>
      <c r="K15" s="139"/>
      <c r="L15" s="139"/>
      <c r="M15" s="143"/>
      <c r="N15" s="143"/>
      <c r="O15" s="143"/>
      <c r="P15" s="143"/>
      <c r="Q15" s="143"/>
      <c r="R15" s="133"/>
      <c r="S15" s="133"/>
      <c r="T15" s="133"/>
      <c r="W15" s="81" t="str">
        <f>IF(G15=プルダウン!$B$4,ABS(B15-J15),"")</f>
        <v/>
      </c>
      <c r="X15" s="82" t="str">
        <f>IF(AND(D15="",G15=プルダウン!$B$4),プルダウン!$G$3,IF(AND(D15=プルダウン!$B$3,G15=プルダウン!$B$5),プルダウン!$G$4,IF(G15=プルダウン!$B$4,IF(J15="",プルダウン!$G$5,IF(AND(J15-B15&gt;=-28,J15-B15&lt;=28),"","28日以内に変更")),"")))</f>
        <v/>
      </c>
      <c r="Y15" s="180" t="str">
        <f>IF(G15=プルダウン!$B$4,IF(AND(J15&gt;=$B$10,J15&lt;$Z$9),"",プルダウン!$G$9),"")</f>
        <v/>
      </c>
      <c r="Z15" s="181"/>
      <c r="AA15" s="82" t="str">
        <f>IF(OR(C15="土",C15="日"),IF(G15=プルダウン!$B$4,IF(AND(J15&gt;=B10,J15&lt;=B16),プルダウン!$G$13,プルダウン!$G$12),""),"")</f>
        <v/>
      </c>
    </row>
    <row r="16" spans="2:30">
      <c r="B16" s="77">
        <f>IF(B15="ー","ー",IF(B15+1&gt;DATE(基本情報!$F$10,基本情報!$H$10,基本情報!$J$10),"ー",B15+1))</f>
        <v>45880</v>
      </c>
      <c r="C16" s="78" t="str">
        <f t="shared" si="0"/>
        <v>月</v>
      </c>
      <c r="D16" s="154" t="str">
        <f>IF(B16="ー","",IF(AND(B16&gt;=基本情報!$G$17,B16&lt;=基本情報!$J$17),"夏季休暇",IF(AND(B16&gt;=基本情報!$G$18,B16&lt;=基本情報!$J$18),"年末年始休暇",(IF($C16=基本情報!$G$16,"休日",IF($C16=基本情報!$I$16,"休日",""))))))</f>
        <v/>
      </c>
      <c r="E16" s="155"/>
      <c r="F16" s="156"/>
      <c r="G16" s="146"/>
      <c r="H16" s="146"/>
      <c r="I16" s="146"/>
      <c r="J16" s="174"/>
      <c r="K16" s="174"/>
      <c r="L16" s="174"/>
      <c r="M16" s="146"/>
      <c r="N16" s="146"/>
      <c r="O16" s="146"/>
      <c r="P16" s="146"/>
      <c r="Q16" s="146"/>
      <c r="R16" s="134"/>
      <c r="S16" s="134"/>
      <c r="T16" s="134"/>
      <c r="W16" s="83" t="str">
        <f>IF(G16=プルダウン!$B$4,ABS(B16-J16),"")</f>
        <v/>
      </c>
      <c r="X16" s="84" t="str">
        <f>IF(AND(D16="",G16=プルダウン!$B$4),プルダウン!$G$3,IF(AND(D16=プルダウン!$B$3,G16=プルダウン!$B$5),プルダウン!$G$4,IF(G16=プルダウン!$B$4,IF(J16="",プルダウン!$G$5,IF(AND(J16-B16&gt;=-28,J16-B16&lt;=28),"","28日以内に変更")),"")))</f>
        <v/>
      </c>
      <c r="Y16" s="182" t="str">
        <f>IF(G16=プルダウン!$B$4,IF(AND(J16&gt;=$B$10,J16&lt;$Z$9),"",プルダウン!$G$9),"")</f>
        <v/>
      </c>
      <c r="Z16" s="183"/>
      <c r="AA16" s="84" t="str">
        <f>IF(OR(C16="土",C16="日"),IF(G16=プルダウン!$B$4,IF(AND(J16&gt;=B10,J16&lt;=B16),プルダウン!$G$13,プルダウン!$G$12),""),"")</f>
        <v/>
      </c>
    </row>
    <row r="17" spans="2:27">
      <c r="B17" s="73">
        <f>IF(B16="ー","ー",IF(B16+1&gt;DATE(基本情報!$F$10,基本情報!$H$10,基本情報!$J$10),"ー",IF(MONTH(B10)=MONTH(B16+1),B16+1,"ー")))</f>
        <v>45881</v>
      </c>
      <c r="C17" s="74" t="str">
        <f t="shared" si="0"/>
        <v>火</v>
      </c>
      <c r="D17" s="136" t="str">
        <f>IF(B17="ー","",IF(AND(B17&gt;=基本情報!$G$17,B17&lt;=基本情報!$J$17),"夏季休暇",IF(AND(B17&gt;=基本情報!$G$18,B17&lt;=基本情報!$J$18),"年末年始休暇",(IF($C17=基本情報!$G$16,"休日",IF($C17=基本情報!$I$16,"休日",""))))))</f>
        <v/>
      </c>
      <c r="E17" s="137"/>
      <c r="F17" s="138"/>
      <c r="G17" s="135" t="s">
        <v>9</v>
      </c>
      <c r="H17" s="135"/>
      <c r="I17" s="135"/>
      <c r="J17" s="175"/>
      <c r="K17" s="175"/>
      <c r="L17" s="175"/>
      <c r="M17" s="135"/>
      <c r="N17" s="135"/>
      <c r="O17" s="135"/>
      <c r="P17" s="135"/>
      <c r="Q17" s="135"/>
      <c r="R17" s="132" t="str">
        <f>IF(COUNTIF(B17:B23,"ー"),"ー",IF(COUNTBLANK(X17:X23)&lt;7,"×",IF(COUNTIF(G17:G23,プルダウン!$B$6)+COUNTIF(G17:G23,プルダウン!$B$7)+COUNTIF(G17:G23,プルダウン!$B$8)+COUNTIF(G17:G23,プルダウン!$B$9)+COUNTIF(G17:G23,プルダウン!$B$10)&gt;0,"ー",IF(COUNTIF(G17:G23,プルダウン!$B$3)+COUNTIF(G17:G23,プルダウン!$B$4)&gt;=2,"○","×"))))</f>
        <v>ー</v>
      </c>
      <c r="S17" s="132" t="str">
        <f>IF(R17="○",IF(COUNTBLANK(Y17:Y23)=7,R17,"×"),R17)</f>
        <v>ー</v>
      </c>
      <c r="T17" s="132" t="str">
        <f>IF(S17="○",IF(COUNTIF(AA17:AA23,プルダウン!$G$12)=0,S17,"×"),S17)</f>
        <v>ー</v>
      </c>
      <c r="W17" s="79" t="str">
        <f>IF(G17=プルダウン!$B$4,ABS(B17-J17),"")</f>
        <v/>
      </c>
      <c r="X17" s="80" t="str">
        <f>IF(AND(D17="",G17=プルダウン!$B$4),プルダウン!$G$3,IF(AND(D17=プルダウン!$B$3,G17=プルダウン!$B$5),プルダウン!$G$4,IF(G17=プルダウン!$B$4,IF(J17="",プルダウン!$G$5,IF(AND(J17-B17&gt;=-28,J17-B17&lt;=28),"","28日以内に変更")),"")))</f>
        <v/>
      </c>
      <c r="Y17" s="178" t="str">
        <f>IF(G17=プルダウン!$B$4,IF(AND(J17&gt;=$B$10,J17&lt;$Z$9),"",プルダウン!$G$9),"")</f>
        <v/>
      </c>
      <c r="Z17" s="179"/>
      <c r="AA17" s="80" t="str">
        <f>IF(OR(C17="土",C17="日"),IF(G17=プルダウン!$B$4,IF(AND(J17&gt;=B17,J17&lt;=B23),プルダウン!$G$13,プルダウン!$G$12),""),"")</f>
        <v/>
      </c>
    </row>
    <row r="18" spans="2:27">
      <c r="B18" s="75">
        <f>IF(B17="ー","ー",IF(B17+1&gt;DATE(基本情報!$F$10,基本情報!$H$10,基本情報!$J$10),"ー",B17+1))</f>
        <v>45882</v>
      </c>
      <c r="C18" s="76" t="str">
        <f t="shared" si="0"/>
        <v>水</v>
      </c>
      <c r="D18" s="140" t="str">
        <f>IF(B18="ー","",IF(AND(B18&gt;=基本情報!$G$17,B18&lt;=基本情報!$J$17),"夏季休暇",IF(AND(B18&gt;=基本情報!$G$18,B18&lt;=基本情報!$J$18),"年末年始休暇",(IF($C18=基本情報!$G$16,"休日",IF($C18=基本情報!$I$16,"休日",""))))))</f>
        <v>夏季休暇</v>
      </c>
      <c r="E18" s="141"/>
      <c r="F18" s="142"/>
      <c r="G18" s="143" t="s">
        <v>8</v>
      </c>
      <c r="H18" s="143"/>
      <c r="I18" s="143"/>
      <c r="J18" s="139"/>
      <c r="K18" s="139"/>
      <c r="L18" s="139"/>
      <c r="M18" s="143"/>
      <c r="N18" s="143"/>
      <c r="O18" s="143"/>
      <c r="P18" s="143"/>
      <c r="Q18" s="143"/>
      <c r="R18" s="133"/>
      <c r="S18" s="133"/>
      <c r="T18" s="133"/>
      <c r="W18" s="81" t="str">
        <f>IF(G18=プルダウン!$B$4,ABS(B18-J18),"")</f>
        <v/>
      </c>
      <c r="X18" s="82" t="str">
        <f>IF(AND(D18="",G18=プルダウン!$B$4),プルダウン!$G$3,IF(AND(D18=プルダウン!$B$3,G18=プルダウン!$B$5),プルダウン!$G$4,IF(G18=プルダウン!$B$4,IF(J18="",プルダウン!$G$5,IF(AND(J18-B18&gt;=-28,J18-B18&lt;=28),"","28日以内に変更")),"")))</f>
        <v/>
      </c>
      <c r="Y18" s="180" t="str">
        <f>IF(G18=プルダウン!$B$4,IF(AND(J18&gt;=$B$10,J18&lt;$Z$9),"",プルダウン!$G$9),"")</f>
        <v/>
      </c>
      <c r="Z18" s="181"/>
      <c r="AA18" s="82" t="str">
        <f>IF(OR(C18="土",C18="日"),IF(G18=プルダウン!$B$4,IF(AND(J18&gt;=B17,J18&lt;=B23),プルダウン!$G$13,プルダウン!$G$12),""),"")</f>
        <v/>
      </c>
    </row>
    <row r="19" spans="2:27">
      <c r="B19" s="75">
        <f>IF(B18="ー","ー",IF(B18+1&gt;DATE(基本情報!$F$10,基本情報!$H$10,基本情報!$J$10),"ー",B18+1))</f>
        <v>45883</v>
      </c>
      <c r="C19" s="76" t="str">
        <f t="shared" si="0"/>
        <v>木</v>
      </c>
      <c r="D19" s="140" t="str">
        <f>IF(B19="ー","",IF(AND(B19&gt;=基本情報!$G$17,B19&lt;=基本情報!$J$17),"夏季休暇",IF(AND(B19&gt;=基本情報!$G$18,B19&lt;=基本情報!$J$18),"年末年始休暇",(IF($C19=基本情報!$G$16,"休日",IF($C19=基本情報!$I$16,"休日",""))))))</f>
        <v>夏季休暇</v>
      </c>
      <c r="E19" s="141"/>
      <c r="F19" s="142"/>
      <c r="G19" s="151" t="s">
        <v>8</v>
      </c>
      <c r="H19" s="152"/>
      <c r="I19" s="153"/>
      <c r="J19" s="139"/>
      <c r="K19" s="139"/>
      <c r="L19" s="139"/>
      <c r="M19" s="143"/>
      <c r="N19" s="143"/>
      <c r="O19" s="143"/>
      <c r="P19" s="143"/>
      <c r="Q19" s="143"/>
      <c r="R19" s="133"/>
      <c r="S19" s="133"/>
      <c r="T19" s="133"/>
      <c r="W19" s="81" t="str">
        <f>IF(G19=プルダウン!$B$4,ABS(B19-J19),"")</f>
        <v/>
      </c>
      <c r="X19" s="82" t="str">
        <f>IF(AND(D19="",G19=プルダウン!$B$4),プルダウン!$G$3,IF(AND(D19=プルダウン!$B$3,G19=プルダウン!$B$5),プルダウン!$G$4,IF(G19=プルダウン!$B$4,IF(J19="",プルダウン!$G$5,IF(AND(J19-B19&gt;=-28,J19-B19&lt;=28),"","28日以内に変更")),"")))</f>
        <v/>
      </c>
      <c r="Y19" s="180" t="str">
        <f>IF(G19=プルダウン!$B$4,IF(AND(J19&gt;=$B$10,J19&lt;$Z$9),"",プルダウン!$G$9),"")</f>
        <v/>
      </c>
      <c r="Z19" s="181"/>
      <c r="AA19" s="82" t="str">
        <f>IF(OR(C19="土",C19="日"),IF(G19=プルダウン!$B$4,IF(AND(J19&gt;=B17,J19&lt;=B23),プルダウン!$G$13,プルダウン!$G$12),""),"")</f>
        <v/>
      </c>
    </row>
    <row r="20" spans="2:27">
      <c r="B20" s="75">
        <f>IF(B19="ー","ー",IF(B19+1&gt;DATE(基本情報!$F$10,基本情報!$H$10,基本情報!$J$10),"ー",B19+1))</f>
        <v>45884</v>
      </c>
      <c r="C20" s="76" t="str">
        <f t="shared" si="0"/>
        <v>金</v>
      </c>
      <c r="D20" s="140" t="str">
        <f>IF(B20="ー","",IF(AND(B20&gt;=基本情報!$G$17,B20&lt;=基本情報!$J$17),"夏季休暇",IF(AND(B20&gt;=基本情報!$G$18,B20&lt;=基本情報!$J$18),"年末年始休暇",(IF($C20=基本情報!$G$16,"休日",IF($C20=基本情報!$I$16,"休日",""))))))</f>
        <v>夏季休暇</v>
      </c>
      <c r="E20" s="141"/>
      <c r="F20" s="142"/>
      <c r="G20" s="143" t="s">
        <v>8</v>
      </c>
      <c r="H20" s="143"/>
      <c r="I20" s="143"/>
      <c r="J20" s="139"/>
      <c r="K20" s="139"/>
      <c r="L20" s="139"/>
      <c r="M20" s="143"/>
      <c r="N20" s="143"/>
      <c r="O20" s="143"/>
      <c r="P20" s="143"/>
      <c r="Q20" s="143"/>
      <c r="R20" s="133"/>
      <c r="S20" s="133"/>
      <c r="T20" s="133"/>
      <c r="W20" s="81" t="str">
        <f>IF(G20=プルダウン!$B$4,ABS(B20-J20),"")</f>
        <v/>
      </c>
      <c r="X20" s="82" t="str">
        <f>IF(AND(D20="",G20=プルダウン!$B$4),プルダウン!$G$3,IF(AND(D20=プルダウン!$B$3,G20=プルダウン!$B$5),プルダウン!$G$4,IF(G20=プルダウン!$B$4,IF(J20="",プルダウン!$G$5,IF(AND(J20-B20&gt;=-28,J20-B20&lt;=28),"","28日以内に変更")),"")))</f>
        <v/>
      </c>
      <c r="Y20" s="180" t="str">
        <f>IF(G20=プルダウン!$B$4,IF(AND(J20&gt;=$B$10,J20&lt;$Z$9),"",プルダウン!$G$9),"")</f>
        <v/>
      </c>
      <c r="Z20" s="181"/>
      <c r="AA20" s="82" t="str">
        <f>IF(OR(C20="土",C20="日"),IF(G20=プルダウン!$B$4,IF(AND(J20&gt;=B17,J20&lt;=B23),プルダウン!$G$13,プルダウン!$G$12),""),"")</f>
        <v/>
      </c>
    </row>
    <row r="21" spans="2:27">
      <c r="B21" s="75">
        <f>IF(B20="ー","ー",IF(B20+1&gt;DATE(基本情報!$F$10,基本情報!$H$10,基本情報!$J$10),"ー",B20+1))</f>
        <v>45885</v>
      </c>
      <c r="C21" s="76" t="str">
        <f t="shared" si="0"/>
        <v>土</v>
      </c>
      <c r="D21" s="140" t="str">
        <f>IF(B21="ー","",IF(AND(B21&gt;=基本情報!$G$17,B21&lt;=基本情報!$J$17),"夏季休暇",IF(AND(B21&gt;=基本情報!$G$18,B21&lt;=基本情報!$J$18),"年末年始休暇",(IF($C21=基本情報!$G$16,"休日",IF($C21=基本情報!$I$16,"休日",""))))))</f>
        <v>休日</v>
      </c>
      <c r="E21" s="141"/>
      <c r="F21" s="142"/>
      <c r="G21" s="143" t="s">
        <v>13</v>
      </c>
      <c r="H21" s="143"/>
      <c r="I21" s="143"/>
      <c r="J21" s="139"/>
      <c r="K21" s="139"/>
      <c r="L21" s="139"/>
      <c r="M21" s="143"/>
      <c r="N21" s="143"/>
      <c r="O21" s="143"/>
      <c r="P21" s="143"/>
      <c r="Q21" s="143"/>
      <c r="R21" s="133"/>
      <c r="S21" s="133"/>
      <c r="T21" s="133"/>
      <c r="W21" s="81" t="str">
        <f>IF(G21=プルダウン!$B$4,ABS(B21-J21),"")</f>
        <v/>
      </c>
      <c r="X21" s="82" t="str">
        <f>IF(AND(D21="",G21=プルダウン!$B$4),プルダウン!$G$3,IF(AND(D21=プルダウン!$B$3,G21=プルダウン!$B$5),プルダウン!$G$4,IF(G21=プルダウン!$B$4,IF(J21="",プルダウン!$G$5,IF(AND(J21-B21&gt;=-28,J21-B21&lt;=28),"","28日以内に変更")),"")))</f>
        <v/>
      </c>
      <c r="Y21" s="180" t="str">
        <f>IF(G21=プルダウン!$B$4,IF(AND(J21&gt;=$B$10,J21&lt;$Z$9),"",プルダウン!$G$9),"")</f>
        <v/>
      </c>
      <c r="Z21" s="181"/>
      <c r="AA21" s="82" t="str">
        <f>IF(OR(C21="土",C21="日"),IF(G21=プルダウン!$B$4,IF(AND(J21&gt;=B17,J21&lt;=B23),プルダウン!$G$13,プルダウン!$G$12),""),"")</f>
        <v/>
      </c>
    </row>
    <row r="22" spans="2:27">
      <c r="B22" s="75">
        <f>IF(B21="ー","ー",IF(B21+1&gt;DATE(基本情報!$F$10,基本情報!$H$10,基本情報!$J$10),"ー",B21+1))</f>
        <v>45886</v>
      </c>
      <c r="C22" s="76" t="str">
        <f t="shared" si="0"/>
        <v>日</v>
      </c>
      <c r="D22" s="140" t="str">
        <f>IF(B22="ー","",IF(AND(B22&gt;=基本情報!$G$17,B22&lt;=基本情報!$J$17),"夏季休暇",IF(AND(B22&gt;=基本情報!$G$18,B22&lt;=基本情報!$J$18),"年末年始休暇",(IF($C22=基本情報!$G$16,"休日",IF($C22=基本情報!$I$16,"休日",""))))))</f>
        <v>休日</v>
      </c>
      <c r="E22" s="141"/>
      <c r="F22" s="142"/>
      <c r="G22" s="143" t="s">
        <v>13</v>
      </c>
      <c r="H22" s="143"/>
      <c r="I22" s="143"/>
      <c r="J22" s="139"/>
      <c r="K22" s="139"/>
      <c r="L22" s="139"/>
      <c r="M22" s="143"/>
      <c r="N22" s="143"/>
      <c r="O22" s="143"/>
      <c r="P22" s="143"/>
      <c r="Q22" s="143"/>
      <c r="R22" s="133"/>
      <c r="S22" s="133"/>
      <c r="T22" s="133"/>
      <c r="W22" s="81" t="str">
        <f>IF(G22=プルダウン!$B$4,ABS(B22-J22),"")</f>
        <v/>
      </c>
      <c r="X22" s="82" t="str">
        <f>IF(AND(D22="",G22=プルダウン!$B$4),プルダウン!$G$3,IF(AND(D22=プルダウン!$B$3,G22=プルダウン!$B$5),プルダウン!$G$4,IF(G22=プルダウン!$B$4,IF(J22="",プルダウン!$G$5,IF(AND(J22-B22&gt;=-28,J22-B22&lt;=28),"","28日以内に変更")),"")))</f>
        <v/>
      </c>
      <c r="Y22" s="180" t="str">
        <f>IF(G22=プルダウン!$B$4,IF(AND(J22&gt;=$B$10,J22&lt;$Z$9),"",プルダウン!$G$9),"")</f>
        <v/>
      </c>
      <c r="Z22" s="181"/>
      <c r="AA22" s="82" t="str">
        <f>IF(OR(C22="土",C22="日"),IF(G22=プルダウン!$B$4,IF(AND(J22&gt;=B17,J22&lt;=B23),プルダウン!$G$13,プルダウン!$G$12),""),"")</f>
        <v/>
      </c>
    </row>
    <row r="23" spans="2:27">
      <c r="B23" s="77">
        <f>IF(B22="ー","ー",IF(B22+1&gt;DATE(基本情報!$F$10,基本情報!$H$10,基本情報!$J$10),"ー",B22+1))</f>
        <v>45887</v>
      </c>
      <c r="C23" s="78" t="str">
        <f t="shared" si="0"/>
        <v>月</v>
      </c>
      <c r="D23" s="154" t="str">
        <f>IF(B23="ー","",IF(AND(B23&gt;=基本情報!$G$17,B23&lt;=基本情報!$J$17),"夏季休暇",IF(AND(B23&gt;=基本情報!$G$18,B23&lt;=基本情報!$J$18),"年末年始休暇",(IF($C23=基本情報!$G$16,"休日",IF($C23=基本情報!$I$16,"休日",""))))))</f>
        <v/>
      </c>
      <c r="E23" s="155"/>
      <c r="F23" s="156"/>
      <c r="G23" s="146"/>
      <c r="H23" s="146"/>
      <c r="I23" s="146"/>
      <c r="J23" s="174"/>
      <c r="K23" s="174"/>
      <c r="L23" s="174"/>
      <c r="M23" s="146"/>
      <c r="N23" s="146"/>
      <c r="O23" s="146"/>
      <c r="P23" s="146"/>
      <c r="Q23" s="146"/>
      <c r="R23" s="134"/>
      <c r="S23" s="134"/>
      <c r="T23" s="134"/>
      <c r="W23" s="83" t="str">
        <f>IF(G23=プルダウン!$B$4,ABS(B23-J23),"")</f>
        <v/>
      </c>
      <c r="X23" s="84" t="str">
        <f>IF(AND(D23="",G23=プルダウン!$B$4),プルダウン!$G$3,IF(AND(D23=プルダウン!$B$3,G23=プルダウン!$B$5),プルダウン!$G$4,IF(G23=プルダウン!$B$4,IF(J23="",プルダウン!$G$5,IF(AND(J23-B23&gt;=-28,J23-B23&lt;=28),"","28日以内に変更")),"")))</f>
        <v/>
      </c>
      <c r="Y23" s="182" t="str">
        <f>IF(G23=プルダウン!$B$4,IF(AND(J23&gt;=$B$10,J23&lt;$Z$9),"",プルダウン!$G$9),"")</f>
        <v/>
      </c>
      <c r="Z23" s="183"/>
      <c r="AA23" s="84" t="str">
        <f>IF(OR(C23="土",C23="日"),IF(G23=プルダウン!$B$4,IF(AND(J23&gt;=B17,J23&lt;=B23),プルダウン!$G$13,プルダウン!$G$12),""),"")</f>
        <v/>
      </c>
    </row>
    <row r="24" spans="2:27">
      <c r="B24" s="73">
        <f>IF(B23="ー","ー",IF(B23+1&gt;DATE(基本情報!$F$10,基本情報!$H$10,基本情報!$J$10),"ー",IF(MONTH(B17)=MONTH(B23+1),B23+1,"ー")))</f>
        <v>45888</v>
      </c>
      <c r="C24" s="74" t="str">
        <f t="shared" si="0"/>
        <v>火</v>
      </c>
      <c r="D24" s="136" t="str">
        <f>IF(B24="ー","",IF(AND(B24&gt;=基本情報!$G$17,B24&lt;=基本情報!$J$17),"夏季休暇",IF(AND(B24&gt;=基本情報!$G$18,B24&lt;=基本情報!$J$18),"年末年始休暇",(IF($C24=基本情報!$G$16,"休日",IF($C24=基本情報!$I$16,"休日",""))))))</f>
        <v/>
      </c>
      <c r="E24" s="137"/>
      <c r="F24" s="138"/>
      <c r="G24" s="135"/>
      <c r="H24" s="135"/>
      <c r="I24" s="135"/>
      <c r="J24" s="175"/>
      <c r="K24" s="175"/>
      <c r="L24" s="175"/>
      <c r="M24" s="135"/>
      <c r="N24" s="135"/>
      <c r="O24" s="135"/>
      <c r="P24" s="135"/>
      <c r="Q24" s="135"/>
      <c r="R24" s="132" t="str">
        <f>IF(COUNTIF(B24:B30,"ー"),"ー",IF(COUNTBLANK(X24:X30)&lt;7,"×",IF(COUNTIF(G24:G30,プルダウン!$B$6)+COUNTIF(G24:G30,プルダウン!$B$7)+COUNTIF(G24:G30,プルダウン!$B$8)+COUNTIF(G24:G30,プルダウン!$B$9)+COUNTIF(G24:G30,プルダウン!$B$10)&gt;0,"ー",IF(COUNTIF(G24:G30,プルダウン!$B$3)+COUNTIF(G24:G30,プルダウン!$B$4)&gt;=2,"○","×"))))</f>
        <v>○</v>
      </c>
      <c r="S24" s="132" t="str">
        <f>IF(R24="○",IF(COUNTBLANK(Y24:Y30)=7,R24,"×"),R24)</f>
        <v>○</v>
      </c>
      <c r="T24" s="132" t="str">
        <f>IF(S24="○",IF(COUNTIF(AA24:AA30,プルダウン!$G$12)=0,S24,"×"),S24)</f>
        <v>×</v>
      </c>
      <c r="W24" s="79" t="str">
        <f>IF(G24=プルダウン!$B$4,ABS(B24-J24),"")</f>
        <v/>
      </c>
      <c r="X24" s="80" t="str">
        <f>IF(AND(D24="",G24=プルダウン!$B$4),プルダウン!$G$3,IF(AND(D24=プルダウン!$B$3,G24=プルダウン!$B$5),プルダウン!$G$4,IF(G24=プルダウン!$B$4,IF(J24="",プルダウン!$G$5,IF(AND(J24-B24&gt;=-28,J24-B24&lt;=28),"","28日以内に変更")),"")))</f>
        <v/>
      </c>
      <c r="Y24" s="178" t="str">
        <f>IF(G24=プルダウン!$B$4,IF(AND(J24&gt;=$B$10,J24&lt;$Z$9),"",プルダウン!$G$9),"")</f>
        <v/>
      </c>
      <c r="Z24" s="179"/>
      <c r="AA24" s="80" t="str">
        <f>IF(OR(C24="土",C24="日"),IF(G24=プルダウン!$B$4,IF(AND(J24&gt;=B24,J24&lt;=B30),プルダウン!$G$13,プルダウン!$G$12),""),"")</f>
        <v/>
      </c>
    </row>
    <row r="25" spans="2:27">
      <c r="B25" s="75">
        <f>IF(B24="ー","ー",IF(B24+1&gt;DATE(基本情報!$F$10,基本情報!$H$10,基本情報!$J$10),"ー",B24+1))</f>
        <v>45889</v>
      </c>
      <c r="C25" s="76" t="str">
        <f t="shared" si="0"/>
        <v>水</v>
      </c>
      <c r="D25" s="140" t="str">
        <f>IF(B25="ー","",IF(AND(B25&gt;=基本情報!$G$17,B25&lt;=基本情報!$J$17),"夏季休暇",IF(AND(B25&gt;=基本情報!$G$18,B25&lt;=基本情報!$J$18),"年末年始休暇",(IF($C25=基本情報!$G$16,"休日",IF($C25=基本情報!$I$16,"休日",""))))))</f>
        <v/>
      </c>
      <c r="E25" s="141"/>
      <c r="F25" s="142"/>
      <c r="G25" s="143"/>
      <c r="H25" s="143"/>
      <c r="I25" s="143"/>
      <c r="J25" s="139"/>
      <c r="K25" s="139"/>
      <c r="L25" s="139"/>
      <c r="M25" s="143"/>
      <c r="N25" s="143"/>
      <c r="O25" s="143"/>
      <c r="P25" s="143"/>
      <c r="Q25" s="143"/>
      <c r="R25" s="133"/>
      <c r="S25" s="133"/>
      <c r="T25" s="133"/>
      <c r="W25" s="81" t="str">
        <f>IF(G25=プルダウン!$B$4,ABS(B25-J25),"")</f>
        <v/>
      </c>
      <c r="X25" s="82" t="str">
        <f>IF(AND(D25="",G25=プルダウン!$B$4),プルダウン!$G$3,IF(AND(D25=プルダウン!$B$3,G25=プルダウン!$B$5),プルダウン!$G$4,IF(G25=プルダウン!$B$4,IF(J25="",プルダウン!$G$5,IF(AND(J25-B25&gt;=-28,J25-B25&lt;=28),"","28日以内に変更")),"")))</f>
        <v/>
      </c>
      <c r="Y25" s="180" t="str">
        <f>IF(G25=プルダウン!$B$4,IF(AND(J25&gt;=$B$10,J25&lt;$Z$9),"",プルダウン!$G$9),"")</f>
        <v/>
      </c>
      <c r="Z25" s="181"/>
      <c r="AA25" s="82" t="str">
        <f>IF(OR(C25="土",C25="日"),IF(G25=プルダウン!$B$4,IF(AND(J25&gt;=B24,J25&lt;=B30),プルダウン!$G$13,プルダウン!$G$12),""),"")</f>
        <v/>
      </c>
    </row>
    <row r="26" spans="2:27">
      <c r="B26" s="75">
        <f>IF(B25="ー","ー",IF(B25+1&gt;DATE(基本情報!$F$10,基本情報!$H$10,基本情報!$J$10),"ー",B25+1))</f>
        <v>45890</v>
      </c>
      <c r="C26" s="76" t="str">
        <f t="shared" si="0"/>
        <v>木</v>
      </c>
      <c r="D26" s="140" t="str">
        <f>IF(B26="ー","",IF(AND(B26&gt;=基本情報!$G$17,B26&lt;=基本情報!$J$17),"夏季休暇",IF(AND(B26&gt;=基本情報!$G$18,B26&lt;=基本情報!$J$18),"年末年始休暇",(IF($C26=基本情報!$G$16,"休日",IF($C26=基本情報!$I$16,"休日",""))))))</f>
        <v/>
      </c>
      <c r="E26" s="141"/>
      <c r="F26" s="142"/>
      <c r="G26" s="143"/>
      <c r="H26" s="143"/>
      <c r="I26" s="143"/>
      <c r="J26" s="139"/>
      <c r="K26" s="139"/>
      <c r="L26" s="139"/>
      <c r="M26" s="143"/>
      <c r="N26" s="143"/>
      <c r="O26" s="143"/>
      <c r="P26" s="143"/>
      <c r="Q26" s="143"/>
      <c r="R26" s="133"/>
      <c r="S26" s="133"/>
      <c r="T26" s="133"/>
      <c r="W26" s="81" t="str">
        <f>IF(G26=プルダウン!$B$4,ABS(B26-J26),"")</f>
        <v/>
      </c>
      <c r="X26" s="82" t="str">
        <f>IF(AND(D26="",G26=プルダウン!$B$4),プルダウン!$G$3,IF(AND(D26=プルダウン!$B$3,G26=プルダウン!$B$5),プルダウン!$G$4,IF(G26=プルダウン!$B$4,IF(J26="",プルダウン!$G$5,IF(AND(J26-B26&gt;=-28,J26-B26&lt;=28),"","28日以内に変更")),"")))</f>
        <v/>
      </c>
      <c r="Y26" s="180" t="str">
        <f>IF(G26=プルダウン!$B$4,IF(AND(J26&gt;=$B$10,J26&lt;$Z$9),"",プルダウン!$G$9),"")</f>
        <v/>
      </c>
      <c r="Z26" s="181"/>
      <c r="AA26" s="82" t="str">
        <f>IF(OR(C26="土",C26="日"),IF(G26=プルダウン!$B$4,IF(AND(J26&gt;=B24,J26&lt;=B30),プルダウン!$G$13,プルダウン!$G$12),""),"")</f>
        <v/>
      </c>
    </row>
    <row r="27" spans="2:27">
      <c r="B27" s="75">
        <f>IF(B26="ー","ー",IF(B26+1&gt;DATE(基本情報!$F$10,基本情報!$H$10,基本情報!$J$10),"ー",B26+1))</f>
        <v>45891</v>
      </c>
      <c r="C27" s="76" t="str">
        <f t="shared" si="0"/>
        <v>金</v>
      </c>
      <c r="D27" s="140" t="str">
        <f>IF(B27="ー","",IF(AND(B27&gt;=基本情報!$G$17,B27&lt;=基本情報!$J$17),"夏季休暇",IF(AND(B27&gt;=基本情報!$G$18,B27&lt;=基本情報!$J$18),"年末年始休暇",(IF($C27=基本情報!$G$16,"休日",IF($C27=基本情報!$I$16,"休日",""))))))</f>
        <v/>
      </c>
      <c r="E27" s="141"/>
      <c r="F27" s="142"/>
      <c r="G27" s="143"/>
      <c r="H27" s="143"/>
      <c r="I27" s="143"/>
      <c r="J27" s="139"/>
      <c r="K27" s="139"/>
      <c r="L27" s="139"/>
      <c r="M27" s="143"/>
      <c r="N27" s="143"/>
      <c r="O27" s="143"/>
      <c r="P27" s="143"/>
      <c r="Q27" s="143"/>
      <c r="R27" s="133"/>
      <c r="S27" s="133"/>
      <c r="T27" s="133"/>
      <c r="W27" s="81" t="str">
        <f>IF(G27=プルダウン!$B$4,ABS(B27-J27),"")</f>
        <v/>
      </c>
      <c r="X27" s="82" t="str">
        <f>IF(AND(D27="",G27=プルダウン!$B$4),プルダウン!$G$3,IF(AND(D27=プルダウン!$B$3,G27=プルダウン!$B$5),プルダウン!$G$4,IF(G27=プルダウン!$B$4,IF(J27="",プルダウン!$G$5,IF(AND(J27-B27&gt;=-28,J27-B27&lt;=28),"","28日以内に変更")),"")))</f>
        <v/>
      </c>
      <c r="Y27" s="180" t="str">
        <f>IF(G27=プルダウン!$B$4,IF(AND(J27&gt;=$B$10,J27&lt;$Z$9),"",プルダウン!$G$9),"")</f>
        <v/>
      </c>
      <c r="Z27" s="181"/>
      <c r="AA27" s="82" t="str">
        <f>IF(OR(C27="土",C27="日"),IF(G27=プルダウン!$B$4,IF(AND(J27&gt;=B24,J27&lt;=B30),プルダウン!$G$13,プルダウン!$G$12),""),"")</f>
        <v/>
      </c>
    </row>
    <row r="28" spans="2:27">
      <c r="B28" s="75">
        <f>IF(B27="ー","ー",IF(B27+1&gt;DATE(基本情報!$F$10,基本情報!$H$10,基本情報!$J$10),"ー",B27+1))</f>
        <v>45892</v>
      </c>
      <c r="C28" s="76" t="str">
        <f t="shared" si="0"/>
        <v>土</v>
      </c>
      <c r="D28" s="140" t="str">
        <f>IF(B28="ー","",IF(AND(B28&gt;=基本情報!$G$17,B28&lt;=基本情報!$J$17),"夏季休暇",IF(AND(B28&gt;=基本情報!$G$18,B28&lt;=基本情報!$J$18),"年末年始休暇",(IF($C28=基本情報!$G$16,"休日",IF($C28=基本情報!$I$16,"休日",""))))))</f>
        <v>休日</v>
      </c>
      <c r="E28" s="141"/>
      <c r="F28" s="142"/>
      <c r="G28" s="143" t="s">
        <v>17</v>
      </c>
      <c r="H28" s="143"/>
      <c r="I28" s="143"/>
      <c r="J28" s="139">
        <v>45881</v>
      </c>
      <c r="K28" s="139"/>
      <c r="L28" s="139"/>
      <c r="M28" s="143" t="s">
        <v>93</v>
      </c>
      <c r="N28" s="143"/>
      <c r="O28" s="143"/>
      <c r="P28" s="143"/>
      <c r="Q28" s="143"/>
      <c r="R28" s="133"/>
      <c r="S28" s="133"/>
      <c r="T28" s="133"/>
      <c r="W28" s="81">
        <f>IF(G28=プルダウン!$B$4,ABS(B28-J28),"")</f>
        <v>11</v>
      </c>
      <c r="X28" s="82" t="str">
        <f>IF(AND(D28="",G28=プルダウン!$B$4),プルダウン!$G$3,IF(AND(D28=プルダウン!$B$3,G28=プルダウン!$B$5),プルダウン!$G$4,IF(G28=プルダウン!$B$4,IF(J28="",プルダウン!$G$5,IF(AND(J28-B28&gt;=-28,J28-B28&lt;=28),"","28日以内に変更")),"")))</f>
        <v/>
      </c>
      <c r="Y28" s="180" t="str">
        <f>IF(G28=プルダウン!$B$4,IF(AND(J28&gt;=$B$10,J28&lt;$Z$9),"",プルダウン!$G$9),"")</f>
        <v/>
      </c>
      <c r="Z28" s="181"/>
      <c r="AA28" s="82" t="str">
        <f>IF(OR(C28="土",C28="日"),IF(G28=プルダウン!$B$4,IF(AND(J28&gt;=B24,J28&lt;=B30),プルダウン!$G$13,プルダウン!$G$12),""),"")</f>
        <v>振替週単位外</v>
      </c>
    </row>
    <row r="29" spans="2:27">
      <c r="B29" s="75">
        <f>IF(B28="ー","ー",IF(B28+1&gt;DATE(基本情報!$F$10,基本情報!$H$10,基本情報!$J$10),"ー",B28+1))</f>
        <v>45893</v>
      </c>
      <c r="C29" s="76" t="str">
        <f t="shared" si="0"/>
        <v>日</v>
      </c>
      <c r="D29" s="140" t="str">
        <f>IF(B29="ー","",IF(AND(B29&gt;=基本情報!$G$17,B29&lt;=基本情報!$J$17),"夏季休暇",IF(AND(B29&gt;=基本情報!$G$18,B29&lt;=基本情報!$J$18),"年末年始休暇",(IF($C29=基本情報!$G$16,"休日",IF($C29=基本情報!$I$16,"休日",""))))))</f>
        <v>休日</v>
      </c>
      <c r="E29" s="141"/>
      <c r="F29" s="142"/>
      <c r="G29" s="143" t="s">
        <v>13</v>
      </c>
      <c r="H29" s="143"/>
      <c r="I29" s="143"/>
      <c r="J29" s="139"/>
      <c r="K29" s="139"/>
      <c r="L29" s="139"/>
      <c r="M29" s="143"/>
      <c r="N29" s="143"/>
      <c r="O29" s="143"/>
      <c r="P29" s="143"/>
      <c r="Q29" s="143"/>
      <c r="R29" s="133"/>
      <c r="S29" s="133"/>
      <c r="T29" s="133"/>
      <c r="W29" s="81" t="str">
        <f>IF(G29=プルダウン!$B$4,ABS(B29-J29),"")</f>
        <v/>
      </c>
      <c r="X29" s="82" t="str">
        <f>IF(AND(D29="",G29=プルダウン!$B$4),プルダウン!$G$3,IF(AND(D29=プルダウン!$B$3,G29=プルダウン!$B$5),プルダウン!$G$4,IF(G29=プルダウン!$B$4,IF(J29="",プルダウン!$G$5,IF(AND(J29-B29&gt;=-28,J29-B29&lt;=28),"","28日以内に変更")),"")))</f>
        <v/>
      </c>
      <c r="Y29" s="180" t="str">
        <f>IF(G29=プルダウン!$B$4,IF(AND(J29&gt;=$B$10,J29&lt;$Z$9),"",プルダウン!$G$9),"")</f>
        <v/>
      </c>
      <c r="Z29" s="181"/>
      <c r="AA29" s="82" t="str">
        <f>IF(OR(C29="土",C29="日"),IF(G29=プルダウン!$B$4,IF(AND(J29&gt;=B24,J29&lt;=B30),プルダウン!$G$13,プルダウン!$G$12),""),"")</f>
        <v/>
      </c>
    </row>
    <row r="30" spans="2:27">
      <c r="B30" s="77">
        <f>IF(B29="ー","ー",IF(B29+1&gt;DATE(基本情報!$F$10,基本情報!$H$10,基本情報!$J$10),"ー",B29+1))</f>
        <v>45894</v>
      </c>
      <c r="C30" s="78" t="str">
        <f t="shared" si="0"/>
        <v>月</v>
      </c>
      <c r="D30" s="154" t="str">
        <f>IF(B30="ー","",IF(AND(B30&gt;=基本情報!$G$17,B30&lt;=基本情報!$J$17),"夏季休暇",IF(AND(B30&gt;=基本情報!$G$18,B30&lt;=基本情報!$J$18),"年末年始休暇",(IF($C30=基本情報!$G$16,"休日",IF($C30=基本情報!$I$16,"休日",""))))))</f>
        <v/>
      </c>
      <c r="E30" s="155"/>
      <c r="F30" s="156"/>
      <c r="G30" s="146"/>
      <c r="H30" s="146"/>
      <c r="I30" s="146"/>
      <c r="J30" s="174"/>
      <c r="K30" s="174"/>
      <c r="L30" s="174"/>
      <c r="M30" s="146"/>
      <c r="N30" s="146"/>
      <c r="O30" s="146"/>
      <c r="P30" s="146"/>
      <c r="Q30" s="146"/>
      <c r="R30" s="134"/>
      <c r="S30" s="134"/>
      <c r="T30" s="134"/>
      <c r="W30" s="83" t="str">
        <f>IF(G30=プルダウン!$B$4,ABS(B30-J30),"")</f>
        <v/>
      </c>
      <c r="X30" s="84" t="str">
        <f>IF(AND(D30="",G30=プルダウン!$B$4),プルダウン!$G$3,IF(AND(D30=プルダウン!$B$3,G30=プルダウン!$B$5),プルダウン!$G$4,IF(G30=プルダウン!$B$4,IF(J30="",プルダウン!$G$5,IF(AND(J30-B30&gt;=-28,J30-B30&lt;=28),"","28日以内に変更")),"")))</f>
        <v/>
      </c>
      <c r="Y30" s="182" t="str">
        <f>IF(G30=プルダウン!$B$4,IF(AND(J30&gt;=$B$10,J30&lt;$Z$9),"",プルダウン!$G$9),"")</f>
        <v/>
      </c>
      <c r="Z30" s="183"/>
      <c r="AA30" s="84" t="str">
        <f>IF(OR(C30="土",C30="日"),IF(G30=プルダウン!$B$4,IF(AND(J30&gt;=B24,J30&lt;=B30),プルダウン!$G$13,プルダウン!$G$12),""),"")</f>
        <v/>
      </c>
    </row>
    <row r="31" spans="2:27">
      <c r="B31" s="73">
        <f>IF(B30="ー","ー",IF(B30+1&gt;DATE(基本情報!$F$10,基本情報!$H$10,基本情報!$J$10),"ー",IF(MONTH(B24)=MONTH(B30+1),B30+1,"ー")))</f>
        <v>45895</v>
      </c>
      <c r="C31" s="74" t="str">
        <f t="shared" si="0"/>
        <v>火</v>
      </c>
      <c r="D31" s="136" t="str">
        <f>IF(B31="ー","",IF(AND(B31&gt;=基本情報!$G$17,B31&lt;=基本情報!$J$17),"夏季休暇",IF(AND(B31&gt;=基本情報!$G$18,B31&lt;=基本情報!$J$18),"年末年始休暇",(IF($C31=基本情報!$G$16,"休日",IF($C31=基本情報!$I$16,"休日",""))))))</f>
        <v/>
      </c>
      <c r="E31" s="137"/>
      <c r="F31" s="138"/>
      <c r="G31" s="135"/>
      <c r="H31" s="135"/>
      <c r="I31" s="135"/>
      <c r="J31" s="175"/>
      <c r="K31" s="175"/>
      <c r="L31" s="175"/>
      <c r="M31" s="135"/>
      <c r="N31" s="135"/>
      <c r="O31" s="135"/>
      <c r="P31" s="135"/>
      <c r="Q31" s="135"/>
      <c r="R31" s="132" t="str">
        <f>IF(COUNTIF(B31:B37,"ー"),"ー",IF(COUNTBLANK(X31:X37)&lt;7,"×",IF(COUNTIF(G31:G37,プルダウン!$B$6)+COUNTIF(G31:G37,プルダウン!$B$7)+COUNTIF(G31:G37,プルダウン!$B$8)+COUNTIF(G31:G37,プルダウン!$B$9)+COUNTIF(G31:G37,プルダウン!$B$10)&gt;0,"ー",IF(COUNTIF(G31:G37,プルダウン!$B$3)+COUNTIF(G31:G37,プルダウン!$B$4)&gt;=2,"○","×"))))</f>
        <v>○</v>
      </c>
      <c r="S31" s="132" t="str">
        <f>IF(R31="○",IF(COUNTBLANK(Y31:Y37)=7,R31,"×"),R31)</f>
        <v>○</v>
      </c>
      <c r="T31" s="132" t="str">
        <f>IF(S31="○",IF(COUNTIF(AA31:AA37,プルダウン!$G$12)=0,S31,"×"),S31)</f>
        <v>○</v>
      </c>
      <c r="W31" s="79" t="str">
        <f>IF(G31=プルダウン!$B$4,ABS(B31-J31),"")</f>
        <v/>
      </c>
      <c r="X31" s="80" t="str">
        <f>IF(AND(D31="",G31=プルダウン!$B$4),プルダウン!$G$3,IF(AND(D31=プルダウン!$B$3,G31=プルダウン!$B$5),プルダウン!$G$4,IF(G31=プルダウン!$B$4,IF(J31="",プルダウン!$G$5,IF(AND(J31-B31&gt;=-28,J31-B31&lt;=28),"","28日以内に変更")),"")))</f>
        <v/>
      </c>
      <c r="Y31" s="178" t="str">
        <f>IF(G31=プルダウン!$B$4,IF(AND(J31&gt;=$B$10,J31&lt;$Z$9),"",プルダウン!$G$9),"")</f>
        <v/>
      </c>
      <c r="Z31" s="179"/>
      <c r="AA31" s="80" t="str">
        <f>IF(OR(C31="土",C31="日"),IF(G31=プルダウン!$B$4,IF(AND(J31&gt;=B31,J31&lt;=B37),プルダウン!$G$13,プルダウン!$G$12),""),"")</f>
        <v/>
      </c>
    </row>
    <row r="32" spans="2:27">
      <c r="B32" s="75">
        <f>IF(B31="ー","ー",IF(B31+1&gt;DATE(基本情報!$F$10,基本情報!$H$10,基本情報!$J$10),"ー",B31+1))</f>
        <v>45896</v>
      </c>
      <c r="C32" s="76" t="str">
        <f t="shared" si="0"/>
        <v>水</v>
      </c>
      <c r="D32" s="140" t="str">
        <f>IF(B32="ー","",IF(AND(B32&gt;=基本情報!$G$17,B32&lt;=基本情報!$J$17),"夏季休暇",IF(AND(B32&gt;=基本情報!$G$18,B32&lt;=基本情報!$J$18),"年末年始休暇",(IF($C32=基本情報!$G$16,"休日",IF($C32=基本情報!$I$16,"休日",""))))))</f>
        <v/>
      </c>
      <c r="E32" s="141"/>
      <c r="F32" s="142"/>
      <c r="G32" s="143"/>
      <c r="H32" s="143"/>
      <c r="I32" s="143"/>
      <c r="J32" s="139"/>
      <c r="K32" s="139"/>
      <c r="L32" s="139"/>
      <c r="M32" s="143"/>
      <c r="N32" s="143"/>
      <c r="O32" s="143"/>
      <c r="P32" s="143"/>
      <c r="Q32" s="143"/>
      <c r="R32" s="133"/>
      <c r="S32" s="133"/>
      <c r="T32" s="133"/>
      <c r="W32" s="81" t="str">
        <f>IF(G32=プルダウン!$B$4,ABS(B32-J32),"")</f>
        <v/>
      </c>
      <c r="X32" s="82" t="str">
        <f>IF(AND(D32="",G32=プルダウン!$B$4),プルダウン!$G$3,IF(AND(D32=プルダウン!$B$3,G32=プルダウン!$B$5),プルダウン!$G$4,IF(G32=プルダウン!$B$4,IF(J32="",プルダウン!$G$5,IF(AND(J32-B32&gt;=-28,J32-B32&lt;=28),"","28日以内に変更")),"")))</f>
        <v/>
      </c>
      <c r="Y32" s="180" t="str">
        <f>IF(G32=プルダウン!$B$4,IF(AND(J32&gt;=$B$10,J32&lt;$Z$9),"",プルダウン!$G$9),"")</f>
        <v/>
      </c>
      <c r="Z32" s="181"/>
      <c r="AA32" s="82" t="str">
        <f>IF(OR(C32="土",C32="日"),IF(G32=プルダウン!$B$4,IF(AND(J32&gt;=B31,J32&lt;=B37),プルダウン!$G$13,プルダウン!$G$12),""),"")</f>
        <v/>
      </c>
    </row>
    <row r="33" spans="2:27">
      <c r="B33" s="75">
        <f>IF(B32="ー","ー",IF(B32+1&gt;DATE(基本情報!$F$10,基本情報!$H$10,基本情報!$J$10),"ー",B32+1))</f>
        <v>45897</v>
      </c>
      <c r="C33" s="76" t="str">
        <f t="shared" si="0"/>
        <v>木</v>
      </c>
      <c r="D33" s="140" t="str">
        <f>IF(B33="ー","",IF(AND(B33&gt;=基本情報!$G$17,B33&lt;=基本情報!$J$17),"夏季休暇",IF(AND(B33&gt;=基本情報!$G$18,B33&lt;=基本情報!$J$18),"年末年始休暇",(IF($C33=基本情報!$G$16,"休日",IF($C33=基本情報!$I$16,"休日",""))))))</f>
        <v/>
      </c>
      <c r="E33" s="141"/>
      <c r="F33" s="142"/>
      <c r="G33" s="143"/>
      <c r="H33" s="143"/>
      <c r="I33" s="143"/>
      <c r="J33" s="139"/>
      <c r="K33" s="139"/>
      <c r="L33" s="139"/>
      <c r="M33" s="143"/>
      <c r="N33" s="143"/>
      <c r="O33" s="143"/>
      <c r="P33" s="143"/>
      <c r="Q33" s="143"/>
      <c r="R33" s="133"/>
      <c r="S33" s="133"/>
      <c r="T33" s="133"/>
      <c r="W33" s="81" t="str">
        <f>IF(G33=プルダウン!$B$4,ABS(B33-J33),"")</f>
        <v/>
      </c>
      <c r="X33" s="82" t="str">
        <f>IF(AND(D33="",G33=プルダウン!$B$4),プルダウン!$G$3,IF(AND(D33=プルダウン!$B$3,G33=プルダウン!$B$5),プルダウン!$G$4,IF(G33=プルダウン!$B$4,IF(J33="",プルダウン!$G$5,IF(AND(J33-B33&gt;=-28,J33-B33&lt;=28),"","28日以内に変更")),"")))</f>
        <v/>
      </c>
      <c r="Y33" s="180" t="str">
        <f>IF(G33=プルダウン!$B$4,IF(AND(J33&gt;=$B$10,J33&lt;$Z$9),"",プルダウン!$G$9),"")</f>
        <v/>
      </c>
      <c r="Z33" s="181"/>
      <c r="AA33" s="82" t="str">
        <f>IF(OR(C33="土",C33="日"),IF(G33=プルダウン!$B$4,IF(AND(J33&gt;=B31,J33&lt;=B37),プルダウン!$G$13,プルダウン!$G$12),""),"")</f>
        <v/>
      </c>
    </row>
    <row r="34" spans="2:27">
      <c r="B34" s="75">
        <f>IF(B33="ー","ー",IF(B33+1&gt;DATE(基本情報!$F$10,基本情報!$H$10,基本情報!$J$10),"ー",B33+1))</f>
        <v>45898</v>
      </c>
      <c r="C34" s="76" t="str">
        <f t="shared" si="0"/>
        <v>金</v>
      </c>
      <c r="D34" s="140" t="str">
        <f>IF(B34="ー","",IF(AND(B34&gt;=基本情報!$G$17,B34&lt;=基本情報!$J$17),"夏季休暇",IF(AND(B34&gt;=基本情報!$G$18,B34&lt;=基本情報!$J$18),"年末年始休暇",(IF($C34=基本情報!$G$16,"休日",IF($C34=基本情報!$I$16,"休日",""))))))</f>
        <v/>
      </c>
      <c r="E34" s="141"/>
      <c r="F34" s="142"/>
      <c r="G34" s="143"/>
      <c r="H34" s="143"/>
      <c r="I34" s="143"/>
      <c r="J34" s="139"/>
      <c r="K34" s="139"/>
      <c r="L34" s="139"/>
      <c r="M34" s="143"/>
      <c r="N34" s="143"/>
      <c r="O34" s="143"/>
      <c r="P34" s="143"/>
      <c r="Q34" s="143"/>
      <c r="R34" s="133"/>
      <c r="S34" s="133"/>
      <c r="T34" s="133"/>
      <c r="W34" s="81" t="str">
        <f>IF(G34=プルダウン!$B$4,ABS(B34-J34),"")</f>
        <v/>
      </c>
      <c r="X34" s="82" t="str">
        <f>IF(AND(D34="",G34=プルダウン!$B$4),プルダウン!$G$3,IF(AND(D34=プルダウン!$B$3,G34=プルダウン!$B$5),プルダウン!$G$4,IF(G34=プルダウン!$B$4,IF(J34="",プルダウン!$G$5,IF(AND(J34-B34&gt;=-28,J34-B34&lt;=28),"","28日以内に変更")),"")))</f>
        <v/>
      </c>
      <c r="Y34" s="180" t="str">
        <f>IF(G34=プルダウン!$B$4,IF(AND(J34&gt;=$B$10,J34&lt;$Z$9),"",プルダウン!$G$9),"")</f>
        <v/>
      </c>
      <c r="Z34" s="181"/>
      <c r="AA34" s="82" t="str">
        <f>IF(OR(C34="土",C34="日"),IF(G34=プルダウン!$B$4,IF(AND(J34&gt;=B31,J34&lt;=B37),プルダウン!$G$13,プルダウン!$G$12),""),"")</f>
        <v/>
      </c>
    </row>
    <row r="35" spans="2:27">
      <c r="B35" s="75">
        <f>IF(B34="ー","ー",IF(B34+1&gt;DATE(基本情報!$F$10,基本情報!$H$10,基本情報!$J$10),"ー",B34+1))</f>
        <v>45899</v>
      </c>
      <c r="C35" s="76" t="str">
        <f t="shared" si="0"/>
        <v>土</v>
      </c>
      <c r="D35" s="140" t="str">
        <f>IF(B35="ー","",IF(AND(B35&gt;=基本情報!$G$17,B35&lt;=基本情報!$J$17),"夏季休暇",IF(AND(B35&gt;=基本情報!$G$18,B35&lt;=基本情報!$J$18),"年末年始休暇",(IF($C35=基本情報!$G$16,"休日",IF($C35=基本情報!$I$16,"休日",""))))))</f>
        <v>休日</v>
      </c>
      <c r="E35" s="141"/>
      <c r="F35" s="142"/>
      <c r="G35" s="143" t="s">
        <v>17</v>
      </c>
      <c r="H35" s="143"/>
      <c r="I35" s="143"/>
      <c r="J35" s="139">
        <v>45901</v>
      </c>
      <c r="K35" s="139"/>
      <c r="L35" s="139"/>
      <c r="M35" s="143" t="s">
        <v>94</v>
      </c>
      <c r="N35" s="143"/>
      <c r="O35" s="143"/>
      <c r="P35" s="143"/>
      <c r="Q35" s="143"/>
      <c r="R35" s="133"/>
      <c r="S35" s="133"/>
      <c r="T35" s="133"/>
      <c r="W35" s="81">
        <f>IF(G35=プルダウン!$B$4,ABS(B35-J35),"")</f>
        <v>2</v>
      </c>
      <c r="X35" s="82" t="str">
        <f>IF(AND(D35="",G35=プルダウン!$B$4),プルダウン!$G$3,IF(AND(D35=プルダウン!$B$3,G35=プルダウン!$B$5),プルダウン!$G$4,IF(G35=プルダウン!$B$4,IF(J35="",プルダウン!$G$5,IF(AND(J35-B35&gt;=-28,J35-B35&lt;=28),"","28日以内に変更")),"")))</f>
        <v/>
      </c>
      <c r="Y35" s="180" t="str">
        <f>IF(G35=プルダウン!$B$4,IF(AND(J35&gt;=$B$10,J35&lt;$Z$9),"",プルダウン!$G$9),"")</f>
        <v/>
      </c>
      <c r="Z35" s="181"/>
      <c r="AA35" s="82" t="str">
        <f>IF(OR(C35="土",C35="日"),IF(G35=プルダウン!$B$4,IF(AND(J35&gt;=B31,J35&lt;=B37),プルダウン!$G$13,プルダウン!$G$12),""),"")</f>
        <v>要事前協議</v>
      </c>
    </row>
    <row r="36" spans="2:27">
      <c r="B36" s="75">
        <f>IF(B35="ー","ー",IF(B35+1&gt;DATE(基本情報!$F$10,基本情報!$H$10,基本情報!$J$10),"ー",B35+1))</f>
        <v>45900</v>
      </c>
      <c r="C36" s="76" t="str">
        <f t="shared" si="0"/>
        <v>日</v>
      </c>
      <c r="D36" s="140" t="str">
        <f>IF(B36="ー","",IF(AND(B36&gt;=基本情報!$G$17,B36&lt;=基本情報!$J$17),"夏季休暇",IF(AND(B36&gt;=基本情報!$G$18,B36&lt;=基本情報!$J$18),"年末年始休暇",(IF($C36=基本情報!$G$16,"休日",IF($C36=基本情報!$I$16,"休日",""))))))</f>
        <v>休日</v>
      </c>
      <c r="E36" s="141"/>
      <c r="F36" s="142"/>
      <c r="G36" s="143" t="s">
        <v>13</v>
      </c>
      <c r="H36" s="143"/>
      <c r="I36" s="143"/>
      <c r="J36" s="139"/>
      <c r="K36" s="139"/>
      <c r="L36" s="139"/>
      <c r="M36" s="143"/>
      <c r="N36" s="143"/>
      <c r="O36" s="143"/>
      <c r="P36" s="143"/>
      <c r="Q36" s="143"/>
      <c r="R36" s="133"/>
      <c r="S36" s="133"/>
      <c r="T36" s="133"/>
      <c r="W36" s="81" t="str">
        <f>IF(G36=プルダウン!$B$4,ABS(B36-J36),"")</f>
        <v/>
      </c>
      <c r="X36" s="82" t="str">
        <f>IF(AND(D36="",G36=プルダウン!$B$4),プルダウン!$G$3,IF(AND(D36=プルダウン!$B$3,G36=プルダウン!$B$5),プルダウン!$G$4,IF(G36=プルダウン!$B$4,IF(J36="",プルダウン!$G$5,IF(AND(J36-B36&gt;=-28,J36-B36&lt;=28),"","28日以内に変更")),"")))</f>
        <v/>
      </c>
      <c r="Y36" s="180" t="str">
        <f>IF(G36=プルダウン!$B$4,IF(AND(J36&gt;=$B$10,J36&lt;$Z$9),"",プルダウン!$G$9),"")</f>
        <v/>
      </c>
      <c r="Z36" s="181"/>
      <c r="AA36" s="82" t="str">
        <f>IF(OR(C36="土",C36="日"),IF(G36=プルダウン!$B$4,IF(AND(J36&gt;=B31,J36&lt;=B37),プルダウン!$G$13,プルダウン!$G$12),""),"")</f>
        <v/>
      </c>
    </row>
    <row r="37" spans="2:27">
      <c r="B37" s="77">
        <f>IF(B36="ー","ー",IF(B36+1&gt;DATE(基本情報!$F$10,基本情報!$H$10,基本情報!$J$10),"ー",B36+1))</f>
        <v>45901</v>
      </c>
      <c r="C37" s="78" t="str">
        <f t="shared" si="0"/>
        <v>月</v>
      </c>
      <c r="D37" s="154" t="str">
        <f>IF(B37="ー","",IF(AND(B37&gt;=基本情報!$G$17,B37&lt;=基本情報!$J$17),"夏季休暇",IF(AND(B37&gt;=基本情報!$G$18,B37&lt;=基本情報!$J$18),"年末年始休暇",(IF($C37=基本情報!$G$16,"休日",IF($C37=基本情報!$I$16,"休日",""))))))</f>
        <v/>
      </c>
      <c r="E37" s="155"/>
      <c r="F37" s="156"/>
      <c r="G37" s="146" t="s">
        <v>9</v>
      </c>
      <c r="H37" s="146"/>
      <c r="I37" s="146"/>
      <c r="J37" s="174"/>
      <c r="K37" s="174"/>
      <c r="L37" s="174"/>
      <c r="M37" s="146"/>
      <c r="N37" s="146"/>
      <c r="O37" s="146"/>
      <c r="P37" s="146"/>
      <c r="Q37" s="146"/>
      <c r="R37" s="134"/>
      <c r="S37" s="134"/>
      <c r="T37" s="134"/>
      <c r="W37" s="83" t="str">
        <f>IF(G37=プルダウン!$B$4,ABS(B37-J37),"")</f>
        <v/>
      </c>
      <c r="X37" s="84" t="str">
        <f>IF(AND(D37="",G37=プルダウン!$B$4),プルダウン!$G$3,IF(AND(D37=プルダウン!$B$3,G37=プルダウン!$B$5),プルダウン!$G$4,IF(G37=プルダウン!$B$4,IF(J37="",プルダウン!$G$5,IF(AND(J37-B37&gt;=-28,J37-B37&lt;=28),"","28日以内に変更")),"")))</f>
        <v/>
      </c>
      <c r="Y37" s="182" t="str">
        <f>IF(G37=プルダウン!$B$4,IF(AND(J37&gt;=$B$10,J37&lt;$Z$9),"",プルダウン!$G$9),"")</f>
        <v/>
      </c>
      <c r="Z37" s="183"/>
      <c r="AA37" s="84" t="str">
        <f>IF(OR(C37="土",C37="日"),IF(G37=プルダウン!$B$4,IF(AND(J37&gt;=B31,J37&lt;=B37),プルダウン!$G$13,プルダウン!$G$12),""),"")</f>
        <v/>
      </c>
    </row>
    <row r="38" spans="2:27">
      <c r="B38" s="73" t="str">
        <f>IF(B37="ー","ー",IF(B37+1&gt;DATE(基本情報!$F$10,基本情報!$H$10,基本情報!$J$10),"ー",IF(MONTH(B31)=MONTH(B37+1),B37+1,"ー")))</f>
        <v>ー</v>
      </c>
      <c r="C38" s="74" t="str">
        <f t="shared" si="0"/>
        <v>ー</v>
      </c>
      <c r="D38" s="136" t="str">
        <f>IF(B38="ー","",IF(AND(B38&gt;=基本情報!$G$17,B38&lt;=基本情報!$J$17),"夏季休暇",IF(AND(B38&gt;=基本情報!$G$18,B38&lt;=基本情報!$J$18),"年末年始休暇",(IF($C38=基本情報!$G$16,"休日",IF($C38=基本情報!$I$16,"休日",""))))))</f>
        <v/>
      </c>
      <c r="E38" s="137"/>
      <c r="F38" s="138"/>
      <c r="G38" s="135"/>
      <c r="H38" s="135"/>
      <c r="I38" s="135"/>
      <c r="J38" s="175"/>
      <c r="K38" s="175"/>
      <c r="L38" s="175"/>
      <c r="M38" s="135"/>
      <c r="N38" s="135"/>
      <c r="O38" s="135"/>
      <c r="P38" s="135"/>
      <c r="Q38" s="135"/>
      <c r="R38" s="132" t="str">
        <f>IF(COUNTIF(B38:B44,"ー"),"ー",IF(COUNTBLANK(X38:X44)&lt;7,"×",IF(COUNTIF(G38:G44,プルダウン!$B$6)+COUNTIF(G38:G44,プルダウン!$B$7)+COUNTIF(G38:G44,プルダウン!$B$8)+COUNTIF(G38:G44,プルダウン!$B$9)+COUNTIF(G38:G44,プルダウン!$B$10)&gt;0,"ー",IF(COUNTIF(G38:G44,プルダウン!$B$3)+COUNTIF(G38:G44,プルダウン!$B$4)&gt;=2,"○","×"))))</f>
        <v>ー</v>
      </c>
      <c r="S38" s="132" t="str">
        <f>IF(R38="○",IF(COUNTBLANK(Y38:Y44)=7,R38,"×"),R38)</f>
        <v>ー</v>
      </c>
      <c r="T38" s="132" t="str">
        <f>IF(S38="○",IF(COUNTIF(AA38:AA44,プルダウン!$G$12)=0,S38,"×"),S38)</f>
        <v>ー</v>
      </c>
      <c r="W38" s="79" t="str">
        <f>IF(G38=プルダウン!$B$4,ABS(B38-J38),"")</f>
        <v/>
      </c>
      <c r="X38" s="80" t="str">
        <f>IF(AND(D38="",G38=プルダウン!$B$4),プルダウン!$G$3,IF(AND(D38=プルダウン!$B$3,G38=プルダウン!$B$5),プルダウン!$G$4,IF(G38=プルダウン!$B$4,IF(J38="",プルダウン!$G$5,IF(AND(J38-B38&gt;=-28,J38-B38&lt;=28),"","28日以内に変更")),"")))</f>
        <v/>
      </c>
      <c r="Y38" s="178" t="str">
        <f>IF(G38=プルダウン!$B$4,IF(AND(J38&gt;=$B$10,J38&lt;$Z$9),"",プルダウン!$G$9),"")</f>
        <v/>
      </c>
      <c r="Z38" s="179"/>
      <c r="AA38" s="80" t="str">
        <f>IF(OR(C38="土",C38="日"),IF(G38=プルダウン!$B$4,IF(AND(J38&gt;=B38,J38&lt;=B44),プルダウン!$G$13,プルダウン!$G$12),""),"")</f>
        <v/>
      </c>
    </row>
    <row r="39" spans="2:27">
      <c r="B39" s="75" t="str">
        <f>IF(B38="ー","ー",IF(B38+1&gt;DATE(基本情報!$F$10,基本情報!$H$10,基本情報!$J$10),"ー",B38+1))</f>
        <v>ー</v>
      </c>
      <c r="C39" s="76" t="str">
        <f t="shared" si="0"/>
        <v>ー</v>
      </c>
      <c r="D39" s="140" t="str">
        <f>IF(B39="ー","",IF(AND(B39&gt;=基本情報!$G$17,B39&lt;=基本情報!$J$17),"夏季休暇",IF(AND(B39&gt;=基本情報!$G$18,B39&lt;=基本情報!$J$18),"年末年始休暇",(IF($C39=基本情報!$G$16,"休日",IF($C39=基本情報!$I$16,"休日",""))))))</f>
        <v/>
      </c>
      <c r="E39" s="141"/>
      <c r="F39" s="142"/>
      <c r="G39" s="143"/>
      <c r="H39" s="143"/>
      <c r="I39" s="143"/>
      <c r="J39" s="139"/>
      <c r="K39" s="139"/>
      <c r="L39" s="139"/>
      <c r="M39" s="143"/>
      <c r="N39" s="143"/>
      <c r="O39" s="143"/>
      <c r="P39" s="143"/>
      <c r="Q39" s="143"/>
      <c r="R39" s="133"/>
      <c r="S39" s="133"/>
      <c r="T39" s="133"/>
      <c r="W39" s="81" t="str">
        <f>IF(G39=プルダウン!$B$4,ABS(B39-J39),"")</f>
        <v/>
      </c>
      <c r="X39" s="82" t="str">
        <f>IF(AND(D39="",G39=プルダウン!$B$4),プルダウン!$G$3,IF(AND(D39=プルダウン!$B$3,G39=プルダウン!$B$5),プルダウン!$G$4,IF(G39=プルダウン!$B$4,IF(J39="",プルダウン!$G$5,IF(AND(J39-B39&gt;=-28,J39-B39&lt;=28),"","28日以内に変更")),"")))</f>
        <v/>
      </c>
      <c r="Y39" s="180" t="str">
        <f>IF(G39=プルダウン!$B$4,IF(AND(J39&gt;=$B$10,J39&lt;$Z$9),"",プルダウン!$G$9),"")</f>
        <v/>
      </c>
      <c r="Z39" s="181"/>
      <c r="AA39" s="82" t="str">
        <f>IF(OR(C39="土",C39="日"),IF(G39=プルダウン!$B$4,IF(AND(J39&gt;=B38,J39&lt;=B44),プルダウン!$G$13,プルダウン!$G$12),""),"")</f>
        <v/>
      </c>
    </row>
    <row r="40" spans="2:27">
      <c r="B40" s="75" t="str">
        <f>IF(B39="ー","ー",IF(B39+1&gt;DATE(基本情報!$F$10,基本情報!$H$10,基本情報!$J$10),"ー",B39+1))</f>
        <v>ー</v>
      </c>
      <c r="C40" s="76" t="str">
        <f t="shared" si="0"/>
        <v>ー</v>
      </c>
      <c r="D40" s="140" t="str">
        <f>IF(B40="ー","",IF(AND(B40&gt;=基本情報!$G$17,B40&lt;=基本情報!$J$17),"夏季休暇",IF(AND(B40&gt;=基本情報!$G$18,B40&lt;=基本情報!$J$18),"年末年始休暇",(IF($C40=基本情報!$G$16,"休日",IF($C40=基本情報!$I$16,"休日",""))))))</f>
        <v/>
      </c>
      <c r="E40" s="141"/>
      <c r="F40" s="142"/>
      <c r="G40" s="143"/>
      <c r="H40" s="143"/>
      <c r="I40" s="143"/>
      <c r="J40" s="139"/>
      <c r="K40" s="139"/>
      <c r="L40" s="139"/>
      <c r="M40" s="143"/>
      <c r="N40" s="143"/>
      <c r="O40" s="143"/>
      <c r="P40" s="143"/>
      <c r="Q40" s="143"/>
      <c r="R40" s="133"/>
      <c r="S40" s="133"/>
      <c r="T40" s="133"/>
      <c r="W40" s="81" t="str">
        <f>IF(G40=プルダウン!$B$4,ABS(B40-J40),"")</f>
        <v/>
      </c>
      <c r="X40" s="82" t="str">
        <f>IF(AND(D40="",G40=プルダウン!$B$4),プルダウン!$G$3,IF(AND(D40=プルダウン!$B$3,G40=プルダウン!$B$5),プルダウン!$G$4,IF(G40=プルダウン!$B$4,IF(J40="",プルダウン!$G$5,IF(AND(J40-B40&gt;=-28,J40-B40&lt;=28),"","28日以内に変更")),"")))</f>
        <v/>
      </c>
      <c r="Y40" s="180" t="str">
        <f>IF(G40=プルダウン!$B$4,IF(AND(J40&gt;=$B$10,J40&lt;$Z$9),"",プルダウン!$G$9),"")</f>
        <v/>
      </c>
      <c r="Z40" s="181"/>
      <c r="AA40" s="82" t="str">
        <f>IF(OR(C40="土",C40="日"),IF(G40=プルダウン!$B$4,IF(AND(J40&gt;=B38,J40&lt;=B44),プルダウン!$G$13,プルダウン!$G$12),""),"")</f>
        <v/>
      </c>
    </row>
    <row r="41" spans="2:27">
      <c r="B41" s="75" t="str">
        <f>IF(B40="ー","ー",IF(B40+1&gt;DATE(基本情報!$F$10,基本情報!$H$10,基本情報!$J$10),"ー",B40+1))</f>
        <v>ー</v>
      </c>
      <c r="C41" s="76" t="str">
        <f t="shared" ref="C41:C44" si="1">IFERROR(TEXT(B41,"aaa"),"")</f>
        <v>ー</v>
      </c>
      <c r="D41" s="140" t="str">
        <f>IF(B41="ー","",IF(AND(B41&gt;=基本情報!$G$17,B41&lt;=基本情報!$J$17),"夏季休暇",IF(AND(B41&gt;=基本情報!$G$18,B41&lt;=基本情報!$J$18),"年末年始休暇",(IF($C41=基本情報!$G$16,"休日",IF($C41=基本情報!$I$16,"休日",""))))))</f>
        <v/>
      </c>
      <c r="E41" s="141"/>
      <c r="F41" s="142"/>
      <c r="G41" s="143"/>
      <c r="H41" s="143"/>
      <c r="I41" s="143"/>
      <c r="J41" s="139"/>
      <c r="K41" s="139"/>
      <c r="L41" s="139"/>
      <c r="M41" s="143"/>
      <c r="N41" s="143"/>
      <c r="O41" s="143"/>
      <c r="P41" s="143"/>
      <c r="Q41" s="143"/>
      <c r="R41" s="133"/>
      <c r="S41" s="133"/>
      <c r="T41" s="133"/>
      <c r="W41" s="81" t="str">
        <f>IF(G41=プルダウン!$B$4,ABS(B41-J41),"")</f>
        <v/>
      </c>
      <c r="X41" s="82" t="str">
        <f>IF(AND(D41="",G41=プルダウン!$B$4),プルダウン!$G$3,IF(AND(D41=プルダウン!$B$3,G41=プルダウン!$B$5),プルダウン!$G$4,IF(G41=プルダウン!$B$4,IF(J41="",プルダウン!$G$5,IF(AND(J41-B41&gt;=-28,J41-B41&lt;=28),"","28日以内に変更")),"")))</f>
        <v/>
      </c>
      <c r="Y41" s="180" t="str">
        <f>IF(G41=プルダウン!$B$4,IF(AND(J41&gt;=$B$10,J41&lt;$Z$9),"",プルダウン!$G$9),"")</f>
        <v/>
      </c>
      <c r="Z41" s="181"/>
      <c r="AA41" s="82" t="str">
        <f>IF(OR(C41="土",C41="日"),IF(G41=プルダウン!$B$4,IF(AND(J41&gt;=B38,J41&lt;=B44),プルダウン!$G$13,プルダウン!$G$12),""),"")</f>
        <v/>
      </c>
    </row>
    <row r="42" spans="2:27">
      <c r="B42" s="75" t="str">
        <f>IF(B41="ー","ー",IF(B41+1&gt;DATE(基本情報!$F$10,基本情報!$H$10,基本情報!$J$10),"ー",B41+1))</f>
        <v>ー</v>
      </c>
      <c r="C42" s="76" t="str">
        <f t="shared" si="1"/>
        <v>ー</v>
      </c>
      <c r="D42" s="140" t="str">
        <f>IF(B42="ー","",IF(AND(B42&gt;=基本情報!$G$17,B42&lt;=基本情報!$J$17),"夏季休暇",IF(AND(B42&gt;=基本情報!$G$18,B42&lt;=基本情報!$J$18),"年末年始休暇",(IF($C42=基本情報!$G$16,"休日",IF($C42=基本情報!$I$16,"休日",""))))))</f>
        <v/>
      </c>
      <c r="E42" s="141"/>
      <c r="F42" s="142"/>
      <c r="G42" s="143"/>
      <c r="H42" s="143"/>
      <c r="I42" s="143"/>
      <c r="J42" s="139"/>
      <c r="K42" s="139"/>
      <c r="L42" s="139"/>
      <c r="M42" s="143"/>
      <c r="N42" s="143"/>
      <c r="O42" s="143"/>
      <c r="P42" s="143"/>
      <c r="Q42" s="143"/>
      <c r="R42" s="133"/>
      <c r="S42" s="133"/>
      <c r="T42" s="133"/>
      <c r="W42" s="81" t="str">
        <f>IF(G42=プルダウン!$B$4,ABS(B42-J42),"")</f>
        <v/>
      </c>
      <c r="X42" s="82" t="str">
        <f>IF(AND(D42="",G42=プルダウン!$B$4),プルダウン!$G$3,IF(AND(D42=プルダウン!$B$3,G42=プルダウン!$B$5),プルダウン!$G$4,IF(G42=プルダウン!$B$4,IF(J42="",プルダウン!$G$5,IF(AND(J42-B42&gt;=-28,J42-B42&lt;=28),"","28日以内に変更")),"")))</f>
        <v/>
      </c>
      <c r="Y42" s="180" t="str">
        <f>IF(G42=プルダウン!$B$4,IF(AND(J42&gt;=$B$10,J42&lt;$Z$9),"",プルダウン!$G$9),"")</f>
        <v/>
      </c>
      <c r="Z42" s="181"/>
      <c r="AA42" s="82" t="str">
        <f>IF(OR(C42="土",C42="日"),IF(G42=プルダウン!$B$4,IF(AND(J42&gt;=B38,J42&lt;=B44),プルダウン!$G$13,プルダウン!$G$12),""),"")</f>
        <v/>
      </c>
    </row>
    <row r="43" spans="2:27">
      <c r="B43" s="75" t="str">
        <f>IF(B42="ー","ー",IF(B42+1&gt;DATE(基本情報!$F$10,基本情報!$H$10,基本情報!$J$10),"ー",B42+1))</f>
        <v>ー</v>
      </c>
      <c r="C43" s="76" t="str">
        <f t="shared" si="1"/>
        <v>ー</v>
      </c>
      <c r="D43" s="140" t="str">
        <f>IF(B43="ー","",IF(AND(B43&gt;=基本情報!$G$17,B43&lt;=基本情報!$J$17),"夏季休暇",IF(AND(B43&gt;=基本情報!$G$18,B43&lt;=基本情報!$J$18),"年末年始休暇",(IF($C43=基本情報!$G$16,"休日",IF($C43=基本情報!$I$16,"休日",""))))))</f>
        <v/>
      </c>
      <c r="E43" s="141"/>
      <c r="F43" s="142"/>
      <c r="G43" s="143"/>
      <c r="H43" s="143"/>
      <c r="I43" s="143"/>
      <c r="J43" s="139"/>
      <c r="K43" s="139"/>
      <c r="L43" s="139"/>
      <c r="M43" s="143"/>
      <c r="N43" s="143"/>
      <c r="O43" s="143"/>
      <c r="P43" s="143"/>
      <c r="Q43" s="143"/>
      <c r="R43" s="133"/>
      <c r="S43" s="133"/>
      <c r="T43" s="133"/>
      <c r="W43" s="81" t="str">
        <f>IF(G43=プルダウン!$B$4,ABS(B43-J43),"")</f>
        <v/>
      </c>
      <c r="X43" s="82" t="str">
        <f>IF(AND(D43="",G43=プルダウン!$B$4),プルダウン!$G$3,IF(AND(D43=プルダウン!$B$3,G43=プルダウン!$B$5),プルダウン!$G$4,IF(G43=プルダウン!$B$4,IF(J43="",プルダウン!$G$5,IF(AND(J43-B43&gt;=-28,J43-B43&lt;=28),"","28日以内に変更")),"")))</f>
        <v/>
      </c>
      <c r="Y43" s="180" t="str">
        <f>IF(G43=プルダウン!$B$4,IF(AND(J43&gt;=$B$10,J43&lt;$Z$9),"",プルダウン!$G$9),"")</f>
        <v/>
      </c>
      <c r="Z43" s="181"/>
      <c r="AA43" s="82" t="str">
        <f>IF(OR(C43="土",C43="日"),IF(G43=プルダウン!$B$4,IF(AND(J43&gt;=B38,J43&lt;=B44),プルダウン!$G$13,プルダウン!$G$12),""),"")</f>
        <v/>
      </c>
    </row>
    <row r="44" spans="2:27">
      <c r="B44" s="77" t="str">
        <f>IF(B43="ー","ー",IF(B43+1&gt;DATE(基本情報!$F$10,基本情報!$H$10,基本情報!$J$10),"ー",B43+1))</f>
        <v>ー</v>
      </c>
      <c r="C44" s="78" t="str">
        <f t="shared" si="1"/>
        <v>ー</v>
      </c>
      <c r="D44" s="154" t="str">
        <f>IF(B44="ー","",IF(AND(B44&gt;=基本情報!$G$17,B44&lt;=基本情報!$J$17),"夏季休暇",IF(AND(B44&gt;=基本情報!$G$18,B44&lt;=基本情報!$J$18),"年末年始休暇",(IF($C44=基本情報!$G$16,"休日",IF($C44=基本情報!$I$16,"休日",""))))))</f>
        <v/>
      </c>
      <c r="E44" s="155"/>
      <c r="F44" s="156"/>
      <c r="G44" s="146"/>
      <c r="H44" s="146"/>
      <c r="I44" s="146"/>
      <c r="J44" s="174"/>
      <c r="K44" s="174"/>
      <c r="L44" s="174"/>
      <c r="M44" s="146"/>
      <c r="N44" s="146"/>
      <c r="O44" s="146"/>
      <c r="P44" s="146"/>
      <c r="Q44" s="146"/>
      <c r="R44" s="134"/>
      <c r="S44" s="134"/>
      <c r="T44" s="134"/>
      <c r="W44" s="83" t="str">
        <f>IF(G44=プルダウン!$B$4,ABS(B44-J44),"")</f>
        <v/>
      </c>
      <c r="X44" s="84" t="str">
        <f>IF(AND(D44="",G44=プルダウン!$B$4),プルダウン!$G$3,IF(AND(D44=プルダウン!$B$3,G44=プルダウン!$B$5),プルダウン!$G$4,IF(G44=プルダウン!$B$4,IF(J44="",プルダウン!$G$5,IF(AND(J44-B44&gt;=-28,J44-B44&lt;=28),"","28日以内に変更")),"")))</f>
        <v/>
      </c>
      <c r="Y44" s="182" t="str">
        <f>IF(G44=プルダウン!$B$4,IF(AND(J44&gt;=$B$10,J44&lt;$Z$9),"",プルダウン!$G$9),"")</f>
        <v/>
      </c>
      <c r="Z44" s="183"/>
      <c r="AA44" s="84" t="str">
        <f>IF(OR(C44="土",C44="日"),IF(G44=プルダウン!$B$4,IF(AND(J44&gt;=B38,J44&lt;=B44),プルダウン!$G$13,プルダウン!$G$12),""),"")</f>
        <v/>
      </c>
    </row>
    <row r="45" spans="2:27" ht="9.75" customHeight="1">
      <c r="R45" s="55"/>
      <c r="S45" s="55"/>
      <c r="T45" s="55"/>
    </row>
    <row r="46" spans="2:27">
      <c r="C46" s="66"/>
      <c r="E46" s="33" t="s">
        <v>78</v>
      </c>
      <c r="F46" s="34"/>
      <c r="G46" s="34"/>
      <c r="H46" s="34"/>
      <c r="I46" s="34"/>
      <c r="J46" s="35"/>
      <c r="K46" s="35"/>
      <c r="L46" s="35"/>
      <c r="M46" s="36" t="s">
        <v>79</v>
      </c>
      <c r="N46" s="34"/>
      <c r="O46" s="34"/>
      <c r="P46" s="34"/>
      <c r="Q46" s="34"/>
      <c r="R46" s="35"/>
      <c r="S46" s="102"/>
      <c r="T46" s="102"/>
    </row>
    <row r="47" spans="2:27">
      <c r="C47" s="66"/>
      <c r="E47" s="93" t="s">
        <v>71</v>
      </c>
      <c r="F47" s="94" t="s">
        <v>72</v>
      </c>
      <c r="G47" s="94" t="s">
        <v>73</v>
      </c>
      <c r="H47" s="94" t="s">
        <v>74</v>
      </c>
      <c r="I47" s="94" t="s">
        <v>75</v>
      </c>
      <c r="J47" s="95" t="s">
        <v>76</v>
      </c>
      <c r="K47" s="96" t="s">
        <v>77</v>
      </c>
      <c r="L47" s="96" t="s">
        <v>88</v>
      </c>
      <c r="M47" s="94" t="s">
        <v>71</v>
      </c>
      <c r="N47" s="94" t="s">
        <v>72</v>
      </c>
      <c r="O47" s="94" t="s">
        <v>73</v>
      </c>
      <c r="P47" s="94" t="s">
        <v>74</v>
      </c>
      <c r="Q47" s="94" t="s">
        <v>75</v>
      </c>
      <c r="R47" s="95" t="s">
        <v>76</v>
      </c>
      <c r="S47" s="96" t="s">
        <v>77</v>
      </c>
      <c r="T47" s="103" t="s">
        <v>89</v>
      </c>
    </row>
    <row r="48" spans="2:27">
      <c r="C48" s="66"/>
      <c r="E48" s="97">
        <f>COUNTIF($G10:$G44,プルダウン!$B$3)</f>
        <v>5</v>
      </c>
      <c r="F48" s="98">
        <f>COUNTIF($G10:$G44,プルダウン!$B$4)</f>
        <v>3</v>
      </c>
      <c r="G48" s="98">
        <f>COUNTIF($G10:$G44,プルダウン!$B$5)</f>
        <v>3</v>
      </c>
      <c r="H48" s="98">
        <f>COUNTIF($G10:$G44,プルダウン!$B$6)</f>
        <v>0</v>
      </c>
      <c r="I48" s="98">
        <f>COUNTIF($G10:$G44,プルダウン!$B$7)</f>
        <v>3</v>
      </c>
      <c r="J48" s="99">
        <f>COUNTIF($G10:$G44,プルダウン!$B$8)</f>
        <v>0</v>
      </c>
      <c r="K48" s="100">
        <f>COUNTIF($G10:$G44,プルダウン!$B$9)</f>
        <v>0</v>
      </c>
      <c r="L48" s="100">
        <f>COUNTIF($G10:$G44,プルダウン!$B$10)</f>
        <v>0</v>
      </c>
      <c r="M48" s="98">
        <f t="shared" ref="M48:T48" si="2">E48</f>
        <v>5</v>
      </c>
      <c r="N48" s="98">
        <f t="shared" si="2"/>
        <v>3</v>
      </c>
      <c r="O48" s="98">
        <f t="shared" si="2"/>
        <v>3</v>
      </c>
      <c r="P48" s="98">
        <f t="shared" si="2"/>
        <v>0</v>
      </c>
      <c r="Q48" s="98">
        <f t="shared" si="2"/>
        <v>3</v>
      </c>
      <c r="R48" s="99">
        <f t="shared" si="2"/>
        <v>0</v>
      </c>
      <c r="S48" s="100">
        <f t="shared" si="2"/>
        <v>0</v>
      </c>
      <c r="T48" s="104">
        <f t="shared" si="2"/>
        <v>0</v>
      </c>
    </row>
    <row r="49" spans="2:27">
      <c r="E49" s="33" t="s">
        <v>52</v>
      </c>
      <c r="F49" s="34"/>
      <c r="G49" s="34"/>
      <c r="H49" s="34"/>
      <c r="I49" s="34"/>
      <c r="J49" s="35"/>
      <c r="K49" s="105"/>
      <c r="L49" s="35"/>
      <c r="M49" s="107" t="s">
        <v>54</v>
      </c>
      <c r="N49" s="34"/>
      <c r="O49" s="34"/>
      <c r="P49" s="34"/>
      <c r="Q49" s="34"/>
      <c r="R49" s="35"/>
      <c r="S49" s="102"/>
      <c r="T49" s="112"/>
    </row>
    <row r="50" spans="2:27">
      <c r="E50" s="67" t="s">
        <v>45</v>
      </c>
      <c r="F50" s="40"/>
      <c r="G50" s="39" t="s">
        <v>46</v>
      </c>
      <c r="H50" s="41"/>
      <c r="I50" s="42" t="s">
        <v>56</v>
      </c>
      <c r="J50" s="43"/>
      <c r="K50" s="106"/>
      <c r="L50" s="42"/>
      <c r="M50" s="39" t="s">
        <v>45</v>
      </c>
      <c r="N50" s="40"/>
      <c r="O50" s="39" t="s">
        <v>46</v>
      </c>
      <c r="P50" s="41"/>
      <c r="Q50" s="42" t="s">
        <v>56</v>
      </c>
      <c r="R50" s="43"/>
      <c r="S50" s="43"/>
      <c r="T50" s="113"/>
    </row>
    <row r="51" spans="2:27">
      <c r="E51" s="68">
        <f>COUNTIF(R10:R44,"○")+COUNTIF(R10:R44,"×")</f>
        <v>3</v>
      </c>
      <c r="F51" s="40"/>
      <c r="G51" s="39">
        <f>COUNTIF(R10:R44,"○")</f>
        <v>3</v>
      </c>
      <c r="H51" s="41"/>
      <c r="I51" s="57" t="str">
        <f>IF(E51=0,"ー",IF(E51=G51,"達成","未達成"))</f>
        <v>達成</v>
      </c>
      <c r="J51" s="43"/>
      <c r="K51" s="106"/>
      <c r="L51" s="42"/>
      <c r="M51" s="44">
        <f>E51</f>
        <v>3</v>
      </c>
      <c r="N51" s="40"/>
      <c r="O51" s="39">
        <f>G51</f>
        <v>3</v>
      </c>
      <c r="P51" s="41"/>
      <c r="Q51" s="57" t="str">
        <f>IF(E51=0,"ー",IF(M51=O51,"達成","未達成"))</f>
        <v>達成</v>
      </c>
      <c r="R51" s="43"/>
      <c r="S51" s="43"/>
      <c r="T51" s="113"/>
    </row>
    <row r="52" spans="2:27">
      <c r="E52" s="101" t="s">
        <v>53</v>
      </c>
      <c r="F52" s="37"/>
      <c r="G52" s="37"/>
      <c r="H52" s="37"/>
      <c r="I52" s="37"/>
      <c r="J52" s="38"/>
      <c r="K52" s="108"/>
      <c r="L52" s="37"/>
      <c r="M52" s="36" t="s">
        <v>55</v>
      </c>
      <c r="N52" s="37"/>
      <c r="O52" s="37"/>
      <c r="P52" s="37"/>
      <c r="Q52" s="37"/>
      <c r="R52" s="38"/>
      <c r="S52" s="38"/>
      <c r="T52" s="114"/>
    </row>
    <row r="53" spans="2:27">
      <c r="E53" s="67" t="s">
        <v>45</v>
      </c>
      <c r="F53" s="40"/>
      <c r="G53" s="39" t="s">
        <v>46</v>
      </c>
      <c r="H53" s="41"/>
      <c r="I53" s="42" t="s">
        <v>56</v>
      </c>
      <c r="J53" s="43"/>
      <c r="K53" s="106"/>
      <c r="L53" s="42"/>
      <c r="M53" s="39" t="s">
        <v>45</v>
      </c>
      <c r="N53" s="40"/>
      <c r="O53" s="39" t="s">
        <v>46</v>
      </c>
      <c r="P53" s="41"/>
      <c r="Q53" s="42" t="s">
        <v>56</v>
      </c>
      <c r="R53" s="43"/>
      <c r="S53" s="43"/>
      <c r="T53" s="113"/>
    </row>
    <row r="54" spans="2:27">
      <c r="E54" s="68">
        <f>COUNTIF(S10:S44,"○")+COUNTIF(S10:S44,"×")</f>
        <v>3</v>
      </c>
      <c r="F54" s="40"/>
      <c r="G54" s="39">
        <f>COUNTIF(S10:S44,"○")</f>
        <v>3</v>
      </c>
      <c r="H54" s="41"/>
      <c r="I54" s="57" t="str">
        <f>IF(E54=0,"ー",IF(G54=E54,"達成","未達成"))</f>
        <v>達成</v>
      </c>
      <c r="J54" s="43"/>
      <c r="K54" s="106"/>
      <c r="L54" s="42"/>
      <c r="M54" s="44">
        <f>E54</f>
        <v>3</v>
      </c>
      <c r="N54" s="40"/>
      <c r="O54" s="39">
        <f>G54</f>
        <v>3</v>
      </c>
      <c r="P54" s="41"/>
      <c r="Q54" s="57" t="str">
        <f>IF(E54=0,"ー",IF(O54=M54,"達成","未達成"))</f>
        <v>達成</v>
      </c>
      <c r="R54" s="43"/>
      <c r="S54" s="43"/>
      <c r="T54" s="113"/>
    </row>
    <row r="55" spans="2:27">
      <c r="C55" s="66"/>
      <c r="E55" s="101" t="s">
        <v>90</v>
      </c>
      <c r="F55" s="37"/>
      <c r="G55" s="37"/>
      <c r="H55" s="37"/>
      <c r="I55" s="37"/>
      <c r="J55" s="38"/>
      <c r="K55" s="108"/>
      <c r="L55" s="37"/>
      <c r="M55" s="36" t="s">
        <v>91</v>
      </c>
      <c r="N55" s="37"/>
      <c r="O55" s="37"/>
      <c r="P55" s="37"/>
      <c r="Q55" s="37"/>
      <c r="R55" s="38"/>
      <c r="S55" s="38"/>
      <c r="T55" s="114"/>
    </row>
    <row r="56" spans="2:27">
      <c r="C56" s="66"/>
      <c r="E56" s="67" t="s">
        <v>45</v>
      </c>
      <c r="F56" s="40"/>
      <c r="G56" s="39" t="s">
        <v>46</v>
      </c>
      <c r="H56" s="41"/>
      <c r="I56" s="42" t="s">
        <v>56</v>
      </c>
      <c r="J56" s="43"/>
      <c r="K56" s="106"/>
      <c r="L56" s="42"/>
      <c r="M56" s="39" t="s">
        <v>45</v>
      </c>
      <c r="N56" s="40"/>
      <c r="O56" s="39" t="s">
        <v>46</v>
      </c>
      <c r="P56" s="41"/>
      <c r="Q56" s="42" t="s">
        <v>56</v>
      </c>
      <c r="R56" s="43"/>
      <c r="S56" s="43"/>
      <c r="T56" s="113"/>
    </row>
    <row r="57" spans="2:27">
      <c r="C57" s="66"/>
      <c r="E57" s="68">
        <f>COUNTIF(T10:T44,"○")+COUNTIF(T10:T44,"×")</f>
        <v>3</v>
      </c>
      <c r="F57" s="40"/>
      <c r="G57" s="39">
        <f>COUNTIF(T10:T44,"○")</f>
        <v>2</v>
      </c>
      <c r="H57" s="41"/>
      <c r="I57" s="57" t="str">
        <f>IF(E57=0,"ー",IF(G57=E57,"達成","未達成"))</f>
        <v>未達成</v>
      </c>
      <c r="J57" s="43"/>
      <c r="K57" s="106"/>
      <c r="L57" s="42"/>
      <c r="M57" s="44">
        <f>E57</f>
        <v>3</v>
      </c>
      <c r="N57" s="40"/>
      <c r="O57" s="39">
        <f>G57</f>
        <v>2</v>
      </c>
      <c r="P57" s="41"/>
      <c r="Q57" s="57" t="str">
        <f>IF(E57=0,"ー",IF(O57=M57,"達成","未達成"))</f>
        <v>未達成</v>
      </c>
      <c r="R57" s="43"/>
      <c r="S57" s="43"/>
      <c r="T57" s="113"/>
    </row>
    <row r="58" spans="2:27" ht="9.75" customHeight="1">
      <c r="E58" s="58"/>
      <c r="F58" s="58"/>
      <c r="G58" s="58"/>
      <c r="H58" s="58"/>
      <c r="I58" s="58"/>
      <c r="J58" s="59"/>
      <c r="K58" s="59"/>
      <c r="L58" s="60"/>
      <c r="M58" s="61"/>
      <c r="N58" s="61"/>
      <c r="O58" s="61"/>
      <c r="P58" s="61"/>
      <c r="Q58" s="62"/>
      <c r="R58" s="61"/>
      <c r="S58" s="61"/>
      <c r="T58" s="111"/>
    </row>
    <row r="59" spans="2:27" ht="19.5">
      <c r="B59" s="177">
        <f>EDATE(B8,1)</f>
        <v>45901</v>
      </c>
      <c r="C59" s="177"/>
      <c r="N59" s="115"/>
      <c r="O59" s="145" t="s">
        <v>29</v>
      </c>
      <c r="P59" s="145"/>
      <c r="Q59" s="144"/>
      <c r="R59" s="144"/>
      <c r="S59" s="144"/>
      <c r="T59" s="144"/>
      <c r="W59" s="149" t="s">
        <v>51</v>
      </c>
      <c r="X59" s="72" t="s">
        <v>49</v>
      </c>
      <c r="Y59" s="147" t="s">
        <v>50</v>
      </c>
      <c r="Z59" s="148"/>
      <c r="AA59" s="116" t="s">
        <v>80</v>
      </c>
    </row>
    <row r="60" spans="2:27" ht="18.75" customHeight="1">
      <c r="B60" s="54" t="s">
        <v>23</v>
      </c>
      <c r="C60" s="54" t="s">
        <v>3</v>
      </c>
      <c r="D60" s="172" t="s">
        <v>4</v>
      </c>
      <c r="E60" s="172"/>
      <c r="F60" s="172"/>
      <c r="G60" s="173" t="s">
        <v>5</v>
      </c>
      <c r="H60" s="173"/>
      <c r="I60" s="173"/>
      <c r="J60" s="173" t="s">
        <v>9</v>
      </c>
      <c r="K60" s="173"/>
      <c r="L60" s="173"/>
      <c r="M60" s="173" t="s">
        <v>24</v>
      </c>
      <c r="N60" s="173"/>
      <c r="O60" s="173"/>
      <c r="P60" s="173"/>
      <c r="Q60" s="173"/>
      <c r="R60" s="56" t="s">
        <v>49</v>
      </c>
      <c r="S60" s="63" t="s">
        <v>50</v>
      </c>
      <c r="T60" s="63" t="s">
        <v>87</v>
      </c>
      <c r="W60" s="150"/>
      <c r="X60" s="69" t="s">
        <v>58</v>
      </c>
      <c r="Y60" s="71" t="s">
        <v>57</v>
      </c>
      <c r="Z60" s="70">
        <f>IF(COUNTIF(C61:C95,C61)=0,"",B61+COUNTIF(B61:B95,"&gt;=1"))</f>
        <v>45937</v>
      </c>
      <c r="AA60" s="117" t="s">
        <v>58</v>
      </c>
    </row>
    <row r="61" spans="2:27">
      <c r="B61" s="73">
        <f>IF(B59&gt;DATE(基本情報!$F$10,基本情報!$H$10,基本情報!$J$10),"ー",IF(COUNTIF(C10:C44,C10)=0,"",B10+COUNTIF(B10:B44,"&gt;=1")))</f>
        <v>45902</v>
      </c>
      <c r="C61" s="74" t="str">
        <f>IF(B61="ー","ー",$C$10)</f>
        <v>火</v>
      </c>
      <c r="D61" s="136" t="str">
        <f>IF(B61="","",IF(AND(B61&gt;=基本情報!$G$17,B61&lt;=基本情報!$J$17),"夏季休暇",IF(AND(B61&gt;=基本情報!$G$18,B61&lt;=基本情報!$J$18),"年末年始休暇",(IF($C61=基本情報!$G$16,"休日",IF($C61=基本情報!$I$16,"休日",""))))))</f>
        <v/>
      </c>
      <c r="E61" s="137"/>
      <c r="F61" s="138"/>
      <c r="G61" s="166" t="s">
        <v>9</v>
      </c>
      <c r="H61" s="167"/>
      <c r="I61" s="168"/>
      <c r="J61" s="169"/>
      <c r="K61" s="170"/>
      <c r="L61" s="171"/>
      <c r="M61" s="135" t="s">
        <v>96</v>
      </c>
      <c r="N61" s="135"/>
      <c r="O61" s="135"/>
      <c r="P61" s="135"/>
      <c r="Q61" s="135"/>
      <c r="R61" s="132" t="str">
        <f>IF(COUNTIF(B61:B67,"ー"),"ー",IF(COUNTBLANK(X61:X67)&lt;7,"×",IF(COUNTIF(G61:G67,プルダウン!$B$6)+COUNTIF(G61:G67,プルダウン!$B$7)+COUNTIF(G61:G67,プルダウン!$B$8)+COUNTIF(G61:G67,プルダウン!$B$9)+COUNTIF(G61:G67,プルダウン!$B$10)&gt;0,"ー",IF(COUNTIF(G61:G67,プルダウン!$B$3)+COUNTIF(G61:G67,プルダウン!$B$4)&gt;=2,"○","×"))))</f>
        <v>○</v>
      </c>
      <c r="S61" s="132" t="str">
        <f>IF(R61="○",IF(COUNTBLANK(Y61:Y67)=7,R61,"×"),R61)</f>
        <v>○</v>
      </c>
      <c r="T61" s="132" t="str">
        <f>IF(S61="○",IF(COUNTIF(AA61:AA67,プルダウン!$G$12)=0,S61,"×"),S61)</f>
        <v>○</v>
      </c>
      <c r="W61" s="79" t="str">
        <f>IF(G61=プルダウン!$B$4,ABS(B61-J61),"")</f>
        <v/>
      </c>
      <c r="X61" s="80" t="str">
        <f>IF(AND(D61="",G61=プルダウン!$B$4),プルダウン!$G$3,IF(AND(D61=プルダウン!$B$3,G61=プルダウン!$B$5),プルダウン!$G$4,IF(G61=プルダウン!$B$4,IF(J61="",プルダウン!$G$5,IF(AND(J61-B61&gt;=-28,J61-B61&lt;=28),"","28日以内に変更")),"")))</f>
        <v/>
      </c>
      <c r="Y61" s="185" t="str">
        <f>IF(G61=プルダウン!$B$4,IF(AND(J61&gt;=$B$61,J61&lt;$Z$60),"",プルダウン!$G$9),"")</f>
        <v/>
      </c>
      <c r="Z61" s="185"/>
      <c r="AA61" s="80" t="str">
        <f>IF(OR(C61="土",C61="日"),IF(G61=プルダウン!$B$4,IF(AND(J61&gt;=B61,J61&lt;=B67),プルダウン!$G$13,プルダウン!$G$12),""),"")</f>
        <v/>
      </c>
    </row>
    <row r="62" spans="2:27">
      <c r="B62" s="75">
        <f>IF(B61="ー","ー",IF(B61+1&gt;DATE(基本情報!$F$10,基本情報!$H$10,基本情報!$J$10),"ー",B61+1))</f>
        <v>45903</v>
      </c>
      <c r="C62" s="76" t="str">
        <f t="shared" ref="C62:C90" si="3">IFERROR(TEXT(B62,"aaa"),"")</f>
        <v>水</v>
      </c>
      <c r="D62" s="140" t="str">
        <f>IF(B62="","",IF(AND(B62&gt;=基本情報!$G$17,B62&lt;=基本情報!$J$17),"夏季休暇",IF(AND(B62&gt;=基本情報!$G$18,B62&lt;=基本情報!$J$18),"年末年始休暇",(IF($C62=基本情報!$G$16,"休日",IF($C62=基本情報!$I$16,"休日",""))))))</f>
        <v/>
      </c>
      <c r="E62" s="141"/>
      <c r="F62" s="142"/>
      <c r="G62" s="151"/>
      <c r="H62" s="152"/>
      <c r="I62" s="153"/>
      <c r="J62" s="163"/>
      <c r="K62" s="164"/>
      <c r="L62" s="165"/>
      <c r="M62" s="143"/>
      <c r="N62" s="143"/>
      <c r="O62" s="143"/>
      <c r="P62" s="143"/>
      <c r="Q62" s="143"/>
      <c r="R62" s="133"/>
      <c r="S62" s="133"/>
      <c r="T62" s="133"/>
      <c r="W62" s="81" t="str">
        <f>IF(G62=プルダウン!$B$4,ABS(B62-J62),"")</f>
        <v/>
      </c>
      <c r="X62" s="82" t="str">
        <f>IF(AND(D62="",G62=プルダウン!$B$4),プルダウン!$G$3,IF(AND(D62=プルダウン!$B$3,G62=プルダウン!$B$5),プルダウン!$G$4,IF(G62=プルダウン!$B$4,IF(J62="",プルダウン!$G$5,IF(AND(J62-B62&gt;=-28,J62-B62&lt;=28),"","28日以内に変更")),"")))</f>
        <v/>
      </c>
      <c r="Y62" s="186" t="str">
        <f>IF(G62=プルダウン!$B$4,IF(AND(J62&gt;=$B$61,J62&lt;$Z$60),"",プルダウン!$G$9),"")</f>
        <v/>
      </c>
      <c r="Z62" s="186"/>
      <c r="AA62" s="82" t="str">
        <f>IF(OR(C62="土",C62="日"),IF(G62=プルダウン!$B$4,IF(AND(J62&gt;=B61,J62&lt;=B67),プルダウン!$G$13,プルダウン!$G$12),""),"")</f>
        <v/>
      </c>
    </row>
    <row r="63" spans="2:27">
      <c r="B63" s="75">
        <f>IF(B62="ー","ー",IF(B62+1&gt;DATE(基本情報!$F$10,基本情報!$H$10,基本情報!$J$10),"ー",B62+1))</f>
        <v>45904</v>
      </c>
      <c r="C63" s="76" t="str">
        <f t="shared" si="3"/>
        <v>木</v>
      </c>
      <c r="D63" s="140" t="str">
        <f>IF(B63="","",IF(AND(B63&gt;=基本情報!$G$17,B63&lt;=基本情報!$J$17),"夏季休暇",IF(AND(B63&gt;=基本情報!$G$18,B63&lt;=基本情報!$J$18),"年末年始休暇",(IF($C63=基本情報!$G$16,"休日",IF($C63=基本情報!$I$16,"休日",""))))))</f>
        <v/>
      </c>
      <c r="E63" s="141"/>
      <c r="F63" s="142"/>
      <c r="G63" s="151"/>
      <c r="H63" s="152"/>
      <c r="I63" s="153"/>
      <c r="J63" s="163"/>
      <c r="K63" s="164"/>
      <c r="L63" s="165"/>
      <c r="M63" s="143"/>
      <c r="N63" s="143"/>
      <c r="O63" s="143"/>
      <c r="P63" s="143"/>
      <c r="Q63" s="143"/>
      <c r="R63" s="133"/>
      <c r="S63" s="133"/>
      <c r="T63" s="133"/>
      <c r="W63" s="81" t="str">
        <f>IF(G63=プルダウン!$B$4,ABS(B63-J63),"")</f>
        <v/>
      </c>
      <c r="X63" s="82" t="str">
        <f>IF(AND(D63="",G63=プルダウン!$B$4),プルダウン!$G$3,IF(AND(D63=プルダウン!$B$3,G63=プルダウン!$B$5),プルダウン!$G$4,IF(G63=プルダウン!$B$4,IF(J63="",プルダウン!$G$5,IF(AND(J63-B63&gt;=-28,J63-B63&lt;=28),"","28日以内に変更")),"")))</f>
        <v/>
      </c>
      <c r="Y63" s="186" t="str">
        <f>IF(G63=プルダウン!$B$4,IF(AND(J63&gt;=$B$61,J63&lt;$Z$60),"",プルダウン!$G$9),"")</f>
        <v/>
      </c>
      <c r="Z63" s="186"/>
      <c r="AA63" s="82" t="str">
        <f>IF(OR(C63="土",C63="日"),IF(G63=プルダウン!$B$4,IF(AND(J63&gt;=B61,J63&lt;=B67),プルダウン!$G$13,プルダウン!$G$12),""),"")</f>
        <v/>
      </c>
    </row>
    <row r="64" spans="2:27">
      <c r="B64" s="75">
        <f>IF(B63="ー","ー",IF(B63+1&gt;DATE(基本情報!$F$10,基本情報!$H$10,基本情報!$J$10),"ー",B63+1))</f>
        <v>45905</v>
      </c>
      <c r="C64" s="76" t="str">
        <f t="shared" si="3"/>
        <v>金</v>
      </c>
      <c r="D64" s="140" t="str">
        <f>IF(B64="","",IF(AND(B64&gt;=基本情報!$G$17,B64&lt;=基本情報!$J$17),"夏季休暇",IF(AND(B64&gt;=基本情報!$G$18,B64&lt;=基本情報!$J$18),"年末年始休暇",(IF($C64=基本情報!$G$16,"休日",IF($C64=基本情報!$I$16,"休日",""))))))</f>
        <v/>
      </c>
      <c r="E64" s="141"/>
      <c r="F64" s="142"/>
      <c r="G64" s="151"/>
      <c r="H64" s="152"/>
      <c r="I64" s="153"/>
      <c r="J64" s="163"/>
      <c r="K64" s="164"/>
      <c r="L64" s="165"/>
      <c r="M64" s="143"/>
      <c r="N64" s="143"/>
      <c r="O64" s="143"/>
      <c r="P64" s="143"/>
      <c r="Q64" s="143"/>
      <c r="R64" s="133"/>
      <c r="S64" s="133"/>
      <c r="T64" s="133"/>
      <c r="W64" s="81" t="str">
        <f>IF(G64=プルダウン!$B$4,ABS(B64-J64),"")</f>
        <v/>
      </c>
      <c r="X64" s="82" t="str">
        <f>IF(AND(D64="",G64=プルダウン!$B$4),プルダウン!$G$3,IF(AND(D64=プルダウン!$B$3,G64=プルダウン!$B$5),プルダウン!$G$4,IF(G64=プルダウン!$B$4,IF(J64="",プルダウン!$G$5,IF(AND(J64-B64&gt;=-28,J64-B64&lt;=28),"","28日以内に変更")),"")))</f>
        <v/>
      </c>
      <c r="Y64" s="186" t="str">
        <f>IF(G64=プルダウン!$B$4,IF(AND(J64&gt;=$B$61,J64&lt;$Z$60),"",プルダウン!$G$9),"")</f>
        <v/>
      </c>
      <c r="Z64" s="186"/>
      <c r="AA64" s="82" t="str">
        <f>IF(OR(C64="土",C64="日"),IF(G64=プルダウン!$B$4,IF(AND(J64&gt;=B61,J64&lt;=B67),プルダウン!$G$13,プルダウン!$G$12),""),"")</f>
        <v/>
      </c>
    </row>
    <row r="65" spans="2:27">
      <c r="B65" s="75">
        <f>IF(B64="ー","ー",IF(B64+1&gt;DATE(基本情報!$F$10,基本情報!$H$10,基本情報!$J$10),"ー",B64+1))</f>
        <v>45906</v>
      </c>
      <c r="C65" s="76" t="str">
        <f t="shared" si="3"/>
        <v>土</v>
      </c>
      <c r="D65" s="140" t="str">
        <f>IF(B65="","",IF(AND(B65&gt;=基本情報!$G$17,B65&lt;=基本情報!$J$17),"夏季休暇",IF(AND(B65&gt;=基本情報!$G$18,B65&lt;=基本情報!$J$18),"年末年始休暇",(IF($C65=基本情報!$G$16,"休日",IF($C65=基本情報!$I$16,"休日",""))))))</f>
        <v>休日</v>
      </c>
      <c r="E65" s="141"/>
      <c r="F65" s="142"/>
      <c r="G65" s="151" t="s">
        <v>13</v>
      </c>
      <c r="H65" s="152"/>
      <c r="I65" s="153"/>
      <c r="J65" s="163"/>
      <c r="K65" s="164"/>
      <c r="L65" s="165"/>
      <c r="M65" s="143"/>
      <c r="N65" s="143"/>
      <c r="O65" s="143"/>
      <c r="P65" s="143"/>
      <c r="Q65" s="143"/>
      <c r="R65" s="133"/>
      <c r="S65" s="133"/>
      <c r="T65" s="133"/>
      <c r="W65" s="81" t="str">
        <f>IF(G65=プルダウン!$B$4,ABS(B65-J65),"")</f>
        <v/>
      </c>
      <c r="X65" s="82" t="str">
        <f>IF(AND(D65="",G65=プルダウン!$B$4),プルダウン!$G$3,IF(AND(D65=プルダウン!$B$3,G65=プルダウン!$B$5),プルダウン!$G$4,IF(G65=プルダウン!$B$4,IF(J65="",プルダウン!$G$5,IF(AND(J65-B65&gt;=-28,J65-B65&lt;=28),"","28日以内に変更")),"")))</f>
        <v/>
      </c>
      <c r="Y65" s="186" t="str">
        <f>IF(G65=プルダウン!$B$4,IF(AND(J65&gt;=$B$61,J65&lt;$Z$60),"",プルダウン!$G$9),"")</f>
        <v/>
      </c>
      <c r="Z65" s="186"/>
      <c r="AA65" s="82" t="str">
        <f>IF(OR(C65="土",C65="日"),IF(G65=プルダウン!$B$4,IF(AND(J65&gt;=B61,J65&lt;=B67),プルダウン!$G$13,プルダウン!$G$12),""),"")</f>
        <v/>
      </c>
    </row>
    <row r="66" spans="2:27">
      <c r="B66" s="75">
        <f>IF(B65="ー","ー",IF(B65+1&gt;DATE(基本情報!$F$10,基本情報!$H$10,基本情報!$J$10),"ー",B65+1))</f>
        <v>45907</v>
      </c>
      <c r="C66" s="76" t="str">
        <f t="shared" si="3"/>
        <v>日</v>
      </c>
      <c r="D66" s="140" t="str">
        <f>IF(B66="","",IF(AND(B66&gt;=基本情報!$G$17,B66&lt;=基本情報!$J$17),"夏季休暇",IF(AND(B66&gt;=基本情報!$G$18,B66&lt;=基本情報!$J$18),"年末年始休暇",(IF($C66=基本情報!$G$16,"休日",IF($C66=基本情報!$I$16,"休日",""))))))</f>
        <v>休日</v>
      </c>
      <c r="E66" s="141"/>
      <c r="F66" s="142"/>
      <c r="G66" s="151" t="s">
        <v>13</v>
      </c>
      <c r="H66" s="152"/>
      <c r="I66" s="153"/>
      <c r="J66" s="163"/>
      <c r="K66" s="164"/>
      <c r="L66" s="165"/>
      <c r="M66" s="143"/>
      <c r="N66" s="143"/>
      <c r="O66" s="143"/>
      <c r="P66" s="143"/>
      <c r="Q66" s="143"/>
      <c r="R66" s="133"/>
      <c r="S66" s="133"/>
      <c r="T66" s="133"/>
      <c r="W66" s="81" t="str">
        <f>IF(G66=プルダウン!$B$4,ABS(B66-J66),"")</f>
        <v/>
      </c>
      <c r="X66" s="82" t="str">
        <f>IF(AND(D66="",G66=プルダウン!$B$4),プルダウン!$G$3,IF(AND(D66=プルダウン!$B$3,G66=プルダウン!$B$5),プルダウン!$G$4,IF(G66=プルダウン!$B$4,IF(J66="",プルダウン!$G$5,IF(AND(J66-B66&gt;=-28,J66-B66&lt;=28),"","28日以内に変更")),"")))</f>
        <v/>
      </c>
      <c r="Y66" s="186" t="str">
        <f>IF(G66=プルダウン!$B$4,IF(AND(J66&gt;=$B$61,J66&lt;$Z$60),"",プルダウン!$G$9),"")</f>
        <v/>
      </c>
      <c r="Z66" s="186"/>
      <c r="AA66" s="82" t="str">
        <f>IF(OR(C66="土",C66="日"),IF(G66=プルダウン!$B$4,IF(AND(J66&gt;=B61,J66&lt;=B67),プルダウン!$G$13,プルダウン!$G$12),""),"")</f>
        <v/>
      </c>
    </row>
    <row r="67" spans="2:27">
      <c r="B67" s="77">
        <f>IF(B66="ー","ー",IF(B66+1&gt;DATE(基本情報!$F$10,基本情報!$H$10,基本情報!$J$10),"ー",B66+1))</f>
        <v>45908</v>
      </c>
      <c r="C67" s="78" t="str">
        <f t="shared" si="3"/>
        <v>月</v>
      </c>
      <c r="D67" s="154" t="str">
        <f>IF(B67="","",IF(AND(B67&gt;=基本情報!$G$17,B67&lt;=基本情報!$J$17),"夏季休暇",IF(AND(B67&gt;=基本情報!$G$18,B67&lt;=基本情報!$J$18),"年末年始休暇",(IF($C67=基本情報!$G$16,"休日",IF($C67=基本情報!$I$16,"休日",""))))))</f>
        <v/>
      </c>
      <c r="E67" s="155"/>
      <c r="F67" s="156"/>
      <c r="G67" s="157"/>
      <c r="H67" s="158"/>
      <c r="I67" s="159"/>
      <c r="J67" s="160"/>
      <c r="K67" s="161"/>
      <c r="L67" s="162"/>
      <c r="M67" s="146"/>
      <c r="N67" s="146"/>
      <c r="O67" s="146"/>
      <c r="P67" s="146"/>
      <c r="Q67" s="146"/>
      <c r="R67" s="134"/>
      <c r="S67" s="134"/>
      <c r="T67" s="134"/>
      <c r="W67" s="83" t="str">
        <f>IF(G67=プルダウン!$B$4,ABS(B67-J67),"")</f>
        <v/>
      </c>
      <c r="X67" s="84" t="str">
        <f>IF(AND(D67="",G67=プルダウン!$B$4),プルダウン!$G$3,IF(AND(D67=プルダウン!$B$3,G67=プルダウン!$B$5),プルダウン!$G$4,IF(G67=プルダウン!$B$4,IF(J67="",プルダウン!$G$5,IF(AND(J67-B67&gt;=-28,J67-B67&lt;=28),"","28日以内に変更")),"")))</f>
        <v/>
      </c>
      <c r="Y67" s="184" t="str">
        <f>IF(G67=プルダウン!$B$4,IF(AND(J67&gt;=$B$61,J67&lt;$Z$60),"",プルダウン!$G$9),"")</f>
        <v/>
      </c>
      <c r="Z67" s="184"/>
      <c r="AA67" s="84" t="str">
        <f>IF(OR(C67="土",C67="日"),IF(G67=プルダウン!$B$4,IF(AND(J67&gt;=B61,J67&lt;=B67),プルダウン!$G$13,プルダウン!$G$12),""),"")</f>
        <v/>
      </c>
    </row>
    <row r="68" spans="2:27">
      <c r="B68" s="73">
        <f>IF(B67="ー","ー",IF(B67+1&gt;DATE(基本情報!$F$10,基本情報!$H$10,基本情報!$J$10),"ー",IF(MONTH(B61)=MONTH(B67+1),B67+1,"ー")))</f>
        <v>45909</v>
      </c>
      <c r="C68" s="74" t="str">
        <f t="shared" si="3"/>
        <v>火</v>
      </c>
      <c r="D68" s="136" t="str">
        <f>IF(B68="","",IF(AND(B68&gt;=基本情報!$G$17,B68&lt;=基本情報!$J$17),"夏季休暇",IF(AND(B68&gt;=基本情報!$G$18,B68&lt;=基本情報!$J$18),"年末年始休暇",(IF($C68=基本情報!$G$16,"休日",IF($C68=基本情報!$I$16,"休日",""))))))</f>
        <v/>
      </c>
      <c r="E68" s="137"/>
      <c r="F68" s="138"/>
      <c r="G68" s="166"/>
      <c r="H68" s="167"/>
      <c r="I68" s="168"/>
      <c r="J68" s="169"/>
      <c r="K68" s="170"/>
      <c r="L68" s="171"/>
      <c r="M68" s="135"/>
      <c r="N68" s="135"/>
      <c r="O68" s="135"/>
      <c r="P68" s="135"/>
      <c r="Q68" s="135"/>
      <c r="R68" s="132" t="str">
        <f>IF(COUNTIF(B68:B74,"ー"),"ー",IF(COUNTBLANK(X68:X74)&lt;7,"×",IF(COUNTIF(G68:G74,プルダウン!$B$6)+COUNTIF(G68:G74,プルダウン!$B$7)+COUNTIF(G68:G74,プルダウン!$B$8)+COUNTIF(G68:G74,プルダウン!$B$9)+COUNTIF(G68:G74,プルダウン!$B$10)&gt;0,"ー",IF(COUNTIF(G68:G74,プルダウン!$B$3)+COUNTIF(G68:G74,プルダウン!$B$4)&gt;=2,"○","×"))))</f>
        <v>○</v>
      </c>
      <c r="S68" s="132" t="str">
        <f>IF(R68="○",IF(COUNTBLANK(Y68:Y74)=7,R68,"×"),R68)</f>
        <v>○</v>
      </c>
      <c r="T68" s="132" t="str">
        <f>IF(S68="○",IF(COUNTIF(AA68:AA74,プルダウン!$G$12)=0,S68,"×"),S68)</f>
        <v>○</v>
      </c>
      <c r="W68" s="79" t="str">
        <f>IF(G68=プルダウン!$B$4,ABS(B68-J68),"")</f>
        <v/>
      </c>
      <c r="X68" s="80" t="str">
        <f>IF(AND(D68="",G68=プルダウン!$B$4),プルダウン!$G$3,IF(AND(D68=プルダウン!$B$3,G68=プルダウン!$B$5),プルダウン!$G$4,IF(G68=プルダウン!$B$4,IF(J68="",プルダウン!$G$5,IF(AND(J68-B68&gt;=-28,J68-B68&lt;=28),"","28日以内に変更")),"")))</f>
        <v/>
      </c>
      <c r="Y68" s="185" t="str">
        <f>IF(G68=プルダウン!$B$4,IF(AND(J68&gt;=$B$61,J68&lt;$Z$60),"",プルダウン!$G$9),"")</f>
        <v/>
      </c>
      <c r="Z68" s="185"/>
      <c r="AA68" s="80" t="str">
        <f>IF(OR(C68="土",C68="日"),IF(G68=プルダウン!$B$4,IF(AND(J68&gt;=B68,J68&lt;=B74),プルダウン!$G$13,プルダウン!$G$12),""),"")</f>
        <v/>
      </c>
    </row>
    <row r="69" spans="2:27">
      <c r="B69" s="75">
        <f>IF(B68="ー","ー",IF(B68+1&gt;DATE(基本情報!$F$10,基本情報!$H$10,基本情報!$J$10),"ー",B68+1))</f>
        <v>45910</v>
      </c>
      <c r="C69" s="76" t="str">
        <f t="shared" si="3"/>
        <v>水</v>
      </c>
      <c r="D69" s="140" t="str">
        <f>IF(B69="","",IF(AND(B69&gt;=基本情報!$G$17,B69&lt;=基本情報!$J$17),"夏季休暇",IF(AND(B69&gt;=基本情報!$G$18,B69&lt;=基本情報!$J$18),"年末年始休暇",(IF($C69=基本情報!$G$16,"休日",IF($C69=基本情報!$I$16,"休日",""))))))</f>
        <v/>
      </c>
      <c r="E69" s="141"/>
      <c r="F69" s="142"/>
      <c r="G69" s="151"/>
      <c r="H69" s="152"/>
      <c r="I69" s="153"/>
      <c r="J69" s="163"/>
      <c r="K69" s="164"/>
      <c r="L69" s="165"/>
      <c r="M69" s="143"/>
      <c r="N69" s="143"/>
      <c r="O69" s="143"/>
      <c r="P69" s="143"/>
      <c r="Q69" s="143"/>
      <c r="R69" s="133"/>
      <c r="S69" s="133"/>
      <c r="T69" s="133"/>
      <c r="W69" s="81" t="str">
        <f>IF(G69=プルダウン!$B$4,ABS(B69-J69),"")</f>
        <v/>
      </c>
      <c r="X69" s="82" t="str">
        <f>IF(AND(D69="",G69=プルダウン!$B$4),プルダウン!$G$3,IF(AND(D69=プルダウン!$B$3,G69=プルダウン!$B$5),プルダウン!$G$4,IF(G69=プルダウン!$B$4,IF(J69="",プルダウン!$G$5,IF(AND(J69-B69&gt;=-28,J69-B69&lt;=28),"","28日以内に変更")),"")))</f>
        <v/>
      </c>
      <c r="Y69" s="186" t="str">
        <f>IF(G69=プルダウン!$B$4,IF(AND(J69&gt;=$B$61,J69&lt;$Z$60),"",プルダウン!$G$9),"")</f>
        <v/>
      </c>
      <c r="Z69" s="186"/>
      <c r="AA69" s="82" t="str">
        <f>IF(OR(C69="土",C69="日"),IF(G69=プルダウン!$B$4,IF(AND(J69&gt;=B68,J69&lt;=B74),プルダウン!$G$13,プルダウン!$G$12),""),"")</f>
        <v/>
      </c>
    </row>
    <row r="70" spans="2:27">
      <c r="B70" s="75">
        <f>IF(B69="ー","ー",IF(B69+1&gt;DATE(基本情報!$F$10,基本情報!$H$10,基本情報!$J$10),"ー",B69+1))</f>
        <v>45911</v>
      </c>
      <c r="C70" s="76" t="str">
        <f t="shared" si="3"/>
        <v>木</v>
      </c>
      <c r="D70" s="140" t="str">
        <f>IF(B70="","",IF(AND(B70&gt;=基本情報!$G$17,B70&lt;=基本情報!$J$17),"夏季休暇",IF(AND(B70&gt;=基本情報!$G$18,B70&lt;=基本情報!$J$18),"年末年始休暇",(IF($C70=基本情報!$G$16,"休日",IF($C70=基本情報!$I$16,"休日",""))))))</f>
        <v/>
      </c>
      <c r="E70" s="141"/>
      <c r="F70" s="142"/>
      <c r="G70" s="151"/>
      <c r="H70" s="152"/>
      <c r="I70" s="153"/>
      <c r="J70" s="163"/>
      <c r="K70" s="164"/>
      <c r="L70" s="165"/>
      <c r="M70" s="143"/>
      <c r="N70" s="143"/>
      <c r="O70" s="143"/>
      <c r="P70" s="143"/>
      <c r="Q70" s="143"/>
      <c r="R70" s="133"/>
      <c r="S70" s="133"/>
      <c r="T70" s="133"/>
      <c r="W70" s="81" t="str">
        <f>IF(G70=プルダウン!$B$4,ABS(B70-J70),"")</f>
        <v/>
      </c>
      <c r="X70" s="82" t="str">
        <f>IF(AND(D70="",G70=プルダウン!$B$4),プルダウン!$G$3,IF(AND(D70=プルダウン!$B$3,G70=プルダウン!$B$5),プルダウン!$G$4,IF(G70=プルダウン!$B$4,IF(J70="",プルダウン!$G$5,IF(AND(J70-B70&gt;=-28,J70-B70&lt;=28),"","28日以内に変更")),"")))</f>
        <v/>
      </c>
      <c r="Y70" s="186" t="str">
        <f>IF(G70=プルダウン!$B$4,IF(AND(J70&gt;=$B$61,J70&lt;$Z$60),"",プルダウン!$G$9),"")</f>
        <v/>
      </c>
      <c r="Z70" s="186"/>
      <c r="AA70" s="82" t="str">
        <f>IF(OR(C70="土",C70="日"),IF(G70=プルダウン!$B$4,IF(AND(J70&gt;=B68,J70&lt;=B74),プルダウン!$G$13,プルダウン!$G$12),""),"")</f>
        <v/>
      </c>
    </row>
    <row r="71" spans="2:27">
      <c r="B71" s="75">
        <f>IF(B70="ー","ー",IF(B70+1&gt;DATE(基本情報!$F$10,基本情報!$H$10,基本情報!$J$10),"ー",B70+1))</f>
        <v>45912</v>
      </c>
      <c r="C71" s="76" t="str">
        <f t="shared" si="3"/>
        <v>金</v>
      </c>
      <c r="D71" s="140" t="str">
        <f>IF(B71="","",IF(AND(B71&gt;=基本情報!$G$17,B71&lt;=基本情報!$J$17),"夏季休暇",IF(AND(B71&gt;=基本情報!$G$18,B71&lt;=基本情報!$J$18),"年末年始休暇",(IF($C71=基本情報!$G$16,"休日",IF($C71=基本情報!$I$16,"休日",""))))))</f>
        <v/>
      </c>
      <c r="E71" s="141"/>
      <c r="F71" s="142"/>
      <c r="G71" s="151"/>
      <c r="H71" s="152"/>
      <c r="I71" s="153"/>
      <c r="J71" s="163"/>
      <c r="K71" s="164"/>
      <c r="L71" s="165"/>
      <c r="M71" s="143"/>
      <c r="N71" s="143"/>
      <c r="O71" s="143"/>
      <c r="P71" s="143"/>
      <c r="Q71" s="143"/>
      <c r="R71" s="133"/>
      <c r="S71" s="133"/>
      <c r="T71" s="133"/>
      <c r="W71" s="81" t="str">
        <f>IF(G71=プルダウン!$B$4,ABS(B71-J71),"")</f>
        <v/>
      </c>
      <c r="X71" s="82" t="str">
        <f>IF(AND(D71="",G71=プルダウン!$B$4),プルダウン!$G$3,IF(AND(D71=プルダウン!$B$3,G71=プルダウン!$B$5),プルダウン!$G$4,IF(G71=プルダウン!$B$4,IF(J71="",プルダウン!$G$5,IF(AND(J71-B71&gt;=-28,J71-B71&lt;=28),"","28日以内に変更")),"")))</f>
        <v/>
      </c>
      <c r="Y71" s="186" t="str">
        <f>IF(G71=プルダウン!$B$4,IF(AND(J71&gt;=$B$61,J71&lt;$Z$60),"",プルダウン!$G$9),"")</f>
        <v/>
      </c>
      <c r="Z71" s="186"/>
      <c r="AA71" s="82" t="str">
        <f>IF(OR(C71="土",C71="日"),IF(G71=プルダウン!$B$4,IF(AND(J71&gt;=B68,J71&lt;=B74),プルダウン!$G$13,プルダウン!$G$12),""),"")</f>
        <v/>
      </c>
    </row>
    <row r="72" spans="2:27">
      <c r="B72" s="75">
        <f>IF(B71="ー","ー",IF(B71+1&gt;DATE(基本情報!$F$10,基本情報!$H$10,基本情報!$J$10),"ー",B71+1))</f>
        <v>45913</v>
      </c>
      <c r="C72" s="76" t="str">
        <f t="shared" si="3"/>
        <v>土</v>
      </c>
      <c r="D72" s="140" t="str">
        <f>IF(B72="","",IF(AND(B72&gt;=基本情報!$G$17,B72&lt;=基本情報!$J$17),"夏季休暇",IF(AND(B72&gt;=基本情報!$G$18,B72&lt;=基本情報!$J$18),"年末年始休暇",(IF($C72=基本情報!$G$16,"休日",IF($C72=基本情報!$I$16,"休日",""))))))</f>
        <v>休日</v>
      </c>
      <c r="E72" s="141"/>
      <c r="F72" s="142"/>
      <c r="G72" s="151" t="s">
        <v>13</v>
      </c>
      <c r="H72" s="152"/>
      <c r="I72" s="153"/>
      <c r="J72" s="163"/>
      <c r="K72" s="164"/>
      <c r="L72" s="165"/>
      <c r="M72" s="143"/>
      <c r="N72" s="143"/>
      <c r="O72" s="143"/>
      <c r="P72" s="143"/>
      <c r="Q72" s="143"/>
      <c r="R72" s="133"/>
      <c r="S72" s="133"/>
      <c r="T72" s="133"/>
      <c r="W72" s="81" t="str">
        <f>IF(G72=プルダウン!$B$4,ABS(B72-J72),"")</f>
        <v/>
      </c>
      <c r="X72" s="82" t="str">
        <f>IF(AND(D72="",G72=プルダウン!$B$4),プルダウン!$G$3,IF(AND(D72=プルダウン!$B$3,G72=プルダウン!$B$5),プルダウン!$G$4,IF(G72=プルダウン!$B$4,IF(J72="",プルダウン!$G$5,IF(AND(J72-B72&gt;=-28,J72-B72&lt;=28),"","28日以内に変更")),"")))</f>
        <v/>
      </c>
      <c r="Y72" s="186" t="str">
        <f>IF(G72=プルダウン!$B$4,IF(AND(J72&gt;=$B$61,J72&lt;$Z$60),"",プルダウン!$G$9),"")</f>
        <v/>
      </c>
      <c r="Z72" s="186"/>
      <c r="AA72" s="82" t="str">
        <f>IF(OR(C72="土",C72="日"),IF(G72=プルダウン!$B$4,IF(AND(J72&gt;=B68,J72&lt;=B74),プルダウン!$G$13,プルダウン!$G$12),""),"")</f>
        <v/>
      </c>
    </row>
    <row r="73" spans="2:27">
      <c r="B73" s="75">
        <f>IF(B72="ー","ー",IF(B72+1&gt;DATE(基本情報!$F$10,基本情報!$H$10,基本情報!$J$10),"ー",B72+1))</f>
        <v>45914</v>
      </c>
      <c r="C73" s="76" t="str">
        <f t="shared" si="3"/>
        <v>日</v>
      </c>
      <c r="D73" s="140" t="str">
        <f>IF(B73="","",IF(AND(B73&gt;=基本情報!$G$17,B73&lt;=基本情報!$J$17),"夏季休暇",IF(AND(B73&gt;=基本情報!$G$18,B73&lt;=基本情報!$J$18),"年末年始休暇",(IF($C73=基本情報!$G$16,"休日",IF($C73=基本情報!$I$16,"休日",""))))))</f>
        <v>休日</v>
      </c>
      <c r="E73" s="141"/>
      <c r="F73" s="142"/>
      <c r="G73" s="151" t="s">
        <v>13</v>
      </c>
      <c r="H73" s="152"/>
      <c r="I73" s="153"/>
      <c r="J73" s="163"/>
      <c r="K73" s="164"/>
      <c r="L73" s="165"/>
      <c r="M73" s="143"/>
      <c r="N73" s="143"/>
      <c r="O73" s="143"/>
      <c r="P73" s="143"/>
      <c r="Q73" s="143"/>
      <c r="R73" s="133"/>
      <c r="S73" s="133"/>
      <c r="T73" s="133"/>
      <c r="W73" s="81" t="str">
        <f>IF(G73=プルダウン!$B$4,ABS(B73-J73),"")</f>
        <v/>
      </c>
      <c r="X73" s="82" t="str">
        <f>IF(AND(D73="",G73=プルダウン!$B$4),プルダウン!$G$3,IF(AND(D73=プルダウン!$B$3,G73=プルダウン!$B$5),プルダウン!$G$4,IF(G73=プルダウン!$B$4,IF(J73="",プルダウン!$G$5,IF(AND(J73-B73&gt;=-28,J73-B73&lt;=28),"","28日以内に変更")),"")))</f>
        <v/>
      </c>
      <c r="Y73" s="186" t="str">
        <f>IF(G73=プルダウン!$B$4,IF(AND(J73&gt;=$B$61,J73&lt;$Z$60),"",プルダウン!$G$9),"")</f>
        <v/>
      </c>
      <c r="Z73" s="186"/>
      <c r="AA73" s="82" t="str">
        <f>IF(OR(C73="土",C73="日"),IF(G73=プルダウン!$B$4,IF(AND(J73&gt;=B68,J73&lt;=B74),プルダウン!$G$13,プルダウン!$G$12),""),"")</f>
        <v/>
      </c>
    </row>
    <row r="74" spans="2:27">
      <c r="B74" s="77">
        <f>IF(B73="ー","ー",IF(B73+1&gt;DATE(基本情報!$F$10,基本情報!$H$10,基本情報!$J$10),"ー",B73+1))</f>
        <v>45915</v>
      </c>
      <c r="C74" s="78" t="str">
        <f t="shared" si="3"/>
        <v>月</v>
      </c>
      <c r="D74" s="154" t="str">
        <f>IF(B74="","",IF(AND(B74&gt;=基本情報!$G$17,B74&lt;=基本情報!$J$17),"夏季休暇",IF(AND(B74&gt;=基本情報!$G$18,B74&lt;=基本情報!$J$18),"年末年始休暇",(IF($C74=基本情報!$G$16,"休日",IF($C74=基本情報!$I$16,"休日",""))))))</f>
        <v/>
      </c>
      <c r="E74" s="155"/>
      <c r="F74" s="156"/>
      <c r="G74" s="157"/>
      <c r="H74" s="158"/>
      <c r="I74" s="159"/>
      <c r="J74" s="160"/>
      <c r="K74" s="161"/>
      <c r="L74" s="162"/>
      <c r="M74" s="146"/>
      <c r="N74" s="146"/>
      <c r="O74" s="146"/>
      <c r="P74" s="146"/>
      <c r="Q74" s="146"/>
      <c r="R74" s="134"/>
      <c r="S74" s="134"/>
      <c r="T74" s="134"/>
      <c r="W74" s="83" t="str">
        <f>IF(G74=プルダウン!$B$4,ABS(B74-J74),"")</f>
        <v/>
      </c>
      <c r="X74" s="84" t="str">
        <f>IF(AND(D74="",G74=プルダウン!$B$4),プルダウン!$G$3,IF(AND(D74=プルダウン!$B$3,G74=プルダウン!$B$5),プルダウン!$G$4,IF(G74=プルダウン!$B$4,IF(J74="",プルダウン!$G$5,IF(AND(J74-B74&gt;=-28,J74-B74&lt;=28),"","28日以内に変更")),"")))</f>
        <v/>
      </c>
      <c r="Y74" s="184" t="str">
        <f>IF(G74=プルダウン!$B$4,IF(AND(J74&gt;=$B$61,J74&lt;$Z$60),"",プルダウン!$G$9),"")</f>
        <v/>
      </c>
      <c r="Z74" s="184"/>
      <c r="AA74" s="84" t="str">
        <f>IF(OR(C74="土",C74="日"),IF(G74=プルダウン!$B$4,IF(AND(J74&gt;=B68,J74&lt;=B74),プルダウン!$G$13,プルダウン!$G$12),""),"")</f>
        <v/>
      </c>
    </row>
    <row r="75" spans="2:27">
      <c r="B75" s="73">
        <f>IF(B74="ー","ー",IF(B74+1&gt;DATE(基本情報!$F$10,基本情報!$H$10,基本情報!$J$10),"ー",IF(MONTH(B68)=MONTH(B74+1),B74+1,"ー")))</f>
        <v>45916</v>
      </c>
      <c r="C75" s="74" t="str">
        <f t="shared" si="3"/>
        <v>火</v>
      </c>
      <c r="D75" s="136" t="str">
        <f>IF(B75="","",IF(AND(B75&gt;=基本情報!$G$17,B75&lt;=基本情報!$J$17),"夏季休暇",IF(AND(B75&gt;=基本情報!$G$18,B75&lt;=基本情報!$J$18),"年末年始休暇",(IF($C75=基本情報!$G$16,"休日",IF($C75=基本情報!$I$16,"休日",""))))))</f>
        <v/>
      </c>
      <c r="E75" s="137"/>
      <c r="F75" s="138"/>
      <c r="G75" s="166"/>
      <c r="H75" s="167"/>
      <c r="I75" s="168"/>
      <c r="J75" s="169"/>
      <c r="K75" s="170"/>
      <c r="L75" s="171"/>
      <c r="M75" s="135"/>
      <c r="N75" s="135"/>
      <c r="O75" s="135"/>
      <c r="P75" s="135"/>
      <c r="Q75" s="135"/>
      <c r="R75" s="132" t="str">
        <f>IF(COUNTIF(B75:B81,"ー"),"ー",IF(COUNTBLANK(X75:X81)&lt;7,"×",IF(COUNTIF(G75:G81,プルダウン!$B$6)+COUNTIF(G75:G81,プルダウン!$B$7)+COUNTIF(G75:G81,プルダウン!$B$8)+COUNTIF(G75:G81,プルダウン!$B$9)+COUNTIF(G75:G81,プルダウン!$B$10)&gt;0,"ー",IF(COUNTIF(G75:G81,プルダウン!$B$3)+COUNTIF(G75:G81,プルダウン!$B$4)&gt;=2,"○","×"))))</f>
        <v>○</v>
      </c>
      <c r="S75" s="132" t="str">
        <f>IF(R75="○",IF(COUNTBLANK(Y75:Y81)=7,R75,"×"),R75)</f>
        <v>○</v>
      </c>
      <c r="T75" s="132" t="str">
        <f>IF(S75="○",IF(COUNTIF(AA75:AA81,プルダウン!$G$12)=0,S75,"×"),S75)</f>
        <v>○</v>
      </c>
      <c r="W75" s="79" t="str">
        <f>IF(G75=プルダウン!$B$4,ABS(B75-J75),"")</f>
        <v/>
      </c>
      <c r="X75" s="80" t="str">
        <f>IF(AND(D75="",G75=プルダウン!$B$4),プルダウン!$G$3,IF(AND(D75=プルダウン!$B$3,G75=プルダウン!$B$5),プルダウン!$G$4,IF(G75=プルダウン!$B$4,IF(J75="",プルダウン!$G$5,IF(AND(J75-B75&gt;=-28,J75-B75&lt;=28),"","28日以内に変更")),"")))</f>
        <v/>
      </c>
      <c r="Y75" s="185" t="str">
        <f>IF(G75=プルダウン!$B$4,IF(AND(J75&gt;=$B$61,J75&lt;$Z$60),"",プルダウン!$G$9),"")</f>
        <v/>
      </c>
      <c r="Z75" s="185"/>
      <c r="AA75" s="80" t="str">
        <f>IF(OR(C75="土",C75="日"),IF(G75=プルダウン!$B$4,IF(AND(J75&gt;=B75,J75&lt;=B81),プルダウン!$G$13,プルダウン!$G$12),""),"")</f>
        <v/>
      </c>
    </row>
    <row r="76" spans="2:27">
      <c r="B76" s="75">
        <f>IF(B75="ー","ー",IF(B75+1&gt;DATE(基本情報!$F$10,基本情報!$H$10,基本情報!$J$10),"ー",B75+1))</f>
        <v>45917</v>
      </c>
      <c r="C76" s="76" t="str">
        <f t="shared" si="3"/>
        <v>水</v>
      </c>
      <c r="D76" s="140" t="str">
        <f>IF(B76="","",IF(AND(B76&gt;=基本情報!$G$17,B76&lt;=基本情報!$J$17),"夏季休暇",IF(AND(B76&gt;=基本情報!$G$18,B76&lt;=基本情報!$J$18),"年末年始休暇",(IF($C76=基本情報!$G$16,"休日",IF($C76=基本情報!$I$16,"休日",""))))))</f>
        <v/>
      </c>
      <c r="E76" s="141"/>
      <c r="F76" s="142"/>
      <c r="G76" s="151"/>
      <c r="H76" s="152"/>
      <c r="I76" s="153"/>
      <c r="J76" s="163"/>
      <c r="K76" s="164"/>
      <c r="L76" s="165"/>
      <c r="M76" s="143"/>
      <c r="N76" s="143"/>
      <c r="O76" s="143"/>
      <c r="P76" s="143"/>
      <c r="Q76" s="143"/>
      <c r="R76" s="133"/>
      <c r="S76" s="133"/>
      <c r="T76" s="133"/>
      <c r="W76" s="81" t="str">
        <f>IF(G76=プルダウン!$B$4,ABS(B76-J76),"")</f>
        <v/>
      </c>
      <c r="X76" s="82" t="str">
        <f>IF(AND(D76="",G76=プルダウン!$B$4),プルダウン!$G$3,IF(AND(D76=プルダウン!$B$3,G76=プルダウン!$B$5),プルダウン!$G$4,IF(G76=プルダウン!$B$4,IF(J76="",プルダウン!$G$5,IF(AND(J76-B76&gt;=-28,J76-B76&lt;=28),"","28日以内に変更")),"")))</f>
        <v/>
      </c>
      <c r="Y76" s="186" t="str">
        <f>IF(G76=プルダウン!$B$4,IF(AND(J76&gt;=$B$61,J76&lt;$Z$60),"",プルダウン!$G$9),"")</f>
        <v/>
      </c>
      <c r="Z76" s="186"/>
      <c r="AA76" s="82" t="str">
        <f>IF(OR(C76="土",C76="日"),IF(G76=プルダウン!$B$4,IF(AND(J76&gt;=B75,J76&lt;=B81),プルダウン!$G$13,プルダウン!$G$12),""),"")</f>
        <v/>
      </c>
    </row>
    <row r="77" spans="2:27">
      <c r="B77" s="75">
        <f>IF(B76="ー","ー",IF(B76+1&gt;DATE(基本情報!$F$10,基本情報!$H$10,基本情報!$J$10),"ー",B76+1))</f>
        <v>45918</v>
      </c>
      <c r="C77" s="76" t="str">
        <f t="shared" si="3"/>
        <v>木</v>
      </c>
      <c r="D77" s="140" t="str">
        <f>IF(B77="","",IF(AND(B77&gt;=基本情報!$G$17,B77&lt;=基本情報!$J$17),"夏季休暇",IF(AND(B77&gt;=基本情報!$G$18,B77&lt;=基本情報!$J$18),"年末年始休暇",(IF($C77=基本情報!$G$16,"休日",IF($C77=基本情報!$I$16,"休日",""))))))</f>
        <v/>
      </c>
      <c r="E77" s="141"/>
      <c r="F77" s="142"/>
      <c r="G77" s="151"/>
      <c r="H77" s="152"/>
      <c r="I77" s="153"/>
      <c r="J77" s="163"/>
      <c r="K77" s="164"/>
      <c r="L77" s="165"/>
      <c r="M77" s="143"/>
      <c r="N77" s="143"/>
      <c r="O77" s="143"/>
      <c r="P77" s="143"/>
      <c r="Q77" s="143"/>
      <c r="R77" s="133"/>
      <c r="S77" s="133"/>
      <c r="T77" s="133"/>
      <c r="W77" s="81" t="str">
        <f>IF(G77=プルダウン!$B$4,ABS(B77-J77),"")</f>
        <v/>
      </c>
      <c r="X77" s="82" t="str">
        <f>IF(AND(D77="",G77=プルダウン!$B$4),プルダウン!$G$3,IF(AND(D77=プルダウン!$B$3,G77=プルダウン!$B$5),プルダウン!$G$4,IF(G77=プルダウン!$B$4,IF(J77="",プルダウン!$G$5,IF(AND(J77-B77&gt;=-28,J77-B77&lt;=28),"","28日以内に変更")),"")))</f>
        <v/>
      </c>
      <c r="Y77" s="186" t="str">
        <f>IF(G77=プルダウン!$B$4,IF(AND(J77&gt;=$B$61,J77&lt;$Z$60),"",プルダウン!$G$9),"")</f>
        <v/>
      </c>
      <c r="Z77" s="186"/>
      <c r="AA77" s="82" t="str">
        <f>IF(OR(C77="土",C77="日"),IF(G77=プルダウン!$B$4,IF(AND(J77&gt;=B75,J77&lt;=B81),プルダウン!$G$13,プルダウン!$G$12),""),"")</f>
        <v/>
      </c>
    </row>
    <row r="78" spans="2:27">
      <c r="B78" s="75">
        <f>IF(B77="ー","ー",IF(B77+1&gt;DATE(基本情報!$F$10,基本情報!$H$10,基本情報!$J$10),"ー",B77+1))</f>
        <v>45919</v>
      </c>
      <c r="C78" s="76" t="str">
        <f t="shared" si="3"/>
        <v>金</v>
      </c>
      <c r="D78" s="140" t="str">
        <f>IF(B78="","",IF(AND(B78&gt;=基本情報!$G$17,B78&lt;=基本情報!$J$17),"夏季休暇",IF(AND(B78&gt;=基本情報!$G$18,B78&lt;=基本情報!$J$18),"年末年始休暇",(IF($C78=基本情報!$G$16,"休日",IF($C78=基本情報!$I$16,"休日",""))))))</f>
        <v/>
      </c>
      <c r="E78" s="141"/>
      <c r="F78" s="142"/>
      <c r="G78" s="151"/>
      <c r="H78" s="152"/>
      <c r="I78" s="153"/>
      <c r="J78" s="163"/>
      <c r="K78" s="164"/>
      <c r="L78" s="165"/>
      <c r="M78" s="143"/>
      <c r="N78" s="143"/>
      <c r="O78" s="143"/>
      <c r="P78" s="143"/>
      <c r="Q78" s="143"/>
      <c r="R78" s="133"/>
      <c r="S78" s="133"/>
      <c r="T78" s="133"/>
      <c r="W78" s="81" t="str">
        <f>IF(G78=プルダウン!$B$4,ABS(B78-J78),"")</f>
        <v/>
      </c>
      <c r="X78" s="82" t="str">
        <f>IF(AND(D78="",G78=プルダウン!$B$4),プルダウン!$G$3,IF(AND(D78=プルダウン!$B$3,G78=プルダウン!$B$5),プルダウン!$G$4,IF(G78=プルダウン!$B$4,IF(J78="",プルダウン!$G$5,IF(AND(J78-B78&gt;=-28,J78-B78&lt;=28),"","28日以内に変更")),"")))</f>
        <v/>
      </c>
      <c r="Y78" s="186" t="str">
        <f>IF(G78=プルダウン!$B$4,IF(AND(J78&gt;=$B$61,J78&lt;$Z$60),"",プルダウン!$G$9),"")</f>
        <v/>
      </c>
      <c r="Z78" s="186"/>
      <c r="AA78" s="82" t="str">
        <f>IF(OR(C78="土",C78="日"),IF(G78=プルダウン!$B$4,IF(AND(J78&gt;=B75,J78&lt;=B81),プルダウン!$G$13,プルダウン!$G$12),""),"")</f>
        <v/>
      </c>
    </row>
    <row r="79" spans="2:27">
      <c r="B79" s="75">
        <f>IF(B78="ー","ー",IF(B78+1&gt;DATE(基本情報!$F$10,基本情報!$H$10,基本情報!$J$10),"ー",B78+1))</f>
        <v>45920</v>
      </c>
      <c r="C79" s="76" t="str">
        <f t="shared" si="3"/>
        <v>土</v>
      </c>
      <c r="D79" s="140" t="str">
        <f>IF(B79="","",IF(AND(B79&gt;=基本情報!$G$17,B79&lt;=基本情報!$J$17),"夏季休暇",IF(AND(B79&gt;=基本情報!$G$18,B79&lt;=基本情報!$J$18),"年末年始休暇",(IF($C79=基本情報!$G$16,"休日",IF($C79=基本情報!$I$16,"休日",""))))))</f>
        <v>休日</v>
      </c>
      <c r="E79" s="141"/>
      <c r="F79" s="142"/>
      <c r="G79" s="151" t="s">
        <v>13</v>
      </c>
      <c r="H79" s="152"/>
      <c r="I79" s="153"/>
      <c r="J79" s="163"/>
      <c r="K79" s="164"/>
      <c r="L79" s="165"/>
      <c r="M79" s="143"/>
      <c r="N79" s="143"/>
      <c r="O79" s="143"/>
      <c r="P79" s="143"/>
      <c r="Q79" s="143"/>
      <c r="R79" s="133"/>
      <c r="S79" s="133"/>
      <c r="T79" s="133"/>
      <c r="W79" s="81" t="str">
        <f>IF(G79=プルダウン!$B$4,ABS(B79-J79),"")</f>
        <v/>
      </c>
      <c r="X79" s="82" t="str">
        <f>IF(AND(D79="",G79=プルダウン!$B$4),プルダウン!$G$3,IF(AND(D79=プルダウン!$B$3,G79=プルダウン!$B$5),プルダウン!$G$4,IF(G79=プルダウン!$B$4,IF(J79="",プルダウン!$G$5,IF(AND(J79-B79&gt;=-28,J79-B79&lt;=28),"","28日以内に変更")),"")))</f>
        <v/>
      </c>
      <c r="Y79" s="186" t="str">
        <f>IF(G79=プルダウン!$B$4,IF(AND(J79&gt;=$B$61,J79&lt;$Z$60),"",プルダウン!$G$9),"")</f>
        <v/>
      </c>
      <c r="Z79" s="186"/>
      <c r="AA79" s="82" t="str">
        <f>IF(OR(C79="土",C79="日"),IF(G79=プルダウン!$B$4,IF(AND(J79&gt;=B75,J79&lt;=B81),プルダウン!$G$13,プルダウン!$G$12),""),"")</f>
        <v/>
      </c>
    </row>
    <row r="80" spans="2:27">
      <c r="B80" s="75">
        <f>IF(B79="ー","ー",IF(B79+1&gt;DATE(基本情報!$F$10,基本情報!$H$10,基本情報!$J$10),"ー",B79+1))</f>
        <v>45921</v>
      </c>
      <c r="C80" s="76" t="str">
        <f t="shared" si="3"/>
        <v>日</v>
      </c>
      <c r="D80" s="140" t="str">
        <f>IF(B80="","",IF(AND(B80&gt;=基本情報!$G$17,B80&lt;=基本情報!$J$17),"夏季休暇",IF(AND(B80&gt;=基本情報!$G$18,B80&lt;=基本情報!$J$18),"年末年始休暇",(IF($C80=基本情報!$G$16,"休日",IF($C80=基本情報!$I$16,"休日",""))))))</f>
        <v>休日</v>
      </c>
      <c r="E80" s="141"/>
      <c r="F80" s="142"/>
      <c r="G80" s="151" t="s">
        <v>13</v>
      </c>
      <c r="H80" s="152"/>
      <c r="I80" s="153"/>
      <c r="J80" s="163"/>
      <c r="K80" s="164"/>
      <c r="L80" s="165"/>
      <c r="M80" s="143"/>
      <c r="N80" s="143"/>
      <c r="O80" s="143"/>
      <c r="P80" s="143"/>
      <c r="Q80" s="143"/>
      <c r="R80" s="133"/>
      <c r="S80" s="133"/>
      <c r="T80" s="133"/>
      <c r="W80" s="81" t="str">
        <f>IF(G80=プルダウン!$B$4,ABS(B80-J80),"")</f>
        <v/>
      </c>
      <c r="X80" s="82" t="str">
        <f>IF(AND(D80="",G80=プルダウン!$B$4),プルダウン!$G$3,IF(AND(D80=プルダウン!$B$3,G80=プルダウン!$B$5),プルダウン!$G$4,IF(G80=プルダウン!$B$4,IF(J80="",プルダウン!$G$5,IF(AND(J80-B80&gt;=-28,J80-B80&lt;=28),"","28日以内に変更")),"")))</f>
        <v/>
      </c>
      <c r="Y80" s="186" t="str">
        <f>IF(G80=プルダウン!$B$4,IF(AND(J80&gt;=$B$61,J80&lt;$Z$60),"",プルダウン!$G$9),"")</f>
        <v/>
      </c>
      <c r="Z80" s="186"/>
      <c r="AA80" s="82" t="str">
        <f>IF(OR(C80="土",C80="日"),IF(G80=プルダウン!$B$4,IF(AND(J80&gt;=B75,J80&lt;=B81),プルダウン!$G$13,プルダウン!$G$12),""),"")</f>
        <v/>
      </c>
    </row>
    <row r="81" spans="2:27">
      <c r="B81" s="77">
        <f>IF(B80="ー","ー",IF(B80+1&gt;DATE(基本情報!$F$10,基本情報!$H$10,基本情報!$J$10),"ー",B80+1))</f>
        <v>45922</v>
      </c>
      <c r="C81" s="78" t="str">
        <f t="shared" si="3"/>
        <v>月</v>
      </c>
      <c r="D81" s="154" t="str">
        <f>IF(B81="","",IF(AND(B81&gt;=基本情報!$G$17,B81&lt;=基本情報!$J$17),"夏季休暇",IF(AND(B81&gt;=基本情報!$G$18,B81&lt;=基本情報!$J$18),"年末年始休暇",(IF($C81=基本情報!$G$16,"休日",IF($C81=基本情報!$I$16,"休日",""))))))</f>
        <v/>
      </c>
      <c r="E81" s="155"/>
      <c r="F81" s="156"/>
      <c r="G81" s="157"/>
      <c r="H81" s="158"/>
      <c r="I81" s="159"/>
      <c r="J81" s="160"/>
      <c r="K81" s="161"/>
      <c r="L81" s="162"/>
      <c r="M81" s="146"/>
      <c r="N81" s="146"/>
      <c r="O81" s="146"/>
      <c r="P81" s="146"/>
      <c r="Q81" s="146"/>
      <c r="R81" s="134"/>
      <c r="S81" s="134"/>
      <c r="T81" s="134"/>
      <c r="W81" s="83" t="str">
        <f>IF(G81=プルダウン!$B$4,ABS(B81-J81),"")</f>
        <v/>
      </c>
      <c r="X81" s="84" t="str">
        <f>IF(AND(D81="",G81=プルダウン!$B$4),プルダウン!$G$3,IF(AND(D81=プルダウン!$B$3,G81=プルダウン!$B$5),プルダウン!$G$4,IF(G81=プルダウン!$B$4,IF(J81="",プルダウン!$G$5,IF(AND(J81-B81&gt;=-28,J81-B81&lt;=28),"","28日以内に変更")),"")))</f>
        <v/>
      </c>
      <c r="Y81" s="184" t="str">
        <f>IF(G81=プルダウン!$B$4,IF(AND(J81&gt;=$B$61,J81&lt;$Z$60),"",プルダウン!$G$9),"")</f>
        <v/>
      </c>
      <c r="Z81" s="184"/>
      <c r="AA81" s="84" t="str">
        <f>IF(OR(C81="土",C81="日"),IF(G81=プルダウン!$B$4,IF(AND(J81&gt;=B75,J81&lt;=B81),プルダウン!$G$13,プルダウン!$G$12),""),"")</f>
        <v/>
      </c>
    </row>
    <row r="82" spans="2:27">
      <c r="B82" s="73">
        <f>IF(B81="ー","ー",IF(B81+1&gt;DATE(基本情報!$F$10,基本情報!$H$10,基本情報!$J$10),"ー",IF(MONTH(B75)=MONTH(B81+1),B81+1,"ー")))</f>
        <v>45923</v>
      </c>
      <c r="C82" s="74" t="str">
        <f t="shared" si="3"/>
        <v>火</v>
      </c>
      <c r="D82" s="136" t="str">
        <f>IF(B82="","",IF(AND(B82&gt;=基本情報!$G$17,B82&lt;=基本情報!$J$17),"夏季休暇",IF(AND(B82&gt;=基本情報!$G$18,B82&lt;=基本情報!$J$18),"年末年始休暇",(IF($C82=基本情報!$G$16,"休日",IF($C82=基本情報!$I$16,"休日",""))))))</f>
        <v/>
      </c>
      <c r="E82" s="137"/>
      <c r="F82" s="138"/>
      <c r="G82" s="166"/>
      <c r="H82" s="167"/>
      <c r="I82" s="168"/>
      <c r="J82" s="169"/>
      <c r="K82" s="170"/>
      <c r="L82" s="171"/>
      <c r="M82" s="135"/>
      <c r="N82" s="135"/>
      <c r="O82" s="135"/>
      <c r="P82" s="135"/>
      <c r="Q82" s="135"/>
      <c r="R82" s="132" t="str">
        <f>IF(COUNTIF(B82:B88,"ー"),"ー",IF(COUNTBLANK(X82:X88)&lt;7,"×",IF(COUNTIF(G82:G88,プルダウン!$B$6)+COUNTIF(G82:G88,プルダウン!$B$7)+COUNTIF(G82:G88,プルダウン!$B$8)+COUNTIF(G82:G88,プルダウン!$B$9)+COUNTIF(G82:G88,プルダウン!$B$10)&gt;0,"ー",IF(COUNTIF(G82:G88,プルダウン!$B$3)+COUNTIF(G82:G88,プルダウン!$B$4)&gt;=2,"○","×"))))</f>
        <v>○</v>
      </c>
      <c r="S82" s="132" t="str">
        <f>IF(R82="○",IF(COUNTBLANK(Y82:Y88)=7,R82,"×"),R82)</f>
        <v>○</v>
      </c>
      <c r="T82" s="132" t="str">
        <f>IF(S82="○",IF(COUNTIF(AA82:AA88,プルダウン!$G$12)=0,S82,"×"),S82)</f>
        <v>○</v>
      </c>
      <c r="W82" s="79" t="str">
        <f>IF(G82=プルダウン!$B$4,ABS(B82-J82),"")</f>
        <v/>
      </c>
      <c r="X82" s="80" t="str">
        <f>IF(AND(D82="",G82=プルダウン!$B$4),プルダウン!$G$3,IF(AND(D82=プルダウン!$B$3,G82=プルダウン!$B$5),プルダウン!$G$4,IF(G82=プルダウン!$B$4,IF(J82="",プルダウン!$G$5,IF(AND(J82-B82&gt;=-28,J82-B82&lt;=28),"","28日以内に変更")),"")))</f>
        <v/>
      </c>
      <c r="Y82" s="185" t="str">
        <f>IF(G82=プルダウン!$B$4,IF(AND(J82&gt;=$B$61,J82&lt;$Z$60),"",プルダウン!$G$9),"")</f>
        <v/>
      </c>
      <c r="Z82" s="185"/>
      <c r="AA82" s="80" t="str">
        <f>IF(OR(C82="土",C82="日"),IF(G82=プルダウン!$B$4,IF(AND(J82&gt;=B82,J82&lt;=B88),プルダウン!$G$13,プルダウン!$G$12),""),"")</f>
        <v/>
      </c>
    </row>
    <row r="83" spans="2:27">
      <c r="B83" s="75">
        <f>IF(B82="ー","ー",IF(B82+1&gt;DATE(基本情報!$F$10,基本情報!$H$10,基本情報!$J$10),"ー",B82+1))</f>
        <v>45924</v>
      </c>
      <c r="C83" s="76" t="str">
        <f t="shared" si="3"/>
        <v>水</v>
      </c>
      <c r="D83" s="140" t="str">
        <f>IF(B83="","",IF(AND(B83&gt;=基本情報!$G$17,B83&lt;=基本情報!$J$17),"夏季休暇",IF(AND(B83&gt;=基本情報!$G$18,B83&lt;=基本情報!$J$18),"年末年始休暇",(IF($C83=基本情報!$G$16,"休日",IF($C83=基本情報!$I$16,"休日",""))))))</f>
        <v/>
      </c>
      <c r="E83" s="141"/>
      <c r="F83" s="142"/>
      <c r="G83" s="151"/>
      <c r="H83" s="152"/>
      <c r="I83" s="153"/>
      <c r="J83" s="163"/>
      <c r="K83" s="164"/>
      <c r="L83" s="165"/>
      <c r="M83" s="143"/>
      <c r="N83" s="143"/>
      <c r="O83" s="143"/>
      <c r="P83" s="143"/>
      <c r="Q83" s="143"/>
      <c r="R83" s="133"/>
      <c r="S83" s="133"/>
      <c r="T83" s="133"/>
      <c r="W83" s="81" t="str">
        <f>IF(G83=プルダウン!$B$4,ABS(B83-J83),"")</f>
        <v/>
      </c>
      <c r="X83" s="82" t="str">
        <f>IF(AND(D83="",G83=プルダウン!$B$4),プルダウン!$G$3,IF(AND(D83=プルダウン!$B$3,G83=プルダウン!$B$5),プルダウン!$G$4,IF(G83=プルダウン!$B$4,IF(J83="",プルダウン!$G$5,IF(AND(J83-B83&gt;=-28,J83-B83&lt;=28),"","28日以内に変更")),"")))</f>
        <v/>
      </c>
      <c r="Y83" s="186" t="str">
        <f>IF(G83=プルダウン!$B$4,IF(AND(J83&gt;=$B$61,J83&lt;$Z$60),"",プルダウン!$G$9),"")</f>
        <v/>
      </c>
      <c r="Z83" s="186"/>
      <c r="AA83" s="82" t="str">
        <f>IF(OR(C83="土",C83="日"),IF(G83=プルダウン!$B$4,IF(AND(J83&gt;=B82,J83&lt;=B88),プルダウン!$G$13,プルダウン!$G$12),""),"")</f>
        <v/>
      </c>
    </row>
    <row r="84" spans="2:27">
      <c r="B84" s="75">
        <f>IF(B83="ー","ー",IF(B83+1&gt;DATE(基本情報!$F$10,基本情報!$H$10,基本情報!$J$10),"ー",B83+1))</f>
        <v>45925</v>
      </c>
      <c r="C84" s="76" t="str">
        <f t="shared" si="3"/>
        <v>木</v>
      </c>
      <c r="D84" s="140" t="str">
        <f>IF(B84="","",IF(AND(B84&gt;=基本情報!$G$17,B84&lt;=基本情報!$J$17),"夏季休暇",IF(AND(B84&gt;=基本情報!$G$18,B84&lt;=基本情報!$J$18),"年末年始休暇",(IF($C84=基本情報!$G$16,"休日",IF($C84=基本情報!$I$16,"休日",""))))))</f>
        <v/>
      </c>
      <c r="E84" s="141"/>
      <c r="F84" s="142"/>
      <c r="G84" s="151"/>
      <c r="H84" s="152"/>
      <c r="I84" s="153"/>
      <c r="J84" s="163"/>
      <c r="K84" s="164"/>
      <c r="L84" s="165"/>
      <c r="M84" s="143"/>
      <c r="N84" s="143"/>
      <c r="O84" s="143"/>
      <c r="P84" s="143"/>
      <c r="Q84" s="143"/>
      <c r="R84" s="133"/>
      <c r="S84" s="133"/>
      <c r="T84" s="133"/>
      <c r="W84" s="81" t="str">
        <f>IF(G84=プルダウン!$B$4,ABS(B84-J84),"")</f>
        <v/>
      </c>
      <c r="X84" s="82" t="str">
        <f>IF(AND(D84="",G84=プルダウン!$B$4),プルダウン!$G$3,IF(AND(D84=プルダウン!$B$3,G84=プルダウン!$B$5),プルダウン!$G$4,IF(G84=プルダウン!$B$4,IF(J84="",プルダウン!$G$5,IF(AND(J84-B84&gt;=-28,J84-B84&lt;=28),"","28日以内に変更")),"")))</f>
        <v/>
      </c>
      <c r="Y84" s="186" t="str">
        <f>IF(G84=プルダウン!$B$4,IF(AND(J84&gt;=$B$61,J84&lt;$Z$60),"",プルダウン!$G$9),"")</f>
        <v/>
      </c>
      <c r="Z84" s="186"/>
      <c r="AA84" s="82" t="str">
        <f>IF(OR(C84="土",C84="日"),IF(G84=プルダウン!$B$4,IF(AND(J84&gt;=B82,J84&lt;=B88),プルダウン!$G$13,プルダウン!$G$12),""),"")</f>
        <v/>
      </c>
    </row>
    <row r="85" spans="2:27">
      <c r="B85" s="75">
        <f>IF(B84="ー","ー",IF(B84+1&gt;DATE(基本情報!$F$10,基本情報!$H$10,基本情報!$J$10),"ー",B84+1))</f>
        <v>45926</v>
      </c>
      <c r="C85" s="76" t="str">
        <f t="shared" si="3"/>
        <v>金</v>
      </c>
      <c r="D85" s="140" t="str">
        <f>IF(B85="","",IF(AND(B85&gt;=基本情報!$G$17,B85&lt;=基本情報!$J$17),"夏季休暇",IF(AND(B85&gt;=基本情報!$G$18,B85&lt;=基本情報!$J$18),"年末年始休暇",(IF($C85=基本情報!$G$16,"休日",IF($C85=基本情報!$I$16,"休日",""))))))</f>
        <v/>
      </c>
      <c r="E85" s="141"/>
      <c r="F85" s="142"/>
      <c r="G85" s="151"/>
      <c r="H85" s="152"/>
      <c r="I85" s="153"/>
      <c r="J85" s="163"/>
      <c r="K85" s="164"/>
      <c r="L85" s="165"/>
      <c r="M85" s="143"/>
      <c r="N85" s="143"/>
      <c r="O85" s="143"/>
      <c r="P85" s="143"/>
      <c r="Q85" s="143"/>
      <c r="R85" s="133"/>
      <c r="S85" s="133"/>
      <c r="T85" s="133"/>
      <c r="W85" s="81" t="str">
        <f>IF(G85=プルダウン!$B$4,ABS(B85-J85),"")</f>
        <v/>
      </c>
      <c r="X85" s="82" t="str">
        <f>IF(AND(D85="",G85=プルダウン!$B$4),プルダウン!$G$3,IF(AND(D85=プルダウン!$B$3,G85=プルダウン!$B$5),プルダウン!$G$4,IF(G85=プルダウン!$B$4,IF(J85="",プルダウン!$G$5,IF(AND(J85-B85&gt;=-28,J85-B85&lt;=28),"","28日以内に変更")),"")))</f>
        <v/>
      </c>
      <c r="Y85" s="186" t="str">
        <f>IF(G85=プルダウン!$B$4,IF(AND(J85&gt;=$B$61,J85&lt;$Z$60),"",プルダウン!$G$9),"")</f>
        <v/>
      </c>
      <c r="Z85" s="186"/>
      <c r="AA85" s="82" t="str">
        <f>IF(OR(C85="土",C85="日"),IF(G85=プルダウン!$B$4,IF(AND(J85&gt;=B82,J85&lt;=B88),プルダウン!$G$13,プルダウン!$G$12),""),"")</f>
        <v/>
      </c>
    </row>
    <row r="86" spans="2:27">
      <c r="B86" s="75">
        <f>IF(B85="ー","ー",IF(B85+1&gt;DATE(基本情報!$F$10,基本情報!$H$10,基本情報!$J$10),"ー",B85+1))</f>
        <v>45927</v>
      </c>
      <c r="C86" s="76" t="str">
        <f t="shared" si="3"/>
        <v>土</v>
      </c>
      <c r="D86" s="140" t="str">
        <f>IF(B86="","",IF(AND(B86&gt;=基本情報!$G$17,B86&lt;=基本情報!$J$17),"夏季休暇",IF(AND(B86&gt;=基本情報!$G$18,B86&lt;=基本情報!$J$18),"年末年始休暇",(IF($C86=基本情報!$G$16,"休日",IF($C86=基本情報!$I$16,"休日",""))))))</f>
        <v>休日</v>
      </c>
      <c r="E86" s="141"/>
      <c r="F86" s="142"/>
      <c r="G86" s="151" t="s">
        <v>13</v>
      </c>
      <c r="H86" s="152"/>
      <c r="I86" s="153"/>
      <c r="J86" s="163"/>
      <c r="K86" s="164"/>
      <c r="L86" s="165"/>
      <c r="M86" s="143"/>
      <c r="N86" s="143"/>
      <c r="O86" s="143"/>
      <c r="P86" s="143"/>
      <c r="Q86" s="143"/>
      <c r="R86" s="133"/>
      <c r="S86" s="133"/>
      <c r="T86" s="133"/>
      <c r="W86" s="81" t="str">
        <f>IF(G86=プルダウン!$B$4,ABS(B86-J86),"")</f>
        <v/>
      </c>
      <c r="X86" s="82" t="str">
        <f>IF(AND(D86="",G86=プルダウン!$B$4),プルダウン!$G$3,IF(AND(D86=プルダウン!$B$3,G86=プルダウン!$B$5),プルダウン!$G$4,IF(G86=プルダウン!$B$4,IF(J86="",プルダウン!$G$5,IF(AND(J86-B86&gt;=-28,J86-B86&lt;=28),"","28日以内に変更")),"")))</f>
        <v/>
      </c>
      <c r="Y86" s="186" t="str">
        <f>IF(G86=プルダウン!$B$4,IF(AND(J86&gt;=$B$61,J86&lt;$Z$60),"",プルダウン!$G$9),"")</f>
        <v/>
      </c>
      <c r="Z86" s="186"/>
      <c r="AA86" s="82" t="str">
        <f>IF(OR(C86="土",C86="日"),IF(G86=プルダウン!$B$4,IF(AND(J86&gt;=B82,J86&lt;=B88),プルダウン!$G$13,プルダウン!$G$12),""),"")</f>
        <v/>
      </c>
    </row>
    <row r="87" spans="2:27">
      <c r="B87" s="75">
        <f>IF(B86="ー","ー",IF(B86+1&gt;DATE(基本情報!$F$10,基本情報!$H$10,基本情報!$J$10),"ー",B86+1))</f>
        <v>45928</v>
      </c>
      <c r="C87" s="76" t="str">
        <f t="shared" si="3"/>
        <v>日</v>
      </c>
      <c r="D87" s="140" t="str">
        <f>IF(B87="","",IF(AND(B87&gt;=基本情報!$G$17,B87&lt;=基本情報!$J$17),"夏季休暇",IF(AND(B87&gt;=基本情報!$G$18,B87&lt;=基本情報!$J$18),"年末年始休暇",(IF($C87=基本情報!$G$16,"休日",IF($C87=基本情報!$I$16,"休日",""))))))</f>
        <v>休日</v>
      </c>
      <c r="E87" s="141"/>
      <c r="F87" s="142"/>
      <c r="G87" s="151" t="s">
        <v>13</v>
      </c>
      <c r="H87" s="152"/>
      <c r="I87" s="153"/>
      <c r="J87" s="163"/>
      <c r="K87" s="164"/>
      <c r="L87" s="165"/>
      <c r="M87" s="143"/>
      <c r="N87" s="143"/>
      <c r="O87" s="143"/>
      <c r="P87" s="143"/>
      <c r="Q87" s="143"/>
      <c r="R87" s="133"/>
      <c r="S87" s="133"/>
      <c r="T87" s="133"/>
      <c r="W87" s="81" t="str">
        <f>IF(G87=プルダウン!$B$4,ABS(B87-J87),"")</f>
        <v/>
      </c>
      <c r="X87" s="82" t="str">
        <f>IF(AND(D87="",G87=プルダウン!$B$4),プルダウン!$G$3,IF(AND(D87=プルダウン!$B$3,G87=プルダウン!$B$5),プルダウン!$G$4,IF(G87=プルダウン!$B$4,IF(J87="",プルダウン!$G$5,IF(AND(J87-B87&gt;=-28,J87-B87&lt;=28),"","28日以内に変更")),"")))</f>
        <v/>
      </c>
      <c r="Y87" s="186" t="str">
        <f>IF(G87=プルダウン!$B$4,IF(AND(J87&gt;=$B$61,J87&lt;$Z$60),"",プルダウン!$G$9),"")</f>
        <v/>
      </c>
      <c r="Z87" s="186"/>
      <c r="AA87" s="82" t="str">
        <f>IF(OR(C87="土",C87="日"),IF(G87=プルダウン!$B$4,IF(AND(J87&gt;=B82,J87&lt;=B88),プルダウン!$G$13,プルダウン!$G$12),""),"")</f>
        <v/>
      </c>
    </row>
    <row r="88" spans="2:27">
      <c r="B88" s="77">
        <f>IF(B87="ー","ー",IF(B87+1&gt;DATE(基本情報!$F$10,基本情報!$H$10,基本情報!$J$10),"ー",B87+1))</f>
        <v>45929</v>
      </c>
      <c r="C88" s="78" t="str">
        <f t="shared" si="3"/>
        <v>月</v>
      </c>
      <c r="D88" s="154" t="str">
        <f>IF(B88="","",IF(AND(B88&gt;=基本情報!$G$17,B88&lt;=基本情報!$J$17),"夏季休暇",IF(AND(B88&gt;=基本情報!$G$18,B88&lt;=基本情報!$J$18),"年末年始休暇",(IF($C88=基本情報!$G$16,"休日",IF($C88=基本情報!$I$16,"休日",""))))))</f>
        <v/>
      </c>
      <c r="E88" s="155"/>
      <c r="F88" s="156"/>
      <c r="G88" s="157"/>
      <c r="H88" s="158"/>
      <c r="I88" s="159"/>
      <c r="J88" s="160"/>
      <c r="K88" s="161"/>
      <c r="L88" s="162"/>
      <c r="M88" s="146"/>
      <c r="N88" s="146"/>
      <c r="O88" s="146"/>
      <c r="P88" s="146"/>
      <c r="Q88" s="146"/>
      <c r="R88" s="134"/>
      <c r="S88" s="134"/>
      <c r="T88" s="134"/>
      <c r="W88" s="83" t="str">
        <f>IF(G88=プルダウン!$B$4,ABS(B88-J88),"")</f>
        <v/>
      </c>
      <c r="X88" s="84" t="str">
        <f>IF(AND(D88="",G88=プルダウン!$B$4),プルダウン!$G$3,IF(AND(D88=プルダウン!$B$3,G88=プルダウン!$B$5),プルダウン!$G$4,IF(G88=プルダウン!$B$4,IF(J88="",プルダウン!$G$5,IF(AND(J88-B88&gt;=-28,J88-B88&lt;=28),"","28日以内に変更")),"")))</f>
        <v/>
      </c>
      <c r="Y88" s="184" t="str">
        <f>IF(G88=プルダウン!$B$4,IF(AND(J88&gt;=$B$61,J88&lt;$Z$60),"",プルダウン!$G$9),"")</f>
        <v/>
      </c>
      <c r="Z88" s="184"/>
      <c r="AA88" s="84" t="str">
        <f>IF(OR(C88="土",C88="日"),IF(G88=プルダウン!$B$4,IF(AND(J88&gt;=B82,J88&lt;=B88),プルダウン!$G$13,プルダウン!$G$12),""),"")</f>
        <v/>
      </c>
    </row>
    <row r="89" spans="2:27">
      <c r="B89" s="73">
        <f>IF(B88="ー","ー",IF(B88+1&gt;DATE(基本情報!$F$10,基本情報!$H$10,基本情報!$J$10),"ー",IF(MONTH(B82)=MONTH(B88+1),B88+1,"ー")))</f>
        <v>45930</v>
      </c>
      <c r="C89" s="74" t="str">
        <f t="shared" si="3"/>
        <v>火</v>
      </c>
      <c r="D89" s="136" t="str">
        <f>IF(B89="","",IF(AND(B89&gt;=基本情報!$G$17,B89&lt;=基本情報!$J$17),"夏季休暇",IF(AND(B89&gt;=基本情報!$G$18,B89&lt;=基本情報!$J$18),"年末年始休暇",(IF($C89=基本情報!$G$16,"休日",IF($C89=基本情報!$I$16,"休日",""))))))</f>
        <v/>
      </c>
      <c r="E89" s="137"/>
      <c r="F89" s="138"/>
      <c r="G89" s="166"/>
      <c r="H89" s="167"/>
      <c r="I89" s="168"/>
      <c r="J89" s="169"/>
      <c r="K89" s="170"/>
      <c r="L89" s="171"/>
      <c r="M89" s="135"/>
      <c r="N89" s="135"/>
      <c r="O89" s="135"/>
      <c r="P89" s="135"/>
      <c r="Q89" s="135"/>
      <c r="R89" s="132" t="str">
        <f>IF(COUNTIF(B89:B95,"ー"),"ー",IF(COUNTBLANK(X89:X95)&lt;7,"×",IF(COUNTIF(G89:G95,プルダウン!$B$6)+COUNTIF(G89:G95,プルダウン!$B$7)+COUNTIF(G89:G95,プルダウン!$B$8)+COUNTIF(G89:G95,プルダウン!$B$9)+COUNTIF(G89:G95,プルダウン!$B$10)&gt;0,"ー",IF(COUNTIF(G89:G95,プルダウン!$B$3)+COUNTIF(G89:G95,プルダウン!$B$4)&gt;=2,"○","×"))))</f>
        <v>○</v>
      </c>
      <c r="S89" s="132" t="str">
        <f>IF(R89="○",IF(COUNTBLANK(Y89:Y95)=7,R89,"×"),R89)</f>
        <v>×</v>
      </c>
      <c r="T89" s="132" t="str">
        <f>IF(S89="○",IF(COUNTIF(AA89:AA95,プルダウン!$G$12)=0,S89,"×"),S89)</f>
        <v>×</v>
      </c>
      <c r="W89" s="79" t="str">
        <f>IF(G89=プルダウン!$B$4,ABS(B89-J89),"")</f>
        <v/>
      </c>
      <c r="X89" s="80" t="str">
        <f>IF(AND(D89="",G89=プルダウン!$B$4),プルダウン!$G$3,IF(AND(D89=プルダウン!$B$3,G89=プルダウン!$B$5),プルダウン!$G$4,IF(G89=プルダウン!$B$4,IF(J89="",プルダウン!$G$5,IF(AND(J89-B89&gt;=-28,J89-B89&lt;=28),"","28日以内に変更")),"")))</f>
        <v/>
      </c>
      <c r="Y89" s="185" t="str">
        <f>IF(G89=プルダウン!$B$4,IF(AND(J89&gt;=$B$61,J89&lt;$Z$60),"",プルダウン!$G$9),"")</f>
        <v/>
      </c>
      <c r="Z89" s="185"/>
      <c r="AA89" s="80" t="str">
        <f>IF(OR(C89="土",C89="日"),IF(G89=プルダウン!$B$4,IF(AND(J89&gt;=B89,J89&lt;=B95),プルダウン!$G$13,プルダウン!$G$12),""),"")</f>
        <v/>
      </c>
    </row>
    <row r="90" spans="2:27">
      <c r="B90" s="75">
        <f>IF(B89="ー","ー",IF(B89+1&gt;DATE(基本情報!$F$10,基本情報!$H$10,基本情報!$J$10),"ー",B89+1))</f>
        <v>45931</v>
      </c>
      <c r="C90" s="76" t="str">
        <f t="shared" si="3"/>
        <v>水</v>
      </c>
      <c r="D90" s="140" t="str">
        <f>IF(B90="","",IF(AND(B90&gt;=基本情報!$G$17,B90&lt;=基本情報!$J$17),"夏季休暇",IF(AND(B90&gt;=基本情報!$G$18,B90&lt;=基本情報!$J$18),"年末年始休暇",(IF($C90=基本情報!$G$16,"休日",IF($C90=基本情報!$I$16,"休日",""))))))</f>
        <v/>
      </c>
      <c r="E90" s="141"/>
      <c r="F90" s="142"/>
      <c r="G90" s="151"/>
      <c r="H90" s="152"/>
      <c r="I90" s="153"/>
      <c r="J90" s="163"/>
      <c r="K90" s="164"/>
      <c r="L90" s="165"/>
      <c r="M90" s="143"/>
      <c r="N90" s="143"/>
      <c r="O90" s="143"/>
      <c r="P90" s="143"/>
      <c r="Q90" s="143"/>
      <c r="R90" s="133"/>
      <c r="S90" s="133"/>
      <c r="T90" s="133"/>
      <c r="W90" s="81" t="str">
        <f>IF(G90=プルダウン!$B$4,ABS(B90-J90),"")</f>
        <v/>
      </c>
      <c r="X90" s="82" t="str">
        <f>IF(AND(D90="",G90=プルダウン!$B$4),プルダウン!$G$3,IF(AND(D90=プルダウン!$B$3,G90=プルダウン!$B$5),プルダウン!$G$4,IF(G90=プルダウン!$B$4,IF(J90="",プルダウン!$G$5,IF(AND(J90-B90&gt;=-28,J90-B90&lt;=28),"","28日以内に変更")),"")))</f>
        <v/>
      </c>
      <c r="Y90" s="186" t="str">
        <f>IF(G90=プルダウン!$B$4,IF(AND(J90&gt;=$B$61,J90&lt;$Z$60),"",プルダウン!$G$9),"")</f>
        <v/>
      </c>
      <c r="Z90" s="186"/>
      <c r="AA90" s="82" t="str">
        <f>IF(OR(C90="土",C90="日"),IF(G90=プルダウン!$B$4,IF(AND(J90&gt;=B89,J90&lt;=B95),プルダウン!$G$13,プルダウン!$G$12),""),"")</f>
        <v/>
      </c>
    </row>
    <row r="91" spans="2:27">
      <c r="B91" s="75">
        <f>IF(B90="ー","ー",IF(B90+1&gt;DATE(基本情報!$F$10,基本情報!$H$10,基本情報!$J$10),"ー",B90+1))</f>
        <v>45932</v>
      </c>
      <c r="C91" s="76" t="str">
        <f>IFERROR(TEXT(B91,"aaa"),"")</f>
        <v>木</v>
      </c>
      <c r="D91" s="140" t="str">
        <f>IF(B91="","",IF(AND(B91&gt;=基本情報!$G$17,B91&lt;=基本情報!$J$17),"夏季休暇",IF(AND(B91&gt;=基本情報!$G$18,B91&lt;=基本情報!$J$18),"年末年始休暇",(IF($C91=基本情報!$G$16,"休日",IF($C91=基本情報!$I$16,"休日",""))))))</f>
        <v/>
      </c>
      <c r="E91" s="141"/>
      <c r="F91" s="142"/>
      <c r="G91" s="151"/>
      <c r="H91" s="152"/>
      <c r="I91" s="153"/>
      <c r="J91" s="163"/>
      <c r="K91" s="164"/>
      <c r="L91" s="165"/>
      <c r="M91" s="143"/>
      <c r="N91" s="143"/>
      <c r="O91" s="143"/>
      <c r="P91" s="143"/>
      <c r="Q91" s="143"/>
      <c r="R91" s="133"/>
      <c r="S91" s="133"/>
      <c r="T91" s="133"/>
      <c r="W91" s="81" t="str">
        <f>IF(G91=プルダウン!$B$4,ABS(B91-J91),"")</f>
        <v/>
      </c>
      <c r="X91" s="82" t="str">
        <f>IF(AND(D91="",G91=プルダウン!$B$4),プルダウン!$G$3,IF(AND(D91=プルダウン!$B$3,G91=プルダウン!$B$5),プルダウン!$G$4,IF(G91=プルダウン!$B$4,IF(J91="",プルダウン!$G$5,IF(AND(J91-B91&gt;=-28,J91-B91&lt;=28),"","28日以内に変更")),"")))</f>
        <v/>
      </c>
      <c r="Y91" s="186" t="str">
        <f>IF(G91=プルダウン!$B$4,IF(AND(J91&gt;=$B$61,J91&lt;$Z$60),"",プルダウン!$G$9),"")</f>
        <v/>
      </c>
      <c r="Z91" s="186"/>
      <c r="AA91" s="82" t="str">
        <f>IF(OR(C91="土",C91="日"),IF(G91=プルダウン!$B$4,IF(AND(J91&gt;=B89,J91&lt;=B95),プルダウン!$G$13,プルダウン!$G$12),""),"")</f>
        <v/>
      </c>
    </row>
    <row r="92" spans="2:27">
      <c r="B92" s="75">
        <f>IF(B91="ー","ー",IF(B91+1&gt;DATE(基本情報!$F$10,基本情報!$H$10,基本情報!$J$10),"ー",B91+1))</f>
        <v>45933</v>
      </c>
      <c r="C92" s="76" t="str">
        <f t="shared" ref="C92:C95" si="4">IFERROR(TEXT(B92,"aaa"),"")</f>
        <v>金</v>
      </c>
      <c r="D92" s="140" t="str">
        <f>IF(B92="","",IF(AND(B92&gt;=基本情報!$G$17,B92&lt;=基本情報!$J$17),"夏季休暇",IF(AND(B92&gt;=基本情報!$G$18,B92&lt;=基本情報!$J$18),"年末年始休暇",(IF($C92=基本情報!$G$16,"休日",IF($C92=基本情報!$I$16,"休日",""))))))</f>
        <v/>
      </c>
      <c r="E92" s="141"/>
      <c r="F92" s="142"/>
      <c r="G92" s="151"/>
      <c r="H92" s="152"/>
      <c r="I92" s="153"/>
      <c r="J92" s="163"/>
      <c r="K92" s="164"/>
      <c r="L92" s="165"/>
      <c r="M92" s="143"/>
      <c r="N92" s="143"/>
      <c r="O92" s="143"/>
      <c r="P92" s="143"/>
      <c r="Q92" s="143"/>
      <c r="R92" s="133"/>
      <c r="S92" s="133"/>
      <c r="T92" s="133"/>
      <c r="W92" s="81" t="str">
        <f>IF(G92=プルダウン!$B$4,ABS(B92-J92),"")</f>
        <v/>
      </c>
      <c r="X92" s="82" t="str">
        <f>IF(AND(D92="",G92=プルダウン!$B$4),プルダウン!$G$3,IF(AND(D92=プルダウン!$B$3,G92=プルダウン!$B$5),プルダウン!$G$4,IF(G92=プルダウン!$B$4,IF(J92="",プルダウン!$G$5,IF(AND(J92-B92&gt;=-28,J92-B92&lt;=28),"","28日以内に変更")),"")))</f>
        <v/>
      </c>
      <c r="Y92" s="186" t="str">
        <f>IF(G92=プルダウン!$B$4,IF(AND(J92&gt;=$B$61,J92&lt;$Z$60),"",プルダウン!$G$9),"")</f>
        <v/>
      </c>
      <c r="Z92" s="186"/>
      <c r="AA92" s="82" t="str">
        <f>IF(OR(C92="土",C92="日"),IF(G92=プルダウン!$B$4,IF(AND(J92&gt;=B89,J92&lt;=B95),プルダウン!$G$13,プルダウン!$G$12),""),"")</f>
        <v/>
      </c>
    </row>
    <row r="93" spans="2:27">
      <c r="B93" s="75">
        <f>IF(B92="ー","ー",IF(B92+1&gt;DATE(基本情報!$F$10,基本情報!$H$10,基本情報!$J$10),"ー",B92+1))</f>
        <v>45934</v>
      </c>
      <c r="C93" s="76" t="str">
        <f t="shared" si="4"/>
        <v>土</v>
      </c>
      <c r="D93" s="140" t="str">
        <f>IF(B93="","",IF(AND(B93&gt;=基本情報!$G$17,B93&lt;=基本情報!$J$17),"夏季休暇",IF(AND(B93&gt;=基本情報!$G$18,B93&lt;=基本情報!$J$18),"年末年始休暇",(IF($C93=基本情報!$G$16,"休日",IF($C93=基本情報!$I$16,"休日",""))))))</f>
        <v>休日</v>
      </c>
      <c r="E93" s="141"/>
      <c r="F93" s="142"/>
      <c r="G93" s="151" t="s">
        <v>17</v>
      </c>
      <c r="H93" s="152"/>
      <c r="I93" s="153"/>
      <c r="J93" s="163">
        <v>45938</v>
      </c>
      <c r="K93" s="164"/>
      <c r="L93" s="165"/>
      <c r="M93" s="143" t="s">
        <v>97</v>
      </c>
      <c r="N93" s="143"/>
      <c r="O93" s="143"/>
      <c r="P93" s="143"/>
      <c r="Q93" s="143"/>
      <c r="R93" s="133"/>
      <c r="S93" s="133"/>
      <c r="T93" s="133"/>
      <c r="W93" s="81">
        <f>IF(G93=プルダウン!$B$4,ABS(B93-J93),"")</f>
        <v>4</v>
      </c>
      <c r="X93" s="82" t="str">
        <f>IF(AND(D93="",G93=プルダウン!$B$4),プルダウン!$G$3,IF(AND(D93=プルダウン!$B$3,G93=プルダウン!$B$5),プルダウン!$G$4,IF(G93=プルダウン!$B$4,IF(J93="",プルダウン!$G$5,IF(AND(J93-B93&gt;=-28,J93-B93&lt;=28),"","28日以内に変更")),"")))</f>
        <v/>
      </c>
      <c r="Y93" s="186" t="str">
        <f>IF(G93=プルダウン!$B$4,IF(AND(J93&gt;=$B$61,J93&lt;$Z$60),"",プルダウン!$G$9),"")</f>
        <v>振替月単位外</v>
      </c>
      <c r="Z93" s="186"/>
      <c r="AA93" s="82" t="str">
        <f>IF(OR(C93="土",C93="日"),IF(G93=プルダウン!$B$4,IF(AND(J93&gt;=B89,J93&lt;=B95),プルダウン!$G$13,プルダウン!$G$12),""),"")</f>
        <v>振替週単位外</v>
      </c>
    </row>
    <row r="94" spans="2:27">
      <c r="B94" s="75">
        <f>IF(B93="ー","ー",IF(B93+1&gt;DATE(基本情報!$F$10,基本情報!$H$10,基本情報!$J$10),"ー",B93+1))</f>
        <v>45935</v>
      </c>
      <c r="C94" s="76" t="str">
        <f t="shared" si="4"/>
        <v>日</v>
      </c>
      <c r="D94" s="140" t="str">
        <f>IF(B94="","",IF(AND(B94&gt;=基本情報!$G$17,B94&lt;=基本情報!$J$17),"夏季休暇",IF(AND(B94&gt;=基本情報!$G$18,B94&lt;=基本情報!$J$18),"年末年始休暇",(IF($C94=基本情報!$G$16,"休日",IF($C94=基本情報!$I$16,"休日",""))))))</f>
        <v>休日</v>
      </c>
      <c r="E94" s="141"/>
      <c r="F94" s="142"/>
      <c r="G94" s="151" t="s">
        <v>13</v>
      </c>
      <c r="H94" s="152"/>
      <c r="I94" s="153"/>
      <c r="J94" s="163"/>
      <c r="K94" s="164"/>
      <c r="L94" s="165"/>
      <c r="M94" s="143"/>
      <c r="N94" s="143"/>
      <c r="O94" s="143"/>
      <c r="P94" s="143"/>
      <c r="Q94" s="143"/>
      <c r="R94" s="133"/>
      <c r="S94" s="133"/>
      <c r="T94" s="133"/>
      <c r="W94" s="81" t="str">
        <f>IF(G94=プルダウン!$B$4,ABS(B94-J94),"")</f>
        <v/>
      </c>
      <c r="X94" s="82" t="str">
        <f>IF(AND(D94="",G94=プルダウン!$B$4),プルダウン!$G$3,IF(AND(D94=プルダウン!$B$3,G94=プルダウン!$B$5),プルダウン!$G$4,IF(G94=プルダウン!$B$4,IF(J94="",プルダウン!$G$5,IF(AND(J94-B94&gt;=-28,J94-B94&lt;=28),"","28日以内に変更")),"")))</f>
        <v/>
      </c>
      <c r="Y94" s="186" t="str">
        <f>IF(G94=プルダウン!$B$4,IF(AND(J94&gt;=$B$61,J94&lt;$Z$60),"",プルダウン!$G$9),"")</f>
        <v/>
      </c>
      <c r="Z94" s="186"/>
      <c r="AA94" s="82" t="str">
        <f>IF(OR(C94="土",C94="日"),IF(G94=プルダウン!$B$4,IF(AND(J94&gt;=B89,J94&lt;=B95),プルダウン!$G$13,プルダウン!$G$12),""),"")</f>
        <v/>
      </c>
    </row>
    <row r="95" spans="2:27">
      <c r="B95" s="77">
        <f>IF(B94="ー","ー",IF(B94+1&gt;DATE(基本情報!$F$10,基本情報!$H$10,基本情報!$J$10),"ー",B94+1))</f>
        <v>45936</v>
      </c>
      <c r="C95" s="78" t="str">
        <f t="shared" si="4"/>
        <v>月</v>
      </c>
      <c r="D95" s="154" t="str">
        <f>IF(B95="","",IF(AND(B95&gt;=基本情報!$G$17,B95&lt;=基本情報!$J$17),"夏季休暇",IF(AND(B95&gt;=基本情報!$G$18,B95&lt;=基本情報!$J$18),"年末年始休暇",(IF($C95=基本情報!$G$16,"休日",IF($C95=基本情報!$I$16,"休日",""))))))</f>
        <v/>
      </c>
      <c r="E95" s="155"/>
      <c r="F95" s="156"/>
      <c r="G95" s="157"/>
      <c r="H95" s="158"/>
      <c r="I95" s="159"/>
      <c r="J95" s="160"/>
      <c r="K95" s="161"/>
      <c r="L95" s="162"/>
      <c r="M95" s="146"/>
      <c r="N95" s="146"/>
      <c r="O95" s="146"/>
      <c r="P95" s="146"/>
      <c r="Q95" s="146"/>
      <c r="R95" s="134"/>
      <c r="S95" s="134"/>
      <c r="T95" s="134"/>
      <c r="W95" s="83" t="str">
        <f>IF(G95=プルダウン!$B$4,ABS(B95-J95),"")</f>
        <v/>
      </c>
      <c r="X95" s="84" t="str">
        <f>IF(AND(D95="",G95=プルダウン!$B$4),プルダウン!$G$3,IF(AND(D95=プルダウン!$B$3,G95=プルダウン!$B$5),プルダウン!$G$4,IF(G95=プルダウン!$B$4,IF(J95="",プルダウン!$G$5,IF(AND(J95-B95&gt;=-28,J95-B95&lt;=28),"","28日以内に変更")),"")))</f>
        <v/>
      </c>
      <c r="Y95" s="184" t="str">
        <f>IF(G95=プルダウン!$B$4,IF(AND(J95&gt;=$B$61,J95&lt;$Z$60),"",プルダウン!$G$9),"")</f>
        <v/>
      </c>
      <c r="Z95" s="184"/>
      <c r="AA95" s="84" t="str">
        <f>IF(OR(C95="土",C95="日"),IF(G95=プルダウン!$B$4,IF(AND(J95&gt;=B89,J95&lt;=B95),プルダウン!$G$13,プルダウン!$G$12),""),"")</f>
        <v/>
      </c>
    </row>
    <row r="96" spans="2:27" ht="9.75" customHeight="1"/>
    <row r="97" spans="2:27">
      <c r="C97" s="66"/>
      <c r="E97" s="33" t="s">
        <v>78</v>
      </c>
      <c r="F97" s="34"/>
      <c r="G97" s="34"/>
      <c r="H97" s="34"/>
      <c r="I97" s="34"/>
      <c r="J97" s="35"/>
      <c r="K97" s="35"/>
      <c r="L97" s="35"/>
      <c r="M97" s="36" t="s">
        <v>79</v>
      </c>
      <c r="N97" s="34"/>
      <c r="O97" s="34"/>
      <c r="P97" s="34"/>
      <c r="Q97" s="34"/>
      <c r="R97" s="35"/>
      <c r="S97" s="102"/>
      <c r="T97" s="102"/>
    </row>
    <row r="98" spans="2:27">
      <c r="C98" s="66"/>
      <c r="E98" s="93" t="s">
        <v>71</v>
      </c>
      <c r="F98" s="94" t="s">
        <v>72</v>
      </c>
      <c r="G98" s="94" t="s">
        <v>73</v>
      </c>
      <c r="H98" s="94" t="s">
        <v>74</v>
      </c>
      <c r="I98" s="94" t="s">
        <v>75</v>
      </c>
      <c r="J98" s="95" t="s">
        <v>76</v>
      </c>
      <c r="K98" s="96" t="s">
        <v>77</v>
      </c>
      <c r="L98" s="96" t="s">
        <v>88</v>
      </c>
      <c r="M98" s="94" t="s">
        <v>71</v>
      </c>
      <c r="N98" s="94" t="s">
        <v>72</v>
      </c>
      <c r="O98" s="94" t="s">
        <v>73</v>
      </c>
      <c r="P98" s="94" t="s">
        <v>74</v>
      </c>
      <c r="Q98" s="94" t="s">
        <v>75</v>
      </c>
      <c r="R98" s="95" t="s">
        <v>76</v>
      </c>
      <c r="S98" s="96" t="s">
        <v>77</v>
      </c>
      <c r="T98" s="103" t="s">
        <v>88</v>
      </c>
    </row>
    <row r="99" spans="2:27">
      <c r="C99" s="66"/>
      <c r="E99" s="97">
        <f>COUNTIF($G61:$G95,プルダウン!$B$3)</f>
        <v>9</v>
      </c>
      <c r="F99" s="98">
        <f>COUNTIF($G61:$G95,プルダウン!$B$4)</f>
        <v>1</v>
      </c>
      <c r="G99" s="98">
        <f>COUNTIF($G61:$G95,プルダウン!$B$5)</f>
        <v>1</v>
      </c>
      <c r="H99" s="98">
        <f>COUNTIF($G61:$G95,プルダウン!$B$6)</f>
        <v>0</v>
      </c>
      <c r="I99" s="98">
        <f>COUNTIF($G61:$G95,プルダウン!$B$7)</f>
        <v>0</v>
      </c>
      <c r="J99" s="99">
        <f>COUNTIF($G61:$G95,プルダウン!$B$8)</f>
        <v>0</v>
      </c>
      <c r="K99" s="100">
        <f>COUNTIF($G61:$G95,プルダウン!$B$9)</f>
        <v>0</v>
      </c>
      <c r="L99" s="100">
        <f>COUNTIF($G61:$G95,プルダウン!$B$10)</f>
        <v>0</v>
      </c>
      <c r="M99" s="98">
        <f>M48+E99</f>
        <v>14</v>
      </c>
      <c r="N99" s="98">
        <f t="shared" ref="N99:T99" si="5">N48+F99</f>
        <v>4</v>
      </c>
      <c r="O99" s="98">
        <f t="shared" si="5"/>
        <v>4</v>
      </c>
      <c r="P99" s="98">
        <f t="shared" si="5"/>
        <v>0</v>
      </c>
      <c r="Q99" s="98">
        <f t="shared" si="5"/>
        <v>3</v>
      </c>
      <c r="R99" s="99">
        <f t="shared" si="5"/>
        <v>0</v>
      </c>
      <c r="S99" s="100">
        <f t="shared" si="5"/>
        <v>0</v>
      </c>
      <c r="T99" s="104">
        <f t="shared" si="5"/>
        <v>0</v>
      </c>
    </row>
    <row r="100" spans="2:27">
      <c r="C100" s="66"/>
      <c r="E100" s="33" t="s">
        <v>52</v>
      </c>
      <c r="F100" s="34"/>
      <c r="G100" s="34"/>
      <c r="H100" s="34"/>
      <c r="I100" s="34"/>
      <c r="J100" s="35"/>
      <c r="K100" s="105"/>
      <c r="L100" s="35"/>
      <c r="M100" s="107" t="s">
        <v>54</v>
      </c>
      <c r="N100" s="34"/>
      <c r="O100" s="34"/>
      <c r="P100" s="34"/>
      <c r="Q100" s="34"/>
      <c r="R100" s="35"/>
      <c r="S100" s="102"/>
      <c r="T100" s="112"/>
    </row>
    <row r="101" spans="2:27">
      <c r="C101" s="66"/>
      <c r="E101" s="67" t="s">
        <v>45</v>
      </c>
      <c r="F101" s="40"/>
      <c r="G101" s="39" t="s">
        <v>46</v>
      </c>
      <c r="H101" s="41"/>
      <c r="I101" s="42" t="s">
        <v>56</v>
      </c>
      <c r="J101" s="43"/>
      <c r="K101" s="106"/>
      <c r="L101" s="42"/>
      <c r="M101" s="39" t="s">
        <v>45</v>
      </c>
      <c r="N101" s="40"/>
      <c r="O101" s="39" t="s">
        <v>46</v>
      </c>
      <c r="P101" s="41"/>
      <c r="Q101" s="42" t="s">
        <v>56</v>
      </c>
      <c r="R101" s="43"/>
      <c r="S101" s="43"/>
      <c r="T101" s="113"/>
    </row>
    <row r="102" spans="2:27">
      <c r="C102" s="66"/>
      <c r="E102" s="68">
        <f>COUNTIF(R61:R95,"○")+COUNTIF(R61:R95,"×")</f>
        <v>5</v>
      </c>
      <c r="F102" s="40"/>
      <c r="G102" s="39">
        <f>COUNTIF(R61:R95,"○")</f>
        <v>5</v>
      </c>
      <c r="H102" s="41"/>
      <c r="I102" s="57" t="str">
        <f>IF(E102=0,"ー",IF(E102=G102,"達成","未達成"))</f>
        <v>達成</v>
      </c>
      <c r="J102" s="43"/>
      <c r="K102" s="106"/>
      <c r="L102" s="42"/>
      <c r="M102" s="44">
        <f>M51+E102</f>
        <v>8</v>
      </c>
      <c r="N102" s="40"/>
      <c r="O102" s="39">
        <f>O51+G102</f>
        <v>8</v>
      </c>
      <c r="P102" s="41"/>
      <c r="Q102" s="57" t="str">
        <f>IF(E102=0,"ー",IF(M102=O102,"達成","未達成"))</f>
        <v>達成</v>
      </c>
      <c r="R102" s="43"/>
      <c r="S102" s="43"/>
      <c r="T102" s="113"/>
    </row>
    <row r="103" spans="2:27">
      <c r="C103" s="66"/>
      <c r="E103" s="101" t="s">
        <v>53</v>
      </c>
      <c r="F103" s="37"/>
      <c r="G103" s="37"/>
      <c r="H103" s="37"/>
      <c r="I103" s="37"/>
      <c r="J103" s="38"/>
      <c r="K103" s="108"/>
      <c r="L103" s="37"/>
      <c r="M103" s="36" t="s">
        <v>55</v>
      </c>
      <c r="N103" s="37"/>
      <c r="O103" s="37"/>
      <c r="P103" s="37"/>
      <c r="Q103" s="37"/>
      <c r="R103" s="38"/>
      <c r="S103" s="38"/>
      <c r="T103" s="114"/>
    </row>
    <row r="104" spans="2:27">
      <c r="C104" s="66"/>
      <c r="E104" s="67" t="s">
        <v>45</v>
      </c>
      <c r="F104" s="40"/>
      <c r="G104" s="39" t="s">
        <v>46</v>
      </c>
      <c r="H104" s="41"/>
      <c r="I104" s="42" t="s">
        <v>56</v>
      </c>
      <c r="J104" s="43"/>
      <c r="K104" s="106"/>
      <c r="L104" s="42"/>
      <c r="M104" s="39" t="s">
        <v>45</v>
      </c>
      <c r="N104" s="40"/>
      <c r="O104" s="39" t="s">
        <v>46</v>
      </c>
      <c r="P104" s="41"/>
      <c r="Q104" s="42" t="s">
        <v>56</v>
      </c>
      <c r="R104" s="43"/>
      <c r="S104" s="43"/>
      <c r="T104" s="113"/>
    </row>
    <row r="105" spans="2:27">
      <c r="C105" s="66"/>
      <c r="E105" s="68">
        <f>COUNTIF(S61:S95,"○")+COUNTIF(S61:S95,"×")</f>
        <v>5</v>
      </c>
      <c r="F105" s="40"/>
      <c r="G105" s="39">
        <f>COUNTIF(S61:S95,"○")</f>
        <v>4</v>
      </c>
      <c r="H105" s="41"/>
      <c r="I105" s="57" t="str">
        <f>IF(E105=0,"ー",IF(G105=E105,"達成","未達成"))</f>
        <v>未達成</v>
      </c>
      <c r="J105" s="43"/>
      <c r="K105" s="106"/>
      <c r="L105" s="42"/>
      <c r="M105" s="44">
        <f>M54+E105</f>
        <v>8</v>
      </c>
      <c r="N105" s="40"/>
      <c r="O105" s="39">
        <f>O54+G105</f>
        <v>7</v>
      </c>
      <c r="P105" s="41"/>
      <c r="Q105" s="57" t="str">
        <f>IF(E105=0,"ー",IF(M105=O105,"達成","未達成"))</f>
        <v>未達成</v>
      </c>
      <c r="R105" s="43"/>
      <c r="S105" s="43"/>
      <c r="T105" s="113"/>
    </row>
    <row r="106" spans="2:27">
      <c r="C106" s="66"/>
      <c r="E106" s="101" t="s">
        <v>90</v>
      </c>
      <c r="F106" s="37"/>
      <c r="G106" s="37"/>
      <c r="H106" s="37"/>
      <c r="I106" s="37"/>
      <c r="J106" s="38"/>
      <c r="K106" s="108"/>
      <c r="L106" s="37"/>
      <c r="M106" s="36" t="s">
        <v>91</v>
      </c>
      <c r="N106" s="37"/>
      <c r="O106" s="37"/>
      <c r="P106" s="37"/>
      <c r="Q106" s="37"/>
      <c r="R106" s="38"/>
      <c r="S106" s="38"/>
      <c r="T106" s="114"/>
    </row>
    <row r="107" spans="2:27">
      <c r="C107" s="66"/>
      <c r="E107" s="67" t="s">
        <v>45</v>
      </c>
      <c r="F107" s="40"/>
      <c r="G107" s="39" t="s">
        <v>46</v>
      </c>
      <c r="H107" s="41"/>
      <c r="I107" s="42" t="s">
        <v>56</v>
      </c>
      <c r="J107" s="43"/>
      <c r="K107" s="106"/>
      <c r="L107" s="42"/>
      <c r="M107" s="39" t="s">
        <v>45</v>
      </c>
      <c r="N107" s="40"/>
      <c r="O107" s="39" t="s">
        <v>46</v>
      </c>
      <c r="P107" s="41"/>
      <c r="Q107" s="42" t="s">
        <v>56</v>
      </c>
      <c r="R107" s="43"/>
      <c r="S107" s="43"/>
      <c r="T107" s="113"/>
    </row>
    <row r="108" spans="2:27">
      <c r="C108" s="66"/>
      <c r="E108" s="68">
        <f>COUNTIF(T61:T95,"○")+COUNTIF(T61:T95,"×")</f>
        <v>5</v>
      </c>
      <c r="F108" s="40"/>
      <c r="G108" s="39">
        <f>COUNTIF(T61:T95,"○")</f>
        <v>4</v>
      </c>
      <c r="H108" s="41"/>
      <c r="I108" s="57" t="str">
        <f>IF(E108=0,"ー",IF(G108=E108,"達成","未達成"))</f>
        <v>未達成</v>
      </c>
      <c r="J108" s="43"/>
      <c r="K108" s="106"/>
      <c r="L108" s="42"/>
      <c r="M108" s="44">
        <f>M57+E108</f>
        <v>8</v>
      </c>
      <c r="N108" s="40"/>
      <c r="O108" s="39">
        <f>O57+G108</f>
        <v>6</v>
      </c>
      <c r="P108" s="41"/>
      <c r="Q108" s="57" t="str">
        <f>IF(E108=0,"ー",IF(M108=O108,"達成","未達成"))</f>
        <v>未達成</v>
      </c>
      <c r="R108" s="43"/>
      <c r="S108" s="43"/>
      <c r="T108" s="113"/>
    </row>
    <row r="109" spans="2:27" ht="9.75" customHeight="1">
      <c r="E109" s="58"/>
      <c r="F109" s="58"/>
      <c r="G109" s="58"/>
      <c r="H109" s="58"/>
      <c r="I109" s="58"/>
      <c r="J109" s="59"/>
      <c r="K109" s="59"/>
      <c r="L109" s="60"/>
      <c r="M109" s="61"/>
      <c r="N109" s="61"/>
      <c r="O109" s="61"/>
      <c r="P109" s="61"/>
      <c r="Q109" s="62"/>
      <c r="R109" s="61"/>
      <c r="S109" s="61"/>
      <c r="T109" s="111"/>
    </row>
    <row r="110" spans="2:27" ht="19.5">
      <c r="B110" s="177">
        <f>EDATE(B59,1)</f>
        <v>45931</v>
      </c>
      <c r="C110" s="177"/>
      <c r="N110" s="115"/>
      <c r="O110" s="145" t="s">
        <v>29</v>
      </c>
      <c r="P110" s="145"/>
      <c r="Q110" s="144"/>
      <c r="R110" s="144"/>
      <c r="S110" s="144"/>
      <c r="T110" s="144"/>
      <c r="W110" s="149" t="s">
        <v>51</v>
      </c>
      <c r="X110" s="92" t="s">
        <v>49</v>
      </c>
      <c r="Y110" s="147" t="s">
        <v>50</v>
      </c>
      <c r="Z110" s="148"/>
      <c r="AA110" s="116" t="s">
        <v>80</v>
      </c>
    </row>
    <row r="111" spans="2:27" ht="18.75" customHeight="1">
      <c r="B111" s="64" t="s">
        <v>23</v>
      </c>
      <c r="C111" s="64" t="s">
        <v>3</v>
      </c>
      <c r="D111" s="172" t="s">
        <v>4</v>
      </c>
      <c r="E111" s="172"/>
      <c r="F111" s="172"/>
      <c r="G111" s="173" t="s">
        <v>5</v>
      </c>
      <c r="H111" s="173"/>
      <c r="I111" s="173"/>
      <c r="J111" s="173" t="s">
        <v>9</v>
      </c>
      <c r="K111" s="173"/>
      <c r="L111" s="173"/>
      <c r="M111" s="173" t="s">
        <v>24</v>
      </c>
      <c r="N111" s="173"/>
      <c r="O111" s="173"/>
      <c r="P111" s="173"/>
      <c r="Q111" s="173"/>
      <c r="R111" s="56" t="s">
        <v>49</v>
      </c>
      <c r="S111" s="63" t="s">
        <v>50</v>
      </c>
      <c r="T111" s="63" t="s">
        <v>87</v>
      </c>
      <c r="W111" s="150"/>
      <c r="X111" s="69" t="s">
        <v>58</v>
      </c>
      <c r="Y111" s="71" t="s">
        <v>57</v>
      </c>
      <c r="Z111" s="70">
        <f>IF(COUNTIF(C112:C146,C112)=0,"",B112+COUNTIF(B112:B146,"&gt;=1"))</f>
        <v>45965</v>
      </c>
      <c r="AA111" s="117" t="s">
        <v>58</v>
      </c>
    </row>
    <row r="112" spans="2:27">
      <c r="B112" s="73">
        <f>IF(B110&gt;DATE(基本情報!$F$10,基本情報!$H$10,基本情報!$J$10),"ー",IF(COUNTIF(C61:C95,C61)=0,"",B61+COUNTIF(B61:B95,"&gt;=1")))</f>
        <v>45937</v>
      </c>
      <c r="C112" s="74" t="str">
        <f>IF(B112="ー","ー",$C$10)</f>
        <v>火</v>
      </c>
      <c r="D112" s="136" t="str">
        <f>IF(B112="","",IF(AND(B112&gt;=基本情報!$G$17,B112&lt;=基本情報!$J$17),"夏季休暇",IF(AND(B112&gt;=基本情報!$G$18,B112&lt;=基本情報!$J$18),"年末年始休暇",(IF($C112=基本情報!$G$16,"休日",IF($C112=基本情報!$I$16,"休日",""))))))</f>
        <v/>
      </c>
      <c r="E112" s="137"/>
      <c r="F112" s="138"/>
      <c r="G112" s="166"/>
      <c r="H112" s="167"/>
      <c r="I112" s="168"/>
      <c r="J112" s="169"/>
      <c r="K112" s="170"/>
      <c r="L112" s="171"/>
      <c r="M112" s="135"/>
      <c r="N112" s="135"/>
      <c r="O112" s="135"/>
      <c r="P112" s="135"/>
      <c r="Q112" s="135"/>
      <c r="R112" s="132" t="str">
        <f>IF(COUNTIF(B112:B118,"ー"),"ー",IF(COUNTBLANK(X112:X118)&lt;7,"×",IF(COUNTIF(G112:G118,プルダウン!$B$6)+COUNTIF(G112:G118,プルダウン!$B$7)+COUNTIF(G112:G118,プルダウン!$B$8)+COUNTIF(G112:G118,プルダウン!$B$9)+COUNTIF(G112:G118,プルダウン!$B$10)&gt;0,"ー",IF(COUNTIF(G112:G118,プルダウン!$B$3)+COUNTIF(G112:G118,プルダウン!$B$4)&gt;=2,"○","×"))))</f>
        <v>×</v>
      </c>
      <c r="S112" s="132" t="str">
        <f>IF(R112="○",IF(COUNTBLANK(Y112:Y118)=7,R112,"×"),R112)</f>
        <v>×</v>
      </c>
      <c r="T112" s="132" t="str">
        <f>IF(S112="○",IF(COUNTIF(AA112:AA118,プルダウン!$G$12)=0,S112,"×"),S112)</f>
        <v>×</v>
      </c>
      <c r="W112" s="79" t="str">
        <f>IF(G112=プルダウン!$B$4,ABS(B112-J112),"")</f>
        <v/>
      </c>
      <c r="X112" s="80" t="str">
        <f>IF(AND(D112="",G112=プルダウン!$B$4),プルダウン!$G$3,IF(AND(D112=プルダウン!$B$3,G112=プルダウン!$B$5),プルダウン!$G$4,IF(G112=プルダウン!$B$4,IF(J112="",プルダウン!$G$5,IF(AND(J112-B112&gt;=-28,J112-B112&lt;=28),"","28日以内に変更")),"")))</f>
        <v/>
      </c>
      <c r="Y112" s="178" t="str">
        <f>IF(G112=プルダウン!$B$4,IF(AND(J112&gt;=$B$112,J112&lt;$Z$111),"",プルダウン!$G$9),"")</f>
        <v/>
      </c>
      <c r="Z112" s="179"/>
      <c r="AA112" s="80" t="str">
        <f>IF(OR(C112="土",C112="日"),IF(G112=プルダウン!$B$4,IF(AND(J112&gt;=B112,J112&lt;=B118),プルダウン!$G$13,プルダウン!$G$12),""),"")</f>
        <v/>
      </c>
    </row>
    <row r="113" spans="2:27">
      <c r="B113" s="75">
        <f>IF(B112="ー","ー",IF(B112+1&gt;DATE(基本情報!$F$10,基本情報!$H$10,基本情報!$J$10),"ー",B112+1))</f>
        <v>45938</v>
      </c>
      <c r="C113" s="76" t="str">
        <f t="shared" ref="C113:C141" si="6">IFERROR(TEXT(B113,"aaa"),"")</f>
        <v>水</v>
      </c>
      <c r="D113" s="140" t="str">
        <f>IF(B113="","",IF(AND(B113&gt;=基本情報!$G$17,B113&lt;=基本情報!$J$17),"夏季休暇",IF(AND(B113&gt;=基本情報!$G$18,B113&lt;=基本情報!$J$18),"年末年始休暇",(IF($C113=基本情報!$G$16,"休日",IF($C113=基本情報!$I$16,"休日",""))))))</f>
        <v/>
      </c>
      <c r="E113" s="141"/>
      <c r="F113" s="142"/>
      <c r="G113" s="151" t="s">
        <v>9</v>
      </c>
      <c r="H113" s="152"/>
      <c r="I113" s="153"/>
      <c r="J113" s="163"/>
      <c r="K113" s="164"/>
      <c r="L113" s="165"/>
      <c r="M113" s="143"/>
      <c r="N113" s="143"/>
      <c r="O113" s="143"/>
      <c r="P113" s="143"/>
      <c r="Q113" s="143"/>
      <c r="R113" s="133"/>
      <c r="S113" s="133"/>
      <c r="T113" s="133"/>
      <c r="W113" s="81" t="str">
        <f>IF(G113=プルダウン!$B$4,ABS(B113-J113),"")</f>
        <v/>
      </c>
      <c r="X113" s="82" t="str">
        <f>IF(AND(D113="",G113=プルダウン!$B$4),プルダウン!$G$3,IF(AND(D113=プルダウン!$B$3,G113=プルダウン!$B$5),プルダウン!$G$4,IF(G113=プルダウン!$B$4,IF(J113="",プルダウン!$G$5,IF(AND(J113-B113&gt;=-28,J113-B113&lt;=28),"","28日以内に変更")),"")))</f>
        <v/>
      </c>
      <c r="Y113" s="180" t="str">
        <f>IF(G113=プルダウン!$B$4,IF(AND(J113&gt;=$B$112,J113&lt;$Z$111),"",プルダウン!$G$9),"")</f>
        <v/>
      </c>
      <c r="Z113" s="181"/>
      <c r="AA113" s="82" t="str">
        <f>IF(OR(C113="土",C113="日"),IF(G113=プルダウン!$B$4,IF(AND(J113&gt;=B112,J113&lt;=B118),プルダウン!$G$13,プルダウン!$G$12),""),"")</f>
        <v/>
      </c>
    </row>
    <row r="114" spans="2:27">
      <c r="B114" s="75">
        <f>IF(B113="ー","ー",IF(B113+1&gt;DATE(基本情報!$F$10,基本情報!$H$10,基本情報!$J$10),"ー",B113+1))</f>
        <v>45939</v>
      </c>
      <c r="C114" s="76" t="str">
        <f t="shared" si="6"/>
        <v>木</v>
      </c>
      <c r="D114" s="140" t="str">
        <f>IF(B114="","",IF(AND(B114&gt;=基本情報!$G$17,B114&lt;=基本情報!$J$17),"夏季休暇",IF(AND(B114&gt;=基本情報!$G$18,B114&lt;=基本情報!$J$18),"年末年始休暇",(IF($C114=基本情報!$G$16,"休日",IF($C114=基本情報!$I$16,"休日",""))))))</f>
        <v/>
      </c>
      <c r="E114" s="141"/>
      <c r="F114" s="142"/>
      <c r="G114" s="151"/>
      <c r="H114" s="152"/>
      <c r="I114" s="153"/>
      <c r="J114" s="163"/>
      <c r="K114" s="164"/>
      <c r="L114" s="165"/>
      <c r="M114" s="143"/>
      <c r="N114" s="143"/>
      <c r="O114" s="143"/>
      <c r="P114" s="143"/>
      <c r="Q114" s="143"/>
      <c r="R114" s="133"/>
      <c r="S114" s="133"/>
      <c r="T114" s="133"/>
      <c r="W114" s="81" t="str">
        <f>IF(G114=プルダウン!$B$4,ABS(B114-J114),"")</f>
        <v/>
      </c>
      <c r="X114" s="82" t="str">
        <f>IF(AND(D114="",G114=プルダウン!$B$4),プルダウン!$G$3,IF(AND(D114=プルダウン!$B$3,G114=プルダウン!$B$5),プルダウン!$G$4,IF(G114=プルダウン!$B$4,IF(J114="",プルダウン!$G$5,IF(AND(J114-B114&gt;=-28,J114-B114&lt;=28),"","28日以内に変更")),"")))</f>
        <v/>
      </c>
      <c r="Y114" s="180" t="str">
        <f>IF(G114=プルダウン!$B$4,IF(AND(J114&gt;=$B$112,J114&lt;$Z$111),"",プルダウン!$G$9),"")</f>
        <v/>
      </c>
      <c r="Z114" s="181"/>
      <c r="AA114" s="82" t="str">
        <f>IF(OR(C114="土",C114="日"),IF(G114=プルダウン!$B$4,IF(AND(J114&gt;=B112,J114&lt;=B118),プルダウン!$G$13,プルダウン!$G$12),""),"")</f>
        <v/>
      </c>
    </row>
    <row r="115" spans="2:27">
      <c r="B115" s="75">
        <f>IF(B114="ー","ー",IF(B114+1&gt;DATE(基本情報!$F$10,基本情報!$H$10,基本情報!$J$10),"ー",B114+1))</f>
        <v>45940</v>
      </c>
      <c r="C115" s="76" t="str">
        <f t="shared" si="6"/>
        <v>金</v>
      </c>
      <c r="D115" s="140" t="str">
        <f>IF(B115="","",IF(AND(B115&gt;=基本情報!$G$17,B115&lt;=基本情報!$J$17),"夏季休暇",IF(AND(B115&gt;=基本情報!$G$18,B115&lt;=基本情報!$J$18),"年末年始休暇",(IF($C115=基本情報!$G$16,"休日",IF($C115=基本情報!$I$16,"休日",""))))))</f>
        <v/>
      </c>
      <c r="E115" s="141"/>
      <c r="F115" s="142"/>
      <c r="G115" s="151"/>
      <c r="H115" s="152"/>
      <c r="I115" s="153"/>
      <c r="J115" s="163"/>
      <c r="K115" s="164"/>
      <c r="L115" s="165"/>
      <c r="M115" s="143"/>
      <c r="N115" s="143"/>
      <c r="O115" s="143"/>
      <c r="P115" s="143"/>
      <c r="Q115" s="143"/>
      <c r="R115" s="133"/>
      <c r="S115" s="133"/>
      <c r="T115" s="133"/>
      <c r="W115" s="81" t="str">
        <f>IF(G115=プルダウン!$B$4,ABS(B115-J115),"")</f>
        <v/>
      </c>
      <c r="X115" s="82" t="str">
        <f>IF(AND(D115="",G115=プルダウン!$B$4),プルダウン!$G$3,IF(AND(D115=プルダウン!$B$3,G115=プルダウン!$B$5),プルダウン!$G$4,IF(G115=プルダウン!$B$4,IF(J115="",プルダウン!$G$5,IF(AND(J115-B115&gt;=-28,J115-B115&lt;=28),"","28日以内に変更")),"")))</f>
        <v/>
      </c>
      <c r="Y115" s="180" t="str">
        <f>IF(G115=プルダウン!$B$4,IF(AND(J115&gt;=$B$112,J115&lt;$Z$111),"",プルダウン!$G$9),"")</f>
        <v/>
      </c>
      <c r="Z115" s="181"/>
      <c r="AA115" s="82" t="str">
        <f>IF(OR(C115="土",C115="日"),IF(G115=プルダウン!$B$4,IF(AND(J115&gt;=B112,J115&lt;=B118),プルダウン!$G$13,プルダウン!$G$12),""),"")</f>
        <v/>
      </c>
    </row>
    <row r="116" spans="2:27">
      <c r="B116" s="75">
        <f>IF(B115="ー","ー",IF(B115+1&gt;DATE(基本情報!$F$10,基本情報!$H$10,基本情報!$J$10),"ー",B115+1))</f>
        <v>45941</v>
      </c>
      <c r="C116" s="76" t="str">
        <f t="shared" si="6"/>
        <v>土</v>
      </c>
      <c r="D116" s="140" t="str">
        <f>IF(B116="","",IF(AND(B116&gt;=基本情報!$G$17,B116&lt;=基本情報!$J$17),"夏季休暇",IF(AND(B116&gt;=基本情報!$G$18,B116&lt;=基本情報!$J$18),"年末年始休暇",(IF($C116=基本情報!$G$16,"休日",IF($C116=基本情報!$I$16,"休日",""))))))</f>
        <v>休日</v>
      </c>
      <c r="E116" s="141"/>
      <c r="F116" s="142"/>
      <c r="G116" s="151" t="s">
        <v>17</v>
      </c>
      <c r="H116" s="152"/>
      <c r="I116" s="153"/>
      <c r="J116" s="163">
        <v>45902</v>
      </c>
      <c r="K116" s="164"/>
      <c r="L116" s="165"/>
      <c r="M116" s="143"/>
      <c r="N116" s="143"/>
      <c r="O116" s="143"/>
      <c r="P116" s="143"/>
      <c r="Q116" s="143"/>
      <c r="R116" s="133"/>
      <c r="S116" s="133"/>
      <c r="T116" s="133"/>
      <c r="W116" s="81">
        <f>IF(G116=プルダウン!$B$4,ABS(B116-J116),"")</f>
        <v>39</v>
      </c>
      <c r="X116" s="82" t="str">
        <f>IF(AND(D116="",G116=プルダウン!$B$4),プルダウン!$G$3,IF(AND(D116=プルダウン!$B$3,G116=プルダウン!$B$5),プルダウン!$G$4,IF(G116=プルダウン!$B$4,IF(J116="",プルダウン!$G$5,IF(AND(J116-B116&gt;=-28,J116-B116&lt;=28),"","28日以内に変更")),"")))</f>
        <v>28日以内に変更</v>
      </c>
      <c r="Y116" s="180" t="str">
        <f>IF(G116=プルダウン!$B$4,IF(AND(J116&gt;=$B$112,J116&lt;$Z$111),"",プルダウン!$G$9),"")</f>
        <v>振替月単位外</v>
      </c>
      <c r="Z116" s="181"/>
      <c r="AA116" s="82" t="str">
        <f>IF(OR(C116="土",C116="日"),IF(G116=プルダウン!$B$4,IF(AND(J116&gt;=B112,J116&lt;=B118),プルダウン!$G$13,プルダウン!$G$12),""),"")</f>
        <v>振替週単位外</v>
      </c>
    </row>
    <row r="117" spans="2:27">
      <c r="B117" s="75">
        <f>IF(B116="ー","ー",IF(B116+1&gt;DATE(基本情報!$F$10,基本情報!$H$10,基本情報!$J$10),"ー",B116+1))</f>
        <v>45942</v>
      </c>
      <c r="C117" s="76" t="str">
        <f t="shared" si="6"/>
        <v>日</v>
      </c>
      <c r="D117" s="140" t="str">
        <f>IF(B117="","",IF(AND(B117&gt;=基本情報!$G$17,B117&lt;=基本情報!$J$17),"夏季休暇",IF(AND(B117&gt;=基本情報!$G$18,B117&lt;=基本情報!$J$18),"年末年始休暇",(IF($C117=基本情報!$G$16,"休日",IF($C117=基本情報!$I$16,"休日",""))))))</f>
        <v>休日</v>
      </c>
      <c r="E117" s="141"/>
      <c r="F117" s="142"/>
      <c r="G117" s="151" t="s">
        <v>13</v>
      </c>
      <c r="H117" s="152"/>
      <c r="I117" s="153"/>
      <c r="J117" s="163"/>
      <c r="K117" s="164"/>
      <c r="L117" s="165"/>
      <c r="M117" s="143"/>
      <c r="N117" s="143"/>
      <c r="O117" s="143"/>
      <c r="P117" s="143"/>
      <c r="Q117" s="143"/>
      <c r="R117" s="133"/>
      <c r="S117" s="133"/>
      <c r="T117" s="133"/>
      <c r="W117" s="81" t="str">
        <f>IF(G117=プルダウン!$B$4,ABS(B117-J117),"")</f>
        <v/>
      </c>
      <c r="X117" s="82" t="str">
        <f>IF(AND(D117="",G117=プルダウン!$B$4),プルダウン!$G$3,IF(AND(D117=プルダウン!$B$3,G117=プルダウン!$B$5),プルダウン!$G$4,IF(G117=プルダウン!$B$4,IF(J117="",プルダウン!$G$5,IF(AND(J117-B117&gt;=-28,J117-B117&lt;=28),"","28日以内に変更")),"")))</f>
        <v/>
      </c>
      <c r="Y117" s="180" t="str">
        <f>IF(G117=プルダウン!$B$4,IF(AND(J117&gt;=$B$112,J117&lt;$Z$111),"",プルダウン!$G$9),"")</f>
        <v/>
      </c>
      <c r="Z117" s="181"/>
      <c r="AA117" s="82" t="str">
        <f>IF(OR(C117="土",C117="日"),IF(G117=プルダウン!$B$4,IF(AND(J117&gt;=B112,J117&lt;=B118),プルダウン!$G$13,プルダウン!$G$12),""),"")</f>
        <v/>
      </c>
    </row>
    <row r="118" spans="2:27">
      <c r="B118" s="77">
        <f>IF(B117="ー","ー",IF(B117+1&gt;DATE(基本情報!$F$10,基本情報!$H$10,基本情報!$J$10),"ー",B117+1))</f>
        <v>45943</v>
      </c>
      <c r="C118" s="78" t="str">
        <f t="shared" si="6"/>
        <v>月</v>
      </c>
      <c r="D118" s="154" t="str">
        <f>IF(B118="","",IF(AND(B118&gt;=基本情報!$G$17,B118&lt;=基本情報!$J$17),"夏季休暇",IF(AND(B118&gt;=基本情報!$G$18,B118&lt;=基本情報!$J$18),"年末年始休暇",(IF($C118=基本情報!$G$16,"休日",IF($C118=基本情報!$I$16,"休日",""))))))</f>
        <v/>
      </c>
      <c r="E118" s="155"/>
      <c r="F118" s="156"/>
      <c r="G118" s="157"/>
      <c r="H118" s="158"/>
      <c r="I118" s="159"/>
      <c r="J118" s="160"/>
      <c r="K118" s="161"/>
      <c r="L118" s="162"/>
      <c r="M118" s="146"/>
      <c r="N118" s="146"/>
      <c r="O118" s="146"/>
      <c r="P118" s="146"/>
      <c r="Q118" s="146"/>
      <c r="R118" s="134"/>
      <c r="S118" s="134"/>
      <c r="T118" s="134"/>
      <c r="W118" s="83" t="str">
        <f>IF(G118=プルダウン!$B$4,ABS(B118-J118),"")</f>
        <v/>
      </c>
      <c r="X118" s="84" t="str">
        <f>IF(AND(D118="",G118=プルダウン!$B$4),プルダウン!$G$3,IF(AND(D118=プルダウン!$B$3,G118=プルダウン!$B$5),プルダウン!$G$4,IF(G118=プルダウン!$B$4,IF(J118="",プルダウン!$G$5,IF(AND(J118-B118&gt;=-28,J118-B118&lt;=28),"","28日以内に変更")),"")))</f>
        <v/>
      </c>
      <c r="Y118" s="182" t="str">
        <f>IF(G118=プルダウン!$B$4,IF(AND(J118&gt;=$B$112,J118&lt;$Z$111),"",プルダウン!$G$9),"")</f>
        <v/>
      </c>
      <c r="Z118" s="183"/>
      <c r="AA118" s="84" t="str">
        <f>IF(OR(C118="土",C118="日"),IF(G118=プルダウン!$B$4,IF(AND(J118&gt;=B112,J118&lt;=B118),プルダウン!$G$13,プルダウン!$G$12),""),"")</f>
        <v/>
      </c>
    </row>
    <row r="119" spans="2:27">
      <c r="B119" s="73">
        <f>IF(B118="ー","ー",IF(B118+1&gt;DATE(基本情報!$F$10,基本情報!$H$10,基本情報!$J$10),"ー",IF(MONTH(B112)=MONTH(B118+1),B118+1,"ー")))</f>
        <v>45944</v>
      </c>
      <c r="C119" s="74" t="str">
        <f t="shared" si="6"/>
        <v>火</v>
      </c>
      <c r="D119" s="136" t="str">
        <f>IF(B119="","",IF(AND(B119&gt;=基本情報!$G$17,B119&lt;=基本情報!$J$17),"夏季休暇",IF(AND(B119&gt;=基本情報!$G$18,B119&lt;=基本情報!$J$18),"年末年始休暇",(IF($C119=基本情報!$G$16,"休日",IF($C119=基本情報!$I$16,"休日",""))))))</f>
        <v/>
      </c>
      <c r="E119" s="137"/>
      <c r="F119" s="138"/>
      <c r="G119" s="166"/>
      <c r="H119" s="167"/>
      <c r="I119" s="168"/>
      <c r="J119" s="169"/>
      <c r="K119" s="170"/>
      <c r="L119" s="171"/>
      <c r="M119" s="135"/>
      <c r="N119" s="135"/>
      <c r="O119" s="135"/>
      <c r="P119" s="135"/>
      <c r="Q119" s="135"/>
      <c r="R119" s="132" t="str">
        <f>IF(COUNTIF(B119:B125,"ー"),"ー",IF(COUNTBLANK(X119:X125)&lt;7,"×",IF(COUNTIF(G119:G125,プルダウン!$B$6)+COUNTIF(G119:G125,プルダウン!$B$7)+COUNTIF(G119:G125,プルダウン!$B$8)+COUNTIF(G119:G125,プルダウン!$B$9)+COUNTIF(G119:G125,プルダウン!$B$10)&gt;0,"ー",IF(COUNTIF(G119:G125,プルダウン!$B$3)+COUNTIF(G119:G125,プルダウン!$B$4)&gt;=2,"○","×"))))</f>
        <v>○</v>
      </c>
      <c r="S119" s="132" t="str">
        <f>IF(R119="○",IF(COUNTBLANK(Y119:Y125)=7,R119,"×"),R119)</f>
        <v>○</v>
      </c>
      <c r="T119" s="132" t="str">
        <f>IF(S119="○",IF(COUNTIF(AA119:AA125,プルダウン!$G$12)=0,S119,"×"),S119)</f>
        <v>○</v>
      </c>
      <c r="W119" s="79" t="str">
        <f>IF(G119=プルダウン!$B$4,ABS(B119-J119),"")</f>
        <v/>
      </c>
      <c r="X119" s="80" t="str">
        <f>IF(AND(D119="",G119=プルダウン!$B$4),プルダウン!$G$3,IF(AND(D119=プルダウン!$B$3,G119=プルダウン!$B$5),プルダウン!$G$4,IF(G119=プルダウン!$B$4,IF(J119="",プルダウン!$G$5,IF(AND(J119-B119&gt;=-28,J119-B119&lt;=28),"","28日以内に変更")),"")))</f>
        <v/>
      </c>
      <c r="Y119" s="178" t="str">
        <f>IF(G119=プルダウン!$B$4,IF(AND(J119&gt;=$B$112,J119&lt;$Z$111),"",プルダウン!$G$9),"")</f>
        <v/>
      </c>
      <c r="Z119" s="179"/>
      <c r="AA119" s="80" t="str">
        <f>IF(OR(C119="土",C119="日"),IF(G119=プルダウン!$B$4,IF(AND(J119&gt;=B119,J119&lt;=B125),プルダウン!$G$13,プルダウン!$G$12),""),"")</f>
        <v/>
      </c>
    </row>
    <row r="120" spans="2:27">
      <c r="B120" s="75">
        <f>IF(B119="ー","ー",IF(B119+1&gt;DATE(基本情報!$F$10,基本情報!$H$10,基本情報!$J$10),"ー",B119+1))</f>
        <v>45945</v>
      </c>
      <c r="C120" s="76" t="str">
        <f t="shared" si="6"/>
        <v>水</v>
      </c>
      <c r="D120" s="140" t="str">
        <f>IF(B120="","",IF(AND(B120&gt;=基本情報!$G$17,B120&lt;=基本情報!$J$17),"夏季休暇",IF(AND(B120&gt;=基本情報!$G$18,B120&lt;=基本情報!$J$18),"年末年始休暇",(IF($C120=基本情報!$G$16,"休日",IF($C120=基本情報!$I$16,"休日",""))))))</f>
        <v/>
      </c>
      <c r="E120" s="141"/>
      <c r="F120" s="142"/>
      <c r="G120" s="151"/>
      <c r="H120" s="152"/>
      <c r="I120" s="153"/>
      <c r="J120" s="163"/>
      <c r="K120" s="164"/>
      <c r="L120" s="165"/>
      <c r="M120" s="143"/>
      <c r="N120" s="143"/>
      <c r="O120" s="143"/>
      <c r="P120" s="143"/>
      <c r="Q120" s="143"/>
      <c r="R120" s="133"/>
      <c r="S120" s="133"/>
      <c r="T120" s="133"/>
      <c r="W120" s="81" t="str">
        <f>IF(G120=プルダウン!$B$4,ABS(B120-J120),"")</f>
        <v/>
      </c>
      <c r="X120" s="82" t="str">
        <f>IF(AND(D120="",G120=プルダウン!$B$4),プルダウン!$G$3,IF(AND(D120=プルダウン!$B$3,G120=プルダウン!$B$5),プルダウン!$G$4,IF(G120=プルダウン!$B$4,IF(J120="",プルダウン!$G$5,IF(AND(J120-B120&gt;=-28,J120-B120&lt;=28),"","28日以内に変更")),"")))</f>
        <v/>
      </c>
      <c r="Y120" s="180" t="str">
        <f>IF(G120=プルダウン!$B$4,IF(AND(J120&gt;=$B$112,J120&lt;$Z$111),"",プルダウン!$G$9),"")</f>
        <v/>
      </c>
      <c r="Z120" s="181"/>
      <c r="AA120" s="82" t="str">
        <f>IF(OR(C120="土",C120="日"),IF(G120=プルダウン!$B$4,IF(AND(J120&gt;=B119,J120&lt;=B125),プルダウン!$G$13,プルダウン!$G$12),""),"")</f>
        <v/>
      </c>
    </row>
    <row r="121" spans="2:27">
      <c r="B121" s="75">
        <f>IF(B120="ー","ー",IF(B120+1&gt;DATE(基本情報!$F$10,基本情報!$H$10,基本情報!$J$10),"ー",B120+1))</f>
        <v>45946</v>
      </c>
      <c r="C121" s="76" t="str">
        <f t="shared" si="6"/>
        <v>木</v>
      </c>
      <c r="D121" s="140" t="str">
        <f>IF(B121="","",IF(AND(B121&gt;=基本情報!$G$17,B121&lt;=基本情報!$J$17),"夏季休暇",IF(AND(B121&gt;=基本情報!$G$18,B121&lt;=基本情報!$J$18),"年末年始休暇",(IF($C121=基本情報!$G$16,"休日",IF($C121=基本情報!$I$16,"休日",""))))))</f>
        <v/>
      </c>
      <c r="E121" s="141"/>
      <c r="F121" s="142"/>
      <c r="G121" s="151"/>
      <c r="H121" s="152"/>
      <c r="I121" s="153"/>
      <c r="J121" s="163"/>
      <c r="K121" s="164"/>
      <c r="L121" s="165"/>
      <c r="M121" s="143"/>
      <c r="N121" s="143"/>
      <c r="O121" s="143"/>
      <c r="P121" s="143"/>
      <c r="Q121" s="143"/>
      <c r="R121" s="133"/>
      <c r="S121" s="133"/>
      <c r="T121" s="133"/>
      <c r="W121" s="81" t="str">
        <f>IF(G121=プルダウン!$B$4,ABS(B121-J121),"")</f>
        <v/>
      </c>
      <c r="X121" s="82" t="str">
        <f>IF(AND(D121="",G121=プルダウン!$B$4),プルダウン!$G$3,IF(AND(D121=プルダウン!$B$3,G121=プルダウン!$B$5),プルダウン!$G$4,IF(G121=プルダウン!$B$4,IF(J121="",プルダウン!$G$5,IF(AND(J121-B121&gt;=-28,J121-B121&lt;=28),"","28日以内に変更")),"")))</f>
        <v/>
      </c>
      <c r="Y121" s="180" t="str">
        <f>IF(G121=プルダウン!$B$4,IF(AND(J121&gt;=$B$112,J121&lt;$Z$111),"",プルダウン!$G$9),"")</f>
        <v/>
      </c>
      <c r="Z121" s="181"/>
      <c r="AA121" s="82" t="str">
        <f>IF(OR(C121="土",C121="日"),IF(G121=プルダウン!$B$4,IF(AND(J121&gt;=B119,J121&lt;=B125),プルダウン!$G$13,プルダウン!$G$12),""),"")</f>
        <v/>
      </c>
    </row>
    <row r="122" spans="2:27">
      <c r="B122" s="75">
        <f>IF(B121="ー","ー",IF(B121+1&gt;DATE(基本情報!$F$10,基本情報!$H$10,基本情報!$J$10),"ー",B121+1))</f>
        <v>45947</v>
      </c>
      <c r="C122" s="76" t="str">
        <f t="shared" si="6"/>
        <v>金</v>
      </c>
      <c r="D122" s="140" t="str">
        <f>IF(B122="","",IF(AND(B122&gt;=基本情報!$G$17,B122&lt;=基本情報!$J$17),"夏季休暇",IF(AND(B122&gt;=基本情報!$G$18,B122&lt;=基本情報!$J$18),"年末年始休暇",(IF($C122=基本情報!$G$16,"休日",IF($C122=基本情報!$I$16,"休日",""))))))</f>
        <v/>
      </c>
      <c r="E122" s="141"/>
      <c r="F122" s="142"/>
      <c r="G122" s="151"/>
      <c r="H122" s="152"/>
      <c r="I122" s="153"/>
      <c r="J122" s="163"/>
      <c r="K122" s="164"/>
      <c r="L122" s="165"/>
      <c r="M122" s="143"/>
      <c r="N122" s="143"/>
      <c r="O122" s="143"/>
      <c r="P122" s="143"/>
      <c r="Q122" s="143"/>
      <c r="R122" s="133"/>
      <c r="S122" s="133"/>
      <c r="T122" s="133"/>
      <c r="W122" s="81" t="str">
        <f>IF(G122=プルダウン!$B$4,ABS(B122-J122),"")</f>
        <v/>
      </c>
      <c r="X122" s="82" t="str">
        <f>IF(AND(D122="",G122=プルダウン!$B$4),プルダウン!$G$3,IF(AND(D122=プルダウン!$B$3,G122=プルダウン!$B$5),プルダウン!$G$4,IF(G122=プルダウン!$B$4,IF(J122="",プルダウン!$G$5,IF(AND(J122-B122&gt;=-28,J122-B122&lt;=28),"","28日以内に変更")),"")))</f>
        <v/>
      </c>
      <c r="Y122" s="180" t="str">
        <f>IF(G122=プルダウン!$B$4,IF(AND(J122&gt;=$B$112,J122&lt;$Z$111),"",プルダウン!$G$9),"")</f>
        <v/>
      </c>
      <c r="Z122" s="181"/>
      <c r="AA122" s="82" t="str">
        <f>IF(OR(C122="土",C122="日"),IF(G122=プルダウン!$B$4,IF(AND(J122&gt;=B119,J122&lt;=B125),プルダウン!$G$13,プルダウン!$G$12),""),"")</f>
        <v/>
      </c>
    </row>
    <row r="123" spans="2:27">
      <c r="B123" s="75">
        <f>IF(B122="ー","ー",IF(B122+1&gt;DATE(基本情報!$F$10,基本情報!$H$10,基本情報!$J$10),"ー",B122+1))</f>
        <v>45948</v>
      </c>
      <c r="C123" s="76" t="str">
        <f t="shared" si="6"/>
        <v>土</v>
      </c>
      <c r="D123" s="140" t="str">
        <f>IF(B123="","",IF(AND(B123&gt;=基本情報!$G$17,B123&lt;=基本情報!$J$17),"夏季休暇",IF(AND(B123&gt;=基本情報!$G$18,B123&lt;=基本情報!$J$18),"年末年始休暇",(IF($C123=基本情報!$G$16,"休日",IF($C123=基本情報!$I$16,"休日",""))))))</f>
        <v>休日</v>
      </c>
      <c r="E123" s="141"/>
      <c r="F123" s="142"/>
      <c r="G123" s="151" t="s">
        <v>13</v>
      </c>
      <c r="H123" s="152"/>
      <c r="I123" s="153"/>
      <c r="J123" s="163"/>
      <c r="K123" s="164"/>
      <c r="L123" s="165"/>
      <c r="M123" s="143"/>
      <c r="N123" s="143"/>
      <c r="O123" s="143"/>
      <c r="P123" s="143"/>
      <c r="Q123" s="143"/>
      <c r="R123" s="133"/>
      <c r="S123" s="133"/>
      <c r="T123" s="133"/>
      <c r="W123" s="81" t="str">
        <f>IF(G123=プルダウン!$B$4,ABS(B123-J123),"")</f>
        <v/>
      </c>
      <c r="X123" s="82" t="str">
        <f>IF(AND(D123="",G123=プルダウン!$B$4),プルダウン!$G$3,IF(AND(D123=プルダウン!$B$3,G123=プルダウン!$B$5),プルダウン!$G$4,IF(G123=プルダウン!$B$4,IF(J123="",プルダウン!$G$5,IF(AND(J123-B123&gt;=-28,J123-B123&lt;=28),"","28日以内に変更")),"")))</f>
        <v/>
      </c>
      <c r="Y123" s="180" t="str">
        <f>IF(G123=プルダウン!$B$4,IF(AND(J123&gt;=$B$112,J123&lt;$Z$111),"",プルダウン!$G$9),"")</f>
        <v/>
      </c>
      <c r="Z123" s="181"/>
      <c r="AA123" s="82" t="str">
        <f>IF(OR(C123="土",C123="日"),IF(G123=プルダウン!$B$4,IF(AND(J123&gt;=B119,J123&lt;=B125),プルダウン!$G$13,プルダウン!$G$12),""),"")</f>
        <v/>
      </c>
    </row>
    <row r="124" spans="2:27">
      <c r="B124" s="75">
        <f>IF(B123="ー","ー",IF(B123+1&gt;DATE(基本情報!$F$10,基本情報!$H$10,基本情報!$J$10),"ー",B123+1))</f>
        <v>45949</v>
      </c>
      <c r="C124" s="76" t="str">
        <f t="shared" si="6"/>
        <v>日</v>
      </c>
      <c r="D124" s="140" t="str">
        <f>IF(B124="","",IF(AND(B124&gt;=基本情報!$G$17,B124&lt;=基本情報!$J$17),"夏季休暇",IF(AND(B124&gt;=基本情報!$G$18,B124&lt;=基本情報!$J$18),"年末年始休暇",(IF($C124=基本情報!$G$16,"休日",IF($C124=基本情報!$I$16,"休日",""))))))</f>
        <v>休日</v>
      </c>
      <c r="E124" s="141"/>
      <c r="F124" s="142"/>
      <c r="G124" s="151" t="s">
        <v>13</v>
      </c>
      <c r="H124" s="152"/>
      <c r="I124" s="153"/>
      <c r="J124" s="163"/>
      <c r="K124" s="164"/>
      <c r="L124" s="165"/>
      <c r="M124" s="143"/>
      <c r="N124" s="143"/>
      <c r="O124" s="143"/>
      <c r="P124" s="143"/>
      <c r="Q124" s="143"/>
      <c r="R124" s="133"/>
      <c r="S124" s="133"/>
      <c r="T124" s="133"/>
      <c r="W124" s="81" t="str">
        <f>IF(G124=プルダウン!$B$4,ABS(B124-J124),"")</f>
        <v/>
      </c>
      <c r="X124" s="82" t="str">
        <f>IF(AND(D124="",G124=プルダウン!$B$4),プルダウン!$G$3,IF(AND(D124=プルダウン!$B$3,G124=プルダウン!$B$5),プルダウン!$G$4,IF(G124=プルダウン!$B$4,IF(J124="",プルダウン!$G$5,IF(AND(J124-B124&gt;=-28,J124-B124&lt;=28),"","28日以内に変更")),"")))</f>
        <v/>
      </c>
      <c r="Y124" s="180" t="str">
        <f>IF(G124=プルダウン!$B$4,IF(AND(J124&gt;=$B$112,J124&lt;$Z$111),"",プルダウン!$G$9),"")</f>
        <v/>
      </c>
      <c r="Z124" s="181"/>
      <c r="AA124" s="82" t="str">
        <f>IF(OR(C124="土",C124="日"),IF(G124=プルダウン!$B$4,IF(AND(J124&gt;=B119,J124&lt;=B125),プルダウン!$G$13,プルダウン!$G$12),""),"")</f>
        <v/>
      </c>
    </row>
    <row r="125" spans="2:27">
      <c r="B125" s="77">
        <f>IF(B124="ー","ー",IF(B124+1&gt;DATE(基本情報!$F$10,基本情報!$H$10,基本情報!$J$10),"ー",B124+1))</f>
        <v>45950</v>
      </c>
      <c r="C125" s="78" t="str">
        <f t="shared" si="6"/>
        <v>月</v>
      </c>
      <c r="D125" s="154" t="str">
        <f>IF(B125="","",IF(AND(B125&gt;=基本情報!$G$17,B125&lt;=基本情報!$J$17),"夏季休暇",IF(AND(B125&gt;=基本情報!$G$18,B125&lt;=基本情報!$J$18),"年末年始休暇",(IF($C125=基本情報!$G$16,"休日",IF($C125=基本情報!$I$16,"休日",""))))))</f>
        <v/>
      </c>
      <c r="E125" s="155"/>
      <c r="F125" s="156"/>
      <c r="G125" s="157"/>
      <c r="H125" s="158"/>
      <c r="I125" s="159"/>
      <c r="J125" s="160"/>
      <c r="K125" s="161"/>
      <c r="L125" s="162"/>
      <c r="M125" s="146"/>
      <c r="N125" s="146"/>
      <c r="O125" s="146"/>
      <c r="P125" s="146"/>
      <c r="Q125" s="146"/>
      <c r="R125" s="134"/>
      <c r="S125" s="134"/>
      <c r="T125" s="134"/>
      <c r="W125" s="83" t="str">
        <f>IF(G125=プルダウン!$B$4,ABS(B125-J125),"")</f>
        <v/>
      </c>
      <c r="X125" s="84" t="str">
        <f>IF(AND(D125="",G125=プルダウン!$B$4),プルダウン!$G$3,IF(AND(D125=プルダウン!$B$3,G125=プルダウン!$B$5),プルダウン!$G$4,IF(G125=プルダウン!$B$4,IF(J125="",プルダウン!$G$5,IF(AND(J125-B125&gt;=-28,J125-B125&lt;=28),"","28日以内に変更")),"")))</f>
        <v/>
      </c>
      <c r="Y125" s="182" t="str">
        <f>IF(G125=プルダウン!$B$4,IF(AND(J125&gt;=$B$112,J125&lt;$Z$111),"",プルダウン!$G$9),"")</f>
        <v/>
      </c>
      <c r="Z125" s="183"/>
      <c r="AA125" s="84" t="str">
        <f>IF(OR(C125="土",C125="日"),IF(G125=プルダウン!$B$4,IF(AND(J125&gt;=B119,J125&lt;=B125),プルダウン!$G$13,プルダウン!$G$12),""),"")</f>
        <v/>
      </c>
    </row>
    <row r="126" spans="2:27">
      <c r="B126" s="73">
        <f>IF(B125="ー","ー",IF(B125+1&gt;DATE(基本情報!$F$10,基本情報!$H$10,基本情報!$J$10),"ー",IF(MONTH(B119)=MONTH(B125+1),B125+1,"ー")))</f>
        <v>45951</v>
      </c>
      <c r="C126" s="74" t="str">
        <f t="shared" si="6"/>
        <v>火</v>
      </c>
      <c r="D126" s="136" t="str">
        <f>IF(B126="","",IF(AND(B126&gt;=基本情報!$G$17,B126&lt;=基本情報!$J$17),"夏季休暇",IF(AND(B126&gt;=基本情報!$G$18,B126&lt;=基本情報!$J$18),"年末年始休暇",(IF($C126=基本情報!$G$16,"休日",IF($C126=基本情報!$I$16,"休日",""))))))</f>
        <v/>
      </c>
      <c r="E126" s="137"/>
      <c r="F126" s="138"/>
      <c r="G126" s="166"/>
      <c r="H126" s="167"/>
      <c r="I126" s="168"/>
      <c r="J126" s="169"/>
      <c r="K126" s="170"/>
      <c r="L126" s="171"/>
      <c r="M126" s="135"/>
      <c r="N126" s="135"/>
      <c r="O126" s="135"/>
      <c r="P126" s="135"/>
      <c r="Q126" s="135"/>
      <c r="R126" s="132" t="str">
        <f>IF(COUNTIF(B126:B132,"ー"),"ー",IF(COUNTBLANK(X126:X132)&lt;7,"×",IF(COUNTIF(G126:G132,プルダウン!$B$6)+COUNTIF(G126:G132,プルダウン!$B$7)+COUNTIF(G126:G132,プルダウン!$B$8)+COUNTIF(G126:G132,プルダウン!$B$9)+COUNTIF(G126:G132,プルダウン!$B$10)&gt;0,"ー",IF(COUNTIF(G126:G132,プルダウン!$B$3)+COUNTIF(G126:G132,プルダウン!$B$4)&gt;=2,"○","×"))))</f>
        <v>○</v>
      </c>
      <c r="S126" s="132" t="str">
        <f>IF(R126="○",IF(COUNTBLANK(Y126:Y132)=7,R126,"×"),R126)</f>
        <v>○</v>
      </c>
      <c r="T126" s="132" t="str">
        <f>IF(S126="○",IF(COUNTIF(AA126:AA132,プルダウン!$G$12)=0,S126,"×"),S126)</f>
        <v>○</v>
      </c>
      <c r="W126" s="79" t="str">
        <f>IF(G126=プルダウン!$B$4,ABS(B126-J126),"")</f>
        <v/>
      </c>
      <c r="X126" s="80" t="str">
        <f>IF(AND(D126="",G126=プルダウン!$B$4),プルダウン!$G$3,IF(AND(D126=プルダウン!$B$3,G126=プルダウン!$B$5),プルダウン!$G$4,IF(G126=プルダウン!$B$4,IF(J126="",プルダウン!$G$5,IF(AND(J126-B126&gt;=-28,J126-B126&lt;=28),"","28日以内に変更")),"")))</f>
        <v/>
      </c>
      <c r="Y126" s="178" t="str">
        <f>IF(G126=プルダウン!$B$4,IF(AND(J126&gt;=$B$112,J126&lt;$Z$111),"",プルダウン!$G$9),"")</f>
        <v/>
      </c>
      <c r="Z126" s="179"/>
      <c r="AA126" s="80" t="str">
        <f>IF(OR(C126="土",C126="日"),IF(G126=プルダウン!$B$4,IF(AND(J126&gt;=B126,J126&lt;=B132),プルダウン!$G$13,プルダウン!$G$12),""),"")</f>
        <v/>
      </c>
    </row>
    <row r="127" spans="2:27">
      <c r="B127" s="75">
        <f>IF(B126="ー","ー",IF(B126+1&gt;DATE(基本情報!$F$10,基本情報!$H$10,基本情報!$J$10),"ー",B126+1))</f>
        <v>45952</v>
      </c>
      <c r="C127" s="76" t="str">
        <f t="shared" si="6"/>
        <v>水</v>
      </c>
      <c r="D127" s="140" t="str">
        <f>IF(B127="","",IF(AND(B127&gt;=基本情報!$G$17,B127&lt;=基本情報!$J$17),"夏季休暇",IF(AND(B127&gt;=基本情報!$G$18,B127&lt;=基本情報!$J$18),"年末年始休暇",(IF($C127=基本情報!$G$16,"休日",IF($C127=基本情報!$I$16,"休日",""))))))</f>
        <v/>
      </c>
      <c r="E127" s="141"/>
      <c r="F127" s="142"/>
      <c r="G127" s="151"/>
      <c r="H127" s="152"/>
      <c r="I127" s="153"/>
      <c r="J127" s="163"/>
      <c r="K127" s="164"/>
      <c r="L127" s="165"/>
      <c r="M127" s="143"/>
      <c r="N127" s="143"/>
      <c r="O127" s="143"/>
      <c r="P127" s="143"/>
      <c r="Q127" s="143"/>
      <c r="R127" s="133"/>
      <c r="S127" s="133"/>
      <c r="T127" s="133"/>
      <c r="W127" s="81" t="str">
        <f>IF(G127=プルダウン!$B$4,ABS(B127-J127),"")</f>
        <v/>
      </c>
      <c r="X127" s="82" t="str">
        <f>IF(AND(D127="",G127=プルダウン!$B$4),プルダウン!$G$3,IF(AND(D127=プルダウン!$B$3,G127=プルダウン!$B$5),プルダウン!$G$4,IF(G127=プルダウン!$B$4,IF(J127="",プルダウン!$G$5,IF(AND(J127-B127&gt;=-28,J127-B127&lt;=28),"","28日以内に変更")),"")))</f>
        <v/>
      </c>
      <c r="Y127" s="180" t="str">
        <f>IF(G127=プルダウン!$B$4,IF(AND(J127&gt;=$B$112,J127&lt;$Z$111),"",プルダウン!$G$9),"")</f>
        <v/>
      </c>
      <c r="Z127" s="181"/>
      <c r="AA127" s="82" t="str">
        <f>IF(OR(C127="土",C127="日"),IF(G127=プルダウン!$B$4,IF(AND(J127&gt;=B126,J127&lt;=B132),プルダウン!$G$13,プルダウン!$G$12),""),"")</f>
        <v/>
      </c>
    </row>
    <row r="128" spans="2:27">
      <c r="B128" s="75">
        <f>IF(B127="ー","ー",IF(B127+1&gt;DATE(基本情報!$F$10,基本情報!$H$10,基本情報!$J$10),"ー",B127+1))</f>
        <v>45953</v>
      </c>
      <c r="C128" s="76" t="str">
        <f t="shared" si="6"/>
        <v>木</v>
      </c>
      <c r="D128" s="140" t="str">
        <f>IF(B128="","",IF(AND(B128&gt;=基本情報!$G$17,B128&lt;=基本情報!$J$17),"夏季休暇",IF(AND(B128&gt;=基本情報!$G$18,B128&lt;=基本情報!$J$18),"年末年始休暇",(IF($C128=基本情報!$G$16,"休日",IF($C128=基本情報!$I$16,"休日",""))))))</f>
        <v/>
      </c>
      <c r="E128" s="141"/>
      <c r="F128" s="142"/>
      <c r="G128" s="151"/>
      <c r="H128" s="152"/>
      <c r="I128" s="153"/>
      <c r="J128" s="163"/>
      <c r="K128" s="164"/>
      <c r="L128" s="165"/>
      <c r="M128" s="143"/>
      <c r="N128" s="143"/>
      <c r="O128" s="143"/>
      <c r="P128" s="143"/>
      <c r="Q128" s="143"/>
      <c r="R128" s="133"/>
      <c r="S128" s="133"/>
      <c r="T128" s="133"/>
      <c r="W128" s="81" t="str">
        <f>IF(G128=プルダウン!$B$4,ABS(B128-J128),"")</f>
        <v/>
      </c>
      <c r="X128" s="82" t="str">
        <f>IF(AND(D128="",G128=プルダウン!$B$4),プルダウン!$G$3,IF(AND(D128=プルダウン!$B$3,G128=プルダウン!$B$5),プルダウン!$G$4,IF(G128=プルダウン!$B$4,IF(J128="",プルダウン!$G$5,IF(AND(J128-B128&gt;=-28,J128-B128&lt;=28),"","28日以内に変更")),"")))</f>
        <v/>
      </c>
      <c r="Y128" s="180" t="str">
        <f>IF(G128=プルダウン!$B$4,IF(AND(J128&gt;=$B$112,J128&lt;$Z$111),"",プルダウン!$G$9),"")</f>
        <v/>
      </c>
      <c r="Z128" s="181"/>
      <c r="AA128" s="82" t="str">
        <f>IF(OR(C128="土",C128="日"),IF(G128=プルダウン!$B$4,IF(AND(J128&gt;=B126,J128&lt;=B132),プルダウン!$G$13,プルダウン!$G$12),""),"")</f>
        <v/>
      </c>
    </row>
    <row r="129" spans="2:27">
      <c r="B129" s="75">
        <f>IF(B128="ー","ー",IF(B128+1&gt;DATE(基本情報!$F$10,基本情報!$H$10,基本情報!$J$10),"ー",B128+1))</f>
        <v>45954</v>
      </c>
      <c r="C129" s="76" t="str">
        <f t="shared" si="6"/>
        <v>金</v>
      </c>
      <c r="D129" s="140" t="str">
        <f>IF(B129="","",IF(AND(B129&gt;=基本情報!$G$17,B129&lt;=基本情報!$J$17),"夏季休暇",IF(AND(B129&gt;=基本情報!$G$18,B129&lt;=基本情報!$J$18),"年末年始休暇",(IF($C129=基本情報!$G$16,"休日",IF($C129=基本情報!$I$16,"休日",""))))))</f>
        <v/>
      </c>
      <c r="E129" s="141"/>
      <c r="F129" s="142"/>
      <c r="G129" s="151"/>
      <c r="H129" s="152"/>
      <c r="I129" s="153"/>
      <c r="J129" s="163"/>
      <c r="K129" s="164"/>
      <c r="L129" s="165"/>
      <c r="M129" s="143"/>
      <c r="N129" s="143"/>
      <c r="O129" s="143"/>
      <c r="P129" s="143"/>
      <c r="Q129" s="143"/>
      <c r="R129" s="133"/>
      <c r="S129" s="133"/>
      <c r="T129" s="133"/>
      <c r="W129" s="81" t="str">
        <f>IF(G129=プルダウン!$B$4,ABS(B129-J129),"")</f>
        <v/>
      </c>
      <c r="X129" s="82" t="str">
        <f>IF(AND(D129="",G129=プルダウン!$B$4),プルダウン!$G$3,IF(AND(D129=プルダウン!$B$3,G129=プルダウン!$B$5),プルダウン!$G$4,IF(G129=プルダウン!$B$4,IF(J129="",プルダウン!$G$5,IF(AND(J129-B129&gt;=-28,J129-B129&lt;=28),"","28日以内に変更")),"")))</f>
        <v/>
      </c>
      <c r="Y129" s="180" t="str">
        <f>IF(G129=プルダウン!$B$4,IF(AND(J129&gt;=$B$112,J129&lt;$Z$111),"",プルダウン!$G$9),"")</f>
        <v/>
      </c>
      <c r="Z129" s="181"/>
      <c r="AA129" s="82" t="str">
        <f>IF(OR(C129="土",C129="日"),IF(G129=プルダウン!$B$4,IF(AND(J129&gt;=B126,J129&lt;=B132),プルダウン!$G$13,プルダウン!$G$12),""),"")</f>
        <v/>
      </c>
    </row>
    <row r="130" spans="2:27">
      <c r="B130" s="75">
        <f>IF(B129="ー","ー",IF(B129+1&gt;DATE(基本情報!$F$10,基本情報!$H$10,基本情報!$J$10),"ー",B129+1))</f>
        <v>45955</v>
      </c>
      <c r="C130" s="76" t="str">
        <f t="shared" si="6"/>
        <v>土</v>
      </c>
      <c r="D130" s="140" t="str">
        <f>IF(B130="","",IF(AND(B130&gt;=基本情報!$G$17,B130&lt;=基本情報!$J$17),"夏季休暇",IF(AND(B130&gt;=基本情報!$G$18,B130&lt;=基本情報!$J$18),"年末年始休暇",(IF($C130=基本情報!$G$16,"休日",IF($C130=基本情報!$I$16,"休日",""))))))</f>
        <v>休日</v>
      </c>
      <c r="E130" s="141"/>
      <c r="F130" s="142"/>
      <c r="G130" s="151" t="s">
        <v>13</v>
      </c>
      <c r="H130" s="152"/>
      <c r="I130" s="153"/>
      <c r="J130" s="163"/>
      <c r="K130" s="164"/>
      <c r="L130" s="165"/>
      <c r="M130" s="143"/>
      <c r="N130" s="143"/>
      <c r="O130" s="143"/>
      <c r="P130" s="143"/>
      <c r="Q130" s="143"/>
      <c r="R130" s="133"/>
      <c r="S130" s="133"/>
      <c r="T130" s="133"/>
      <c r="W130" s="81" t="str">
        <f>IF(G130=プルダウン!$B$4,ABS(B130-J130),"")</f>
        <v/>
      </c>
      <c r="X130" s="82" t="str">
        <f>IF(AND(D130="",G130=プルダウン!$B$4),プルダウン!$G$3,IF(AND(D130=プルダウン!$B$3,G130=プルダウン!$B$5),プルダウン!$G$4,IF(G130=プルダウン!$B$4,IF(J130="",プルダウン!$G$5,IF(AND(J130-B130&gt;=-28,J130-B130&lt;=28),"","28日以内に変更")),"")))</f>
        <v/>
      </c>
      <c r="Y130" s="180" t="str">
        <f>IF(G130=プルダウン!$B$4,IF(AND(J130&gt;=$B$112,J130&lt;$Z$111),"",プルダウン!$G$9),"")</f>
        <v/>
      </c>
      <c r="Z130" s="181"/>
      <c r="AA130" s="82" t="str">
        <f>IF(OR(C130="土",C130="日"),IF(G130=プルダウン!$B$4,IF(AND(J130&gt;=B126,J130&lt;=B132),プルダウン!$G$13,プルダウン!$G$12),""),"")</f>
        <v/>
      </c>
    </row>
    <row r="131" spans="2:27">
      <c r="B131" s="75">
        <f>IF(B130="ー","ー",IF(B130+1&gt;DATE(基本情報!$F$10,基本情報!$H$10,基本情報!$J$10),"ー",B130+1))</f>
        <v>45956</v>
      </c>
      <c r="C131" s="76" t="str">
        <f t="shared" si="6"/>
        <v>日</v>
      </c>
      <c r="D131" s="140" t="str">
        <f>IF(B131="","",IF(AND(B131&gt;=基本情報!$G$17,B131&lt;=基本情報!$J$17),"夏季休暇",IF(AND(B131&gt;=基本情報!$G$18,B131&lt;=基本情報!$J$18),"年末年始休暇",(IF($C131=基本情報!$G$16,"休日",IF($C131=基本情報!$I$16,"休日",""))))))</f>
        <v>休日</v>
      </c>
      <c r="E131" s="141"/>
      <c r="F131" s="142"/>
      <c r="G131" s="151" t="s">
        <v>13</v>
      </c>
      <c r="H131" s="152"/>
      <c r="I131" s="153"/>
      <c r="J131" s="163"/>
      <c r="K131" s="164"/>
      <c r="L131" s="165"/>
      <c r="M131" s="143"/>
      <c r="N131" s="143"/>
      <c r="O131" s="143"/>
      <c r="P131" s="143"/>
      <c r="Q131" s="143"/>
      <c r="R131" s="133"/>
      <c r="S131" s="133"/>
      <c r="T131" s="133"/>
      <c r="W131" s="81" t="str">
        <f>IF(G131=プルダウン!$B$4,ABS(B131-J131),"")</f>
        <v/>
      </c>
      <c r="X131" s="82" t="str">
        <f>IF(AND(D131="",G131=プルダウン!$B$4),プルダウン!$G$3,IF(AND(D131=プルダウン!$B$3,G131=プルダウン!$B$5),プルダウン!$G$4,IF(G131=プルダウン!$B$4,IF(J131="",プルダウン!$G$5,IF(AND(J131-B131&gt;=-28,J131-B131&lt;=28),"","28日以内に変更")),"")))</f>
        <v/>
      </c>
      <c r="Y131" s="180" t="str">
        <f>IF(G131=プルダウン!$B$4,IF(AND(J131&gt;=$B$112,J131&lt;$Z$111),"",プルダウン!$G$9),"")</f>
        <v/>
      </c>
      <c r="Z131" s="181"/>
      <c r="AA131" s="82" t="str">
        <f>IF(OR(C131="土",C131="日"),IF(G131=プルダウン!$B$4,IF(AND(J131&gt;=B126,J131&lt;=B132),プルダウン!$G$13,プルダウン!$G$12),""),"")</f>
        <v/>
      </c>
    </row>
    <row r="132" spans="2:27">
      <c r="B132" s="77">
        <f>IF(B131="ー","ー",IF(B131+1&gt;DATE(基本情報!$F$10,基本情報!$H$10,基本情報!$J$10),"ー",B131+1))</f>
        <v>45957</v>
      </c>
      <c r="C132" s="78" t="str">
        <f t="shared" si="6"/>
        <v>月</v>
      </c>
      <c r="D132" s="154" t="str">
        <f>IF(B132="","",IF(AND(B132&gt;=基本情報!$G$17,B132&lt;=基本情報!$J$17),"夏季休暇",IF(AND(B132&gt;=基本情報!$G$18,B132&lt;=基本情報!$J$18),"年末年始休暇",(IF($C132=基本情報!$G$16,"休日",IF($C132=基本情報!$I$16,"休日",""))))))</f>
        <v/>
      </c>
      <c r="E132" s="155"/>
      <c r="F132" s="156"/>
      <c r="G132" s="157"/>
      <c r="H132" s="158"/>
      <c r="I132" s="159"/>
      <c r="J132" s="160"/>
      <c r="K132" s="161"/>
      <c r="L132" s="162"/>
      <c r="M132" s="146"/>
      <c r="N132" s="146"/>
      <c r="O132" s="146"/>
      <c r="P132" s="146"/>
      <c r="Q132" s="146"/>
      <c r="R132" s="134"/>
      <c r="S132" s="134"/>
      <c r="T132" s="134"/>
      <c r="W132" s="83" t="str">
        <f>IF(G132=プルダウン!$B$4,ABS(B132-J132),"")</f>
        <v/>
      </c>
      <c r="X132" s="84" t="str">
        <f>IF(AND(D132="",G132=プルダウン!$B$4),プルダウン!$G$3,IF(AND(D132=プルダウン!$B$3,G132=プルダウン!$B$5),プルダウン!$G$4,IF(G132=プルダウン!$B$4,IF(J132="",プルダウン!$G$5,IF(AND(J132-B132&gt;=-28,J132-B132&lt;=28),"","28日以内に変更")),"")))</f>
        <v/>
      </c>
      <c r="Y132" s="182" t="str">
        <f>IF(G132=プルダウン!$B$4,IF(AND(J132&gt;=$B$112,J132&lt;$Z$111),"",プルダウン!$G$9),"")</f>
        <v/>
      </c>
      <c r="Z132" s="183"/>
      <c r="AA132" s="84" t="str">
        <f>IF(OR(C132="土",C132="日"),IF(G132=プルダウン!$B$4,IF(AND(J132&gt;=B126,J132&lt;=B132),プルダウン!$G$13,プルダウン!$G$12),""),"")</f>
        <v/>
      </c>
    </row>
    <row r="133" spans="2:27">
      <c r="B133" s="73">
        <f>IF(B132="ー","ー",IF(B132+1&gt;DATE(基本情報!$F$10,基本情報!$H$10,基本情報!$J$10),"ー",IF(MONTH(B126)=MONTH(B132+1),B132+1,"ー")))</f>
        <v>45958</v>
      </c>
      <c r="C133" s="74" t="str">
        <f t="shared" si="6"/>
        <v>火</v>
      </c>
      <c r="D133" s="136" t="str">
        <f>IF(B133="","",IF(AND(B133&gt;=基本情報!$G$17,B133&lt;=基本情報!$J$17),"夏季休暇",IF(AND(B133&gt;=基本情報!$G$18,B133&lt;=基本情報!$J$18),"年末年始休暇",(IF($C133=基本情報!$G$16,"休日",IF($C133=基本情報!$I$16,"休日",""))))))</f>
        <v/>
      </c>
      <c r="E133" s="137"/>
      <c r="F133" s="138"/>
      <c r="G133" s="166"/>
      <c r="H133" s="167"/>
      <c r="I133" s="168"/>
      <c r="J133" s="169"/>
      <c r="K133" s="170"/>
      <c r="L133" s="171"/>
      <c r="M133" s="135"/>
      <c r="N133" s="135"/>
      <c r="O133" s="135"/>
      <c r="P133" s="135"/>
      <c r="Q133" s="135"/>
      <c r="R133" s="132" t="str">
        <f>IF(COUNTIF(B133:B139,"ー"),"ー",IF(COUNTBLANK(X133:X139)&lt;7,"×",IF(COUNTIF(G133:G139,プルダウン!$B$6)+COUNTIF(G133:G139,プルダウン!$B$7)+COUNTIF(G133:G139,プルダウン!$B$8)+COUNTIF(G133:G139,プルダウン!$B$9)+COUNTIF(G133:G139,プルダウン!$B$10)&gt;0,"ー",IF(COUNTIF(G133:G139,プルダウン!$B$3)+COUNTIF(G133:G139,プルダウン!$B$4)&gt;=2,"○","×"))))</f>
        <v>○</v>
      </c>
      <c r="S133" s="132" t="str">
        <f>IF(R133="○",IF(COUNTBLANK(Y133:Y139)=7,R133,"×"),R133)</f>
        <v>○</v>
      </c>
      <c r="T133" s="132" t="str">
        <f>IF(S133="○",IF(COUNTIF(AA133:AA139,プルダウン!$G$12)=0,S133,"×"),S133)</f>
        <v>○</v>
      </c>
      <c r="W133" s="79" t="str">
        <f>IF(G133=プルダウン!$B$4,ABS(B133-J133),"")</f>
        <v/>
      </c>
      <c r="X133" s="80" t="str">
        <f>IF(AND(D133="",G133=プルダウン!$B$4),プルダウン!$G$3,IF(AND(D133=プルダウン!$B$3,G133=プルダウン!$B$5),プルダウン!$G$4,IF(G133=プルダウン!$B$4,IF(J133="",プルダウン!$G$5,IF(AND(J133-B133&gt;=-28,J133-B133&lt;=28),"","28日以内に変更")),"")))</f>
        <v/>
      </c>
      <c r="Y133" s="178" t="str">
        <f>IF(G133=プルダウン!$B$4,IF(AND(J133&gt;=$B$112,J133&lt;$Z$111),"",プルダウン!$G$9),"")</f>
        <v/>
      </c>
      <c r="Z133" s="179"/>
      <c r="AA133" s="80" t="str">
        <f>IF(OR(C133="土",C133="日"),IF(G133=プルダウン!$B$4,IF(AND(J133&gt;=B133,J133&lt;=B139),プルダウン!$G$13,プルダウン!$G$12),""),"")</f>
        <v/>
      </c>
    </row>
    <row r="134" spans="2:27">
      <c r="B134" s="75">
        <f>IF(B133="ー","ー",IF(B133+1&gt;DATE(基本情報!$F$10,基本情報!$H$10,基本情報!$J$10),"ー",B133+1))</f>
        <v>45959</v>
      </c>
      <c r="C134" s="76" t="str">
        <f t="shared" si="6"/>
        <v>水</v>
      </c>
      <c r="D134" s="140" t="str">
        <f>IF(B134="","",IF(AND(B134&gt;=基本情報!$G$17,B134&lt;=基本情報!$J$17),"夏季休暇",IF(AND(B134&gt;=基本情報!$G$18,B134&lt;=基本情報!$J$18),"年末年始休暇",(IF($C134=基本情報!$G$16,"休日",IF($C134=基本情報!$I$16,"休日",""))))))</f>
        <v/>
      </c>
      <c r="E134" s="141"/>
      <c r="F134" s="142"/>
      <c r="G134" s="151"/>
      <c r="H134" s="152"/>
      <c r="I134" s="153"/>
      <c r="J134" s="163"/>
      <c r="K134" s="164"/>
      <c r="L134" s="165"/>
      <c r="M134" s="143"/>
      <c r="N134" s="143"/>
      <c r="O134" s="143"/>
      <c r="P134" s="143"/>
      <c r="Q134" s="143"/>
      <c r="R134" s="133"/>
      <c r="S134" s="133"/>
      <c r="T134" s="133"/>
      <c r="W134" s="81" t="str">
        <f>IF(G134=プルダウン!$B$4,ABS(B134-J134),"")</f>
        <v/>
      </c>
      <c r="X134" s="82" t="str">
        <f>IF(AND(D134="",G134=プルダウン!$B$4),プルダウン!$G$3,IF(AND(D134=プルダウン!$B$3,G134=プルダウン!$B$5),プルダウン!$G$4,IF(G134=プルダウン!$B$4,IF(J134="",プルダウン!$G$5,IF(AND(J134-B134&gt;=-28,J134-B134&lt;=28),"","28日以内に変更")),"")))</f>
        <v/>
      </c>
      <c r="Y134" s="180" t="str">
        <f>IF(G134=プルダウン!$B$4,IF(AND(J134&gt;=$B$112,J134&lt;$Z$111),"",プルダウン!$G$9),"")</f>
        <v/>
      </c>
      <c r="Z134" s="181"/>
      <c r="AA134" s="82" t="str">
        <f>IF(OR(C134="土",C134="日"),IF(G134=プルダウン!$B$4,IF(AND(J134&gt;=B133,J134&lt;=B139),プルダウン!$G$13,プルダウン!$G$12),""),"")</f>
        <v/>
      </c>
    </row>
    <row r="135" spans="2:27">
      <c r="B135" s="75">
        <f>IF(B134="ー","ー",IF(B134+1&gt;DATE(基本情報!$F$10,基本情報!$H$10,基本情報!$J$10),"ー",B134+1))</f>
        <v>45960</v>
      </c>
      <c r="C135" s="76" t="str">
        <f t="shared" si="6"/>
        <v>木</v>
      </c>
      <c r="D135" s="140" t="str">
        <f>IF(B135="","",IF(AND(B135&gt;=基本情報!$G$17,B135&lt;=基本情報!$J$17),"夏季休暇",IF(AND(B135&gt;=基本情報!$G$18,B135&lt;=基本情報!$J$18),"年末年始休暇",(IF($C135=基本情報!$G$16,"休日",IF($C135=基本情報!$I$16,"休日",""))))))</f>
        <v/>
      </c>
      <c r="E135" s="141"/>
      <c r="F135" s="142"/>
      <c r="G135" s="151"/>
      <c r="H135" s="152"/>
      <c r="I135" s="153"/>
      <c r="J135" s="163"/>
      <c r="K135" s="164"/>
      <c r="L135" s="165"/>
      <c r="M135" s="143"/>
      <c r="N135" s="143"/>
      <c r="O135" s="143"/>
      <c r="P135" s="143"/>
      <c r="Q135" s="143"/>
      <c r="R135" s="133"/>
      <c r="S135" s="133"/>
      <c r="T135" s="133"/>
      <c r="W135" s="81" t="str">
        <f>IF(G135=プルダウン!$B$4,ABS(B135-J135),"")</f>
        <v/>
      </c>
      <c r="X135" s="82" t="str">
        <f>IF(AND(D135="",G135=プルダウン!$B$4),プルダウン!$G$3,IF(AND(D135=プルダウン!$B$3,G135=プルダウン!$B$5),プルダウン!$G$4,IF(G135=プルダウン!$B$4,IF(J135="",プルダウン!$G$5,IF(AND(J135-B135&gt;=-28,J135-B135&lt;=28),"","28日以内に変更")),"")))</f>
        <v/>
      </c>
      <c r="Y135" s="180" t="str">
        <f>IF(G135=プルダウン!$B$4,IF(AND(J135&gt;=$B$112,J135&lt;$Z$111),"",プルダウン!$G$9),"")</f>
        <v/>
      </c>
      <c r="Z135" s="181"/>
      <c r="AA135" s="82" t="str">
        <f>IF(OR(C135="土",C135="日"),IF(G135=プルダウン!$B$4,IF(AND(J135&gt;=B133,J135&lt;=B139),プルダウン!$G$13,プルダウン!$G$12),""),"")</f>
        <v/>
      </c>
    </row>
    <row r="136" spans="2:27">
      <c r="B136" s="75">
        <f>IF(B135="ー","ー",IF(B135+1&gt;DATE(基本情報!$F$10,基本情報!$H$10,基本情報!$J$10),"ー",B135+1))</f>
        <v>45961</v>
      </c>
      <c r="C136" s="76" t="str">
        <f t="shared" si="6"/>
        <v>金</v>
      </c>
      <c r="D136" s="140" t="str">
        <f>IF(B136="","",IF(AND(B136&gt;=基本情報!$G$17,B136&lt;=基本情報!$J$17),"夏季休暇",IF(AND(B136&gt;=基本情報!$G$18,B136&lt;=基本情報!$J$18),"年末年始休暇",(IF($C136=基本情報!$G$16,"休日",IF($C136=基本情報!$I$16,"休日",""))))))</f>
        <v/>
      </c>
      <c r="E136" s="141"/>
      <c r="F136" s="142"/>
      <c r="G136" s="151"/>
      <c r="H136" s="152"/>
      <c r="I136" s="153"/>
      <c r="J136" s="163"/>
      <c r="K136" s="164"/>
      <c r="L136" s="165"/>
      <c r="M136" s="143"/>
      <c r="N136" s="143"/>
      <c r="O136" s="143"/>
      <c r="P136" s="143"/>
      <c r="Q136" s="143"/>
      <c r="R136" s="133"/>
      <c r="S136" s="133"/>
      <c r="T136" s="133"/>
      <c r="W136" s="81" t="str">
        <f>IF(G136=プルダウン!$B$4,ABS(B136-J136),"")</f>
        <v/>
      </c>
      <c r="X136" s="82" t="str">
        <f>IF(AND(D136="",G136=プルダウン!$B$4),プルダウン!$G$3,IF(AND(D136=プルダウン!$B$3,G136=プルダウン!$B$5),プルダウン!$G$4,IF(G136=プルダウン!$B$4,IF(J136="",プルダウン!$G$5,IF(AND(J136-B136&gt;=-28,J136-B136&lt;=28),"","28日以内に変更")),"")))</f>
        <v/>
      </c>
      <c r="Y136" s="180" t="str">
        <f>IF(G136=プルダウン!$B$4,IF(AND(J136&gt;=$B$112,J136&lt;$Z$111),"",プルダウン!$G$9),"")</f>
        <v/>
      </c>
      <c r="Z136" s="181"/>
      <c r="AA136" s="82" t="str">
        <f>IF(OR(C136="土",C136="日"),IF(G136=プルダウン!$B$4,IF(AND(J136&gt;=B133,J136&lt;=B139),プルダウン!$G$13,プルダウン!$G$12),""),"")</f>
        <v/>
      </c>
    </row>
    <row r="137" spans="2:27">
      <c r="B137" s="75">
        <f>IF(B136="ー","ー",IF(B136+1&gt;DATE(基本情報!$F$10,基本情報!$H$10,基本情報!$J$10),"ー",B136+1))</f>
        <v>45962</v>
      </c>
      <c r="C137" s="76" t="str">
        <f t="shared" si="6"/>
        <v>土</v>
      </c>
      <c r="D137" s="140" t="str">
        <f>IF(B137="","",IF(AND(B137&gt;=基本情報!$G$17,B137&lt;=基本情報!$J$17),"夏季休暇",IF(AND(B137&gt;=基本情報!$G$18,B137&lt;=基本情報!$J$18),"年末年始休暇",(IF($C137=基本情報!$G$16,"休日",IF($C137=基本情報!$I$16,"休日",""))))))</f>
        <v>休日</v>
      </c>
      <c r="E137" s="141"/>
      <c r="F137" s="142"/>
      <c r="G137" s="151" t="s">
        <v>13</v>
      </c>
      <c r="H137" s="152"/>
      <c r="I137" s="153"/>
      <c r="J137" s="163"/>
      <c r="K137" s="164"/>
      <c r="L137" s="165"/>
      <c r="M137" s="143"/>
      <c r="N137" s="143"/>
      <c r="O137" s="143"/>
      <c r="P137" s="143"/>
      <c r="Q137" s="143"/>
      <c r="R137" s="133"/>
      <c r="S137" s="133"/>
      <c r="T137" s="133"/>
      <c r="W137" s="81" t="str">
        <f>IF(G137=プルダウン!$B$4,ABS(B137-J137),"")</f>
        <v/>
      </c>
      <c r="X137" s="82" t="str">
        <f>IF(AND(D137="",G137=プルダウン!$B$4),プルダウン!$G$3,IF(AND(D137=プルダウン!$B$3,G137=プルダウン!$B$5),プルダウン!$G$4,IF(G137=プルダウン!$B$4,IF(J137="",プルダウン!$G$5,IF(AND(J137-B137&gt;=-28,J137-B137&lt;=28),"","28日以内に変更")),"")))</f>
        <v/>
      </c>
      <c r="Y137" s="180" t="str">
        <f>IF(G137=プルダウン!$B$4,IF(AND(J137&gt;=$B$112,J137&lt;$Z$111),"",プルダウン!$G$9),"")</f>
        <v/>
      </c>
      <c r="Z137" s="181"/>
      <c r="AA137" s="82" t="str">
        <f>IF(OR(C137="土",C137="日"),IF(G137=プルダウン!$B$4,IF(AND(J137&gt;=B133,J137&lt;=B139),プルダウン!$G$13,プルダウン!$G$12),""),"")</f>
        <v/>
      </c>
    </row>
    <row r="138" spans="2:27">
      <c r="B138" s="75">
        <f>IF(B137="ー","ー",IF(B137+1&gt;DATE(基本情報!$F$10,基本情報!$H$10,基本情報!$J$10),"ー",B137+1))</f>
        <v>45963</v>
      </c>
      <c r="C138" s="76" t="str">
        <f t="shared" si="6"/>
        <v>日</v>
      </c>
      <c r="D138" s="140" t="str">
        <f>IF(B138="","",IF(AND(B138&gt;=基本情報!$G$17,B138&lt;=基本情報!$J$17),"夏季休暇",IF(AND(B138&gt;=基本情報!$G$18,B138&lt;=基本情報!$J$18),"年末年始休暇",(IF($C138=基本情報!$G$16,"休日",IF($C138=基本情報!$I$16,"休日",""))))))</f>
        <v>休日</v>
      </c>
      <c r="E138" s="141"/>
      <c r="F138" s="142"/>
      <c r="G138" s="151" t="s">
        <v>13</v>
      </c>
      <c r="H138" s="152"/>
      <c r="I138" s="153"/>
      <c r="J138" s="163"/>
      <c r="K138" s="164"/>
      <c r="L138" s="165"/>
      <c r="M138" s="143"/>
      <c r="N138" s="143"/>
      <c r="O138" s="143"/>
      <c r="P138" s="143"/>
      <c r="Q138" s="143"/>
      <c r="R138" s="133"/>
      <c r="S138" s="133"/>
      <c r="T138" s="133"/>
      <c r="W138" s="81" t="str">
        <f>IF(G138=プルダウン!$B$4,ABS(B138-J138),"")</f>
        <v/>
      </c>
      <c r="X138" s="82" t="str">
        <f>IF(AND(D138="",G138=プルダウン!$B$4),プルダウン!$G$3,IF(AND(D138=プルダウン!$B$3,G138=プルダウン!$B$5),プルダウン!$G$4,IF(G138=プルダウン!$B$4,IF(J138="",プルダウン!$G$5,IF(AND(J138-B138&gt;=-28,J138-B138&lt;=28),"","28日以内に変更")),"")))</f>
        <v/>
      </c>
      <c r="Y138" s="180" t="str">
        <f>IF(G138=プルダウン!$B$4,IF(AND(J138&gt;=$B$112,J138&lt;$Z$111),"",プルダウン!$G$9),"")</f>
        <v/>
      </c>
      <c r="Z138" s="181"/>
      <c r="AA138" s="82" t="str">
        <f>IF(OR(C138="土",C138="日"),IF(G138=プルダウン!$B$4,IF(AND(J138&gt;=B133,J138&lt;=B139),プルダウン!$G$13,プルダウン!$G$12),""),"")</f>
        <v/>
      </c>
    </row>
    <row r="139" spans="2:27">
      <c r="B139" s="77">
        <f>IF(B138="ー","ー",IF(B138+1&gt;DATE(基本情報!$F$10,基本情報!$H$10,基本情報!$J$10),"ー",B138+1))</f>
        <v>45964</v>
      </c>
      <c r="C139" s="78" t="str">
        <f t="shared" si="6"/>
        <v>月</v>
      </c>
      <c r="D139" s="154" t="str">
        <f>IF(B139="","",IF(AND(B139&gt;=基本情報!$G$17,B139&lt;=基本情報!$J$17),"夏季休暇",IF(AND(B139&gt;=基本情報!$G$18,B139&lt;=基本情報!$J$18),"年末年始休暇",(IF($C139=基本情報!$G$16,"休日",IF($C139=基本情報!$I$16,"休日",""))))))</f>
        <v/>
      </c>
      <c r="E139" s="155"/>
      <c r="F139" s="156"/>
      <c r="G139" s="157"/>
      <c r="H139" s="158"/>
      <c r="I139" s="159"/>
      <c r="J139" s="160"/>
      <c r="K139" s="161"/>
      <c r="L139" s="162"/>
      <c r="M139" s="146"/>
      <c r="N139" s="146"/>
      <c r="O139" s="146"/>
      <c r="P139" s="146"/>
      <c r="Q139" s="146"/>
      <c r="R139" s="134"/>
      <c r="S139" s="134"/>
      <c r="T139" s="134"/>
      <c r="W139" s="83" t="str">
        <f>IF(G139=プルダウン!$B$4,ABS(B139-J139),"")</f>
        <v/>
      </c>
      <c r="X139" s="84" t="str">
        <f>IF(AND(D139="",G139=プルダウン!$B$4),プルダウン!$G$3,IF(AND(D139=プルダウン!$B$3,G139=プルダウン!$B$5),プルダウン!$G$4,IF(G139=プルダウン!$B$4,IF(J139="",プルダウン!$G$5,IF(AND(J139-B139&gt;=-28,J139-B139&lt;=28),"","28日以内に変更")),"")))</f>
        <v/>
      </c>
      <c r="Y139" s="182" t="str">
        <f>IF(G139=プルダウン!$B$4,IF(AND(J139&gt;=$B$112,J139&lt;$Z$111),"",プルダウン!$G$9),"")</f>
        <v/>
      </c>
      <c r="Z139" s="183"/>
      <c r="AA139" s="84" t="str">
        <f>IF(OR(C139="土",C139="日"),IF(G139=プルダウン!$B$4,IF(AND(J139&gt;=B133,J139&lt;=B139),プルダウン!$G$13,プルダウン!$G$12),""),"")</f>
        <v/>
      </c>
    </row>
    <row r="140" spans="2:27">
      <c r="B140" s="73" t="str">
        <f>IF(B139="ー","ー",IF(B139+1&gt;DATE(基本情報!$F$10,基本情報!$H$10,基本情報!$J$10),"ー",IF(MONTH(B133)=MONTH(B139+1),B139+1,"ー")))</f>
        <v>ー</v>
      </c>
      <c r="C140" s="74" t="str">
        <f t="shared" si="6"/>
        <v>ー</v>
      </c>
      <c r="D140" s="136" t="str">
        <f>IF(B140="","",IF(AND(B140&gt;=基本情報!$G$17,B140&lt;=基本情報!$J$17),"夏季休暇",IF(AND(B140&gt;=基本情報!$G$18,B140&lt;=基本情報!$J$18),"年末年始休暇",(IF($C140=基本情報!$G$16,"休日",IF($C140=基本情報!$I$16,"休日",""))))))</f>
        <v/>
      </c>
      <c r="E140" s="137"/>
      <c r="F140" s="138"/>
      <c r="G140" s="166"/>
      <c r="H140" s="167"/>
      <c r="I140" s="168"/>
      <c r="J140" s="169"/>
      <c r="K140" s="170"/>
      <c r="L140" s="171"/>
      <c r="M140" s="135"/>
      <c r="N140" s="135"/>
      <c r="O140" s="135"/>
      <c r="P140" s="135"/>
      <c r="Q140" s="135"/>
      <c r="R140" s="132" t="str">
        <f>IF(COUNTIF(B140:B146,"ー"),"ー",IF(COUNTBLANK(X140:X146)&lt;7,"×",IF(COUNTIF(G140:G146,プルダウン!$B$6)+COUNTIF(G140:G146,プルダウン!$B$7)+COUNTIF(G140:G146,プルダウン!$B$8)+COUNTIF(G140:G146,プルダウン!$B$9)+COUNTIF(G140:G146,プルダウン!$B$10)&gt;0,"ー",IF(COUNTIF(G140:G146,プルダウン!$B$3)+COUNTIF(G140:G146,プルダウン!$B$4)&gt;=2,"○","×"))))</f>
        <v>ー</v>
      </c>
      <c r="S140" s="132" t="str">
        <f>IF(R140="○",IF(COUNTBLANK(Y140:Y146)=7,R140,"×"),R140)</f>
        <v>ー</v>
      </c>
      <c r="T140" s="132" t="str">
        <f>IF(S140="○",IF(COUNTIF(AA140:AA146,プルダウン!$G$12)=0,S140,"×"),S140)</f>
        <v>ー</v>
      </c>
      <c r="W140" s="79" t="str">
        <f>IF(G140=プルダウン!$B$4,ABS(B140-J140),"")</f>
        <v/>
      </c>
      <c r="X140" s="80" t="str">
        <f>IF(AND(D140="",G140=プルダウン!$B$4),プルダウン!$G$3,IF(AND(D140=プルダウン!$B$3,G140=プルダウン!$B$5),プルダウン!$G$4,IF(G140=プルダウン!$B$4,IF(J140="",プルダウン!$G$5,IF(AND(J140-B140&gt;=-28,J140-B140&lt;=28),"","28日以内に変更")),"")))</f>
        <v/>
      </c>
      <c r="Y140" s="178" t="str">
        <f>IF(G140=プルダウン!$B$4,IF(AND(J140&gt;=$B$112,J140&lt;$Z$111),"",プルダウン!$G$9),"")</f>
        <v/>
      </c>
      <c r="Z140" s="179"/>
      <c r="AA140" s="80" t="str">
        <f>IF(OR(C140="土",C140="日"),IF(G140=プルダウン!$B$4,IF(AND(J140&gt;=B140,J140&lt;=B146),プルダウン!$G$13,プルダウン!$G$12),""),"")</f>
        <v/>
      </c>
    </row>
    <row r="141" spans="2:27">
      <c r="B141" s="75" t="str">
        <f>IF(B140="ー","ー",IF(B140+1&gt;DATE(基本情報!$F$10,基本情報!$H$10,基本情報!$J$10),"ー",B140+1))</f>
        <v>ー</v>
      </c>
      <c r="C141" s="76" t="str">
        <f t="shared" si="6"/>
        <v>ー</v>
      </c>
      <c r="D141" s="140" t="str">
        <f>IF(B141="","",IF(AND(B141&gt;=基本情報!$G$17,B141&lt;=基本情報!$J$17),"夏季休暇",IF(AND(B141&gt;=基本情報!$G$18,B141&lt;=基本情報!$J$18),"年末年始休暇",(IF($C141=基本情報!$G$16,"休日",IF($C141=基本情報!$I$16,"休日",""))))))</f>
        <v/>
      </c>
      <c r="E141" s="141"/>
      <c r="F141" s="142"/>
      <c r="G141" s="151"/>
      <c r="H141" s="152"/>
      <c r="I141" s="153"/>
      <c r="J141" s="163"/>
      <c r="K141" s="164"/>
      <c r="L141" s="165"/>
      <c r="M141" s="143"/>
      <c r="N141" s="143"/>
      <c r="O141" s="143"/>
      <c r="P141" s="143"/>
      <c r="Q141" s="143"/>
      <c r="R141" s="133"/>
      <c r="S141" s="133"/>
      <c r="T141" s="133"/>
      <c r="W141" s="81" t="str">
        <f>IF(G141=プルダウン!$B$4,ABS(B141-J141),"")</f>
        <v/>
      </c>
      <c r="X141" s="82" t="str">
        <f>IF(AND(D141="",G141=プルダウン!$B$4),プルダウン!$G$3,IF(AND(D141=プルダウン!$B$3,G141=プルダウン!$B$5),プルダウン!$G$4,IF(G141=プルダウン!$B$4,IF(J141="",プルダウン!$G$5,IF(AND(J141-B141&gt;=-28,J141-B141&lt;=28),"","28日以内に変更")),"")))</f>
        <v/>
      </c>
      <c r="Y141" s="180" t="str">
        <f>IF(G141=プルダウン!$B$4,IF(AND(J141&gt;=$B$112,J141&lt;$Z$111),"",プルダウン!$G$9),"")</f>
        <v/>
      </c>
      <c r="Z141" s="181"/>
      <c r="AA141" s="82" t="str">
        <f>IF(OR(C141="土",C141="日"),IF(G141=プルダウン!$B$4,IF(AND(J141&gt;=B140,J141&lt;=B146),プルダウン!$G$13,プルダウン!$G$12),""),"")</f>
        <v/>
      </c>
    </row>
    <row r="142" spans="2:27">
      <c r="B142" s="75" t="str">
        <f>IF(B141="ー","ー",IF(B141+1&gt;DATE(基本情報!$F$10,基本情報!$H$10,基本情報!$J$10),"ー",B141+1))</f>
        <v>ー</v>
      </c>
      <c r="C142" s="76" t="str">
        <f>IFERROR(TEXT(B142,"aaa"),"")</f>
        <v>ー</v>
      </c>
      <c r="D142" s="140" t="str">
        <f>IF(B142="","",IF(AND(B142&gt;=基本情報!$G$17,B142&lt;=基本情報!$J$17),"夏季休暇",IF(AND(B142&gt;=基本情報!$G$18,B142&lt;=基本情報!$J$18),"年末年始休暇",(IF($C142=基本情報!$G$16,"休日",IF($C142=基本情報!$I$16,"休日",""))))))</f>
        <v/>
      </c>
      <c r="E142" s="141"/>
      <c r="F142" s="142"/>
      <c r="G142" s="151"/>
      <c r="H142" s="152"/>
      <c r="I142" s="153"/>
      <c r="J142" s="163"/>
      <c r="K142" s="164"/>
      <c r="L142" s="165"/>
      <c r="M142" s="143"/>
      <c r="N142" s="143"/>
      <c r="O142" s="143"/>
      <c r="P142" s="143"/>
      <c r="Q142" s="143"/>
      <c r="R142" s="133"/>
      <c r="S142" s="133"/>
      <c r="T142" s="133"/>
      <c r="W142" s="81" t="str">
        <f>IF(G142=プルダウン!$B$4,ABS(B142-J142),"")</f>
        <v/>
      </c>
      <c r="X142" s="82" t="str">
        <f>IF(AND(D142="",G142=プルダウン!$B$4),プルダウン!$G$3,IF(AND(D142=プルダウン!$B$3,G142=プルダウン!$B$5),プルダウン!$G$4,IF(G142=プルダウン!$B$4,IF(J142="",プルダウン!$G$5,IF(AND(J142-B142&gt;=-28,J142-B142&lt;=28),"","28日以内に変更")),"")))</f>
        <v/>
      </c>
      <c r="Y142" s="180" t="str">
        <f>IF(G142=プルダウン!$B$4,IF(AND(J142&gt;=$B$112,J142&lt;$Z$111),"",プルダウン!$G$9),"")</f>
        <v/>
      </c>
      <c r="Z142" s="181"/>
      <c r="AA142" s="82" t="str">
        <f>IF(OR(C142="土",C142="日"),IF(G142=プルダウン!$B$4,IF(AND(J142&gt;=B140,J142&lt;=B146),プルダウン!$G$13,プルダウン!$G$12),""),"")</f>
        <v/>
      </c>
    </row>
    <row r="143" spans="2:27">
      <c r="B143" s="75" t="str">
        <f>IF(B142="ー","ー",IF(B142+1&gt;DATE(基本情報!$F$10,基本情報!$H$10,基本情報!$J$10),"ー",B142+1))</f>
        <v>ー</v>
      </c>
      <c r="C143" s="76" t="str">
        <f t="shared" ref="C143:C146" si="7">IFERROR(TEXT(B143,"aaa"),"")</f>
        <v>ー</v>
      </c>
      <c r="D143" s="140" t="str">
        <f>IF(B143="","",IF(AND(B143&gt;=基本情報!$G$17,B143&lt;=基本情報!$J$17),"夏季休暇",IF(AND(B143&gt;=基本情報!$G$18,B143&lt;=基本情報!$J$18),"年末年始休暇",(IF($C143=基本情報!$G$16,"休日",IF($C143=基本情報!$I$16,"休日",""))))))</f>
        <v/>
      </c>
      <c r="E143" s="141"/>
      <c r="F143" s="142"/>
      <c r="G143" s="151"/>
      <c r="H143" s="152"/>
      <c r="I143" s="153"/>
      <c r="J143" s="163"/>
      <c r="K143" s="164"/>
      <c r="L143" s="165"/>
      <c r="M143" s="143"/>
      <c r="N143" s="143"/>
      <c r="O143" s="143"/>
      <c r="P143" s="143"/>
      <c r="Q143" s="143"/>
      <c r="R143" s="133"/>
      <c r="S143" s="133"/>
      <c r="T143" s="133"/>
      <c r="W143" s="81" t="str">
        <f>IF(G143=プルダウン!$B$4,ABS(B143-J143),"")</f>
        <v/>
      </c>
      <c r="X143" s="82" t="str">
        <f>IF(AND(D143="",G143=プルダウン!$B$4),プルダウン!$G$3,IF(AND(D143=プルダウン!$B$3,G143=プルダウン!$B$5),プルダウン!$G$4,IF(G143=プルダウン!$B$4,IF(J143="",プルダウン!$G$5,IF(AND(J143-B143&gt;=-28,J143-B143&lt;=28),"","28日以内に変更")),"")))</f>
        <v/>
      </c>
      <c r="Y143" s="180" t="str">
        <f>IF(G143=プルダウン!$B$4,IF(AND(J143&gt;=$B$112,J143&lt;$Z$111),"",プルダウン!$G$9),"")</f>
        <v/>
      </c>
      <c r="Z143" s="181"/>
      <c r="AA143" s="82" t="str">
        <f>IF(OR(C143="土",C143="日"),IF(G143=プルダウン!$B$4,IF(AND(J143&gt;=B140,J143&lt;=B146),プルダウン!$G$13,プルダウン!$G$12),""),"")</f>
        <v/>
      </c>
    </row>
    <row r="144" spans="2:27">
      <c r="B144" s="75" t="str">
        <f>IF(B143="ー","ー",IF(B143+1&gt;DATE(基本情報!$F$10,基本情報!$H$10,基本情報!$J$10),"ー",B143+1))</f>
        <v>ー</v>
      </c>
      <c r="C144" s="76" t="str">
        <f t="shared" si="7"/>
        <v>ー</v>
      </c>
      <c r="D144" s="140" t="str">
        <f>IF(B144="","",IF(AND(B144&gt;=基本情報!$G$17,B144&lt;=基本情報!$J$17),"夏季休暇",IF(AND(B144&gt;=基本情報!$G$18,B144&lt;=基本情報!$J$18),"年末年始休暇",(IF($C144=基本情報!$G$16,"休日",IF($C144=基本情報!$I$16,"休日",""))))))</f>
        <v/>
      </c>
      <c r="E144" s="141"/>
      <c r="F144" s="142"/>
      <c r="G144" s="151"/>
      <c r="H144" s="152"/>
      <c r="I144" s="153"/>
      <c r="J144" s="163"/>
      <c r="K144" s="164"/>
      <c r="L144" s="165"/>
      <c r="M144" s="143"/>
      <c r="N144" s="143"/>
      <c r="O144" s="143"/>
      <c r="P144" s="143"/>
      <c r="Q144" s="143"/>
      <c r="R144" s="133"/>
      <c r="S144" s="133"/>
      <c r="T144" s="133"/>
      <c r="W144" s="81" t="str">
        <f>IF(G144=プルダウン!$B$4,ABS(B144-J144),"")</f>
        <v/>
      </c>
      <c r="X144" s="82" t="str">
        <f>IF(AND(D144="",G144=プルダウン!$B$4),プルダウン!$G$3,IF(AND(D144=プルダウン!$B$3,G144=プルダウン!$B$5),プルダウン!$G$4,IF(G144=プルダウン!$B$4,IF(J144="",プルダウン!$G$5,IF(AND(J144-B144&gt;=-28,J144-B144&lt;=28),"","28日以内に変更")),"")))</f>
        <v/>
      </c>
      <c r="Y144" s="180" t="str">
        <f>IF(G144=プルダウン!$B$4,IF(AND(J144&gt;=$B$112,J144&lt;$Z$111),"",プルダウン!$G$9),"")</f>
        <v/>
      </c>
      <c r="Z144" s="181"/>
      <c r="AA144" s="82" t="str">
        <f>IF(OR(C144="土",C144="日"),IF(G144=プルダウン!$B$4,IF(AND(J144&gt;=B140,J144&lt;=B146),プルダウン!$G$13,プルダウン!$G$12),""),"")</f>
        <v/>
      </c>
    </row>
    <row r="145" spans="2:27">
      <c r="B145" s="75" t="str">
        <f>IF(B144="ー","ー",IF(B144+1&gt;DATE(基本情報!$F$10,基本情報!$H$10,基本情報!$J$10),"ー",B144+1))</f>
        <v>ー</v>
      </c>
      <c r="C145" s="76" t="str">
        <f t="shared" si="7"/>
        <v>ー</v>
      </c>
      <c r="D145" s="140" t="str">
        <f>IF(B145="","",IF(AND(B145&gt;=基本情報!$G$17,B145&lt;=基本情報!$J$17),"夏季休暇",IF(AND(B145&gt;=基本情報!$G$18,B145&lt;=基本情報!$J$18),"年末年始休暇",(IF($C145=基本情報!$G$16,"休日",IF($C145=基本情報!$I$16,"休日",""))))))</f>
        <v/>
      </c>
      <c r="E145" s="141"/>
      <c r="F145" s="142"/>
      <c r="G145" s="151"/>
      <c r="H145" s="152"/>
      <c r="I145" s="153"/>
      <c r="J145" s="163"/>
      <c r="K145" s="164"/>
      <c r="L145" s="165"/>
      <c r="M145" s="143"/>
      <c r="N145" s="143"/>
      <c r="O145" s="143"/>
      <c r="P145" s="143"/>
      <c r="Q145" s="143"/>
      <c r="R145" s="133"/>
      <c r="S145" s="133"/>
      <c r="T145" s="133"/>
      <c r="W145" s="81" t="str">
        <f>IF(G145=プルダウン!$B$4,ABS(B145-J145),"")</f>
        <v/>
      </c>
      <c r="X145" s="82" t="str">
        <f>IF(AND(D145="",G145=プルダウン!$B$4),プルダウン!$G$3,IF(AND(D145=プルダウン!$B$3,G145=プルダウン!$B$5),プルダウン!$G$4,IF(G145=プルダウン!$B$4,IF(J145="",プルダウン!$G$5,IF(AND(J145-B145&gt;=-28,J145-B145&lt;=28),"","28日以内に変更")),"")))</f>
        <v/>
      </c>
      <c r="Y145" s="180" t="str">
        <f>IF(G145=プルダウン!$B$4,IF(AND(J145&gt;=$B$112,J145&lt;$Z$111),"",プルダウン!$G$9),"")</f>
        <v/>
      </c>
      <c r="Z145" s="181"/>
      <c r="AA145" s="82" t="str">
        <f>IF(OR(C145="土",C145="日"),IF(G145=プルダウン!$B$4,IF(AND(J145&gt;=B140,J145&lt;=B146),プルダウン!$G$13,プルダウン!$G$12),""),"")</f>
        <v/>
      </c>
    </row>
    <row r="146" spans="2:27">
      <c r="B146" s="77" t="str">
        <f>IF(B145="ー","ー",IF(B145+1&gt;DATE(基本情報!$F$10,基本情報!$H$10,基本情報!$J$10),"ー",B145+1))</f>
        <v>ー</v>
      </c>
      <c r="C146" s="78" t="str">
        <f t="shared" si="7"/>
        <v>ー</v>
      </c>
      <c r="D146" s="154" t="str">
        <f>IF(B146="","",IF(AND(B146&gt;=基本情報!$G$17,B146&lt;=基本情報!$J$17),"夏季休暇",IF(AND(B146&gt;=基本情報!$G$18,B146&lt;=基本情報!$J$18),"年末年始休暇",(IF($C146=基本情報!$G$16,"休日",IF($C146=基本情報!$I$16,"休日",""))))))</f>
        <v/>
      </c>
      <c r="E146" s="155"/>
      <c r="F146" s="156"/>
      <c r="G146" s="157"/>
      <c r="H146" s="158"/>
      <c r="I146" s="159"/>
      <c r="J146" s="160"/>
      <c r="K146" s="161"/>
      <c r="L146" s="162"/>
      <c r="M146" s="146"/>
      <c r="N146" s="146"/>
      <c r="O146" s="146"/>
      <c r="P146" s="146"/>
      <c r="Q146" s="146"/>
      <c r="R146" s="134"/>
      <c r="S146" s="134"/>
      <c r="T146" s="134"/>
      <c r="W146" s="83" t="str">
        <f>IF(G146=プルダウン!$B$4,ABS(B146-J146),"")</f>
        <v/>
      </c>
      <c r="X146" s="84" t="str">
        <f>IF(AND(D146="",G146=プルダウン!$B$4),プルダウン!$G$3,IF(AND(D146=プルダウン!$B$3,G146=プルダウン!$B$5),プルダウン!$G$4,IF(G146=プルダウン!$B$4,IF(J146="",プルダウン!$G$5,IF(AND(J146-B146&gt;=-28,J146-B146&lt;=28),"","28日以内に変更")),"")))</f>
        <v/>
      </c>
      <c r="Y146" s="182" t="str">
        <f>IF(G146=プルダウン!$B$4,IF(AND(J146&gt;=$B$112,J146&lt;$Z$111),"",プルダウン!$G$9),"")</f>
        <v/>
      </c>
      <c r="Z146" s="183"/>
      <c r="AA146" s="84" t="str">
        <f>IF(OR(C146="土",C146="日"),IF(G146=プルダウン!$B$4,IF(AND(J146&gt;=B140,J146&lt;=B146),プルダウン!$G$13,プルダウン!$G$12),""),"")</f>
        <v/>
      </c>
    </row>
    <row r="147" spans="2:27" ht="9.75" customHeight="1">
      <c r="C147" s="66"/>
    </row>
    <row r="148" spans="2:27">
      <c r="C148" s="66"/>
      <c r="E148" s="33" t="s">
        <v>78</v>
      </c>
      <c r="F148" s="34"/>
      <c r="G148" s="34"/>
      <c r="H148" s="34"/>
      <c r="I148" s="34"/>
      <c r="J148" s="35"/>
      <c r="K148" s="35"/>
      <c r="L148" s="35"/>
      <c r="M148" s="36" t="s">
        <v>79</v>
      </c>
      <c r="N148" s="34"/>
      <c r="O148" s="34"/>
      <c r="P148" s="34"/>
      <c r="Q148" s="34"/>
      <c r="R148" s="35"/>
      <c r="S148" s="102"/>
      <c r="T148" s="102"/>
    </row>
    <row r="149" spans="2:27">
      <c r="C149" s="66"/>
      <c r="E149" s="93" t="s">
        <v>71</v>
      </c>
      <c r="F149" s="94" t="s">
        <v>72</v>
      </c>
      <c r="G149" s="94" t="s">
        <v>73</v>
      </c>
      <c r="H149" s="94" t="s">
        <v>74</v>
      </c>
      <c r="I149" s="94" t="s">
        <v>75</v>
      </c>
      <c r="J149" s="95" t="s">
        <v>76</v>
      </c>
      <c r="K149" s="96" t="s">
        <v>77</v>
      </c>
      <c r="L149" s="96" t="s">
        <v>88</v>
      </c>
      <c r="M149" s="94" t="s">
        <v>71</v>
      </c>
      <c r="N149" s="94" t="s">
        <v>72</v>
      </c>
      <c r="O149" s="94" t="s">
        <v>73</v>
      </c>
      <c r="P149" s="94" t="s">
        <v>74</v>
      </c>
      <c r="Q149" s="94" t="s">
        <v>75</v>
      </c>
      <c r="R149" s="95" t="s">
        <v>76</v>
      </c>
      <c r="S149" s="96" t="s">
        <v>77</v>
      </c>
      <c r="T149" s="103" t="s">
        <v>88</v>
      </c>
    </row>
    <row r="150" spans="2:27">
      <c r="C150" s="66"/>
      <c r="E150" s="97">
        <f>COUNTIF($G112:$G146,プルダウン!$B$3)</f>
        <v>7</v>
      </c>
      <c r="F150" s="98">
        <f>COUNTIF($G112:$G146,プルダウン!$B$4)</f>
        <v>1</v>
      </c>
      <c r="G150" s="98">
        <f>COUNTIF($G112:$G146,プルダウン!$B$5)</f>
        <v>1</v>
      </c>
      <c r="H150" s="98">
        <f>COUNTIF($G112:$G146,プルダウン!$B$6)</f>
        <v>0</v>
      </c>
      <c r="I150" s="98">
        <f>COUNTIF($G112:$G146,プルダウン!$B$7)</f>
        <v>0</v>
      </c>
      <c r="J150" s="99">
        <f>COUNTIF($G112:$G146,プルダウン!$B$8)</f>
        <v>0</v>
      </c>
      <c r="K150" s="100">
        <f>COUNTIF($G112:$G146,プルダウン!$B$9)</f>
        <v>0</v>
      </c>
      <c r="L150" s="100">
        <f>COUNTIF($G112:$G146,プルダウン!$B$10)</f>
        <v>0</v>
      </c>
      <c r="M150" s="98">
        <f>M99+E150</f>
        <v>21</v>
      </c>
      <c r="N150" s="98">
        <f t="shared" ref="N150" si="8">N99+F150</f>
        <v>5</v>
      </c>
      <c r="O150" s="98">
        <f t="shared" ref="O150" si="9">O99+G150</f>
        <v>5</v>
      </c>
      <c r="P150" s="98">
        <f t="shared" ref="P150" si="10">P99+H150</f>
        <v>0</v>
      </c>
      <c r="Q150" s="98">
        <f t="shared" ref="Q150" si="11">Q99+I150</f>
        <v>3</v>
      </c>
      <c r="R150" s="99">
        <f t="shared" ref="R150" si="12">R99+J150</f>
        <v>0</v>
      </c>
      <c r="S150" s="100">
        <f t="shared" ref="S150" si="13">S99+K150</f>
        <v>0</v>
      </c>
      <c r="T150" s="104">
        <f t="shared" ref="T150" si="14">T99+L150</f>
        <v>0</v>
      </c>
    </row>
    <row r="151" spans="2:27">
      <c r="C151" s="66"/>
      <c r="E151" s="33" t="s">
        <v>52</v>
      </c>
      <c r="F151" s="34"/>
      <c r="G151" s="34"/>
      <c r="H151" s="34"/>
      <c r="I151" s="34"/>
      <c r="J151" s="35"/>
      <c r="K151" s="105"/>
      <c r="L151" s="35"/>
      <c r="M151" s="107" t="s">
        <v>54</v>
      </c>
      <c r="N151" s="34"/>
      <c r="O151" s="34"/>
      <c r="P151" s="34"/>
      <c r="Q151" s="34"/>
      <c r="R151" s="35"/>
      <c r="S151" s="102"/>
      <c r="T151" s="112"/>
    </row>
    <row r="152" spans="2:27">
      <c r="C152" s="66"/>
      <c r="E152" s="67" t="s">
        <v>45</v>
      </c>
      <c r="F152" s="40"/>
      <c r="G152" s="39" t="s">
        <v>46</v>
      </c>
      <c r="H152" s="41"/>
      <c r="I152" s="42" t="s">
        <v>56</v>
      </c>
      <c r="J152" s="43"/>
      <c r="K152" s="106"/>
      <c r="L152" s="42"/>
      <c r="M152" s="39" t="s">
        <v>45</v>
      </c>
      <c r="N152" s="40"/>
      <c r="O152" s="39" t="s">
        <v>46</v>
      </c>
      <c r="P152" s="41"/>
      <c r="Q152" s="42" t="s">
        <v>56</v>
      </c>
      <c r="R152" s="43"/>
      <c r="S152" s="43"/>
      <c r="T152" s="113"/>
    </row>
    <row r="153" spans="2:27">
      <c r="C153" s="66"/>
      <c r="E153" s="68">
        <f>COUNTIF(R112:R146,"○")+COUNTIF(R112:R146,"×")</f>
        <v>4</v>
      </c>
      <c r="F153" s="40"/>
      <c r="G153" s="39">
        <f>COUNTIF(R112:R146,"○")</f>
        <v>3</v>
      </c>
      <c r="H153" s="41"/>
      <c r="I153" s="57" t="str">
        <f>IF(E153=0,"ー",IF(E153=G153,"達成","未達成"))</f>
        <v>未達成</v>
      </c>
      <c r="J153" s="43"/>
      <c r="K153" s="106"/>
      <c r="L153" s="42"/>
      <c r="M153" s="44">
        <f>M102+E153</f>
        <v>12</v>
      </c>
      <c r="N153" s="40"/>
      <c r="O153" s="39">
        <f>O102+G153</f>
        <v>11</v>
      </c>
      <c r="P153" s="41"/>
      <c r="Q153" s="57" t="str">
        <f>IF(E153=0,"ー",IF(M153=O153,"達成","未達成"))</f>
        <v>未達成</v>
      </c>
      <c r="R153" s="43"/>
      <c r="S153" s="43"/>
      <c r="T153" s="113"/>
    </row>
    <row r="154" spans="2:27">
      <c r="C154" s="66"/>
      <c r="E154" s="101" t="s">
        <v>53</v>
      </c>
      <c r="F154" s="37"/>
      <c r="G154" s="37"/>
      <c r="H154" s="37"/>
      <c r="I154" s="37"/>
      <c r="J154" s="38"/>
      <c r="K154" s="108"/>
      <c r="L154" s="37"/>
      <c r="M154" s="36" t="s">
        <v>55</v>
      </c>
      <c r="N154" s="37"/>
      <c r="O154" s="37"/>
      <c r="P154" s="37"/>
      <c r="Q154" s="37"/>
      <c r="R154" s="38"/>
      <c r="S154" s="38"/>
      <c r="T154" s="114"/>
    </row>
    <row r="155" spans="2:27">
      <c r="C155" s="66"/>
      <c r="E155" s="67" t="s">
        <v>45</v>
      </c>
      <c r="F155" s="40"/>
      <c r="G155" s="39" t="s">
        <v>46</v>
      </c>
      <c r="H155" s="41"/>
      <c r="I155" s="42" t="s">
        <v>56</v>
      </c>
      <c r="J155" s="43"/>
      <c r="K155" s="106"/>
      <c r="L155" s="42"/>
      <c r="M155" s="39" t="s">
        <v>45</v>
      </c>
      <c r="N155" s="40"/>
      <c r="O155" s="39" t="s">
        <v>46</v>
      </c>
      <c r="P155" s="41"/>
      <c r="Q155" s="42" t="s">
        <v>56</v>
      </c>
      <c r="R155" s="43"/>
      <c r="S155" s="43"/>
      <c r="T155" s="113"/>
    </row>
    <row r="156" spans="2:27">
      <c r="C156" s="66"/>
      <c r="E156" s="68">
        <f>COUNTIF(S112:S146,"○")+COUNTIF(S112:S146,"×")</f>
        <v>4</v>
      </c>
      <c r="F156" s="40"/>
      <c r="G156" s="39">
        <f>COUNTIF(S112:S146,"○")</f>
        <v>3</v>
      </c>
      <c r="H156" s="41"/>
      <c r="I156" s="57" t="str">
        <f>IF(E156=0,"ー",IF(G156=E156,"達成","未達成"))</f>
        <v>未達成</v>
      </c>
      <c r="J156" s="43"/>
      <c r="K156" s="106"/>
      <c r="L156" s="42"/>
      <c r="M156" s="44">
        <f>M105+E156</f>
        <v>12</v>
      </c>
      <c r="N156" s="40"/>
      <c r="O156" s="39">
        <f>O105+G156</f>
        <v>10</v>
      </c>
      <c r="P156" s="41"/>
      <c r="Q156" s="57" t="str">
        <f>IF(E156=0,"ー",IF(M156=O156,"達成","未達成"))</f>
        <v>未達成</v>
      </c>
      <c r="R156" s="43"/>
      <c r="S156" s="43"/>
      <c r="T156" s="113"/>
    </row>
    <row r="157" spans="2:27">
      <c r="C157" s="66"/>
      <c r="E157" s="101" t="s">
        <v>90</v>
      </c>
      <c r="F157" s="37"/>
      <c r="G157" s="37"/>
      <c r="H157" s="37"/>
      <c r="I157" s="37"/>
      <c r="J157" s="38"/>
      <c r="K157" s="108"/>
      <c r="L157" s="37"/>
      <c r="M157" s="36" t="s">
        <v>91</v>
      </c>
      <c r="N157" s="37"/>
      <c r="O157" s="37"/>
      <c r="P157" s="37"/>
      <c r="Q157" s="37"/>
      <c r="R157" s="38"/>
      <c r="S157" s="38"/>
      <c r="T157" s="114"/>
    </row>
    <row r="158" spans="2:27">
      <c r="C158" s="66"/>
      <c r="E158" s="67" t="s">
        <v>45</v>
      </c>
      <c r="F158" s="40"/>
      <c r="G158" s="39" t="s">
        <v>46</v>
      </c>
      <c r="H158" s="41"/>
      <c r="I158" s="42" t="s">
        <v>56</v>
      </c>
      <c r="J158" s="43"/>
      <c r="K158" s="106"/>
      <c r="L158" s="42"/>
      <c r="M158" s="39" t="s">
        <v>45</v>
      </c>
      <c r="N158" s="40"/>
      <c r="O158" s="39" t="s">
        <v>46</v>
      </c>
      <c r="P158" s="41"/>
      <c r="Q158" s="42" t="s">
        <v>56</v>
      </c>
      <c r="R158" s="43"/>
      <c r="S158" s="43"/>
      <c r="T158" s="113"/>
    </row>
    <row r="159" spans="2:27">
      <c r="C159" s="66"/>
      <c r="E159" s="68">
        <f>COUNTIF(T112:T146,"○")+COUNTIF(T112:T146,"×")</f>
        <v>4</v>
      </c>
      <c r="F159" s="40"/>
      <c r="G159" s="39">
        <f>COUNTIF(T112:T146,"○")</f>
        <v>3</v>
      </c>
      <c r="H159" s="41"/>
      <c r="I159" s="57" t="str">
        <f>IF(E159=0,"ー",IF(G159=E159,"達成","未達成"))</f>
        <v>未達成</v>
      </c>
      <c r="J159" s="43"/>
      <c r="K159" s="106"/>
      <c r="L159" s="42"/>
      <c r="M159" s="44">
        <f>M108+E159</f>
        <v>12</v>
      </c>
      <c r="N159" s="40"/>
      <c r="O159" s="39">
        <f>O108+G159</f>
        <v>9</v>
      </c>
      <c r="P159" s="41"/>
      <c r="Q159" s="57" t="str">
        <f>IF(E159=0,"ー",IF(M159=O159,"達成","未達成"))</f>
        <v>未達成</v>
      </c>
      <c r="R159" s="43"/>
      <c r="S159" s="43"/>
      <c r="T159" s="113"/>
    </row>
    <row r="160" spans="2:27" ht="9.75" customHeight="1">
      <c r="E160" s="58"/>
      <c r="F160" s="58"/>
      <c r="G160" s="58"/>
      <c r="H160" s="58"/>
      <c r="I160" s="58"/>
      <c r="J160" s="59"/>
      <c r="K160" s="59"/>
      <c r="L160" s="60"/>
      <c r="M160" s="61"/>
      <c r="N160" s="61"/>
      <c r="O160" s="61"/>
      <c r="P160" s="61"/>
      <c r="Q160" s="62"/>
      <c r="R160" s="61"/>
      <c r="S160" s="61"/>
      <c r="T160" s="111"/>
    </row>
    <row r="161" spans="2:27" ht="19.5">
      <c r="B161" s="177">
        <f>EDATE(B110,1)</f>
        <v>45962</v>
      </c>
      <c r="C161" s="177"/>
      <c r="N161" s="115"/>
      <c r="O161" s="145" t="s">
        <v>29</v>
      </c>
      <c r="P161" s="145"/>
      <c r="Q161" s="144"/>
      <c r="R161" s="144"/>
      <c r="S161" s="144"/>
      <c r="T161" s="144"/>
      <c r="W161" s="149" t="s">
        <v>51</v>
      </c>
      <c r="X161" s="72" t="s">
        <v>49</v>
      </c>
      <c r="Y161" s="147" t="s">
        <v>50</v>
      </c>
      <c r="Z161" s="148"/>
      <c r="AA161" s="116" t="s">
        <v>80</v>
      </c>
    </row>
    <row r="162" spans="2:27" ht="18.75" customHeight="1">
      <c r="B162" s="64" t="s">
        <v>23</v>
      </c>
      <c r="C162" s="64" t="s">
        <v>3</v>
      </c>
      <c r="D162" s="172" t="s">
        <v>4</v>
      </c>
      <c r="E162" s="172"/>
      <c r="F162" s="172"/>
      <c r="G162" s="173" t="s">
        <v>5</v>
      </c>
      <c r="H162" s="173"/>
      <c r="I162" s="173"/>
      <c r="J162" s="173" t="s">
        <v>9</v>
      </c>
      <c r="K162" s="173"/>
      <c r="L162" s="173"/>
      <c r="M162" s="173" t="s">
        <v>24</v>
      </c>
      <c r="N162" s="173"/>
      <c r="O162" s="173"/>
      <c r="P162" s="173"/>
      <c r="Q162" s="173"/>
      <c r="R162" s="56" t="s">
        <v>49</v>
      </c>
      <c r="S162" s="63" t="s">
        <v>50</v>
      </c>
      <c r="T162" s="63" t="s">
        <v>87</v>
      </c>
      <c r="W162" s="150"/>
      <c r="X162" s="69" t="s">
        <v>58</v>
      </c>
      <c r="Y162" s="71" t="s">
        <v>57</v>
      </c>
      <c r="Z162" s="70">
        <f>IF(COUNTIF(C163:C197,C163)=0,"",B163+COUNTIF(B163:B197,"&gt;=1"))</f>
        <v>45993</v>
      </c>
      <c r="AA162" s="117" t="s">
        <v>58</v>
      </c>
    </row>
    <row r="163" spans="2:27">
      <c r="B163" s="73">
        <f>IF(B161&gt;DATE(基本情報!$F$10,基本情報!$H$10,基本情報!$J$10),"ー",IF(COUNTIF(C112:C146,C112)=0,"",B112+COUNTIF(B112:B146,"&gt;=1")))</f>
        <v>45965</v>
      </c>
      <c r="C163" s="74" t="str">
        <f>IF(B163="ー","ー",$C$10)</f>
        <v>火</v>
      </c>
      <c r="D163" s="136" t="str">
        <f>IF(B163="","",IF(AND(B163&gt;=基本情報!$G$17,B163&lt;=基本情報!$J$17),"夏季休暇",IF(AND(B163&gt;=基本情報!$G$18,B163&lt;=基本情報!$J$18),"年末年始休暇",(IF($C163=基本情報!$G$16,"休日",IF($C163=基本情報!$I$16,"休日",""))))))</f>
        <v/>
      </c>
      <c r="E163" s="137"/>
      <c r="F163" s="138"/>
      <c r="G163" s="166"/>
      <c r="H163" s="167"/>
      <c r="I163" s="168"/>
      <c r="J163" s="169"/>
      <c r="K163" s="170"/>
      <c r="L163" s="171"/>
      <c r="M163" s="135"/>
      <c r="N163" s="135"/>
      <c r="O163" s="135"/>
      <c r="P163" s="135"/>
      <c r="Q163" s="135"/>
      <c r="R163" s="132" t="str">
        <f>IF(COUNTIF(B163:B169,"ー"),"ー",IF(COUNTBLANK(X163:X169)&lt;7,"×",IF(COUNTIF(G163:G169,プルダウン!$B$6)+COUNTIF(G163:G169,プルダウン!$B$7)+COUNTIF(G163:G169,プルダウン!$B$8)+COUNTIF(G163:G169,プルダウン!$B$9)+COUNTIF(G163:G169,プルダウン!$B$10)&gt;0,"ー",IF(COUNTIF(G163:G169,プルダウン!$B$3)+COUNTIF(G163:G169,プルダウン!$B$4)&gt;=2,"○","×"))))</f>
        <v>×</v>
      </c>
      <c r="S163" s="132" t="str">
        <f>IF(R163="○",IF(COUNTBLANK(Y163:Y169)=7,R163,"×"),R163)</f>
        <v>×</v>
      </c>
      <c r="T163" s="132" t="str">
        <f>IF(S163="○",IF(COUNTIF(AA163:AA169,プルダウン!$G$12)=0,S163,"×"),S163)</f>
        <v>×</v>
      </c>
      <c r="W163" s="79" t="str">
        <f>IF(G163=プルダウン!$B$5,ABS(B163-J163),"")</f>
        <v/>
      </c>
      <c r="X163" s="80" t="str">
        <f>IF(AND(D163="",G163=プルダウン!$B$4),"振替作業不可",IF(AND(D163=プルダウン!$B$3,G163=プルダウン!$B$5),"振替休日不可",IF(G163=プルダウン!$B$5,IF(J163="","振替作業日未入力",IF(AND(J163-B163&gt;=-28,J163-B163&lt;=28),"","28日以内に変更")),"")))</f>
        <v/>
      </c>
      <c r="Y163" s="178" t="str">
        <f>IF(G163=プルダウン!$B$4,IF(AND(J163&gt;=$B$163,J163&lt;$Z$162),"",プルダウン!$G$9),"")</f>
        <v/>
      </c>
      <c r="Z163" s="179"/>
      <c r="AA163" s="80" t="str">
        <f>IF(OR(C163="土",C163="日"),IF(G163=プルダウン!$B$4,IF(AND(J163&gt;=B163,J163&lt;=B169),プルダウン!$G$13,プルダウン!$G$12),""),"")</f>
        <v/>
      </c>
    </row>
    <row r="164" spans="2:27">
      <c r="B164" s="75">
        <f>IF(B163="ー","ー",IF(B163+1&gt;DATE(基本情報!$F$10,基本情報!$H$10,基本情報!$J$10),"ー",B163+1))</f>
        <v>45966</v>
      </c>
      <c r="C164" s="76" t="str">
        <f t="shared" ref="C164:C192" si="15">IFERROR(TEXT(B164,"aaa"),"")</f>
        <v>水</v>
      </c>
      <c r="D164" s="140" t="str">
        <f>IF(B164="","",IF(AND(B164&gt;=基本情報!$G$17,B164&lt;=基本情報!$J$17),"夏季休暇",IF(AND(B164&gt;=基本情報!$G$18,B164&lt;=基本情報!$J$18),"年末年始休暇",(IF($C164=基本情報!$G$16,"休日",IF($C164=基本情報!$I$16,"休日",""))))))</f>
        <v/>
      </c>
      <c r="E164" s="141"/>
      <c r="F164" s="142"/>
      <c r="G164" s="151"/>
      <c r="H164" s="152"/>
      <c r="I164" s="153"/>
      <c r="J164" s="163"/>
      <c r="K164" s="164"/>
      <c r="L164" s="165"/>
      <c r="M164" s="143"/>
      <c r="N164" s="143"/>
      <c r="O164" s="143"/>
      <c r="P164" s="143"/>
      <c r="Q164" s="143"/>
      <c r="R164" s="133"/>
      <c r="S164" s="133"/>
      <c r="T164" s="133"/>
      <c r="W164" s="81" t="str">
        <f>IF(G164=プルダウン!$B$5,ABS(B164-J164),"")</f>
        <v/>
      </c>
      <c r="X164" s="82" t="str">
        <f>IF(AND(D164="",G164=プルダウン!$B$4),"振替作業不可",IF(AND(D164=プルダウン!$B$3,G164=プルダウン!$B$5),"振替休日不可",IF(G164=プルダウン!$B$5,IF(J164="","振替作業日未入力",IF(AND(J164-B164&gt;=-28,J164-B164&lt;=28),"","28日以内に変更")),"")))</f>
        <v/>
      </c>
      <c r="Y164" s="180" t="str">
        <f>IF(G164=プルダウン!$B$4,IF(AND(J164&gt;=$B$163,J164&lt;$Z$162),"",プルダウン!$G$9),"")</f>
        <v/>
      </c>
      <c r="Z164" s="181"/>
      <c r="AA164" s="82" t="str">
        <f>IF(OR(C164="土",C164="日"),IF(G164=プルダウン!$B$4,IF(AND(J164&gt;=B163,J164&lt;=B169),プルダウン!$G$13,プルダウン!$G$12),""),"")</f>
        <v/>
      </c>
    </row>
    <row r="165" spans="2:27">
      <c r="B165" s="75">
        <f>IF(B164="ー","ー",IF(B164+1&gt;DATE(基本情報!$F$10,基本情報!$H$10,基本情報!$J$10),"ー",B164+1))</f>
        <v>45967</v>
      </c>
      <c r="C165" s="76" t="str">
        <f t="shared" si="15"/>
        <v>木</v>
      </c>
      <c r="D165" s="140" t="str">
        <f>IF(B165="","",IF(AND(B165&gt;=基本情報!$G$17,B165&lt;=基本情報!$J$17),"夏季休暇",IF(AND(B165&gt;=基本情報!$G$18,B165&lt;=基本情報!$J$18),"年末年始休暇",(IF($C165=基本情報!$G$16,"休日",IF($C165=基本情報!$I$16,"休日",""))))))</f>
        <v/>
      </c>
      <c r="E165" s="141"/>
      <c r="F165" s="142"/>
      <c r="G165" s="151"/>
      <c r="H165" s="152"/>
      <c r="I165" s="153"/>
      <c r="J165" s="163"/>
      <c r="K165" s="164"/>
      <c r="L165" s="165"/>
      <c r="M165" s="143"/>
      <c r="N165" s="143"/>
      <c r="O165" s="143"/>
      <c r="P165" s="143"/>
      <c r="Q165" s="143"/>
      <c r="R165" s="133"/>
      <c r="S165" s="133"/>
      <c r="T165" s="133"/>
      <c r="W165" s="81" t="str">
        <f>IF(G165=プルダウン!$B$5,ABS(B165-J165),"")</f>
        <v/>
      </c>
      <c r="X165" s="82" t="str">
        <f>IF(AND(D165="",G165=プルダウン!$B$4),"振替作業不可",IF(AND(D165=プルダウン!$B$3,G165=プルダウン!$B$5),"振替休日不可",IF(G165=プルダウン!$B$5,IF(J165="","振替作業日未入力",IF(AND(J165-B165&gt;=-28,J165-B165&lt;=28),"","28日以内に変更")),"")))</f>
        <v/>
      </c>
      <c r="Y165" s="180" t="str">
        <f>IF(G165=プルダウン!$B$4,IF(AND(J165&gt;=$B$163,J165&lt;$Z$162),"",プルダウン!$G$9),"")</f>
        <v/>
      </c>
      <c r="Z165" s="181"/>
      <c r="AA165" s="82" t="str">
        <f>IF(OR(C165="土",C165="日"),IF(G165=プルダウン!$B$4,IF(AND(J165&gt;=B163,J165&lt;=B169),プルダウン!$G$13,プルダウン!$G$12),""),"")</f>
        <v/>
      </c>
    </row>
    <row r="166" spans="2:27">
      <c r="B166" s="75">
        <f>IF(B165="ー","ー",IF(B165+1&gt;DATE(基本情報!$F$10,基本情報!$H$10,基本情報!$J$10),"ー",B165+1))</f>
        <v>45968</v>
      </c>
      <c r="C166" s="76" t="str">
        <f t="shared" si="15"/>
        <v>金</v>
      </c>
      <c r="D166" s="140" t="str">
        <f>IF(B166="","",IF(AND(B166&gt;=基本情報!$G$17,B166&lt;=基本情報!$J$17),"夏季休暇",IF(AND(B166&gt;=基本情報!$G$18,B166&lt;=基本情報!$J$18),"年末年始休暇",(IF($C166=基本情報!$G$16,"休日",IF($C166=基本情報!$I$16,"休日",""))))))</f>
        <v/>
      </c>
      <c r="E166" s="141"/>
      <c r="F166" s="142"/>
      <c r="G166" s="151"/>
      <c r="H166" s="152"/>
      <c r="I166" s="153"/>
      <c r="J166" s="163"/>
      <c r="K166" s="164"/>
      <c r="L166" s="165"/>
      <c r="M166" s="143"/>
      <c r="N166" s="143"/>
      <c r="O166" s="143"/>
      <c r="P166" s="143"/>
      <c r="Q166" s="143"/>
      <c r="R166" s="133"/>
      <c r="S166" s="133"/>
      <c r="T166" s="133"/>
      <c r="W166" s="81" t="str">
        <f>IF(G166=プルダウン!$B$5,ABS(B166-J166),"")</f>
        <v/>
      </c>
      <c r="X166" s="82" t="str">
        <f>IF(AND(D166="",G166=プルダウン!$B$4),"振替作業不可",IF(AND(D166=プルダウン!$B$3,G166=プルダウン!$B$5),"振替休日不可",IF(G166=プルダウン!$B$5,IF(J166="","振替作業日未入力",IF(AND(J166-B166&gt;=-28,J166-B166&lt;=28),"","28日以内に変更")),"")))</f>
        <v/>
      </c>
      <c r="Y166" s="180" t="str">
        <f>IF(G166=プルダウン!$B$4,IF(AND(J166&gt;=$B$163,J166&lt;$Z$162),"",プルダウン!$G$9),"")</f>
        <v/>
      </c>
      <c r="Z166" s="181"/>
      <c r="AA166" s="82" t="str">
        <f>IF(OR(C166="土",C166="日"),IF(G166=プルダウン!$B$4,IF(AND(J166&gt;=B163,J166&lt;=B169),プルダウン!$G$13,プルダウン!$G$12),""),"")</f>
        <v/>
      </c>
    </row>
    <row r="167" spans="2:27">
      <c r="B167" s="75">
        <f>IF(B166="ー","ー",IF(B166+1&gt;DATE(基本情報!$F$10,基本情報!$H$10,基本情報!$J$10),"ー",B166+1))</f>
        <v>45969</v>
      </c>
      <c r="C167" s="76" t="str">
        <f t="shared" si="15"/>
        <v>土</v>
      </c>
      <c r="D167" s="140" t="str">
        <f>IF(B167="","",IF(AND(B167&gt;=基本情報!$G$17,B167&lt;=基本情報!$J$17),"夏季休暇",IF(AND(B167&gt;=基本情報!$G$18,B167&lt;=基本情報!$J$18),"年末年始休暇",(IF($C167=基本情報!$G$16,"休日",IF($C167=基本情報!$I$16,"休日",""))))))</f>
        <v>休日</v>
      </c>
      <c r="E167" s="141"/>
      <c r="F167" s="142"/>
      <c r="G167" s="151"/>
      <c r="H167" s="152"/>
      <c r="I167" s="153"/>
      <c r="J167" s="163"/>
      <c r="K167" s="164"/>
      <c r="L167" s="165"/>
      <c r="M167" s="143"/>
      <c r="N167" s="143"/>
      <c r="O167" s="143"/>
      <c r="P167" s="143"/>
      <c r="Q167" s="143"/>
      <c r="R167" s="133"/>
      <c r="S167" s="133"/>
      <c r="T167" s="133"/>
      <c r="W167" s="81" t="str">
        <f>IF(G167=プルダウン!$B$5,ABS(B167-J167),"")</f>
        <v/>
      </c>
      <c r="X167" s="82" t="str">
        <f>IF(AND(D167="",G167=プルダウン!$B$4),"振替作業不可",IF(AND(D167=プルダウン!$B$3,G167=プルダウン!$B$5),"振替休日不可",IF(G167=プルダウン!$B$5,IF(J167="","振替作業日未入力",IF(AND(J167-B167&gt;=-28,J167-B167&lt;=28),"","28日以内に変更")),"")))</f>
        <v/>
      </c>
      <c r="Y167" s="180" t="str">
        <f>IF(G167=プルダウン!$B$4,IF(AND(J167&gt;=$B$163,J167&lt;$Z$162),"",プルダウン!$G$9),"")</f>
        <v/>
      </c>
      <c r="Z167" s="181"/>
      <c r="AA167" s="82" t="str">
        <f>IF(OR(C167="土",C167="日"),IF(G167=プルダウン!$B$4,IF(AND(J167&gt;=B163,J167&lt;=B169),プルダウン!$G$13,プルダウン!$G$12),""),"")</f>
        <v/>
      </c>
    </row>
    <row r="168" spans="2:27">
      <c r="B168" s="75">
        <f>IF(B167="ー","ー",IF(B167+1&gt;DATE(基本情報!$F$10,基本情報!$H$10,基本情報!$J$10),"ー",B167+1))</f>
        <v>45970</v>
      </c>
      <c r="C168" s="76" t="str">
        <f t="shared" si="15"/>
        <v>日</v>
      </c>
      <c r="D168" s="140" t="str">
        <f>IF(B168="","",IF(AND(B168&gt;=基本情報!$G$17,B168&lt;=基本情報!$J$17),"夏季休暇",IF(AND(B168&gt;=基本情報!$G$18,B168&lt;=基本情報!$J$18),"年末年始休暇",(IF($C168=基本情報!$G$16,"休日",IF($C168=基本情報!$I$16,"休日",""))))))</f>
        <v>休日</v>
      </c>
      <c r="E168" s="141"/>
      <c r="F168" s="142"/>
      <c r="G168" s="151"/>
      <c r="H168" s="152"/>
      <c r="I168" s="153"/>
      <c r="J168" s="163"/>
      <c r="K168" s="164"/>
      <c r="L168" s="165"/>
      <c r="M168" s="143"/>
      <c r="N168" s="143"/>
      <c r="O168" s="143"/>
      <c r="P168" s="143"/>
      <c r="Q168" s="143"/>
      <c r="R168" s="133"/>
      <c r="S168" s="133"/>
      <c r="T168" s="133"/>
      <c r="W168" s="81" t="str">
        <f>IF(G168=プルダウン!$B$5,ABS(B168-J168),"")</f>
        <v/>
      </c>
      <c r="X168" s="82" t="str">
        <f>IF(AND(D168="",G168=プルダウン!$B$4),"振替作業不可",IF(AND(D168=プルダウン!$B$3,G168=プルダウン!$B$5),"振替休日不可",IF(G168=プルダウン!$B$5,IF(J168="","振替作業日未入力",IF(AND(J168-B168&gt;=-28,J168-B168&lt;=28),"","28日以内に変更")),"")))</f>
        <v/>
      </c>
      <c r="Y168" s="180" t="str">
        <f>IF(G168=プルダウン!$B$4,IF(AND(J168&gt;=$B$163,J168&lt;$Z$162),"",プルダウン!$G$9),"")</f>
        <v/>
      </c>
      <c r="Z168" s="181"/>
      <c r="AA168" s="82" t="str">
        <f>IF(OR(C168="土",C168="日"),IF(G168=プルダウン!$B$4,IF(AND(J168&gt;=B163,J168&lt;=B169),プルダウン!$G$13,プルダウン!$G$12),""),"")</f>
        <v/>
      </c>
    </row>
    <row r="169" spans="2:27">
      <c r="B169" s="77">
        <f>IF(B168="ー","ー",IF(B168+1&gt;DATE(基本情報!$F$10,基本情報!$H$10,基本情報!$J$10),"ー",B168+1))</f>
        <v>45971</v>
      </c>
      <c r="C169" s="78" t="str">
        <f t="shared" si="15"/>
        <v>月</v>
      </c>
      <c r="D169" s="154" t="str">
        <f>IF(B169="","",IF(AND(B169&gt;=基本情報!$G$17,B169&lt;=基本情報!$J$17),"夏季休暇",IF(AND(B169&gt;=基本情報!$G$18,B169&lt;=基本情報!$J$18),"年末年始休暇",(IF($C169=基本情報!$G$16,"休日",IF($C169=基本情報!$I$16,"休日",""))))))</f>
        <v/>
      </c>
      <c r="E169" s="155"/>
      <c r="F169" s="156"/>
      <c r="G169" s="157"/>
      <c r="H169" s="158"/>
      <c r="I169" s="159"/>
      <c r="J169" s="160"/>
      <c r="K169" s="161"/>
      <c r="L169" s="162"/>
      <c r="M169" s="146"/>
      <c r="N169" s="146"/>
      <c r="O169" s="146"/>
      <c r="P169" s="146"/>
      <c r="Q169" s="146"/>
      <c r="R169" s="134"/>
      <c r="S169" s="134"/>
      <c r="T169" s="134"/>
      <c r="W169" s="83" t="str">
        <f>IF(G169=プルダウン!$B$5,ABS(B169-J169),"")</f>
        <v/>
      </c>
      <c r="X169" s="84" t="str">
        <f>IF(AND(D169="",G169=プルダウン!$B$4),"振替作業不可",IF(AND(D169=プルダウン!$B$3,G169=プルダウン!$B$5),"振替休日不可",IF(G169=プルダウン!$B$5,IF(J169="","振替作業日未入力",IF(AND(J169-B169&gt;=-28,J169-B169&lt;=28),"","28日以内に変更")),"")))</f>
        <v/>
      </c>
      <c r="Y169" s="182" t="str">
        <f>IF(G169=プルダウン!$B$4,IF(AND(J169&gt;=$B$163,J169&lt;$Z$162),"",プルダウン!$G$9),"")</f>
        <v/>
      </c>
      <c r="Z169" s="183"/>
      <c r="AA169" s="84" t="str">
        <f>IF(OR(C169="土",C169="日"),IF(G169=プルダウン!$B$4,IF(AND(J169&gt;=B163,J169&lt;=B169),プルダウン!$G$13,プルダウン!$G$12),""),"")</f>
        <v/>
      </c>
    </row>
    <row r="170" spans="2:27">
      <c r="B170" s="73">
        <f>IF(B169="ー","ー",IF(B169+1&gt;DATE(基本情報!$F$10,基本情報!$H$10,基本情報!$J$10),"ー",IF(MONTH(B163)=MONTH(B169+1),B169+1,"ー")))</f>
        <v>45972</v>
      </c>
      <c r="C170" s="74" t="str">
        <f t="shared" si="15"/>
        <v>火</v>
      </c>
      <c r="D170" s="136" t="str">
        <f>IF(B170="","",IF(AND(B170&gt;=基本情報!$G$17,B170&lt;=基本情報!$J$17),"夏季休暇",IF(AND(B170&gt;=基本情報!$G$18,B170&lt;=基本情報!$J$18),"年末年始休暇",(IF($C170=基本情報!$G$16,"休日",IF($C170=基本情報!$I$16,"休日",""))))))</f>
        <v/>
      </c>
      <c r="E170" s="137"/>
      <c r="F170" s="138"/>
      <c r="G170" s="166"/>
      <c r="H170" s="167"/>
      <c r="I170" s="168"/>
      <c r="J170" s="169"/>
      <c r="K170" s="170"/>
      <c r="L170" s="171"/>
      <c r="M170" s="135"/>
      <c r="N170" s="135"/>
      <c r="O170" s="135"/>
      <c r="P170" s="135"/>
      <c r="Q170" s="135"/>
      <c r="R170" s="132" t="str">
        <f>IF(COUNTIF(B170:B176,"ー"),"ー",IF(COUNTBLANK(X170:X176)&lt;7,"×",IF(COUNTIF(G170:G176,プルダウン!$B$6)+COUNTIF(G170:G176,プルダウン!$B$7)+COUNTIF(G170:G176,プルダウン!$B$8)+COUNTIF(G170:G176,プルダウン!$B$9)+COUNTIF(G170:G176,プルダウン!$B$10)&gt;0,"ー",IF(COUNTIF(G170:G176,プルダウン!$B$3)+COUNTIF(G170:G176,プルダウン!$B$4)&gt;=2,"○","×"))))</f>
        <v>×</v>
      </c>
      <c r="S170" s="132" t="str">
        <f>IF(R170="○",IF(COUNTBLANK(Y170:Y176)=7,R170,"×"),R170)</f>
        <v>×</v>
      </c>
      <c r="T170" s="132" t="str">
        <f>IF(S170="○",IF(COUNTIF(AA170:AA176,プルダウン!$G$12)=0,S170,"×"),S170)</f>
        <v>×</v>
      </c>
      <c r="W170" s="79" t="str">
        <f>IF(G170=プルダウン!$B$5,ABS(B170-J170),"")</f>
        <v/>
      </c>
      <c r="X170" s="80" t="str">
        <f>IF(AND(D170="",G170=プルダウン!$B$4),"振替作業不可",IF(AND(D170=プルダウン!$B$3,G170=プルダウン!$B$5),"振替休日不可",IF(G170=プルダウン!$B$5,IF(J170="","振替作業日未入力",IF(AND(J170-B170&gt;=-28,J170-B170&lt;=28),"","28日以内に変更")),"")))</f>
        <v/>
      </c>
      <c r="Y170" s="178" t="str">
        <f>IF(G170=プルダウン!$B$4,IF(AND(J170&gt;=$B$163,J170&lt;$Z$162),"",プルダウン!$G$9),"")</f>
        <v/>
      </c>
      <c r="Z170" s="179"/>
      <c r="AA170" s="80" t="str">
        <f>IF(OR(C170="土",C170="日"),IF(G170=プルダウン!$B$4,IF(AND(J170&gt;=B170,J170&lt;=B176),プルダウン!$G$13,プルダウン!$G$12),""),"")</f>
        <v/>
      </c>
    </row>
    <row r="171" spans="2:27">
      <c r="B171" s="75">
        <f>IF(B170="ー","ー",IF(B170+1&gt;DATE(基本情報!$F$10,基本情報!$H$10,基本情報!$J$10),"ー",B170+1))</f>
        <v>45973</v>
      </c>
      <c r="C171" s="76" t="str">
        <f t="shared" si="15"/>
        <v>水</v>
      </c>
      <c r="D171" s="140" t="str">
        <f>IF(B171="","",IF(AND(B171&gt;=基本情報!$G$17,B171&lt;=基本情報!$J$17),"夏季休暇",IF(AND(B171&gt;=基本情報!$G$18,B171&lt;=基本情報!$J$18),"年末年始休暇",(IF($C171=基本情報!$G$16,"休日",IF($C171=基本情報!$I$16,"休日",""))))))</f>
        <v/>
      </c>
      <c r="E171" s="141"/>
      <c r="F171" s="142"/>
      <c r="G171" s="151"/>
      <c r="H171" s="152"/>
      <c r="I171" s="153"/>
      <c r="J171" s="163"/>
      <c r="K171" s="164"/>
      <c r="L171" s="165"/>
      <c r="M171" s="143"/>
      <c r="N171" s="143"/>
      <c r="O171" s="143"/>
      <c r="P171" s="143"/>
      <c r="Q171" s="143"/>
      <c r="R171" s="133"/>
      <c r="S171" s="133"/>
      <c r="T171" s="133"/>
      <c r="W171" s="81" t="str">
        <f>IF(G171=プルダウン!$B$5,ABS(B171-J171),"")</f>
        <v/>
      </c>
      <c r="X171" s="82" t="str">
        <f>IF(AND(D171="",G171=プルダウン!$B$4),"振替作業不可",IF(AND(D171=プルダウン!$B$3,G171=プルダウン!$B$5),"振替休日不可",IF(G171=プルダウン!$B$5,IF(J171="","振替作業日未入力",IF(AND(J171-B171&gt;=-28,J171-B171&lt;=28),"","28日以内に変更")),"")))</f>
        <v/>
      </c>
      <c r="Y171" s="180" t="str">
        <f>IF(G171=プルダウン!$B$4,IF(AND(J171&gt;=$B$163,J171&lt;$Z$162),"",プルダウン!$G$9),"")</f>
        <v/>
      </c>
      <c r="Z171" s="181"/>
      <c r="AA171" s="82" t="str">
        <f>IF(OR(C171="土",C171="日"),IF(G171=プルダウン!$B$4,IF(AND(J171&gt;=B170,J171&lt;=B176),プルダウン!$G$13,プルダウン!$G$12),""),"")</f>
        <v/>
      </c>
    </row>
    <row r="172" spans="2:27">
      <c r="B172" s="75">
        <f>IF(B171="ー","ー",IF(B171+1&gt;DATE(基本情報!$F$10,基本情報!$H$10,基本情報!$J$10),"ー",B171+1))</f>
        <v>45974</v>
      </c>
      <c r="C172" s="76" t="str">
        <f t="shared" si="15"/>
        <v>木</v>
      </c>
      <c r="D172" s="140" t="str">
        <f>IF(B172="","",IF(AND(B172&gt;=基本情報!$G$17,B172&lt;=基本情報!$J$17),"夏季休暇",IF(AND(B172&gt;=基本情報!$G$18,B172&lt;=基本情報!$J$18),"年末年始休暇",(IF($C172=基本情報!$G$16,"休日",IF($C172=基本情報!$I$16,"休日",""))))))</f>
        <v/>
      </c>
      <c r="E172" s="141"/>
      <c r="F172" s="142"/>
      <c r="G172" s="151"/>
      <c r="H172" s="152"/>
      <c r="I172" s="153"/>
      <c r="J172" s="163"/>
      <c r="K172" s="164"/>
      <c r="L172" s="165"/>
      <c r="M172" s="143"/>
      <c r="N172" s="143"/>
      <c r="O172" s="143"/>
      <c r="P172" s="143"/>
      <c r="Q172" s="143"/>
      <c r="R172" s="133"/>
      <c r="S172" s="133"/>
      <c r="T172" s="133"/>
      <c r="W172" s="81" t="str">
        <f>IF(G172=プルダウン!$B$5,ABS(B172-J172),"")</f>
        <v/>
      </c>
      <c r="X172" s="82" t="str">
        <f>IF(AND(D172="",G172=プルダウン!$B$4),"振替作業不可",IF(AND(D172=プルダウン!$B$3,G172=プルダウン!$B$5),"振替休日不可",IF(G172=プルダウン!$B$5,IF(J172="","振替作業日未入力",IF(AND(J172-B172&gt;=-28,J172-B172&lt;=28),"","28日以内に変更")),"")))</f>
        <v/>
      </c>
      <c r="Y172" s="180" t="str">
        <f>IF(G172=プルダウン!$B$4,IF(AND(J172&gt;=$B$163,J172&lt;$Z$162),"",プルダウン!$G$9),"")</f>
        <v/>
      </c>
      <c r="Z172" s="181"/>
      <c r="AA172" s="82" t="str">
        <f>IF(OR(C172="土",C172="日"),IF(G172=プルダウン!$B$4,IF(AND(J172&gt;=B170,J172&lt;=B176),プルダウン!$G$13,プルダウン!$G$12),""),"")</f>
        <v/>
      </c>
    </row>
    <row r="173" spans="2:27">
      <c r="B173" s="75">
        <f>IF(B172="ー","ー",IF(B172+1&gt;DATE(基本情報!$F$10,基本情報!$H$10,基本情報!$J$10),"ー",B172+1))</f>
        <v>45975</v>
      </c>
      <c r="C173" s="76" t="str">
        <f t="shared" si="15"/>
        <v>金</v>
      </c>
      <c r="D173" s="140" t="str">
        <f>IF(B173="","",IF(AND(B173&gt;=基本情報!$G$17,B173&lt;=基本情報!$J$17),"夏季休暇",IF(AND(B173&gt;=基本情報!$G$18,B173&lt;=基本情報!$J$18),"年末年始休暇",(IF($C173=基本情報!$G$16,"休日",IF($C173=基本情報!$I$16,"休日",""))))))</f>
        <v/>
      </c>
      <c r="E173" s="141"/>
      <c r="F173" s="142"/>
      <c r="G173" s="151"/>
      <c r="H173" s="152"/>
      <c r="I173" s="153"/>
      <c r="J173" s="163"/>
      <c r="K173" s="164"/>
      <c r="L173" s="165"/>
      <c r="M173" s="143"/>
      <c r="N173" s="143"/>
      <c r="O173" s="143"/>
      <c r="P173" s="143"/>
      <c r="Q173" s="143"/>
      <c r="R173" s="133"/>
      <c r="S173" s="133"/>
      <c r="T173" s="133"/>
      <c r="W173" s="81" t="str">
        <f>IF(G173=プルダウン!$B$5,ABS(B173-J173),"")</f>
        <v/>
      </c>
      <c r="X173" s="82" t="str">
        <f>IF(AND(D173="",G173=プルダウン!$B$4),"振替作業不可",IF(AND(D173=プルダウン!$B$3,G173=プルダウン!$B$5),"振替休日不可",IF(G173=プルダウン!$B$5,IF(J173="","振替作業日未入力",IF(AND(J173-B173&gt;=-28,J173-B173&lt;=28),"","28日以内に変更")),"")))</f>
        <v/>
      </c>
      <c r="Y173" s="180" t="str">
        <f>IF(G173=プルダウン!$B$4,IF(AND(J173&gt;=$B$163,J173&lt;$Z$162),"",プルダウン!$G$9),"")</f>
        <v/>
      </c>
      <c r="Z173" s="181"/>
      <c r="AA173" s="82" t="str">
        <f>IF(OR(C173="土",C173="日"),IF(G173=プルダウン!$B$4,IF(AND(J173&gt;=B170,J173&lt;=B176),プルダウン!$G$13,プルダウン!$G$12),""),"")</f>
        <v/>
      </c>
    </row>
    <row r="174" spans="2:27">
      <c r="B174" s="75">
        <f>IF(B173="ー","ー",IF(B173+1&gt;DATE(基本情報!$F$10,基本情報!$H$10,基本情報!$J$10),"ー",B173+1))</f>
        <v>45976</v>
      </c>
      <c r="C174" s="76" t="str">
        <f t="shared" si="15"/>
        <v>土</v>
      </c>
      <c r="D174" s="140" t="str">
        <f>IF(B174="","",IF(AND(B174&gt;=基本情報!$G$17,B174&lt;=基本情報!$J$17),"夏季休暇",IF(AND(B174&gt;=基本情報!$G$18,B174&lt;=基本情報!$J$18),"年末年始休暇",(IF($C174=基本情報!$G$16,"休日",IF($C174=基本情報!$I$16,"休日",""))))))</f>
        <v>休日</v>
      </c>
      <c r="E174" s="141"/>
      <c r="F174" s="142"/>
      <c r="G174" s="151"/>
      <c r="H174" s="152"/>
      <c r="I174" s="153"/>
      <c r="J174" s="163"/>
      <c r="K174" s="164"/>
      <c r="L174" s="165"/>
      <c r="M174" s="143"/>
      <c r="N174" s="143"/>
      <c r="O174" s="143"/>
      <c r="P174" s="143"/>
      <c r="Q174" s="143"/>
      <c r="R174" s="133"/>
      <c r="S174" s="133"/>
      <c r="T174" s="133"/>
      <c r="W174" s="81" t="str">
        <f>IF(G174=プルダウン!$B$5,ABS(B174-J174),"")</f>
        <v/>
      </c>
      <c r="X174" s="82" t="str">
        <f>IF(AND(D174="",G174=プルダウン!$B$4),"振替作業不可",IF(AND(D174=プルダウン!$B$3,G174=プルダウン!$B$5),"振替休日不可",IF(G174=プルダウン!$B$5,IF(J174="","振替作業日未入力",IF(AND(J174-B174&gt;=-28,J174-B174&lt;=28),"","28日以内に変更")),"")))</f>
        <v/>
      </c>
      <c r="Y174" s="180" t="str">
        <f>IF(G174=プルダウン!$B$4,IF(AND(J174&gt;=$B$163,J174&lt;$Z$162),"",プルダウン!$G$9),"")</f>
        <v/>
      </c>
      <c r="Z174" s="181"/>
      <c r="AA174" s="82" t="str">
        <f>IF(OR(C174="土",C174="日"),IF(G174=プルダウン!$B$4,IF(AND(J174&gt;=B170,J174&lt;=B176),プルダウン!$G$13,プルダウン!$G$12),""),"")</f>
        <v/>
      </c>
    </row>
    <row r="175" spans="2:27">
      <c r="B175" s="75">
        <f>IF(B174="ー","ー",IF(B174+1&gt;DATE(基本情報!$F$10,基本情報!$H$10,基本情報!$J$10),"ー",B174+1))</f>
        <v>45977</v>
      </c>
      <c r="C175" s="76" t="str">
        <f t="shared" si="15"/>
        <v>日</v>
      </c>
      <c r="D175" s="140" t="str">
        <f>IF(B175="","",IF(AND(B175&gt;=基本情報!$G$17,B175&lt;=基本情報!$J$17),"夏季休暇",IF(AND(B175&gt;=基本情報!$G$18,B175&lt;=基本情報!$J$18),"年末年始休暇",(IF($C175=基本情報!$G$16,"休日",IF($C175=基本情報!$I$16,"休日",""))))))</f>
        <v>休日</v>
      </c>
      <c r="E175" s="141"/>
      <c r="F175" s="142"/>
      <c r="G175" s="151"/>
      <c r="H175" s="152"/>
      <c r="I175" s="153"/>
      <c r="J175" s="163"/>
      <c r="K175" s="164"/>
      <c r="L175" s="165"/>
      <c r="M175" s="143"/>
      <c r="N175" s="143"/>
      <c r="O175" s="143"/>
      <c r="P175" s="143"/>
      <c r="Q175" s="143"/>
      <c r="R175" s="133"/>
      <c r="S175" s="133"/>
      <c r="T175" s="133"/>
      <c r="W175" s="81" t="str">
        <f>IF(G175=プルダウン!$B$5,ABS(B175-J175),"")</f>
        <v/>
      </c>
      <c r="X175" s="82" t="str">
        <f>IF(AND(D175="",G175=プルダウン!$B$4),"振替作業不可",IF(AND(D175=プルダウン!$B$3,G175=プルダウン!$B$5),"振替休日不可",IF(G175=プルダウン!$B$5,IF(J175="","振替作業日未入力",IF(AND(J175-B175&gt;=-28,J175-B175&lt;=28),"","28日以内に変更")),"")))</f>
        <v/>
      </c>
      <c r="Y175" s="180" t="str">
        <f>IF(G175=プルダウン!$B$4,IF(AND(J175&gt;=$B$163,J175&lt;$Z$162),"",プルダウン!$G$9),"")</f>
        <v/>
      </c>
      <c r="Z175" s="181"/>
      <c r="AA175" s="82" t="str">
        <f>IF(OR(C175="土",C175="日"),IF(G175=プルダウン!$B$4,IF(AND(J175&gt;=B170,J175&lt;=B176),プルダウン!$G$13,プルダウン!$G$12),""),"")</f>
        <v/>
      </c>
    </row>
    <row r="176" spans="2:27">
      <c r="B176" s="77">
        <f>IF(B175="ー","ー",IF(B175+1&gt;DATE(基本情報!$F$10,基本情報!$H$10,基本情報!$J$10),"ー",B175+1))</f>
        <v>45978</v>
      </c>
      <c r="C176" s="78" t="str">
        <f t="shared" si="15"/>
        <v>月</v>
      </c>
      <c r="D176" s="154" t="str">
        <f>IF(B176="","",IF(AND(B176&gt;=基本情報!$G$17,B176&lt;=基本情報!$J$17),"夏季休暇",IF(AND(B176&gt;=基本情報!$G$18,B176&lt;=基本情報!$J$18),"年末年始休暇",(IF($C176=基本情報!$G$16,"休日",IF($C176=基本情報!$I$16,"休日",""))))))</f>
        <v/>
      </c>
      <c r="E176" s="155"/>
      <c r="F176" s="156"/>
      <c r="G176" s="157"/>
      <c r="H176" s="158"/>
      <c r="I176" s="159"/>
      <c r="J176" s="160"/>
      <c r="K176" s="161"/>
      <c r="L176" s="162"/>
      <c r="M176" s="146"/>
      <c r="N176" s="146"/>
      <c r="O176" s="146"/>
      <c r="P176" s="146"/>
      <c r="Q176" s="146"/>
      <c r="R176" s="134"/>
      <c r="S176" s="134"/>
      <c r="T176" s="134"/>
      <c r="W176" s="83" t="str">
        <f>IF(G176=プルダウン!$B$5,ABS(B176-J176),"")</f>
        <v/>
      </c>
      <c r="X176" s="84" t="str">
        <f>IF(AND(D176="",G176=プルダウン!$B$4),"振替作業不可",IF(AND(D176=プルダウン!$B$3,G176=プルダウン!$B$5),"振替休日不可",IF(G176=プルダウン!$B$5,IF(J176="","振替作業日未入力",IF(AND(J176-B176&gt;=-28,J176-B176&lt;=28),"","28日以内に変更")),"")))</f>
        <v/>
      </c>
      <c r="Y176" s="182" t="str">
        <f>IF(G176=プルダウン!$B$4,IF(AND(J176&gt;=$B$163,J176&lt;$Z$162),"",プルダウン!$G$9),"")</f>
        <v/>
      </c>
      <c r="Z176" s="183"/>
      <c r="AA176" s="84" t="str">
        <f>IF(OR(C176="土",C176="日"),IF(G176=プルダウン!$B$4,IF(AND(J176&gt;=B170,J176&lt;=B176),プルダウン!$G$13,プルダウン!$G$12),""),"")</f>
        <v/>
      </c>
    </row>
    <row r="177" spans="2:27">
      <c r="B177" s="73">
        <f>IF(B176="ー","ー",IF(B176+1&gt;DATE(基本情報!$F$10,基本情報!$H$10,基本情報!$J$10),"ー",IF(MONTH(B170)=MONTH(B176+1),B176+1,"ー")))</f>
        <v>45979</v>
      </c>
      <c r="C177" s="74" t="str">
        <f t="shared" si="15"/>
        <v>火</v>
      </c>
      <c r="D177" s="136" t="str">
        <f>IF(B177="","",IF(AND(B177&gt;=基本情報!$G$17,B177&lt;=基本情報!$J$17),"夏季休暇",IF(AND(B177&gt;=基本情報!$G$18,B177&lt;=基本情報!$J$18),"年末年始休暇",(IF($C177=基本情報!$G$16,"休日",IF($C177=基本情報!$I$16,"休日",""))))))</f>
        <v/>
      </c>
      <c r="E177" s="137"/>
      <c r="F177" s="138"/>
      <c r="G177" s="166"/>
      <c r="H177" s="167"/>
      <c r="I177" s="168"/>
      <c r="J177" s="169"/>
      <c r="K177" s="170"/>
      <c r="L177" s="171"/>
      <c r="M177" s="135"/>
      <c r="N177" s="135"/>
      <c r="O177" s="135"/>
      <c r="P177" s="135"/>
      <c r="Q177" s="135"/>
      <c r="R177" s="132" t="str">
        <f>IF(COUNTIF(B177:B183,"ー"),"ー",IF(COUNTBLANK(X177:X183)&lt;7,"×",IF(COUNTIF(G177:G183,プルダウン!$B$6)+COUNTIF(G177:G183,プルダウン!$B$7)+COUNTIF(G177:G183,プルダウン!$B$8)+COUNTIF(G177:G183,プルダウン!$B$9)+COUNTIF(G177:G183,プルダウン!$B$10)&gt;0,"ー",IF(COUNTIF(G177:G183,プルダウン!$B$3)+COUNTIF(G177:G183,プルダウン!$B$4)&gt;=2,"○","×"))))</f>
        <v>×</v>
      </c>
      <c r="S177" s="132" t="str">
        <f>IF(R177="○",IF(COUNTBLANK(Y177:Y183)=7,R177,"×"),R177)</f>
        <v>×</v>
      </c>
      <c r="T177" s="132" t="str">
        <f>IF(S177="○",IF(COUNTIF(AA177:AA183,プルダウン!$G$12)=0,S177,"×"),S177)</f>
        <v>×</v>
      </c>
      <c r="W177" s="79" t="str">
        <f>IF(G177=プルダウン!$B$5,ABS(B177-J177),"")</f>
        <v/>
      </c>
      <c r="X177" s="80" t="str">
        <f>IF(AND(D177="",G177=プルダウン!$B$4),"振替作業不可",IF(AND(D177=プルダウン!$B$3,G177=プルダウン!$B$5),"振替休日不可",IF(G177=プルダウン!$B$5,IF(J177="","振替作業日未入力",IF(AND(J177-B177&gt;=-28,J177-B177&lt;=28),"","28日以内に変更")),"")))</f>
        <v/>
      </c>
      <c r="Y177" s="178" t="str">
        <f>IF(G177=プルダウン!$B$4,IF(AND(J177&gt;=$B$163,J177&lt;$Z$162),"",プルダウン!$G$9),"")</f>
        <v/>
      </c>
      <c r="Z177" s="179"/>
      <c r="AA177" s="80" t="str">
        <f>IF(OR(C177="土",C177="日"),IF(G177=プルダウン!$B$4,IF(AND(J177&gt;=B177,J177&lt;=B183),プルダウン!$G$13,プルダウン!$G$12),""),"")</f>
        <v/>
      </c>
    </row>
    <row r="178" spans="2:27">
      <c r="B178" s="75">
        <f>IF(B177="ー","ー",IF(B177+1&gt;DATE(基本情報!$F$10,基本情報!$H$10,基本情報!$J$10),"ー",B177+1))</f>
        <v>45980</v>
      </c>
      <c r="C178" s="76" t="str">
        <f t="shared" si="15"/>
        <v>水</v>
      </c>
      <c r="D178" s="140" t="str">
        <f>IF(B178="","",IF(AND(B178&gt;=基本情報!$G$17,B178&lt;=基本情報!$J$17),"夏季休暇",IF(AND(B178&gt;=基本情報!$G$18,B178&lt;=基本情報!$J$18),"年末年始休暇",(IF($C178=基本情報!$G$16,"休日",IF($C178=基本情報!$I$16,"休日",""))))))</f>
        <v/>
      </c>
      <c r="E178" s="141"/>
      <c r="F178" s="142"/>
      <c r="G178" s="151"/>
      <c r="H178" s="152"/>
      <c r="I178" s="153"/>
      <c r="J178" s="163"/>
      <c r="K178" s="164"/>
      <c r="L178" s="165"/>
      <c r="M178" s="143"/>
      <c r="N178" s="143"/>
      <c r="O178" s="143"/>
      <c r="P178" s="143"/>
      <c r="Q178" s="143"/>
      <c r="R178" s="133"/>
      <c r="S178" s="133"/>
      <c r="T178" s="133"/>
      <c r="W178" s="81" t="str">
        <f>IF(G178=プルダウン!$B$5,ABS(B178-J178),"")</f>
        <v/>
      </c>
      <c r="X178" s="82" t="str">
        <f>IF(AND(D178="",G178=プルダウン!$B$4),"振替作業不可",IF(AND(D178=プルダウン!$B$3,G178=プルダウン!$B$5),"振替休日不可",IF(G178=プルダウン!$B$5,IF(J178="","振替作業日未入力",IF(AND(J178-B178&gt;=-28,J178-B178&lt;=28),"","28日以内に変更")),"")))</f>
        <v/>
      </c>
      <c r="Y178" s="180" t="str">
        <f>IF(G178=プルダウン!$B$4,IF(AND(J178&gt;=$B$163,J178&lt;$Z$162),"",プルダウン!$G$9),"")</f>
        <v/>
      </c>
      <c r="Z178" s="181"/>
      <c r="AA178" s="82" t="str">
        <f>IF(OR(C178="土",C178="日"),IF(G178=プルダウン!$B$4,IF(AND(J178&gt;=B177,J178&lt;=B183),プルダウン!$G$13,プルダウン!$G$12),""),"")</f>
        <v/>
      </c>
    </row>
    <row r="179" spans="2:27">
      <c r="B179" s="75">
        <f>IF(B178="ー","ー",IF(B178+1&gt;DATE(基本情報!$F$10,基本情報!$H$10,基本情報!$J$10),"ー",B178+1))</f>
        <v>45981</v>
      </c>
      <c r="C179" s="76" t="str">
        <f t="shared" si="15"/>
        <v>木</v>
      </c>
      <c r="D179" s="140" t="str">
        <f>IF(B179="","",IF(AND(B179&gt;=基本情報!$G$17,B179&lt;=基本情報!$J$17),"夏季休暇",IF(AND(B179&gt;=基本情報!$G$18,B179&lt;=基本情報!$J$18),"年末年始休暇",(IF($C179=基本情報!$G$16,"休日",IF($C179=基本情報!$I$16,"休日",""))))))</f>
        <v/>
      </c>
      <c r="E179" s="141"/>
      <c r="F179" s="142"/>
      <c r="G179" s="151"/>
      <c r="H179" s="152"/>
      <c r="I179" s="153"/>
      <c r="J179" s="163"/>
      <c r="K179" s="164"/>
      <c r="L179" s="165"/>
      <c r="M179" s="143"/>
      <c r="N179" s="143"/>
      <c r="O179" s="143"/>
      <c r="P179" s="143"/>
      <c r="Q179" s="143"/>
      <c r="R179" s="133"/>
      <c r="S179" s="133"/>
      <c r="T179" s="133"/>
      <c r="W179" s="81" t="str">
        <f>IF(G179=プルダウン!$B$5,ABS(B179-J179),"")</f>
        <v/>
      </c>
      <c r="X179" s="82" t="str">
        <f>IF(AND(D179="",G179=プルダウン!$B$4),"振替作業不可",IF(AND(D179=プルダウン!$B$3,G179=プルダウン!$B$5),"振替休日不可",IF(G179=プルダウン!$B$5,IF(J179="","振替作業日未入力",IF(AND(J179-B179&gt;=-28,J179-B179&lt;=28),"","28日以内に変更")),"")))</f>
        <v/>
      </c>
      <c r="Y179" s="180" t="str">
        <f>IF(G179=プルダウン!$B$4,IF(AND(J179&gt;=$B$163,J179&lt;$Z$162),"",プルダウン!$G$9),"")</f>
        <v/>
      </c>
      <c r="Z179" s="181"/>
      <c r="AA179" s="82" t="str">
        <f>IF(OR(C179="土",C179="日"),IF(G179=プルダウン!$B$4,IF(AND(J179&gt;=B177,J179&lt;=B183),プルダウン!$G$13,プルダウン!$G$12),""),"")</f>
        <v/>
      </c>
    </row>
    <row r="180" spans="2:27">
      <c r="B180" s="75">
        <f>IF(B179="ー","ー",IF(B179+1&gt;DATE(基本情報!$F$10,基本情報!$H$10,基本情報!$J$10),"ー",B179+1))</f>
        <v>45982</v>
      </c>
      <c r="C180" s="76" t="str">
        <f t="shared" si="15"/>
        <v>金</v>
      </c>
      <c r="D180" s="140" t="str">
        <f>IF(B180="","",IF(AND(B180&gt;=基本情報!$G$17,B180&lt;=基本情報!$J$17),"夏季休暇",IF(AND(B180&gt;=基本情報!$G$18,B180&lt;=基本情報!$J$18),"年末年始休暇",(IF($C180=基本情報!$G$16,"休日",IF($C180=基本情報!$I$16,"休日",""))))))</f>
        <v/>
      </c>
      <c r="E180" s="141"/>
      <c r="F180" s="142"/>
      <c r="G180" s="151"/>
      <c r="H180" s="152"/>
      <c r="I180" s="153"/>
      <c r="J180" s="163"/>
      <c r="K180" s="164"/>
      <c r="L180" s="165"/>
      <c r="M180" s="143"/>
      <c r="N180" s="143"/>
      <c r="O180" s="143"/>
      <c r="P180" s="143"/>
      <c r="Q180" s="143"/>
      <c r="R180" s="133"/>
      <c r="S180" s="133"/>
      <c r="T180" s="133"/>
      <c r="W180" s="81" t="str">
        <f>IF(G180=プルダウン!$B$5,ABS(B180-J180),"")</f>
        <v/>
      </c>
      <c r="X180" s="82" t="str">
        <f>IF(AND(D180="",G180=プルダウン!$B$4),"振替作業不可",IF(AND(D180=プルダウン!$B$3,G180=プルダウン!$B$5),"振替休日不可",IF(G180=プルダウン!$B$5,IF(J180="","振替作業日未入力",IF(AND(J180-B180&gt;=-28,J180-B180&lt;=28),"","28日以内に変更")),"")))</f>
        <v/>
      </c>
      <c r="Y180" s="180" t="str">
        <f>IF(G180=プルダウン!$B$4,IF(AND(J180&gt;=$B$163,J180&lt;$Z$162),"",プルダウン!$G$9),"")</f>
        <v/>
      </c>
      <c r="Z180" s="181"/>
      <c r="AA180" s="82" t="str">
        <f>IF(OR(C180="土",C180="日"),IF(G180=プルダウン!$B$4,IF(AND(J180&gt;=B177,J180&lt;=B183),プルダウン!$G$13,プルダウン!$G$12),""),"")</f>
        <v/>
      </c>
    </row>
    <row r="181" spans="2:27">
      <c r="B181" s="75">
        <f>IF(B180="ー","ー",IF(B180+1&gt;DATE(基本情報!$F$10,基本情報!$H$10,基本情報!$J$10),"ー",B180+1))</f>
        <v>45983</v>
      </c>
      <c r="C181" s="76" t="str">
        <f t="shared" si="15"/>
        <v>土</v>
      </c>
      <c r="D181" s="140" t="str">
        <f>IF(B181="","",IF(AND(B181&gt;=基本情報!$G$17,B181&lt;=基本情報!$J$17),"夏季休暇",IF(AND(B181&gt;=基本情報!$G$18,B181&lt;=基本情報!$J$18),"年末年始休暇",(IF($C181=基本情報!$G$16,"休日",IF($C181=基本情報!$I$16,"休日",""))))))</f>
        <v>休日</v>
      </c>
      <c r="E181" s="141"/>
      <c r="F181" s="142"/>
      <c r="G181" s="151"/>
      <c r="H181" s="152"/>
      <c r="I181" s="153"/>
      <c r="J181" s="163"/>
      <c r="K181" s="164"/>
      <c r="L181" s="165"/>
      <c r="M181" s="143"/>
      <c r="N181" s="143"/>
      <c r="O181" s="143"/>
      <c r="P181" s="143"/>
      <c r="Q181" s="143"/>
      <c r="R181" s="133"/>
      <c r="S181" s="133"/>
      <c r="T181" s="133"/>
      <c r="W181" s="81" t="str">
        <f>IF(G181=プルダウン!$B$5,ABS(B181-J181),"")</f>
        <v/>
      </c>
      <c r="X181" s="82" t="str">
        <f>IF(AND(D181="",G181=プルダウン!$B$4),"振替作業不可",IF(AND(D181=プルダウン!$B$3,G181=プルダウン!$B$5),"振替休日不可",IF(G181=プルダウン!$B$5,IF(J181="","振替作業日未入力",IF(AND(J181-B181&gt;=-28,J181-B181&lt;=28),"","28日以内に変更")),"")))</f>
        <v/>
      </c>
      <c r="Y181" s="180" t="str">
        <f>IF(G181=プルダウン!$B$4,IF(AND(J181&gt;=$B$163,J181&lt;$Z$162),"",プルダウン!$G$9),"")</f>
        <v/>
      </c>
      <c r="Z181" s="181"/>
      <c r="AA181" s="82" t="str">
        <f>IF(OR(C181="土",C181="日"),IF(G181=プルダウン!$B$4,IF(AND(J181&gt;=B177,J181&lt;=B183),プルダウン!$G$13,プルダウン!$G$12),""),"")</f>
        <v/>
      </c>
    </row>
    <row r="182" spans="2:27">
      <c r="B182" s="75">
        <f>IF(B181="ー","ー",IF(B181+1&gt;DATE(基本情報!$F$10,基本情報!$H$10,基本情報!$J$10),"ー",B181+1))</f>
        <v>45984</v>
      </c>
      <c r="C182" s="76" t="str">
        <f t="shared" si="15"/>
        <v>日</v>
      </c>
      <c r="D182" s="140" t="str">
        <f>IF(B182="","",IF(AND(B182&gt;=基本情報!$G$17,B182&lt;=基本情報!$J$17),"夏季休暇",IF(AND(B182&gt;=基本情報!$G$18,B182&lt;=基本情報!$J$18),"年末年始休暇",(IF($C182=基本情報!$G$16,"休日",IF($C182=基本情報!$I$16,"休日",""))))))</f>
        <v>休日</v>
      </c>
      <c r="E182" s="141"/>
      <c r="F182" s="142"/>
      <c r="G182" s="151"/>
      <c r="H182" s="152"/>
      <c r="I182" s="153"/>
      <c r="J182" s="163"/>
      <c r="K182" s="164"/>
      <c r="L182" s="165"/>
      <c r="M182" s="143"/>
      <c r="N182" s="143"/>
      <c r="O182" s="143"/>
      <c r="P182" s="143"/>
      <c r="Q182" s="143"/>
      <c r="R182" s="133"/>
      <c r="S182" s="133"/>
      <c r="T182" s="133"/>
      <c r="W182" s="81" t="str">
        <f>IF(G182=プルダウン!$B$5,ABS(B182-J182),"")</f>
        <v/>
      </c>
      <c r="X182" s="82" t="str">
        <f>IF(AND(D182="",G182=プルダウン!$B$4),"振替作業不可",IF(AND(D182=プルダウン!$B$3,G182=プルダウン!$B$5),"振替休日不可",IF(G182=プルダウン!$B$5,IF(J182="","振替作業日未入力",IF(AND(J182-B182&gt;=-28,J182-B182&lt;=28),"","28日以内に変更")),"")))</f>
        <v/>
      </c>
      <c r="Y182" s="180" t="str">
        <f>IF(G182=プルダウン!$B$4,IF(AND(J182&gt;=$B$163,J182&lt;$Z$162),"",プルダウン!$G$9),"")</f>
        <v/>
      </c>
      <c r="Z182" s="181"/>
      <c r="AA182" s="82" t="str">
        <f>IF(OR(C182="土",C182="日"),IF(G182=プルダウン!$B$4,IF(AND(J182&gt;=B177,J182&lt;=B183),プルダウン!$G$13,プルダウン!$G$12),""),"")</f>
        <v/>
      </c>
    </row>
    <row r="183" spans="2:27">
      <c r="B183" s="77">
        <f>IF(B182="ー","ー",IF(B182+1&gt;DATE(基本情報!$F$10,基本情報!$H$10,基本情報!$J$10),"ー",B182+1))</f>
        <v>45985</v>
      </c>
      <c r="C183" s="78" t="str">
        <f t="shared" si="15"/>
        <v>月</v>
      </c>
      <c r="D183" s="154" t="str">
        <f>IF(B183="","",IF(AND(B183&gt;=基本情報!$G$17,B183&lt;=基本情報!$J$17),"夏季休暇",IF(AND(B183&gt;=基本情報!$G$18,B183&lt;=基本情報!$J$18),"年末年始休暇",(IF($C183=基本情報!$G$16,"休日",IF($C183=基本情報!$I$16,"休日",""))))))</f>
        <v/>
      </c>
      <c r="E183" s="155"/>
      <c r="F183" s="156"/>
      <c r="G183" s="157"/>
      <c r="H183" s="158"/>
      <c r="I183" s="159"/>
      <c r="J183" s="160"/>
      <c r="K183" s="161"/>
      <c r="L183" s="162"/>
      <c r="M183" s="146"/>
      <c r="N183" s="146"/>
      <c r="O183" s="146"/>
      <c r="P183" s="146"/>
      <c r="Q183" s="146"/>
      <c r="R183" s="134"/>
      <c r="S183" s="134"/>
      <c r="T183" s="134"/>
      <c r="W183" s="83" t="str">
        <f>IF(G183=プルダウン!$B$5,ABS(B183-J183),"")</f>
        <v/>
      </c>
      <c r="X183" s="84" t="str">
        <f>IF(AND(D183="",G183=プルダウン!$B$4),"振替作業不可",IF(AND(D183=プルダウン!$B$3,G183=プルダウン!$B$5),"振替休日不可",IF(G183=プルダウン!$B$5,IF(J183="","振替作業日未入力",IF(AND(J183-B183&gt;=-28,J183-B183&lt;=28),"","28日以内に変更")),"")))</f>
        <v/>
      </c>
      <c r="Y183" s="182" t="str">
        <f>IF(G183=プルダウン!$B$4,IF(AND(J183&gt;=$B$163,J183&lt;$Z$162),"",プルダウン!$G$9),"")</f>
        <v/>
      </c>
      <c r="Z183" s="183"/>
      <c r="AA183" s="84" t="str">
        <f>IF(OR(C183="土",C183="日"),IF(G183=プルダウン!$B$4,IF(AND(J183&gt;=B177,J183&lt;=B183),プルダウン!$G$13,プルダウン!$G$12),""),"")</f>
        <v/>
      </c>
    </row>
    <row r="184" spans="2:27">
      <c r="B184" s="73">
        <f>IF(B183="ー","ー",IF(B183+1&gt;DATE(基本情報!$F$10,基本情報!$H$10,基本情報!$J$10),"ー",IF(MONTH(B177)=MONTH(B183+1),B183+1,"ー")))</f>
        <v>45986</v>
      </c>
      <c r="C184" s="74" t="str">
        <f t="shared" si="15"/>
        <v>火</v>
      </c>
      <c r="D184" s="136" t="str">
        <f>IF(B184="","",IF(AND(B184&gt;=基本情報!$G$17,B184&lt;=基本情報!$J$17),"夏季休暇",IF(AND(B184&gt;=基本情報!$G$18,B184&lt;=基本情報!$J$18),"年末年始休暇",(IF($C184=基本情報!$G$16,"休日",IF($C184=基本情報!$I$16,"休日",""))))))</f>
        <v/>
      </c>
      <c r="E184" s="137"/>
      <c r="F184" s="138"/>
      <c r="G184" s="166"/>
      <c r="H184" s="167"/>
      <c r="I184" s="168"/>
      <c r="J184" s="169"/>
      <c r="K184" s="170"/>
      <c r="L184" s="171"/>
      <c r="M184" s="135"/>
      <c r="N184" s="135"/>
      <c r="O184" s="135"/>
      <c r="P184" s="135"/>
      <c r="Q184" s="135"/>
      <c r="R184" s="132" t="str">
        <f>IF(COUNTIF(B184:B190,"ー"),"ー",IF(COUNTBLANK(X184:X190)&lt;7,"×",IF(COUNTIF(G184:G190,プルダウン!$B$6)+COUNTIF(G184:G190,プルダウン!$B$7)+COUNTIF(G184:G190,プルダウン!$B$8)+COUNTIF(G184:G190,プルダウン!$B$9)+COUNTIF(G184:G190,プルダウン!$B$10)&gt;0,"ー",IF(COUNTIF(G184:G190,プルダウン!$B$3)+COUNTIF(G184:G190,プルダウン!$B$4)&gt;=2,"○","×"))))</f>
        <v>×</v>
      </c>
      <c r="S184" s="132" t="str">
        <f>IF(R184="○",IF(COUNTBLANK(Y184:Y190)=7,R184,"×"),R184)</f>
        <v>×</v>
      </c>
      <c r="T184" s="132" t="str">
        <f>IF(S184="○",IF(COUNTIF(AA184:AA190,プルダウン!$G$12)=0,S184,"×"),S184)</f>
        <v>×</v>
      </c>
      <c r="W184" s="79" t="str">
        <f>IF(G184=プルダウン!$B$5,ABS(B184-J184),"")</f>
        <v/>
      </c>
      <c r="X184" s="80" t="str">
        <f>IF(AND(D184="",G184=プルダウン!$B$4),"振替作業不可",IF(AND(D184=プルダウン!$B$3,G184=プルダウン!$B$5),"振替休日不可",IF(G184=プルダウン!$B$5,IF(J184="","振替作業日未入力",IF(AND(J184-B184&gt;=-28,J184-B184&lt;=28),"","28日以内に変更")),"")))</f>
        <v/>
      </c>
      <c r="Y184" s="178" t="str">
        <f>IF(G184=プルダウン!$B$4,IF(AND(J184&gt;=$B$163,J184&lt;$Z$162),"",プルダウン!$G$9),"")</f>
        <v/>
      </c>
      <c r="Z184" s="179"/>
      <c r="AA184" s="80" t="str">
        <f>IF(OR(C184="土",C184="日"),IF(G184=プルダウン!$B$4,IF(AND(J184&gt;=B184,J184&lt;=B190),プルダウン!$G$13,プルダウン!$G$12),""),"")</f>
        <v/>
      </c>
    </row>
    <row r="185" spans="2:27">
      <c r="B185" s="75">
        <f>IF(B184="ー","ー",IF(B184+1&gt;DATE(基本情報!$F$10,基本情報!$H$10,基本情報!$J$10),"ー",B184+1))</f>
        <v>45987</v>
      </c>
      <c r="C185" s="76" t="str">
        <f t="shared" si="15"/>
        <v>水</v>
      </c>
      <c r="D185" s="140" t="str">
        <f>IF(B185="","",IF(AND(B185&gt;=基本情報!$G$17,B185&lt;=基本情報!$J$17),"夏季休暇",IF(AND(B185&gt;=基本情報!$G$18,B185&lt;=基本情報!$J$18),"年末年始休暇",(IF($C185=基本情報!$G$16,"休日",IF($C185=基本情報!$I$16,"休日",""))))))</f>
        <v/>
      </c>
      <c r="E185" s="141"/>
      <c r="F185" s="142"/>
      <c r="G185" s="151"/>
      <c r="H185" s="152"/>
      <c r="I185" s="153"/>
      <c r="J185" s="163"/>
      <c r="K185" s="164"/>
      <c r="L185" s="165"/>
      <c r="M185" s="143"/>
      <c r="N185" s="143"/>
      <c r="O185" s="143"/>
      <c r="P185" s="143"/>
      <c r="Q185" s="143"/>
      <c r="R185" s="133"/>
      <c r="S185" s="133"/>
      <c r="T185" s="133"/>
      <c r="W185" s="81" t="str">
        <f>IF(G185=プルダウン!$B$5,ABS(B185-J185),"")</f>
        <v/>
      </c>
      <c r="X185" s="82" t="str">
        <f>IF(AND(D185="",G185=プルダウン!$B$4),"振替作業不可",IF(AND(D185=プルダウン!$B$3,G185=プルダウン!$B$5),"振替休日不可",IF(G185=プルダウン!$B$5,IF(J185="","振替作業日未入力",IF(AND(J185-B185&gt;=-28,J185-B185&lt;=28),"","28日以内に変更")),"")))</f>
        <v/>
      </c>
      <c r="Y185" s="180" t="str">
        <f>IF(G185=プルダウン!$B$4,IF(AND(J185&gt;=$B$163,J185&lt;$Z$162),"",プルダウン!$G$9),"")</f>
        <v/>
      </c>
      <c r="Z185" s="181"/>
      <c r="AA185" s="82" t="str">
        <f>IF(OR(C185="土",C185="日"),IF(G185=プルダウン!$B$4,IF(AND(J185&gt;=B184,J185&lt;=B190),プルダウン!$G$13,プルダウン!$G$12),""),"")</f>
        <v/>
      </c>
    </row>
    <row r="186" spans="2:27">
      <c r="B186" s="75">
        <f>IF(B185="ー","ー",IF(B185+1&gt;DATE(基本情報!$F$10,基本情報!$H$10,基本情報!$J$10),"ー",B185+1))</f>
        <v>45988</v>
      </c>
      <c r="C186" s="76" t="str">
        <f t="shared" si="15"/>
        <v>木</v>
      </c>
      <c r="D186" s="140" t="str">
        <f>IF(B186="","",IF(AND(B186&gt;=基本情報!$G$17,B186&lt;=基本情報!$J$17),"夏季休暇",IF(AND(B186&gt;=基本情報!$G$18,B186&lt;=基本情報!$J$18),"年末年始休暇",(IF($C186=基本情報!$G$16,"休日",IF($C186=基本情報!$I$16,"休日",""))))))</f>
        <v/>
      </c>
      <c r="E186" s="141"/>
      <c r="F186" s="142"/>
      <c r="G186" s="151"/>
      <c r="H186" s="152"/>
      <c r="I186" s="153"/>
      <c r="J186" s="163"/>
      <c r="K186" s="164"/>
      <c r="L186" s="165"/>
      <c r="M186" s="143"/>
      <c r="N186" s="143"/>
      <c r="O186" s="143"/>
      <c r="P186" s="143"/>
      <c r="Q186" s="143"/>
      <c r="R186" s="133"/>
      <c r="S186" s="133"/>
      <c r="T186" s="133"/>
      <c r="W186" s="81" t="str">
        <f>IF(G186=プルダウン!$B$5,ABS(B186-J186),"")</f>
        <v/>
      </c>
      <c r="X186" s="82" t="str">
        <f>IF(AND(D186="",G186=プルダウン!$B$4),"振替作業不可",IF(AND(D186=プルダウン!$B$3,G186=プルダウン!$B$5),"振替休日不可",IF(G186=プルダウン!$B$5,IF(J186="","振替作業日未入力",IF(AND(J186-B186&gt;=-28,J186-B186&lt;=28),"","28日以内に変更")),"")))</f>
        <v/>
      </c>
      <c r="Y186" s="180" t="str">
        <f>IF(G186=プルダウン!$B$4,IF(AND(J186&gt;=$B$163,J186&lt;$Z$162),"",プルダウン!$G$9),"")</f>
        <v/>
      </c>
      <c r="Z186" s="181"/>
      <c r="AA186" s="82" t="str">
        <f>IF(OR(C186="土",C186="日"),IF(G186=プルダウン!$B$4,IF(AND(J186&gt;=B184,J186&lt;=B190),プルダウン!$G$13,プルダウン!$G$12),""),"")</f>
        <v/>
      </c>
    </row>
    <row r="187" spans="2:27">
      <c r="B187" s="75">
        <f>IF(B186="ー","ー",IF(B186+1&gt;DATE(基本情報!$F$10,基本情報!$H$10,基本情報!$J$10),"ー",B186+1))</f>
        <v>45989</v>
      </c>
      <c r="C187" s="76" t="str">
        <f t="shared" si="15"/>
        <v>金</v>
      </c>
      <c r="D187" s="140" t="str">
        <f>IF(B187="","",IF(AND(B187&gt;=基本情報!$G$17,B187&lt;=基本情報!$J$17),"夏季休暇",IF(AND(B187&gt;=基本情報!$G$18,B187&lt;=基本情報!$J$18),"年末年始休暇",(IF($C187=基本情報!$G$16,"休日",IF($C187=基本情報!$I$16,"休日",""))))))</f>
        <v/>
      </c>
      <c r="E187" s="141"/>
      <c r="F187" s="142"/>
      <c r="G187" s="151"/>
      <c r="H187" s="152"/>
      <c r="I187" s="153"/>
      <c r="J187" s="163"/>
      <c r="K187" s="164"/>
      <c r="L187" s="165"/>
      <c r="M187" s="143"/>
      <c r="N187" s="143"/>
      <c r="O187" s="143"/>
      <c r="P187" s="143"/>
      <c r="Q187" s="143"/>
      <c r="R187" s="133"/>
      <c r="S187" s="133"/>
      <c r="T187" s="133"/>
      <c r="W187" s="81" t="str">
        <f>IF(G187=プルダウン!$B$5,ABS(B187-J187),"")</f>
        <v/>
      </c>
      <c r="X187" s="82" t="str">
        <f>IF(AND(D187="",G187=プルダウン!$B$4),"振替作業不可",IF(AND(D187=プルダウン!$B$3,G187=プルダウン!$B$5),"振替休日不可",IF(G187=プルダウン!$B$5,IF(J187="","振替作業日未入力",IF(AND(J187-B187&gt;=-28,J187-B187&lt;=28),"","28日以内に変更")),"")))</f>
        <v/>
      </c>
      <c r="Y187" s="180" t="str">
        <f>IF(G187=プルダウン!$B$4,IF(AND(J187&gt;=$B$163,J187&lt;$Z$162),"",プルダウン!$G$9),"")</f>
        <v/>
      </c>
      <c r="Z187" s="181"/>
      <c r="AA187" s="82" t="str">
        <f>IF(OR(C187="土",C187="日"),IF(G187=プルダウン!$B$4,IF(AND(J187&gt;=B184,J187&lt;=B190),プルダウン!$G$13,プルダウン!$G$12),""),"")</f>
        <v/>
      </c>
    </row>
    <row r="188" spans="2:27">
      <c r="B188" s="75">
        <f>IF(B187="ー","ー",IF(B187+1&gt;DATE(基本情報!$F$10,基本情報!$H$10,基本情報!$J$10),"ー",B187+1))</f>
        <v>45990</v>
      </c>
      <c r="C188" s="76" t="str">
        <f t="shared" si="15"/>
        <v>土</v>
      </c>
      <c r="D188" s="140" t="str">
        <f>IF(B188="","",IF(AND(B188&gt;=基本情報!$G$17,B188&lt;=基本情報!$J$17),"夏季休暇",IF(AND(B188&gt;=基本情報!$G$18,B188&lt;=基本情報!$J$18),"年末年始休暇",(IF($C188=基本情報!$G$16,"休日",IF($C188=基本情報!$I$16,"休日",""))))))</f>
        <v>休日</v>
      </c>
      <c r="E188" s="141"/>
      <c r="F188" s="142"/>
      <c r="G188" s="151"/>
      <c r="H188" s="152"/>
      <c r="I188" s="153"/>
      <c r="J188" s="163"/>
      <c r="K188" s="164"/>
      <c r="L188" s="165"/>
      <c r="M188" s="143"/>
      <c r="N188" s="143"/>
      <c r="O188" s="143"/>
      <c r="P188" s="143"/>
      <c r="Q188" s="143"/>
      <c r="R188" s="133"/>
      <c r="S188" s="133"/>
      <c r="T188" s="133"/>
      <c r="W188" s="81" t="str">
        <f>IF(G188=プルダウン!$B$5,ABS(B188-J188),"")</f>
        <v/>
      </c>
      <c r="X188" s="82" t="str">
        <f>IF(AND(D188="",G188=プルダウン!$B$4),"振替作業不可",IF(AND(D188=プルダウン!$B$3,G188=プルダウン!$B$5),"振替休日不可",IF(G188=プルダウン!$B$5,IF(J188="","振替作業日未入力",IF(AND(J188-B188&gt;=-28,J188-B188&lt;=28),"","28日以内に変更")),"")))</f>
        <v/>
      </c>
      <c r="Y188" s="180" t="str">
        <f>IF(G188=プルダウン!$B$4,IF(AND(J188&gt;=$B$163,J188&lt;$Z$162),"",プルダウン!$G$9),"")</f>
        <v/>
      </c>
      <c r="Z188" s="181"/>
      <c r="AA188" s="82" t="str">
        <f>IF(OR(C188="土",C188="日"),IF(G188=プルダウン!$B$4,IF(AND(J188&gt;=B184,J188&lt;=B190),プルダウン!$G$13,プルダウン!$G$12),""),"")</f>
        <v/>
      </c>
    </row>
    <row r="189" spans="2:27">
      <c r="B189" s="75">
        <f>IF(B188="ー","ー",IF(B188+1&gt;DATE(基本情報!$F$10,基本情報!$H$10,基本情報!$J$10),"ー",B188+1))</f>
        <v>45991</v>
      </c>
      <c r="C189" s="76" t="str">
        <f t="shared" si="15"/>
        <v>日</v>
      </c>
      <c r="D189" s="140" t="str">
        <f>IF(B189="","",IF(AND(B189&gt;=基本情報!$G$17,B189&lt;=基本情報!$J$17),"夏季休暇",IF(AND(B189&gt;=基本情報!$G$18,B189&lt;=基本情報!$J$18),"年末年始休暇",(IF($C189=基本情報!$G$16,"休日",IF($C189=基本情報!$I$16,"休日",""))))))</f>
        <v>休日</v>
      </c>
      <c r="E189" s="141"/>
      <c r="F189" s="142"/>
      <c r="G189" s="151"/>
      <c r="H189" s="152"/>
      <c r="I189" s="153"/>
      <c r="J189" s="163"/>
      <c r="K189" s="164"/>
      <c r="L189" s="165"/>
      <c r="M189" s="143"/>
      <c r="N189" s="143"/>
      <c r="O189" s="143"/>
      <c r="P189" s="143"/>
      <c r="Q189" s="143"/>
      <c r="R189" s="133"/>
      <c r="S189" s="133"/>
      <c r="T189" s="133"/>
      <c r="W189" s="81" t="str">
        <f>IF(G189=プルダウン!$B$5,ABS(B189-J189),"")</f>
        <v/>
      </c>
      <c r="X189" s="82" t="str">
        <f>IF(AND(D189="",G189=プルダウン!$B$4),"振替作業不可",IF(AND(D189=プルダウン!$B$3,G189=プルダウン!$B$5),"振替休日不可",IF(G189=プルダウン!$B$5,IF(J189="","振替作業日未入力",IF(AND(J189-B189&gt;=-28,J189-B189&lt;=28),"","28日以内に変更")),"")))</f>
        <v/>
      </c>
      <c r="Y189" s="180" t="str">
        <f>IF(G189=プルダウン!$B$4,IF(AND(J189&gt;=$B$163,J189&lt;$Z$162),"",プルダウン!$G$9),"")</f>
        <v/>
      </c>
      <c r="Z189" s="181"/>
      <c r="AA189" s="82" t="str">
        <f>IF(OR(C189="土",C189="日"),IF(G189=プルダウン!$B$4,IF(AND(J189&gt;=B184,J189&lt;=B190),プルダウン!$G$13,プルダウン!$G$12),""),"")</f>
        <v/>
      </c>
    </row>
    <row r="190" spans="2:27">
      <c r="B190" s="77">
        <f>IF(B189="ー","ー",IF(B189+1&gt;DATE(基本情報!$F$10,基本情報!$H$10,基本情報!$J$10),"ー",B189+1))</f>
        <v>45992</v>
      </c>
      <c r="C190" s="78" t="str">
        <f t="shared" si="15"/>
        <v>月</v>
      </c>
      <c r="D190" s="154" t="str">
        <f>IF(B190="","",IF(AND(B190&gt;=基本情報!$G$17,B190&lt;=基本情報!$J$17),"夏季休暇",IF(AND(B190&gt;=基本情報!$G$18,B190&lt;=基本情報!$J$18),"年末年始休暇",(IF($C190=基本情報!$G$16,"休日",IF($C190=基本情報!$I$16,"休日",""))))))</f>
        <v/>
      </c>
      <c r="E190" s="155"/>
      <c r="F190" s="156"/>
      <c r="G190" s="157"/>
      <c r="H190" s="158"/>
      <c r="I190" s="159"/>
      <c r="J190" s="160"/>
      <c r="K190" s="161"/>
      <c r="L190" s="162"/>
      <c r="M190" s="146"/>
      <c r="N190" s="146"/>
      <c r="O190" s="146"/>
      <c r="P190" s="146"/>
      <c r="Q190" s="146"/>
      <c r="R190" s="134"/>
      <c r="S190" s="134"/>
      <c r="T190" s="134"/>
      <c r="W190" s="83" t="str">
        <f>IF(G190=プルダウン!$B$5,ABS(B190-J190),"")</f>
        <v/>
      </c>
      <c r="X190" s="84" t="str">
        <f>IF(AND(D190="",G190=プルダウン!$B$4),"振替作業不可",IF(AND(D190=プルダウン!$B$3,G190=プルダウン!$B$5),"振替休日不可",IF(G190=プルダウン!$B$5,IF(J190="","振替作業日未入力",IF(AND(J190-B190&gt;=-28,J190-B190&lt;=28),"","28日以内に変更")),"")))</f>
        <v/>
      </c>
      <c r="Y190" s="182" t="str">
        <f>IF(G190=プルダウン!$B$4,IF(AND(J190&gt;=$B$163,J190&lt;$Z$162),"",プルダウン!$G$9),"")</f>
        <v/>
      </c>
      <c r="Z190" s="183"/>
      <c r="AA190" s="84" t="str">
        <f>IF(OR(C190="土",C190="日"),IF(G190=プルダウン!$B$4,IF(AND(J190&gt;=B184,J190&lt;=B190),プルダウン!$G$13,プルダウン!$G$12),""),"")</f>
        <v/>
      </c>
    </row>
    <row r="191" spans="2:27">
      <c r="B191" s="73" t="str">
        <f>IF(B190="ー","ー",IF(B190+1&gt;DATE(基本情報!$F$10,基本情報!$H$10,基本情報!$J$10),"ー",IF(MONTH(B184)=MONTH(B190+1),B190+1,"ー")))</f>
        <v>ー</v>
      </c>
      <c r="C191" s="74" t="str">
        <f t="shared" si="15"/>
        <v>ー</v>
      </c>
      <c r="D191" s="136" t="str">
        <f>IF(B191="","",IF(AND(B191&gt;=基本情報!$G$17,B191&lt;=基本情報!$J$17),"夏季休暇",IF(AND(B191&gt;=基本情報!$G$18,B191&lt;=基本情報!$J$18),"年末年始休暇",(IF($C191=基本情報!$G$16,"休日",IF($C191=基本情報!$I$16,"休日",""))))))</f>
        <v/>
      </c>
      <c r="E191" s="137"/>
      <c r="F191" s="138"/>
      <c r="G191" s="166"/>
      <c r="H191" s="167"/>
      <c r="I191" s="168"/>
      <c r="J191" s="169"/>
      <c r="K191" s="170"/>
      <c r="L191" s="171"/>
      <c r="M191" s="135"/>
      <c r="N191" s="135"/>
      <c r="O191" s="135"/>
      <c r="P191" s="135"/>
      <c r="Q191" s="135"/>
      <c r="R191" s="132" t="str">
        <f>IF(COUNTIF(B191:B197,"ー"),"ー",IF(COUNTBLANK(X191:X197)&lt;7,"×",IF(COUNTIF(G191:G197,プルダウン!$B$6)+COUNTIF(G191:G197,プルダウン!$B$7)+COUNTIF(G191:G197,プルダウン!$B$8)+COUNTIF(G191:G197,プルダウン!$B$9)+COUNTIF(G191:G197,プルダウン!$B$10)&gt;0,"ー",IF(COUNTIF(G191:G197,プルダウン!$B$3)+COUNTIF(G191:G197,プルダウン!$B$4)&gt;=2,"○","×"))))</f>
        <v>ー</v>
      </c>
      <c r="S191" s="132" t="str">
        <f>IF(R191="○",IF(COUNTBLANK(Y191:Y197)=7,R191,"×"),R191)</f>
        <v>ー</v>
      </c>
      <c r="T191" s="132" t="str">
        <f>IF(S191="○",IF(COUNTIF(AA191:AA197,プルダウン!$G$12)=0,S191,"×"),S191)</f>
        <v>ー</v>
      </c>
      <c r="W191" s="79" t="str">
        <f>IF(G191=プルダウン!$B$5,ABS(B191-J191),"")</f>
        <v/>
      </c>
      <c r="X191" s="80" t="str">
        <f>IF(AND(D191="",G191=プルダウン!$B$4),"振替作業不可",IF(AND(D191=プルダウン!$B$3,G191=プルダウン!$B$5),"振替休日不可",IF(G191=プルダウン!$B$5,IF(J191="","振替作業日未入力",IF(AND(J191-B191&gt;=-28,J191-B191&lt;=28),"","28日以内に変更")),"")))</f>
        <v/>
      </c>
      <c r="Y191" s="178" t="str">
        <f>IF(G191=プルダウン!$B$4,IF(AND(J191&gt;=$B$163,J191&lt;$Z$162),"",プルダウン!$G$9),"")</f>
        <v/>
      </c>
      <c r="Z191" s="179"/>
      <c r="AA191" s="80" t="str">
        <f>IF(OR(C191="土",C191="日"),IF(G191=プルダウン!$B$4,IF(AND(J191&gt;=B191,J191&lt;=B197),プルダウン!$G$13,プルダウン!$G$12),""),"")</f>
        <v/>
      </c>
    </row>
    <row r="192" spans="2:27">
      <c r="B192" s="75" t="str">
        <f>IF(B191="ー","ー",IF(B191+1&gt;DATE(基本情報!$F$10,基本情報!$H$10,基本情報!$J$10),"ー",B191+1))</f>
        <v>ー</v>
      </c>
      <c r="C192" s="76" t="str">
        <f t="shared" si="15"/>
        <v>ー</v>
      </c>
      <c r="D192" s="140" t="str">
        <f>IF(B192="","",IF(AND(B192&gt;=基本情報!$G$17,B192&lt;=基本情報!$J$17),"夏季休暇",IF(AND(B192&gt;=基本情報!$G$18,B192&lt;=基本情報!$J$18),"年末年始休暇",(IF($C192=基本情報!$G$16,"休日",IF($C192=基本情報!$I$16,"休日",""))))))</f>
        <v/>
      </c>
      <c r="E192" s="141"/>
      <c r="F192" s="142"/>
      <c r="G192" s="151"/>
      <c r="H192" s="152"/>
      <c r="I192" s="153"/>
      <c r="J192" s="163"/>
      <c r="K192" s="164"/>
      <c r="L192" s="165"/>
      <c r="M192" s="143"/>
      <c r="N192" s="143"/>
      <c r="O192" s="143"/>
      <c r="P192" s="143"/>
      <c r="Q192" s="143"/>
      <c r="R192" s="133"/>
      <c r="S192" s="133"/>
      <c r="T192" s="133"/>
      <c r="W192" s="81" t="str">
        <f>IF(G192=プルダウン!$B$5,ABS(B192-J192),"")</f>
        <v/>
      </c>
      <c r="X192" s="82" t="str">
        <f>IF(AND(D192="",G192=プルダウン!$B$4),"振替作業不可",IF(AND(D192=プルダウン!$B$3,G192=プルダウン!$B$5),"振替休日不可",IF(G192=プルダウン!$B$5,IF(J192="","振替作業日未入力",IF(AND(J192-B192&gt;=-28,J192-B192&lt;=28),"","28日以内に変更")),"")))</f>
        <v/>
      </c>
      <c r="Y192" s="180" t="str">
        <f>IF(G192=プルダウン!$B$4,IF(AND(J192&gt;=$B$163,J192&lt;$Z$162),"",プルダウン!$G$9),"")</f>
        <v/>
      </c>
      <c r="Z192" s="181"/>
      <c r="AA192" s="82" t="str">
        <f>IF(OR(C192="土",C192="日"),IF(G192=プルダウン!$B$4,IF(AND(J192&gt;=B191,J192&lt;=B197),プルダウン!$G$13,プルダウン!$G$12),""),"")</f>
        <v/>
      </c>
    </row>
    <row r="193" spans="2:27">
      <c r="B193" s="75" t="str">
        <f>IF(B192="ー","ー",IF(B192+1&gt;DATE(基本情報!$F$10,基本情報!$H$10,基本情報!$J$10),"ー",B192+1))</f>
        <v>ー</v>
      </c>
      <c r="C193" s="76" t="str">
        <f>IFERROR(TEXT(B193,"aaa"),"")</f>
        <v>ー</v>
      </c>
      <c r="D193" s="140" t="str">
        <f>IF(B193="","",IF(AND(B193&gt;=基本情報!$G$17,B193&lt;=基本情報!$J$17),"夏季休暇",IF(AND(B193&gt;=基本情報!$G$18,B193&lt;=基本情報!$J$18),"年末年始休暇",(IF($C193=基本情報!$G$16,"休日",IF($C193=基本情報!$I$16,"休日",""))))))</f>
        <v/>
      </c>
      <c r="E193" s="141"/>
      <c r="F193" s="142"/>
      <c r="G193" s="151"/>
      <c r="H193" s="152"/>
      <c r="I193" s="153"/>
      <c r="J193" s="163"/>
      <c r="K193" s="164"/>
      <c r="L193" s="165"/>
      <c r="M193" s="143"/>
      <c r="N193" s="143"/>
      <c r="O193" s="143"/>
      <c r="P193" s="143"/>
      <c r="Q193" s="143"/>
      <c r="R193" s="133"/>
      <c r="S193" s="133"/>
      <c r="T193" s="133"/>
      <c r="W193" s="81" t="str">
        <f>IF(G193=プルダウン!$B$5,ABS(B193-J193),"")</f>
        <v/>
      </c>
      <c r="X193" s="82" t="str">
        <f>IF(AND(D193="",G193=プルダウン!$B$4),"振替作業不可",IF(AND(D193=プルダウン!$B$3,G193=プルダウン!$B$5),"振替休日不可",IF(G193=プルダウン!$B$5,IF(J193="","振替作業日未入力",IF(AND(J193-B193&gt;=-28,J193-B193&lt;=28),"","28日以内に変更")),"")))</f>
        <v/>
      </c>
      <c r="Y193" s="180" t="str">
        <f>IF(G193=プルダウン!$B$4,IF(AND(J193&gt;=$B$163,J193&lt;$Z$162),"",プルダウン!$G$9),"")</f>
        <v/>
      </c>
      <c r="Z193" s="181"/>
      <c r="AA193" s="82" t="str">
        <f>IF(OR(C193="土",C193="日"),IF(G193=プルダウン!$B$4,IF(AND(J193&gt;=B191,J193&lt;=B197),プルダウン!$G$13,プルダウン!$G$12),""),"")</f>
        <v/>
      </c>
    </row>
    <row r="194" spans="2:27">
      <c r="B194" s="75" t="str">
        <f>IF(B193="ー","ー",IF(B193+1&gt;DATE(基本情報!$F$10,基本情報!$H$10,基本情報!$J$10),"ー",B193+1))</f>
        <v>ー</v>
      </c>
      <c r="C194" s="76" t="str">
        <f t="shared" ref="C194:C197" si="16">IFERROR(TEXT(B194,"aaa"),"")</f>
        <v>ー</v>
      </c>
      <c r="D194" s="140" t="str">
        <f>IF(B194="","",IF(AND(B194&gt;=基本情報!$G$17,B194&lt;=基本情報!$J$17),"夏季休暇",IF(AND(B194&gt;=基本情報!$G$18,B194&lt;=基本情報!$J$18),"年末年始休暇",(IF($C194=基本情報!$G$16,"休日",IF($C194=基本情報!$I$16,"休日",""))))))</f>
        <v/>
      </c>
      <c r="E194" s="141"/>
      <c r="F194" s="142"/>
      <c r="G194" s="151"/>
      <c r="H194" s="152"/>
      <c r="I194" s="153"/>
      <c r="J194" s="163"/>
      <c r="K194" s="164"/>
      <c r="L194" s="165"/>
      <c r="M194" s="143"/>
      <c r="N194" s="143"/>
      <c r="O194" s="143"/>
      <c r="P194" s="143"/>
      <c r="Q194" s="143"/>
      <c r="R194" s="133"/>
      <c r="S194" s="133"/>
      <c r="T194" s="133"/>
      <c r="W194" s="81" t="str">
        <f>IF(G194=プルダウン!$B$5,ABS(B194-J194),"")</f>
        <v/>
      </c>
      <c r="X194" s="82" t="str">
        <f>IF(AND(D194="",G194=プルダウン!$B$4),"振替作業不可",IF(AND(D194=プルダウン!$B$3,G194=プルダウン!$B$5),"振替休日不可",IF(G194=プルダウン!$B$5,IF(J194="","振替作業日未入力",IF(AND(J194-B194&gt;=-28,J194-B194&lt;=28),"","28日以内に変更")),"")))</f>
        <v/>
      </c>
      <c r="Y194" s="180" t="str">
        <f>IF(G194=プルダウン!$B$4,IF(AND(J194&gt;=$B$163,J194&lt;$Z$162),"",プルダウン!$G$9),"")</f>
        <v/>
      </c>
      <c r="Z194" s="181"/>
      <c r="AA194" s="82" t="str">
        <f>IF(OR(C194="土",C194="日"),IF(G194=プルダウン!$B$4,IF(AND(J194&gt;=B191,J194&lt;=B197),プルダウン!$G$13,プルダウン!$G$12),""),"")</f>
        <v/>
      </c>
    </row>
    <row r="195" spans="2:27">
      <c r="B195" s="75" t="str">
        <f>IF(B194="ー","ー",IF(B194+1&gt;DATE(基本情報!$F$10,基本情報!$H$10,基本情報!$J$10),"ー",B194+1))</f>
        <v>ー</v>
      </c>
      <c r="C195" s="76" t="str">
        <f t="shared" si="16"/>
        <v>ー</v>
      </c>
      <c r="D195" s="140" t="str">
        <f>IF(B195="","",IF(AND(B195&gt;=基本情報!$G$17,B195&lt;=基本情報!$J$17),"夏季休暇",IF(AND(B195&gt;=基本情報!$G$18,B195&lt;=基本情報!$J$18),"年末年始休暇",(IF($C195=基本情報!$G$16,"休日",IF($C195=基本情報!$I$16,"休日",""))))))</f>
        <v/>
      </c>
      <c r="E195" s="141"/>
      <c r="F195" s="142"/>
      <c r="G195" s="151"/>
      <c r="H195" s="152"/>
      <c r="I195" s="153"/>
      <c r="J195" s="163"/>
      <c r="K195" s="164"/>
      <c r="L195" s="165"/>
      <c r="M195" s="143"/>
      <c r="N195" s="143"/>
      <c r="O195" s="143"/>
      <c r="P195" s="143"/>
      <c r="Q195" s="143"/>
      <c r="R195" s="133"/>
      <c r="S195" s="133"/>
      <c r="T195" s="133"/>
      <c r="W195" s="81" t="str">
        <f>IF(G195=プルダウン!$B$5,ABS(B195-J195),"")</f>
        <v/>
      </c>
      <c r="X195" s="82" t="str">
        <f>IF(AND(D195="",G195=プルダウン!$B$4),"振替作業不可",IF(AND(D195=プルダウン!$B$3,G195=プルダウン!$B$5),"振替休日不可",IF(G195=プルダウン!$B$5,IF(J195="","振替作業日未入力",IF(AND(J195-B195&gt;=-28,J195-B195&lt;=28),"","28日以内に変更")),"")))</f>
        <v/>
      </c>
      <c r="Y195" s="180" t="str">
        <f>IF(G195=プルダウン!$B$4,IF(AND(J195&gt;=$B$163,J195&lt;$Z$162),"",プルダウン!$G$9),"")</f>
        <v/>
      </c>
      <c r="Z195" s="181"/>
      <c r="AA195" s="82" t="str">
        <f>IF(OR(C195="土",C195="日"),IF(G195=プルダウン!$B$4,IF(AND(J195&gt;=B191,J195&lt;=B197),プルダウン!$G$13,プルダウン!$G$12),""),"")</f>
        <v/>
      </c>
    </row>
    <row r="196" spans="2:27">
      <c r="B196" s="75" t="str">
        <f>IF(B195="ー","ー",IF(B195+1&gt;DATE(基本情報!$F$10,基本情報!$H$10,基本情報!$J$10),"ー",B195+1))</f>
        <v>ー</v>
      </c>
      <c r="C196" s="76" t="str">
        <f t="shared" si="16"/>
        <v>ー</v>
      </c>
      <c r="D196" s="140" t="str">
        <f>IF(B196="","",IF(AND(B196&gt;=基本情報!$G$17,B196&lt;=基本情報!$J$17),"夏季休暇",IF(AND(B196&gt;=基本情報!$G$18,B196&lt;=基本情報!$J$18),"年末年始休暇",(IF($C196=基本情報!$G$16,"休日",IF($C196=基本情報!$I$16,"休日",""))))))</f>
        <v/>
      </c>
      <c r="E196" s="141"/>
      <c r="F196" s="142"/>
      <c r="G196" s="151"/>
      <c r="H196" s="152"/>
      <c r="I196" s="153"/>
      <c r="J196" s="163"/>
      <c r="K196" s="164"/>
      <c r="L196" s="165"/>
      <c r="M196" s="143"/>
      <c r="N196" s="143"/>
      <c r="O196" s="143"/>
      <c r="P196" s="143"/>
      <c r="Q196" s="143"/>
      <c r="R196" s="133"/>
      <c r="S196" s="133"/>
      <c r="T196" s="133"/>
      <c r="W196" s="81" t="str">
        <f>IF(G196=プルダウン!$B$5,ABS(B196-J196),"")</f>
        <v/>
      </c>
      <c r="X196" s="82" t="str">
        <f>IF(AND(D196="",G196=プルダウン!$B$4),"振替作業不可",IF(AND(D196=プルダウン!$B$3,G196=プルダウン!$B$5),"振替休日不可",IF(G196=プルダウン!$B$5,IF(J196="","振替作業日未入力",IF(AND(J196-B196&gt;=-28,J196-B196&lt;=28),"","28日以内に変更")),"")))</f>
        <v/>
      </c>
      <c r="Y196" s="180" t="str">
        <f>IF(G196=プルダウン!$B$4,IF(AND(J196&gt;=$B$163,J196&lt;$Z$162),"",プルダウン!$G$9),"")</f>
        <v/>
      </c>
      <c r="Z196" s="181"/>
      <c r="AA196" s="82" t="str">
        <f>IF(OR(C196="土",C196="日"),IF(G196=プルダウン!$B$4,IF(AND(J196&gt;=B191,J196&lt;=B197),プルダウン!$G$13,プルダウン!$G$12),""),"")</f>
        <v/>
      </c>
    </row>
    <row r="197" spans="2:27">
      <c r="B197" s="77" t="str">
        <f>IF(B196="ー","ー",IF(B196+1&gt;DATE(基本情報!$F$10,基本情報!$H$10,基本情報!$J$10),"ー",B196+1))</f>
        <v>ー</v>
      </c>
      <c r="C197" s="78" t="str">
        <f t="shared" si="16"/>
        <v>ー</v>
      </c>
      <c r="D197" s="154" t="str">
        <f>IF(B197="","",IF(AND(B197&gt;=基本情報!$G$17,B197&lt;=基本情報!$J$17),"夏季休暇",IF(AND(B197&gt;=基本情報!$G$18,B197&lt;=基本情報!$J$18),"年末年始休暇",(IF($C197=基本情報!$G$16,"休日",IF($C197=基本情報!$I$16,"休日",""))))))</f>
        <v/>
      </c>
      <c r="E197" s="155"/>
      <c r="F197" s="156"/>
      <c r="G197" s="157"/>
      <c r="H197" s="158"/>
      <c r="I197" s="159"/>
      <c r="J197" s="160"/>
      <c r="K197" s="161"/>
      <c r="L197" s="162"/>
      <c r="M197" s="146"/>
      <c r="N197" s="146"/>
      <c r="O197" s="146"/>
      <c r="P197" s="146"/>
      <c r="Q197" s="146"/>
      <c r="R197" s="134"/>
      <c r="S197" s="134"/>
      <c r="T197" s="134"/>
      <c r="W197" s="83" t="str">
        <f>IF(G197=プルダウン!$B$5,ABS(B197-J197),"")</f>
        <v/>
      </c>
      <c r="X197" s="84" t="str">
        <f>IF(AND(D197="",G197=プルダウン!$B$4),"振替作業不可",IF(AND(D197=プルダウン!$B$3,G197=プルダウン!$B$5),"振替休日不可",IF(G197=プルダウン!$B$5,IF(J197="","振替作業日未入力",IF(AND(J197-B197&gt;=-28,J197-B197&lt;=28),"","28日以内に変更")),"")))</f>
        <v/>
      </c>
      <c r="Y197" s="182" t="str">
        <f>IF(G197=プルダウン!$B$4,IF(AND(J197&gt;=$B$163,J197&lt;$Z$162),"",プルダウン!$G$9),"")</f>
        <v/>
      </c>
      <c r="Z197" s="183"/>
      <c r="AA197" s="84" t="str">
        <f>IF(OR(C197="土",C197="日"),IF(G197=プルダウン!$B$4,IF(AND(J197&gt;=B191,J197&lt;=B197),プルダウン!$G$13,プルダウン!$G$12),""),"")</f>
        <v/>
      </c>
    </row>
    <row r="198" spans="2:27" ht="9.75" customHeight="1">
      <c r="C198" s="66"/>
    </row>
    <row r="199" spans="2:27">
      <c r="C199" s="66"/>
      <c r="E199" s="33" t="s">
        <v>78</v>
      </c>
      <c r="F199" s="34"/>
      <c r="G199" s="34"/>
      <c r="H199" s="34"/>
      <c r="I199" s="34"/>
      <c r="J199" s="35"/>
      <c r="K199" s="35"/>
      <c r="L199" s="35"/>
      <c r="M199" s="36" t="s">
        <v>79</v>
      </c>
      <c r="N199" s="34"/>
      <c r="O199" s="34"/>
      <c r="P199" s="34"/>
      <c r="Q199" s="34"/>
      <c r="R199" s="35"/>
      <c r="S199" s="102"/>
      <c r="T199" s="102"/>
    </row>
    <row r="200" spans="2:27">
      <c r="C200" s="66"/>
      <c r="E200" s="93" t="s">
        <v>71</v>
      </c>
      <c r="F200" s="94" t="s">
        <v>72</v>
      </c>
      <c r="G200" s="94" t="s">
        <v>73</v>
      </c>
      <c r="H200" s="94" t="s">
        <v>74</v>
      </c>
      <c r="I200" s="94" t="s">
        <v>75</v>
      </c>
      <c r="J200" s="95" t="s">
        <v>76</v>
      </c>
      <c r="K200" s="96" t="s">
        <v>77</v>
      </c>
      <c r="L200" s="96" t="s">
        <v>88</v>
      </c>
      <c r="M200" s="94" t="s">
        <v>71</v>
      </c>
      <c r="N200" s="94" t="s">
        <v>72</v>
      </c>
      <c r="O200" s="94" t="s">
        <v>73</v>
      </c>
      <c r="P200" s="94" t="s">
        <v>74</v>
      </c>
      <c r="Q200" s="94" t="s">
        <v>75</v>
      </c>
      <c r="R200" s="95" t="s">
        <v>76</v>
      </c>
      <c r="S200" s="96" t="s">
        <v>77</v>
      </c>
      <c r="T200" s="103" t="s">
        <v>88</v>
      </c>
    </row>
    <row r="201" spans="2:27">
      <c r="C201" s="66"/>
      <c r="E201" s="97">
        <f>COUNTIF($G163:$G197,プルダウン!$B$3)</f>
        <v>0</v>
      </c>
      <c r="F201" s="98">
        <f>COUNTIF($G163:$G197,プルダウン!$B$4)</f>
        <v>0</v>
      </c>
      <c r="G201" s="98">
        <f>COUNTIF($G163:$G197,プルダウン!$B$5)</f>
        <v>0</v>
      </c>
      <c r="H201" s="98">
        <f>COUNTIF($G163:$G197,プルダウン!$B$6)</f>
        <v>0</v>
      </c>
      <c r="I201" s="98">
        <f>COUNTIF($G163:$G197,プルダウン!$B$7)</f>
        <v>0</v>
      </c>
      <c r="J201" s="99">
        <f>COUNTIF($G163:$G197,プルダウン!$B$8)</f>
        <v>0</v>
      </c>
      <c r="K201" s="100">
        <f>COUNTIF($G163:$G197,プルダウン!$B$9)</f>
        <v>0</v>
      </c>
      <c r="L201" s="100">
        <f>COUNTIF($G163:$G197,プルダウン!$B$10)</f>
        <v>0</v>
      </c>
      <c r="M201" s="98">
        <f>M150+E201</f>
        <v>21</v>
      </c>
      <c r="N201" s="98">
        <f t="shared" ref="N201" si="17">N150+F201</f>
        <v>5</v>
      </c>
      <c r="O201" s="98">
        <f t="shared" ref="O201" si="18">O150+G201</f>
        <v>5</v>
      </c>
      <c r="P201" s="98">
        <f t="shared" ref="P201" si="19">P150+H201</f>
        <v>0</v>
      </c>
      <c r="Q201" s="98">
        <f t="shared" ref="Q201" si="20">Q150+I201</f>
        <v>3</v>
      </c>
      <c r="R201" s="99">
        <f t="shared" ref="R201" si="21">R150+J201</f>
        <v>0</v>
      </c>
      <c r="S201" s="100">
        <f t="shared" ref="S201" si="22">S150+K201</f>
        <v>0</v>
      </c>
      <c r="T201" s="104">
        <f t="shared" ref="T201" si="23">T150+L201</f>
        <v>0</v>
      </c>
    </row>
    <row r="202" spans="2:27">
      <c r="C202" s="66"/>
      <c r="E202" s="33" t="s">
        <v>52</v>
      </c>
      <c r="F202" s="34"/>
      <c r="G202" s="34"/>
      <c r="H202" s="34"/>
      <c r="I202" s="34"/>
      <c r="J202" s="35"/>
      <c r="K202" s="105"/>
      <c r="L202" s="35"/>
      <c r="M202" s="107" t="s">
        <v>54</v>
      </c>
      <c r="N202" s="34"/>
      <c r="O202" s="34"/>
      <c r="P202" s="34"/>
      <c r="Q202" s="34"/>
      <c r="R202" s="35"/>
      <c r="S202" s="102"/>
      <c r="T202" s="112"/>
    </row>
    <row r="203" spans="2:27">
      <c r="C203" s="66"/>
      <c r="E203" s="67" t="s">
        <v>45</v>
      </c>
      <c r="F203" s="40"/>
      <c r="G203" s="39" t="s">
        <v>46</v>
      </c>
      <c r="H203" s="41"/>
      <c r="I203" s="42" t="s">
        <v>56</v>
      </c>
      <c r="J203" s="43"/>
      <c r="K203" s="106"/>
      <c r="L203" s="42"/>
      <c r="M203" s="39" t="s">
        <v>45</v>
      </c>
      <c r="N203" s="40"/>
      <c r="O203" s="39" t="s">
        <v>46</v>
      </c>
      <c r="P203" s="41"/>
      <c r="Q203" s="42" t="s">
        <v>56</v>
      </c>
      <c r="R203" s="43"/>
      <c r="S203" s="43"/>
      <c r="T203" s="113"/>
    </row>
    <row r="204" spans="2:27">
      <c r="C204" s="66"/>
      <c r="E204" s="68">
        <f>COUNTIF(R163:R197,"○")+COUNTIF(R163:R197,"×")</f>
        <v>4</v>
      </c>
      <c r="F204" s="40"/>
      <c r="G204" s="39">
        <f>COUNTIF(R163:R197,"○")</f>
        <v>0</v>
      </c>
      <c r="H204" s="41"/>
      <c r="I204" s="57" t="str">
        <f>IF(E204=0,"ー",IF(E204=G204,"達成","未達成"))</f>
        <v>未達成</v>
      </c>
      <c r="J204" s="43"/>
      <c r="K204" s="106"/>
      <c r="L204" s="42"/>
      <c r="M204" s="44">
        <f>M153+E204</f>
        <v>16</v>
      </c>
      <c r="N204" s="40"/>
      <c r="O204" s="39">
        <f>O153+G204</f>
        <v>11</v>
      </c>
      <c r="P204" s="41"/>
      <c r="Q204" s="57" t="str">
        <f>IF(E204=0,"ー",IF(M204=O204,"達成","未達成"))</f>
        <v>未達成</v>
      </c>
      <c r="R204" s="43"/>
      <c r="S204" s="43"/>
      <c r="T204" s="113"/>
    </row>
    <row r="205" spans="2:27">
      <c r="C205" s="66"/>
      <c r="E205" s="101" t="s">
        <v>53</v>
      </c>
      <c r="F205" s="37"/>
      <c r="G205" s="37"/>
      <c r="H205" s="37"/>
      <c r="I205" s="37"/>
      <c r="J205" s="38"/>
      <c r="K205" s="108"/>
      <c r="L205" s="37"/>
      <c r="M205" s="36" t="s">
        <v>55</v>
      </c>
      <c r="N205" s="37"/>
      <c r="O205" s="37"/>
      <c r="P205" s="37"/>
      <c r="Q205" s="37"/>
      <c r="R205" s="38"/>
      <c r="S205" s="38"/>
      <c r="T205" s="114"/>
    </row>
    <row r="206" spans="2:27">
      <c r="C206" s="66"/>
      <c r="E206" s="67" t="s">
        <v>45</v>
      </c>
      <c r="F206" s="40"/>
      <c r="G206" s="39" t="s">
        <v>46</v>
      </c>
      <c r="H206" s="41"/>
      <c r="I206" s="42" t="s">
        <v>56</v>
      </c>
      <c r="J206" s="43"/>
      <c r="K206" s="106"/>
      <c r="L206" s="42"/>
      <c r="M206" s="39" t="s">
        <v>45</v>
      </c>
      <c r="N206" s="40"/>
      <c r="O206" s="39" t="s">
        <v>46</v>
      </c>
      <c r="P206" s="41"/>
      <c r="Q206" s="42" t="s">
        <v>56</v>
      </c>
      <c r="R206" s="43"/>
      <c r="S206" s="43"/>
      <c r="T206" s="113"/>
    </row>
    <row r="207" spans="2:27">
      <c r="C207" s="66"/>
      <c r="E207" s="68">
        <f>COUNTIF(S163:S197,"○")+COUNTIF(S163:S197,"×")</f>
        <v>4</v>
      </c>
      <c r="F207" s="40"/>
      <c r="G207" s="39">
        <f>COUNTIF(S163:S197,"○")</f>
        <v>0</v>
      </c>
      <c r="H207" s="41"/>
      <c r="I207" s="57" t="str">
        <f>IF(E207=0,"ー",IF(G207=E207,"達成","未達成"))</f>
        <v>未達成</v>
      </c>
      <c r="J207" s="43"/>
      <c r="K207" s="106"/>
      <c r="L207" s="42"/>
      <c r="M207" s="44">
        <f>M156+E207</f>
        <v>16</v>
      </c>
      <c r="N207" s="40"/>
      <c r="O207" s="39">
        <f>O156+G207</f>
        <v>10</v>
      </c>
      <c r="P207" s="41"/>
      <c r="Q207" s="57" t="str">
        <f>IF(E207=0,"ー",IF(M207=O207,"達成","未達成"))</f>
        <v>未達成</v>
      </c>
      <c r="R207" s="43"/>
      <c r="S207" s="43"/>
      <c r="T207" s="113"/>
    </row>
    <row r="208" spans="2:27">
      <c r="C208" s="66"/>
      <c r="E208" s="101" t="s">
        <v>90</v>
      </c>
      <c r="F208" s="37"/>
      <c r="G208" s="37"/>
      <c r="H208" s="37"/>
      <c r="I208" s="37"/>
      <c r="J208" s="38"/>
      <c r="K208" s="108"/>
      <c r="L208" s="37"/>
      <c r="M208" s="36" t="s">
        <v>91</v>
      </c>
      <c r="N208" s="37"/>
      <c r="O208" s="37"/>
      <c r="P208" s="37"/>
      <c r="Q208" s="37"/>
      <c r="R208" s="38"/>
      <c r="S208" s="38"/>
      <c r="T208" s="114"/>
    </row>
    <row r="209" spans="2:27">
      <c r="C209" s="66"/>
      <c r="E209" s="67" t="s">
        <v>45</v>
      </c>
      <c r="F209" s="40"/>
      <c r="G209" s="39" t="s">
        <v>46</v>
      </c>
      <c r="H209" s="41"/>
      <c r="I209" s="42" t="s">
        <v>56</v>
      </c>
      <c r="J209" s="43"/>
      <c r="K209" s="106"/>
      <c r="L209" s="42"/>
      <c r="M209" s="39" t="s">
        <v>45</v>
      </c>
      <c r="N209" s="40"/>
      <c r="O209" s="39" t="s">
        <v>46</v>
      </c>
      <c r="P209" s="41"/>
      <c r="Q209" s="42" t="s">
        <v>56</v>
      </c>
      <c r="R209" s="43"/>
      <c r="S209" s="43"/>
      <c r="T209" s="113"/>
    </row>
    <row r="210" spans="2:27">
      <c r="C210" s="66"/>
      <c r="E210" s="68">
        <f>COUNTIF(T163:T197,"○")+COUNTIF(T163:T197,"×")</f>
        <v>4</v>
      </c>
      <c r="F210" s="40"/>
      <c r="G210" s="39">
        <f>COUNTIF(T163:T197,"○")</f>
        <v>0</v>
      </c>
      <c r="H210" s="41"/>
      <c r="I210" s="57" t="str">
        <f>IF(E210=0,"ー",IF(G210=E210,"達成","未達成"))</f>
        <v>未達成</v>
      </c>
      <c r="J210" s="43"/>
      <c r="K210" s="106"/>
      <c r="L210" s="42"/>
      <c r="M210" s="44">
        <f>M159+E210</f>
        <v>16</v>
      </c>
      <c r="N210" s="40"/>
      <c r="O210" s="39">
        <f>O159+G210</f>
        <v>9</v>
      </c>
      <c r="P210" s="41"/>
      <c r="Q210" s="57" t="str">
        <f>IF(E210=0,"ー",IF(M210=O210,"達成","未達成"))</f>
        <v>未達成</v>
      </c>
      <c r="R210" s="43"/>
      <c r="S210" s="43"/>
      <c r="T210" s="113"/>
    </row>
    <row r="211" spans="2:27" ht="9.75" customHeight="1">
      <c r="E211" s="58"/>
      <c r="F211" s="58"/>
      <c r="G211" s="58"/>
      <c r="H211" s="58"/>
      <c r="I211" s="58"/>
      <c r="J211" s="59"/>
      <c r="K211" s="59"/>
      <c r="L211" s="60"/>
      <c r="M211" s="61"/>
      <c r="N211" s="61"/>
      <c r="O211" s="61"/>
      <c r="P211" s="61"/>
      <c r="Q211" s="62"/>
      <c r="R211" s="61"/>
      <c r="S211" s="61"/>
      <c r="T211" s="111"/>
    </row>
    <row r="212" spans="2:27" ht="19.5">
      <c r="B212" s="177">
        <f>EDATE(B161,1)</f>
        <v>45992</v>
      </c>
      <c r="C212" s="177"/>
      <c r="N212" s="115"/>
      <c r="O212" s="145" t="s">
        <v>29</v>
      </c>
      <c r="P212" s="145"/>
      <c r="Q212" s="144"/>
      <c r="R212" s="144"/>
      <c r="S212" s="144"/>
      <c r="T212" s="144"/>
      <c r="W212" s="149" t="s">
        <v>51</v>
      </c>
      <c r="X212" s="72" t="s">
        <v>49</v>
      </c>
      <c r="Y212" s="147" t="s">
        <v>50</v>
      </c>
      <c r="Z212" s="148"/>
      <c r="AA212" s="116" t="s">
        <v>80</v>
      </c>
    </row>
    <row r="213" spans="2:27" ht="18.75" customHeight="1">
      <c r="B213" s="64" t="s">
        <v>23</v>
      </c>
      <c r="C213" s="64" t="s">
        <v>3</v>
      </c>
      <c r="D213" s="172" t="s">
        <v>4</v>
      </c>
      <c r="E213" s="172"/>
      <c r="F213" s="172"/>
      <c r="G213" s="173" t="s">
        <v>5</v>
      </c>
      <c r="H213" s="173"/>
      <c r="I213" s="173"/>
      <c r="J213" s="173" t="s">
        <v>9</v>
      </c>
      <c r="K213" s="173"/>
      <c r="L213" s="173"/>
      <c r="M213" s="173" t="s">
        <v>24</v>
      </c>
      <c r="N213" s="173"/>
      <c r="O213" s="173"/>
      <c r="P213" s="173"/>
      <c r="Q213" s="173"/>
      <c r="R213" s="56" t="s">
        <v>49</v>
      </c>
      <c r="S213" s="63" t="s">
        <v>50</v>
      </c>
      <c r="T213" s="63" t="s">
        <v>87</v>
      </c>
      <c r="W213" s="150"/>
      <c r="X213" s="69" t="s">
        <v>58</v>
      </c>
      <c r="Y213" s="71" t="s">
        <v>57</v>
      </c>
      <c r="Z213" s="70">
        <f>IF(COUNTIF(C214:C248,C214)=0,"",B214+COUNTIF(B214:B248,"&gt;=1"))</f>
        <v>46028</v>
      </c>
      <c r="AA213" s="117" t="s">
        <v>58</v>
      </c>
    </row>
    <row r="214" spans="2:27">
      <c r="B214" s="73">
        <f>IF(B212&gt;DATE(基本情報!$F$10,基本情報!$H$10,基本情報!$J$10),"ー",IF(COUNTIF(C163:C197,C163)=0,"",B163+COUNTIF(B163:B197,"&gt;=1")))</f>
        <v>45993</v>
      </c>
      <c r="C214" s="74" t="str">
        <f>IF(B214="ー","ー",$C$10)</f>
        <v>火</v>
      </c>
      <c r="D214" s="136" t="str">
        <f>IF(B214="","",IF(AND(B214&gt;=基本情報!$G$17,B214&lt;=基本情報!$J$17),"夏季休暇",IF(AND(B214&gt;=基本情報!$G$18,B214&lt;=基本情報!$J$18),"年末年始休暇",(IF($C214=基本情報!$G$16,"休日",IF($C214=基本情報!$I$16,"休日",""))))))</f>
        <v/>
      </c>
      <c r="E214" s="137"/>
      <c r="F214" s="138"/>
      <c r="G214" s="166"/>
      <c r="H214" s="167"/>
      <c r="I214" s="168"/>
      <c r="J214" s="169"/>
      <c r="K214" s="170"/>
      <c r="L214" s="171"/>
      <c r="M214" s="135"/>
      <c r="N214" s="135"/>
      <c r="O214" s="135"/>
      <c r="P214" s="135"/>
      <c r="Q214" s="135"/>
      <c r="R214" s="132" t="str">
        <f>IF(COUNTIF(B214:B220,"ー"),"ー",IF(COUNTBLANK(X214:X220)&lt;7,"×",IF(COUNTIF(G214:G220,プルダウン!$B$6)+COUNTIF(G214:G220,プルダウン!$B$7)+COUNTIF(G214:G220,プルダウン!$B$8)+COUNTIF(G214:G220,プルダウン!$B$9)+COUNTIF(G214:G220,プルダウン!$B$10)&gt;0,"ー",IF(COUNTIF(G214:G220,プルダウン!$B$3)+COUNTIF(G214:G220,プルダウン!$B$4)&gt;=2,"○","×"))))</f>
        <v>×</v>
      </c>
      <c r="S214" s="132" t="str">
        <f>IF(R214="○",IF(COUNTBLANK(Y214:Y220)=7,R214,"×"),R214)</f>
        <v>×</v>
      </c>
      <c r="T214" s="132" t="str">
        <f>IF(S214="○",IF(COUNTIF(AA214:AA220,プルダウン!$G$12)=0,S214,"×"),S214)</f>
        <v>×</v>
      </c>
      <c r="W214" s="79" t="str">
        <f>IF(G214=プルダウン!$B$5,ABS(B214-J214),"")</f>
        <v/>
      </c>
      <c r="X214" s="80" t="str">
        <f>IF(AND(D214="",G214=プルダウン!$B$4),"振替作業不可",IF(AND(D214=プルダウン!$B$3,G214=プルダウン!$B$5),"振替休日不可",IF(G214=プルダウン!$B$5,IF(J214="","振替作業日未入力",IF(AND(J214-B214&gt;=-28,J214-B214&lt;=28),"","28日以内に変更")),"")))</f>
        <v/>
      </c>
      <c r="Y214" s="178" t="str">
        <f>IF(G214=プルダウン!$B$4,IF(AND(J214&gt;=$B$214,J214&lt;$Z$213),"",プルダウン!$G$9),"")</f>
        <v/>
      </c>
      <c r="Z214" s="179"/>
      <c r="AA214" s="80" t="str">
        <f>IF(OR(C214="土",C214="日"),IF(G214=プルダウン!$B$4,IF(AND(J214&gt;=B214,J214&lt;=B220),プルダウン!$G$13,プルダウン!$G$12),""),"")</f>
        <v/>
      </c>
    </row>
    <row r="215" spans="2:27">
      <c r="B215" s="75">
        <f>IF(B214="ー","ー",IF(B214+1&gt;DATE(基本情報!$F$10,基本情報!$H$10,基本情報!$J$10),"ー",B214+1))</f>
        <v>45994</v>
      </c>
      <c r="C215" s="76" t="str">
        <f t="shared" ref="C215:C243" si="24">IFERROR(TEXT(B215,"aaa"),"")</f>
        <v>水</v>
      </c>
      <c r="D215" s="140" t="str">
        <f>IF(B215="","",IF(AND(B215&gt;=基本情報!$G$17,B215&lt;=基本情報!$J$17),"夏季休暇",IF(AND(B215&gt;=基本情報!$G$18,B215&lt;=基本情報!$J$18),"年末年始休暇",(IF($C215=基本情報!$G$16,"休日",IF($C215=基本情報!$I$16,"休日",""))))))</f>
        <v/>
      </c>
      <c r="E215" s="141"/>
      <c r="F215" s="142"/>
      <c r="G215" s="151"/>
      <c r="H215" s="152"/>
      <c r="I215" s="153"/>
      <c r="J215" s="163"/>
      <c r="K215" s="164"/>
      <c r="L215" s="165"/>
      <c r="M215" s="143"/>
      <c r="N215" s="143"/>
      <c r="O215" s="143"/>
      <c r="P215" s="143"/>
      <c r="Q215" s="143"/>
      <c r="R215" s="133"/>
      <c r="S215" s="133"/>
      <c r="T215" s="133"/>
      <c r="W215" s="81" t="str">
        <f>IF(G215=プルダウン!$B$5,ABS(B215-J215),"")</f>
        <v/>
      </c>
      <c r="X215" s="82" t="str">
        <f>IF(AND(D215="",G215=プルダウン!$B$4),"振替作業不可",IF(AND(D215=プルダウン!$B$3,G215=プルダウン!$B$5),"振替休日不可",IF(G215=プルダウン!$B$5,IF(J215="","振替作業日未入力",IF(AND(J215-B215&gt;=-28,J215-B215&lt;=28),"","28日以内に変更")),"")))</f>
        <v/>
      </c>
      <c r="Y215" s="186" t="str">
        <f>IF(G215=プルダウン!$B$4,IF(AND(J215&gt;=$B$214,J215&lt;$Z$213),"",プルダウン!$G$9),"")</f>
        <v/>
      </c>
      <c r="Z215" s="186"/>
      <c r="AA215" s="82" t="str">
        <f>IF(OR(C215="土",C215="日"),IF(G215=プルダウン!$B$4,IF(AND(J215&gt;=B214,J215&lt;=B220),プルダウン!$G$13,プルダウン!$G$12),""),"")</f>
        <v/>
      </c>
    </row>
    <row r="216" spans="2:27">
      <c r="B216" s="75">
        <f>IF(B215="ー","ー",IF(B215+1&gt;DATE(基本情報!$F$10,基本情報!$H$10,基本情報!$J$10),"ー",B215+1))</f>
        <v>45995</v>
      </c>
      <c r="C216" s="76" t="str">
        <f t="shared" si="24"/>
        <v>木</v>
      </c>
      <c r="D216" s="140" t="str">
        <f>IF(B216="","",IF(AND(B216&gt;=基本情報!$G$17,B216&lt;=基本情報!$J$17),"夏季休暇",IF(AND(B216&gt;=基本情報!$G$18,B216&lt;=基本情報!$J$18),"年末年始休暇",(IF($C216=基本情報!$G$16,"休日",IF($C216=基本情報!$I$16,"休日",""))))))</f>
        <v/>
      </c>
      <c r="E216" s="141"/>
      <c r="F216" s="142"/>
      <c r="G216" s="151"/>
      <c r="H216" s="152"/>
      <c r="I216" s="153"/>
      <c r="J216" s="163"/>
      <c r="K216" s="164"/>
      <c r="L216" s="165"/>
      <c r="M216" s="143"/>
      <c r="N216" s="143"/>
      <c r="O216" s="143"/>
      <c r="P216" s="143"/>
      <c r="Q216" s="143"/>
      <c r="R216" s="133"/>
      <c r="S216" s="133"/>
      <c r="T216" s="133"/>
      <c r="W216" s="81" t="str">
        <f>IF(G216=プルダウン!$B$5,ABS(B216-J216),"")</f>
        <v/>
      </c>
      <c r="X216" s="82" t="str">
        <f>IF(AND(D216="",G216=プルダウン!$B$4),"振替作業不可",IF(AND(D216=プルダウン!$B$3,G216=プルダウン!$B$5),"振替休日不可",IF(G216=プルダウン!$B$5,IF(J216="","振替作業日未入力",IF(AND(J216-B216&gt;=-28,J216-B216&lt;=28),"","28日以内に変更")),"")))</f>
        <v/>
      </c>
      <c r="Y216" s="186" t="str">
        <f>IF(G216=プルダウン!$B$4,IF(AND(J216&gt;=$B$214,J216&lt;$Z$213),"",プルダウン!$G$9),"")</f>
        <v/>
      </c>
      <c r="Z216" s="186"/>
      <c r="AA216" s="82" t="str">
        <f>IF(OR(C216="土",C216="日"),IF(G216=プルダウン!$B$4,IF(AND(J216&gt;=B214,J216&lt;=B220),プルダウン!$G$13,プルダウン!$G$12),""),"")</f>
        <v/>
      </c>
    </row>
    <row r="217" spans="2:27">
      <c r="B217" s="75">
        <f>IF(B216="ー","ー",IF(B216+1&gt;DATE(基本情報!$F$10,基本情報!$H$10,基本情報!$J$10),"ー",B216+1))</f>
        <v>45996</v>
      </c>
      <c r="C217" s="76" t="str">
        <f t="shared" si="24"/>
        <v>金</v>
      </c>
      <c r="D217" s="140" t="str">
        <f>IF(B217="","",IF(AND(B217&gt;=基本情報!$G$17,B217&lt;=基本情報!$J$17),"夏季休暇",IF(AND(B217&gt;=基本情報!$G$18,B217&lt;=基本情報!$J$18),"年末年始休暇",(IF($C217=基本情報!$G$16,"休日",IF($C217=基本情報!$I$16,"休日",""))))))</f>
        <v/>
      </c>
      <c r="E217" s="141"/>
      <c r="F217" s="142"/>
      <c r="G217" s="151"/>
      <c r="H217" s="152"/>
      <c r="I217" s="153"/>
      <c r="J217" s="163"/>
      <c r="K217" s="164"/>
      <c r="L217" s="165"/>
      <c r="M217" s="143"/>
      <c r="N217" s="143"/>
      <c r="O217" s="143"/>
      <c r="P217" s="143"/>
      <c r="Q217" s="143"/>
      <c r="R217" s="133"/>
      <c r="S217" s="133"/>
      <c r="T217" s="133"/>
      <c r="W217" s="81" t="str">
        <f>IF(G217=プルダウン!$B$5,ABS(B217-J217),"")</f>
        <v/>
      </c>
      <c r="X217" s="82" t="str">
        <f>IF(AND(D217="",G217=プルダウン!$B$4),"振替作業不可",IF(AND(D217=プルダウン!$B$3,G217=プルダウン!$B$5),"振替休日不可",IF(G217=プルダウン!$B$5,IF(J217="","振替作業日未入力",IF(AND(J217-B217&gt;=-28,J217-B217&lt;=28),"","28日以内に変更")),"")))</f>
        <v/>
      </c>
      <c r="Y217" s="186" t="str">
        <f>IF(G217=プルダウン!$B$4,IF(AND(J217&gt;=$B$214,J217&lt;$Z$213),"",プルダウン!$G$9),"")</f>
        <v/>
      </c>
      <c r="Z217" s="186"/>
      <c r="AA217" s="82" t="str">
        <f>IF(OR(C217="土",C217="日"),IF(G217=プルダウン!$B$4,IF(AND(J217&gt;=B214,J217&lt;=B220),プルダウン!$G$13,プルダウン!$G$12),""),"")</f>
        <v/>
      </c>
    </row>
    <row r="218" spans="2:27">
      <c r="B218" s="75">
        <f>IF(B217="ー","ー",IF(B217+1&gt;DATE(基本情報!$F$10,基本情報!$H$10,基本情報!$J$10),"ー",B217+1))</f>
        <v>45997</v>
      </c>
      <c r="C218" s="76" t="str">
        <f t="shared" si="24"/>
        <v>土</v>
      </c>
      <c r="D218" s="140" t="str">
        <f>IF(B218="","",IF(AND(B218&gt;=基本情報!$G$17,B218&lt;=基本情報!$J$17),"夏季休暇",IF(AND(B218&gt;=基本情報!$G$18,B218&lt;=基本情報!$J$18),"年末年始休暇",(IF($C218=基本情報!$G$16,"休日",IF($C218=基本情報!$I$16,"休日",""))))))</f>
        <v>休日</v>
      </c>
      <c r="E218" s="141"/>
      <c r="F218" s="142"/>
      <c r="G218" s="151"/>
      <c r="H218" s="152"/>
      <c r="I218" s="153"/>
      <c r="J218" s="163"/>
      <c r="K218" s="164"/>
      <c r="L218" s="165"/>
      <c r="M218" s="143"/>
      <c r="N218" s="143"/>
      <c r="O218" s="143"/>
      <c r="P218" s="143"/>
      <c r="Q218" s="143"/>
      <c r="R218" s="133"/>
      <c r="S218" s="133"/>
      <c r="T218" s="133"/>
      <c r="W218" s="81" t="str">
        <f>IF(G218=プルダウン!$B$5,ABS(B218-J218),"")</f>
        <v/>
      </c>
      <c r="X218" s="82" t="str">
        <f>IF(AND(D218="",G218=プルダウン!$B$4),"振替作業不可",IF(AND(D218=プルダウン!$B$3,G218=プルダウン!$B$5),"振替休日不可",IF(G218=プルダウン!$B$5,IF(J218="","振替作業日未入力",IF(AND(J218-B218&gt;=-28,J218-B218&lt;=28),"","28日以内に変更")),"")))</f>
        <v/>
      </c>
      <c r="Y218" s="186" t="str">
        <f>IF(G218=プルダウン!$B$4,IF(AND(J218&gt;=$B$214,J218&lt;$Z$213),"",プルダウン!$G$9),"")</f>
        <v/>
      </c>
      <c r="Z218" s="186"/>
      <c r="AA218" s="82" t="str">
        <f>IF(OR(C218="土",C218="日"),IF(G218=プルダウン!$B$4,IF(AND(J218&gt;=B214,J218&lt;=B220),プルダウン!$G$13,プルダウン!$G$12),""),"")</f>
        <v/>
      </c>
    </row>
    <row r="219" spans="2:27">
      <c r="B219" s="75">
        <f>IF(B218="ー","ー",IF(B218+1&gt;DATE(基本情報!$F$10,基本情報!$H$10,基本情報!$J$10),"ー",B218+1))</f>
        <v>45998</v>
      </c>
      <c r="C219" s="76" t="str">
        <f t="shared" si="24"/>
        <v>日</v>
      </c>
      <c r="D219" s="140" t="str">
        <f>IF(B219="","",IF(AND(B219&gt;=基本情報!$G$17,B219&lt;=基本情報!$J$17),"夏季休暇",IF(AND(B219&gt;=基本情報!$G$18,B219&lt;=基本情報!$J$18),"年末年始休暇",(IF($C219=基本情報!$G$16,"休日",IF($C219=基本情報!$I$16,"休日",""))))))</f>
        <v>休日</v>
      </c>
      <c r="E219" s="141"/>
      <c r="F219" s="142"/>
      <c r="G219" s="151"/>
      <c r="H219" s="152"/>
      <c r="I219" s="153"/>
      <c r="J219" s="163"/>
      <c r="K219" s="164"/>
      <c r="L219" s="165"/>
      <c r="M219" s="143"/>
      <c r="N219" s="143"/>
      <c r="O219" s="143"/>
      <c r="P219" s="143"/>
      <c r="Q219" s="143"/>
      <c r="R219" s="133"/>
      <c r="S219" s="133"/>
      <c r="T219" s="133"/>
      <c r="W219" s="81" t="str">
        <f>IF(G219=プルダウン!$B$5,ABS(B219-J219),"")</f>
        <v/>
      </c>
      <c r="X219" s="82" t="str">
        <f>IF(AND(D219="",G219=プルダウン!$B$4),"振替作業不可",IF(AND(D219=プルダウン!$B$3,G219=プルダウン!$B$5),"振替休日不可",IF(G219=プルダウン!$B$5,IF(J219="","振替作業日未入力",IF(AND(J219-B219&gt;=-28,J219-B219&lt;=28),"","28日以内に変更")),"")))</f>
        <v/>
      </c>
      <c r="Y219" s="186" t="str">
        <f>IF(G219=プルダウン!$B$4,IF(AND(J219&gt;=$B$214,J219&lt;$Z$213),"",プルダウン!$G$9),"")</f>
        <v/>
      </c>
      <c r="Z219" s="186"/>
      <c r="AA219" s="82" t="str">
        <f>IF(OR(C219="土",C219="日"),IF(G219=プルダウン!$B$4,IF(AND(J219&gt;=B214,J219&lt;=B220),プルダウン!$G$13,プルダウン!$G$12),""),"")</f>
        <v/>
      </c>
    </row>
    <row r="220" spans="2:27">
      <c r="B220" s="77">
        <f>IF(B219="ー","ー",IF(B219+1&gt;DATE(基本情報!$F$10,基本情報!$H$10,基本情報!$J$10),"ー",B219+1))</f>
        <v>45999</v>
      </c>
      <c r="C220" s="78" t="str">
        <f t="shared" si="24"/>
        <v>月</v>
      </c>
      <c r="D220" s="154" t="str">
        <f>IF(B220="","",IF(AND(B220&gt;=基本情報!$G$17,B220&lt;=基本情報!$J$17),"夏季休暇",IF(AND(B220&gt;=基本情報!$G$18,B220&lt;=基本情報!$J$18),"年末年始休暇",(IF($C220=基本情報!$G$16,"休日",IF($C220=基本情報!$I$16,"休日",""))))))</f>
        <v/>
      </c>
      <c r="E220" s="155"/>
      <c r="F220" s="156"/>
      <c r="G220" s="157"/>
      <c r="H220" s="158"/>
      <c r="I220" s="159"/>
      <c r="J220" s="160"/>
      <c r="K220" s="161"/>
      <c r="L220" s="162"/>
      <c r="M220" s="146"/>
      <c r="N220" s="146"/>
      <c r="O220" s="146"/>
      <c r="P220" s="146"/>
      <c r="Q220" s="146"/>
      <c r="R220" s="134"/>
      <c r="S220" s="134"/>
      <c r="T220" s="134"/>
      <c r="W220" s="83" t="str">
        <f>IF(G220=プルダウン!$B$5,ABS(B220-J220),"")</f>
        <v/>
      </c>
      <c r="X220" s="84" t="str">
        <f>IF(AND(D220="",G220=プルダウン!$B$4),"振替作業不可",IF(AND(D220=プルダウン!$B$3,G220=プルダウン!$B$5),"振替休日不可",IF(G220=プルダウン!$B$5,IF(J220="","振替作業日未入力",IF(AND(J220-B220&gt;=-28,J220-B220&lt;=28),"","28日以内に変更")),"")))</f>
        <v/>
      </c>
      <c r="Y220" s="184" t="str">
        <f>IF(G220=プルダウン!$B$4,IF(AND(J220&gt;=$B$214,J220&lt;$Z$213),"",プルダウン!$G$9),"")</f>
        <v/>
      </c>
      <c r="Z220" s="184"/>
      <c r="AA220" s="84" t="str">
        <f>IF(OR(C220="土",C220="日"),IF(G220=プルダウン!$B$4,IF(AND(J220&gt;=B214,J220&lt;=B220),プルダウン!$G$13,プルダウン!$G$12),""),"")</f>
        <v/>
      </c>
    </row>
    <row r="221" spans="2:27">
      <c r="B221" s="73">
        <f>IF(B220="ー","ー",IF(B220+1&gt;DATE(基本情報!$F$10,基本情報!$H$10,基本情報!$J$10),"ー",IF(MONTH(B214)=MONTH(B220+1),B220+1,"ー")))</f>
        <v>46000</v>
      </c>
      <c r="C221" s="74" t="str">
        <f t="shared" si="24"/>
        <v>火</v>
      </c>
      <c r="D221" s="136" t="str">
        <f>IF(B221="","",IF(AND(B221&gt;=基本情報!$G$17,B221&lt;=基本情報!$J$17),"夏季休暇",IF(AND(B221&gt;=基本情報!$G$18,B221&lt;=基本情報!$J$18),"年末年始休暇",(IF($C221=基本情報!$G$16,"休日",IF($C221=基本情報!$I$16,"休日",""))))))</f>
        <v/>
      </c>
      <c r="E221" s="137"/>
      <c r="F221" s="138"/>
      <c r="G221" s="166"/>
      <c r="H221" s="167"/>
      <c r="I221" s="168"/>
      <c r="J221" s="169"/>
      <c r="K221" s="170"/>
      <c r="L221" s="171"/>
      <c r="M221" s="135"/>
      <c r="N221" s="135"/>
      <c r="O221" s="135"/>
      <c r="P221" s="135"/>
      <c r="Q221" s="135"/>
      <c r="R221" s="132" t="str">
        <f>IF(COUNTIF(B221:B227,"ー"),"ー",IF(COUNTBLANK(X221:X227)&lt;7,"×",IF(COUNTIF(G221:G227,プルダウン!$B$6)+COUNTIF(G221:G227,プルダウン!$B$7)+COUNTIF(G221:G227,プルダウン!$B$8)+COUNTIF(G221:G227,プルダウン!$B$9)+COUNTIF(G221:G227,プルダウン!$B$10)&gt;0,"ー",IF(COUNTIF(G221:G227,プルダウン!$B$3)+COUNTIF(G221:G227,プルダウン!$B$4)&gt;=2,"○","×"))))</f>
        <v>×</v>
      </c>
      <c r="S221" s="132" t="str">
        <f>IF(R221="○",IF(COUNTBLANK(Y221:Y227)=7,R221,"×"),R221)</f>
        <v>×</v>
      </c>
      <c r="T221" s="132" t="str">
        <f>IF(S221="○",IF(COUNTIF(AA221:AA227,プルダウン!$G$12)=0,S221,"×"),S221)</f>
        <v>×</v>
      </c>
      <c r="W221" s="79" t="str">
        <f>IF(G221=プルダウン!$B$5,ABS(B221-J221),"")</f>
        <v/>
      </c>
      <c r="X221" s="80" t="str">
        <f>IF(AND(D221="",G221=プルダウン!$B$4),"振替作業不可",IF(AND(D221=プルダウン!$B$3,G221=プルダウン!$B$5),"振替休日不可",IF(G221=プルダウン!$B$5,IF(J221="","振替作業日未入力",IF(AND(J221-B221&gt;=-28,J221-B221&lt;=28),"","28日以内に変更")),"")))</f>
        <v/>
      </c>
      <c r="Y221" s="185" t="str">
        <f>IF(G221=プルダウン!$B$4,IF(AND(J221&gt;=$B$214,J221&lt;$Z$213),"",プルダウン!$G$9),"")</f>
        <v/>
      </c>
      <c r="Z221" s="185"/>
      <c r="AA221" s="80" t="str">
        <f>IF(OR(C221="土",C221="日"),IF(G221=プルダウン!$B$4,IF(AND(J221&gt;=B221,J221&lt;=B227),プルダウン!$G$13,プルダウン!$G$12),""),"")</f>
        <v/>
      </c>
    </row>
    <row r="222" spans="2:27">
      <c r="B222" s="75">
        <f>IF(B221="ー","ー",IF(B221+1&gt;DATE(基本情報!$F$10,基本情報!$H$10,基本情報!$J$10),"ー",B221+1))</f>
        <v>46001</v>
      </c>
      <c r="C222" s="76" t="str">
        <f t="shared" si="24"/>
        <v>水</v>
      </c>
      <c r="D222" s="140" t="str">
        <f>IF(B222="","",IF(AND(B222&gt;=基本情報!$G$17,B222&lt;=基本情報!$J$17),"夏季休暇",IF(AND(B222&gt;=基本情報!$G$18,B222&lt;=基本情報!$J$18),"年末年始休暇",(IF($C222=基本情報!$G$16,"休日",IF($C222=基本情報!$I$16,"休日",""))))))</f>
        <v/>
      </c>
      <c r="E222" s="141"/>
      <c r="F222" s="142"/>
      <c r="G222" s="151"/>
      <c r="H222" s="152"/>
      <c r="I222" s="153"/>
      <c r="J222" s="163"/>
      <c r="K222" s="164"/>
      <c r="L222" s="165"/>
      <c r="M222" s="143"/>
      <c r="N222" s="143"/>
      <c r="O222" s="143"/>
      <c r="P222" s="143"/>
      <c r="Q222" s="143"/>
      <c r="R222" s="133"/>
      <c r="S222" s="133"/>
      <c r="T222" s="133"/>
      <c r="W222" s="81" t="str">
        <f>IF(G222=プルダウン!$B$5,ABS(B222-J222),"")</f>
        <v/>
      </c>
      <c r="X222" s="82" t="str">
        <f>IF(AND(D222="",G222=プルダウン!$B$4),"振替作業不可",IF(AND(D222=プルダウン!$B$3,G222=プルダウン!$B$5),"振替休日不可",IF(G222=プルダウン!$B$5,IF(J222="","振替作業日未入力",IF(AND(J222-B222&gt;=-28,J222-B222&lt;=28),"","28日以内に変更")),"")))</f>
        <v/>
      </c>
      <c r="Y222" s="186" t="str">
        <f>IF(G222=プルダウン!$B$4,IF(AND(J222&gt;=$B$214,J222&lt;$Z$213),"",プルダウン!$G$9),"")</f>
        <v/>
      </c>
      <c r="Z222" s="186"/>
      <c r="AA222" s="82" t="str">
        <f>IF(OR(C222="土",C222="日"),IF(G222=プルダウン!$B$4,IF(AND(J222&gt;=B221,J222&lt;=B227),プルダウン!$G$13,プルダウン!$G$12),""),"")</f>
        <v/>
      </c>
    </row>
    <row r="223" spans="2:27">
      <c r="B223" s="75">
        <f>IF(B222="ー","ー",IF(B222+1&gt;DATE(基本情報!$F$10,基本情報!$H$10,基本情報!$J$10),"ー",B222+1))</f>
        <v>46002</v>
      </c>
      <c r="C223" s="76" t="str">
        <f t="shared" si="24"/>
        <v>木</v>
      </c>
      <c r="D223" s="140" t="str">
        <f>IF(B223="","",IF(AND(B223&gt;=基本情報!$G$17,B223&lt;=基本情報!$J$17),"夏季休暇",IF(AND(B223&gt;=基本情報!$G$18,B223&lt;=基本情報!$J$18),"年末年始休暇",(IF($C223=基本情報!$G$16,"休日",IF($C223=基本情報!$I$16,"休日",""))))))</f>
        <v/>
      </c>
      <c r="E223" s="141"/>
      <c r="F223" s="142"/>
      <c r="G223" s="151"/>
      <c r="H223" s="152"/>
      <c r="I223" s="153"/>
      <c r="J223" s="163"/>
      <c r="K223" s="164"/>
      <c r="L223" s="165"/>
      <c r="M223" s="143"/>
      <c r="N223" s="143"/>
      <c r="O223" s="143"/>
      <c r="P223" s="143"/>
      <c r="Q223" s="143"/>
      <c r="R223" s="133"/>
      <c r="S223" s="133"/>
      <c r="T223" s="133"/>
      <c r="W223" s="81" t="str">
        <f>IF(G223=プルダウン!$B$5,ABS(B223-J223),"")</f>
        <v/>
      </c>
      <c r="X223" s="82" t="str">
        <f>IF(AND(D223="",G223=プルダウン!$B$4),"振替作業不可",IF(AND(D223=プルダウン!$B$3,G223=プルダウン!$B$5),"振替休日不可",IF(G223=プルダウン!$B$5,IF(J223="","振替作業日未入力",IF(AND(J223-B223&gt;=-28,J223-B223&lt;=28),"","28日以内に変更")),"")))</f>
        <v/>
      </c>
      <c r="Y223" s="186" t="str">
        <f>IF(G223=プルダウン!$B$4,IF(AND(J223&gt;=$B$214,J223&lt;$Z$213),"",プルダウン!$G$9),"")</f>
        <v/>
      </c>
      <c r="Z223" s="186"/>
      <c r="AA223" s="82" t="str">
        <f>IF(OR(C223="土",C223="日"),IF(G223=プルダウン!$B$4,IF(AND(J223&gt;=B221,J223&lt;=B227),プルダウン!$G$13,プルダウン!$G$12),""),"")</f>
        <v/>
      </c>
    </row>
    <row r="224" spans="2:27">
      <c r="B224" s="75">
        <f>IF(B223="ー","ー",IF(B223+1&gt;DATE(基本情報!$F$10,基本情報!$H$10,基本情報!$J$10),"ー",B223+1))</f>
        <v>46003</v>
      </c>
      <c r="C224" s="76" t="str">
        <f t="shared" si="24"/>
        <v>金</v>
      </c>
      <c r="D224" s="140" t="str">
        <f>IF(B224="","",IF(AND(B224&gt;=基本情報!$G$17,B224&lt;=基本情報!$J$17),"夏季休暇",IF(AND(B224&gt;=基本情報!$G$18,B224&lt;=基本情報!$J$18),"年末年始休暇",(IF($C224=基本情報!$G$16,"休日",IF($C224=基本情報!$I$16,"休日",""))))))</f>
        <v/>
      </c>
      <c r="E224" s="141"/>
      <c r="F224" s="142"/>
      <c r="G224" s="151"/>
      <c r="H224" s="152"/>
      <c r="I224" s="153"/>
      <c r="J224" s="163"/>
      <c r="K224" s="164"/>
      <c r="L224" s="165"/>
      <c r="M224" s="143"/>
      <c r="N224" s="143"/>
      <c r="O224" s="143"/>
      <c r="P224" s="143"/>
      <c r="Q224" s="143"/>
      <c r="R224" s="133"/>
      <c r="S224" s="133"/>
      <c r="T224" s="133"/>
      <c r="W224" s="81" t="str">
        <f>IF(G224=プルダウン!$B$5,ABS(B224-J224),"")</f>
        <v/>
      </c>
      <c r="X224" s="82" t="str">
        <f>IF(AND(D224="",G224=プルダウン!$B$4),"振替作業不可",IF(AND(D224=プルダウン!$B$3,G224=プルダウン!$B$5),"振替休日不可",IF(G224=プルダウン!$B$5,IF(J224="","振替作業日未入力",IF(AND(J224-B224&gt;=-28,J224-B224&lt;=28),"","28日以内に変更")),"")))</f>
        <v/>
      </c>
      <c r="Y224" s="186" t="str">
        <f>IF(G224=プルダウン!$B$4,IF(AND(J224&gt;=$B$214,J224&lt;$Z$213),"",プルダウン!$G$9),"")</f>
        <v/>
      </c>
      <c r="Z224" s="186"/>
      <c r="AA224" s="82" t="str">
        <f>IF(OR(C224="土",C224="日"),IF(G224=プルダウン!$B$4,IF(AND(J224&gt;=B221,J224&lt;=B227),プルダウン!$G$13,プルダウン!$G$12),""),"")</f>
        <v/>
      </c>
    </row>
    <row r="225" spans="2:27">
      <c r="B225" s="75">
        <f>IF(B224="ー","ー",IF(B224+1&gt;DATE(基本情報!$F$10,基本情報!$H$10,基本情報!$J$10),"ー",B224+1))</f>
        <v>46004</v>
      </c>
      <c r="C225" s="76" t="str">
        <f t="shared" si="24"/>
        <v>土</v>
      </c>
      <c r="D225" s="140" t="str">
        <f>IF(B225="","",IF(AND(B225&gt;=基本情報!$G$17,B225&lt;=基本情報!$J$17),"夏季休暇",IF(AND(B225&gt;=基本情報!$G$18,B225&lt;=基本情報!$J$18),"年末年始休暇",(IF($C225=基本情報!$G$16,"休日",IF($C225=基本情報!$I$16,"休日",""))))))</f>
        <v>休日</v>
      </c>
      <c r="E225" s="141"/>
      <c r="F225" s="142"/>
      <c r="G225" s="151"/>
      <c r="H225" s="152"/>
      <c r="I225" s="153"/>
      <c r="J225" s="163"/>
      <c r="K225" s="164"/>
      <c r="L225" s="165"/>
      <c r="M225" s="143"/>
      <c r="N225" s="143"/>
      <c r="O225" s="143"/>
      <c r="P225" s="143"/>
      <c r="Q225" s="143"/>
      <c r="R225" s="133"/>
      <c r="S225" s="133"/>
      <c r="T225" s="133"/>
      <c r="W225" s="81" t="str">
        <f>IF(G225=プルダウン!$B$5,ABS(B225-J225),"")</f>
        <v/>
      </c>
      <c r="X225" s="82" t="str">
        <f>IF(AND(D225="",G225=プルダウン!$B$4),"振替作業不可",IF(AND(D225=プルダウン!$B$3,G225=プルダウン!$B$5),"振替休日不可",IF(G225=プルダウン!$B$5,IF(J225="","振替作業日未入力",IF(AND(J225-B225&gt;=-28,J225-B225&lt;=28),"","28日以内に変更")),"")))</f>
        <v/>
      </c>
      <c r="Y225" s="186" t="str">
        <f>IF(G225=プルダウン!$B$4,IF(AND(J225&gt;=$B$214,J225&lt;$Z$213),"",プルダウン!$G$9),"")</f>
        <v/>
      </c>
      <c r="Z225" s="186"/>
      <c r="AA225" s="82" t="str">
        <f>IF(OR(C225="土",C225="日"),IF(G225=プルダウン!$B$4,IF(AND(J225&gt;=B221,J225&lt;=B227),プルダウン!$G$13,プルダウン!$G$12),""),"")</f>
        <v/>
      </c>
    </row>
    <row r="226" spans="2:27">
      <c r="B226" s="75">
        <f>IF(B225="ー","ー",IF(B225+1&gt;DATE(基本情報!$F$10,基本情報!$H$10,基本情報!$J$10),"ー",B225+1))</f>
        <v>46005</v>
      </c>
      <c r="C226" s="76" t="str">
        <f t="shared" si="24"/>
        <v>日</v>
      </c>
      <c r="D226" s="140" t="str">
        <f>IF(B226="","",IF(AND(B226&gt;=基本情報!$G$17,B226&lt;=基本情報!$J$17),"夏季休暇",IF(AND(B226&gt;=基本情報!$G$18,B226&lt;=基本情報!$J$18),"年末年始休暇",(IF($C226=基本情報!$G$16,"休日",IF($C226=基本情報!$I$16,"休日",""))))))</f>
        <v>休日</v>
      </c>
      <c r="E226" s="141"/>
      <c r="F226" s="142"/>
      <c r="G226" s="151"/>
      <c r="H226" s="152"/>
      <c r="I226" s="153"/>
      <c r="J226" s="163"/>
      <c r="K226" s="164"/>
      <c r="L226" s="165"/>
      <c r="M226" s="143"/>
      <c r="N226" s="143"/>
      <c r="O226" s="143"/>
      <c r="P226" s="143"/>
      <c r="Q226" s="143"/>
      <c r="R226" s="133"/>
      <c r="S226" s="133"/>
      <c r="T226" s="133"/>
      <c r="W226" s="81" t="str">
        <f>IF(G226=プルダウン!$B$5,ABS(B226-J226),"")</f>
        <v/>
      </c>
      <c r="X226" s="82" t="str">
        <f>IF(AND(D226="",G226=プルダウン!$B$4),"振替作業不可",IF(AND(D226=プルダウン!$B$3,G226=プルダウン!$B$5),"振替休日不可",IF(G226=プルダウン!$B$5,IF(J226="","振替作業日未入力",IF(AND(J226-B226&gt;=-28,J226-B226&lt;=28),"","28日以内に変更")),"")))</f>
        <v/>
      </c>
      <c r="Y226" s="186" t="str">
        <f>IF(G226=プルダウン!$B$4,IF(AND(J226&gt;=$B$214,J226&lt;$Z$213),"",プルダウン!$G$9),"")</f>
        <v/>
      </c>
      <c r="Z226" s="186"/>
      <c r="AA226" s="82" t="str">
        <f>IF(OR(C226="土",C226="日"),IF(G226=プルダウン!$B$4,IF(AND(J226&gt;=B221,J226&lt;=B227),プルダウン!$G$13,プルダウン!$G$12),""),"")</f>
        <v/>
      </c>
    </row>
    <row r="227" spans="2:27">
      <c r="B227" s="77">
        <f>IF(B226="ー","ー",IF(B226+1&gt;DATE(基本情報!$F$10,基本情報!$H$10,基本情報!$J$10),"ー",B226+1))</f>
        <v>46006</v>
      </c>
      <c r="C227" s="78" t="str">
        <f t="shared" si="24"/>
        <v>月</v>
      </c>
      <c r="D227" s="154" t="str">
        <f>IF(B227="","",IF(AND(B227&gt;=基本情報!$G$17,B227&lt;=基本情報!$J$17),"夏季休暇",IF(AND(B227&gt;=基本情報!$G$18,B227&lt;=基本情報!$J$18),"年末年始休暇",(IF($C227=基本情報!$G$16,"休日",IF($C227=基本情報!$I$16,"休日",""))))))</f>
        <v/>
      </c>
      <c r="E227" s="155"/>
      <c r="F227" s="156"/>
      <c r="G227" s="157"/>
      <c r="H227" s="158"/>
      <c r="I227" s="159"/>
      <c r="J227" s="160"/>
      <c r="K227" s="161"/>
      <c r="L227" s="162"/>
      <c r="M227" s="146"/>
      <c r="N227" s="146"/>
      <c r="O227" s="146"/>
      <c r="P227" s="146"/>
      <c r="Q227" s="146"/>
      <c r="R227" s="134"/>
      <c r="S227" s="134"/>
      <c r="T227" s="134"/>
      <c r="W227" s="83" t="str">
        <f>IF(G227=プルダウン!$B$5,ABS(B227-J227),"")</f>
        <v/>
      </c>
      <c r="X227" s="84" t="str">
        <f>IF(AND(D227="",G227=プルダウン!$B$4),"振替作業不可",IF(AND(D227=プルダウン!$B$3,G227=プルダウン!$B$5),"振替休日不可",IF(G227=プルダウン!$B$5,IF(J227="","振替作業日未入力",IF(AND(J227-B227&gt;=-28,J227-B227&lt;=28),"","28日以内に変更")),"")))</f>
        <v/>
      </c>
      <c r="Y227" s="184" t="str">
        <f>IF(G227=プルダウン!$B$4,IF(AND(J227&gt;=$B$214,J227&lt;$Z$213),"",プルダウン!$G$9),"")</f>
        <v/>
      </c>
      <c r="Z227" s="184"/>
      <c r="AA227" s="84" t="str">
        <f>IF(OR(C227="土",C227="日"),IF(G227=プルダウン!$B$4,IF(AND(J227&gt;=B221,J227&lt;=B227),プルダウン!$G$13,プルダウン!$G$12),""),"")</f>
        <v/>
      </c>
    </row>
    <row r="228" spans="2:27">
      <c r="B228" s="73">
        <f>IF(B227="ー","ー",IF(B227+1&gt;DATE(基本情報!$F$10,基本情報!$H$10,基本情報!$J$10),"ー",IF(MONTH(B221)=MONTH(B227+1),B227+1,"ー")))</f>
        <v>46007</v>
      </c>
      <c r="C228" s="74" t="str">
        <f t="shared" si="24"/>
        <v>火</v>
      </c>
      <c r="D228" s="136" t="str">
        <f>IF(B228="","",IF(AND(B228&gt;=基本情報!$G$17,B228&lt;=基本情報!$J$17),"夏季休暇",IF(AND(B228&gt;=基本情報!$G$18,B228&lt;=基本情報!$J$18),"年末年始休暇",(IF($C228=基本情報!$G$16,"休日",IF($C228=基本情報!$I$16,"休日",""))))))</f>
        <v/>
      </c>
      <c r="E228" s="137"/>
      <c r="F228" s="138"/>
      <c r="G228" s="166"/>
      <c r="H228" s="167"/>
      <c r="I228" s="168"/>
      <c r="J228" s="169"/>
      <c r="K228" s="170"/>
      <c r="L228" s="171"/>
      <c r="M228" s="135"/>
      <c r="N228" s="135"/>
      <c r="O228" s="135"/>
      <c r="P228" s="135"/>
      <c r="Q228" s="135"/>
      <c r="R228" s="132" t="str">
        <f>IF(COUNTIF(B228:B234,"ー"),"ー",IF(COUNTBLANK(X228:X234)&lt;7,"×",IF(COUNTIF(G228:G234,プルダウン!$B$6)+COUNTIF(G228:G234,プルダウン!$B$7)+COUNTIF(G228:G234,プルダウン!$B$8)+COUNTIF(G228:G234,プルダウン!$B$9)+COUNTIF(G228:G234,プルダウン!$B$10)&gt;0,"ー",IF(COUNTIF(G228:G234,プルダウン!$B$3)+COUNTIF(G228:G234,プルダウン!$B$4)&gt;=2,"○","×"))))</f>
        <v>×</v>
      </c>
      <c r="S228" s="132" t="str">
        <f>IF(R228="○",IF(COUNTBLANK(Y228:Y234)=7,R228,"×"),R228)</f>
        <v>×</v>
      </c>
      <c r="T228" s="132" t="str">
        <f>IF(S228="○",IF(COUNTIF(AA228:AA234,プルダウン!$G$12)=0,S228,"×"),S228)</f>
        <v>×</v>
      </c>
      <c r="W228" s="79" t="str">
        <f>IF(G228=プルダウン!$B$5,ABS(B228-J228),"")</f>
        <v/>
      </c>
      <c r="X228" s="80" t="str">
        <f>IF(AND(D228="",G228=プルダウン!$B$4),"振替作業不可",IF(AND(D228=プルダウン!$B$3,G228=プルダウン!$B$5),"振替休日不可",IF(G228=プルダウン!$B$5,IF(J228="","振替作業日未入力",IF(AND(J228-B228&gt;=-28,J228-B228&lt;=28),"","28日以内に変更")),"")))</f>
        <v/>
      </c>
      <c r="Y228" s="185" t="str">
        <f>IF(G228=プルダウン!$B$4,IF(AND(J228&gt;=$B$214,J228&lt;$Z$213),"",プルダウン!$G$9),"")</f>
        <v/>
      </c>
      <c r="Z228" s="185"/>
      <c r="AA228" s="80" t="str">
        <f>IF(OR(C228="土",C228="日"),IF(G228=プルダウン!$B$4,IF(AND(J228&gt;=B228,J228&lt;=B234),プルダウン!$G$13,プルダウン!$G$12),""),"")</f>
        <v/>
      </c>
    </row>
    <row r="229" spans="2:27">
      <c r="B229" s="75">
        <f>IF(B228="ー","ー",IF(B228+1&gt;DATE(基本情報!$F$10,基本情報!$H$10,基本情報!$J$10),"ー",B228+1))</f>
        <v>46008</v>
      </c>
      <c r="C229" s="76" t="str">
        <f t="shared" si="24"/>
        <v>水</v>
      </c>
      <c r="D229" s="140" t="str">
        <f>IF(B229="","",IF(AND(B229&gt;=基本情報!$G$17,B229&lt;=基本情報!$J$17),"夏季休暇",IF(AND(B229&gt;=基本情報!$G$18,B229&lt;=基本情報!$J$18),"年末年始休暇",(IF($C229=基本情報!$G$16,"休日",IF($C229=基本情報!$I$16,"休日",""))))))</f>
        <v/>
      </c>
      <c r="E229" s="141"/>
      <c r="F229" s="142"/>
      <c r="G229" s="151"/>
      <c r="H229" s="152"/>
      <c r="I229" s="153"/>
      <c r="J229" s="163"/>
      <c r="K229" s="164"/>
      <c r="L229" s="165"/>
      <c r="M229" s="143"/>
      <c r="N229" s="143"/>
      <c r="O229" s="143"/>
      <c r="P229" s="143"/>
      <c r="Q229" s="143"/>
      <c r="R229" s="133"/>
      <c r="S229" s="133"/>
      <c r="T229" s="133"/>
      <c r="W229" s="81" t="str">
        <f>IF(G229=プルダウン!$B$5,ABS(B229-J229),"")</f>
        <v/>
      </c>
      <c r="X229" s="82" t="str">
        <f>IF(AND(D229="",G229=プルダウン!$B$4),"振替作業不可",IF(AND(D229=プルダウン!$B$3,G229=プルダウン!$B$5),"振替休日不可",IF(G229=プルダウン!$B$5,IF(J229="","振替作業日未入力",IF(AND(J229-B229&gt;=-28,J229-B229&lt;=28),"","28日以内に変更")),"")))</f>
        <v/>
      </c>
      <c r="Y229" s="186" t="str">
        <f>IF(G229=プルダウン!$B$4,IF(AND(J229&gt;=$B$214,J229&lt;$Z$213),"",プルダウン!$G$9),"")</f>
        <v/>
      </c>
      <c r="Z229" s="186"/>
      <c r="AA229" s="82" t="str">
        <f>IF(OR(C229="土",C229="日"),IF(G229=プルダウン!$B$4,IF(AND(J229&gt;=B228,J229&lt;=B234),プルダウン!$G$13,プルダウン!$G$12),""),"")</f>
        <v/>
      </c>
    </row>
    <row r="230" spans="2:27">
      <c r="B230" s="75">
        <f>IF(B229="ー","ー",IF(B229+1&gt;DATE(基本情報!$F$10,基本情報!$H$10,基本情報!$J$10),"ー",B229+1))</f>
        <v>46009</v>
      </c>
      <c r="C230" s="76" t="str">
        <f t="shared" si="24"/>
        <v>木</v>
      </c>
      <c r="D230" s="140" t="str">
        <f>IF(B230="","",IF(AND(B230&gt;=基本情報!$G$17,B230&lt;=基本情報!$J$17),"夏季休暇",IF(AND(B230&gt;=基本情報!$G$18,B230&lt;=基本情報!$J$18),"年末年始休暇",(IF($C230=基本情報!$G$16,"休日",IF($C230=基本情報!$I$16,"休日",""))))))</f>
        <v/>
      </c>
      <c r="E230" s="141"/>
      <c r="F230" s="142"/>
      <c r="G230" s="151"/>
      <c r="H230" s="152"/>
      <c r="I230" s="153"/>
      <c r="J230" s="163"/>
      <c r="K230" s="164"/>
      <c r="L230" s="165"/>
      <c r="M230" s="143"/>
      <c r="N230" s="143"/>
      <c r="O230" s="143"/>
      <c r="P230" s="143"/>
      <c r="Q230" s="143"/>
      <c r="R230" s="133"/>
      <c r="S230" s="133"/>
      <c r="T230" s="133"/>
      <c r="W230" s="81" t="str">
        <f>IF(G230=プルダウン!$B$5,ABS(B230-J230),"")</f>
        <v/>
      </c>
      <c r="X230" s="82" t="str">
        <f>IF(AND(D230="",G230=プルダウン!$B$4),"振替作業不可",IF(AND(D230=プルダウン!$B$3,G230=プルダウン!$B$5),"振替休日不可",IF(G230=プルダウン!$B$5,IF(J230="","振替作業日未入力",IF(AND(J230-B230&gt;=-28,J230-B230&lt;=28),"","28日以内に変更")),"")))</f>
        <v/>
      </c>
      <c r="Y230" s="186" t="str">
        <f>IF(G230=プルダウン!$B$4,IF(AND(J230&gt;=$B$214,J230&lt;$Z$213),"",プルダウン!$G$9),"")</f>
        <v/>
      </c>
      <c r="Z230" s="186"/>
      <c r="AA230" s="82" t="str">
        <f>IF(OR(C230="土",C230="日"),IF(G230=プルダウン!$B$4,IF(AND(J230&gt;=B228,J230&lt;=B234),プルダウン!$G$13,プルダウン!$G$12),""),"")</f>
        <v/>
      </c>
    </row>
    <row r="231" spans="2:27">
      <c r="B231" s="75">
        <f>IF(B230="ー","ー",IF(B230+1&gt;DATE(基本情報!$F$10,基本情報!$H$10,基本情報!$J$10),"ー",B230+1))</f>
        <v>46010</v>
      </c>
      <c r="C231" s="76" t="str">
        <f t="shared" si="24"/>
        <v>金</v>
      </c>
      <c r="D231" s="140" t="str">
        <f>IF(B231="","",IF(AND(B231&gt;=基本情報!$G$17,B231&lt;=基本情報!$J$17),"夏季休暇",IF(AND(B231&gt;=基本情報!$G$18,B231&lt;=基本情報!$J$18),"年末年始休暇",(IF($C231=基本情報!$G$16,"休日",IF($C231=基本情報!$I$16,"休日",""))))))</f>
        <v/>
      </c>
      <c r="E231" s="141"/>
      <c r="F231" s="142"/>
      <c r="G231" s="151"/>
      <c r="H231" s="152"/>
      <c r="I231" s="153"/>
      <c r="J231" s="163"/>
      <c r="K231" s="164"/>
      <c r="L231" s="165"/>
      <c r="M231" s="143"/>
      <c r="N231" s="143"/>
      <c r="O231" s="143"/>
      <c r="P231" s="143"/>
      <c r="Q231" s="143"/>
      <c r="R231" s="133"/>
      <c r="S231" s="133"/>
      <c r="T231" s="133"/>
      <c r="W231" s="81" t="str">
        <f>IF(G231=プルダウン!$B$5,ABS(B231-J231),"")</f>
        <v/>
      </c>
      <c r="X231" s="82" t="str">
        <f>IF(AND(D231="",G231=プルダウン!$B$4),"振替作業不可",IF(AND(D231=プルダウン!$B$3,G231=プルダウン!$B$5),"振替休日不可",IF(G231=プルダウン!$B$5,IF(J231="","振替作業日未入力",IF(AND(J231-B231&gt;=-28,J231-B231&lt;=28),"","28日以内に変更")),"")))</f>
        <v/>
      </c>
      <c r="Y231" s="186" t="str">
        <f>IF(G231=プルダウン!$B$4,IF(AND(J231&gt;=$B$214,J231&lt;$Z$213),"",プルダウン!$G$9),"")</f>
        <v/>
      </c>
      <c r="Z231" s="186"/>
      <c r="AA231" s="82" t="str">
        <f>IF(OR(C231="土",C231="日"),IF(G231=プルダウン!$B$4,IF(AND(J231&gt;=B228,J231&lt;=B234),プルダウン!$G$13,プルダウン!$G$12),""),"")</f>
        <v/>
      </c>
    </row>
    <row r="232" spans="2:27">
      <c r="B232" s="75">
        <f>IF(B231="ー","ー",IF(B231+1&gt;DATE(基本情報!$F$10,基本情報!$H$10,基本情報!$J$10),"ー",B231+1))</f>
        <v>46011</v>
      </c>
      <c r="C232" s="76" t="str">
        <f t="shared" si="24"/>
        <v>土</v>
      </c>
      <c r="D232" s="140" t="str">
        <f>IF(B232="","",IF(AND(B232&gt;=基本情報!$G$17,B232&lt;=基本情報!$J$17),"夏季休暇",IF(AND(B232&gt;=基本情報!$G$18,B232&lt;=基本情報!$J$18),"年末年始休暇",(IF($C232=基本情報!$G$16,"休日",IF($C232=基本情報!$I$16,"休日",""))))))</f>
        <v>休日</v>
      </c>
      <c r="E232" s="141"/>
      <c r="F232" s="142"/>
      <c r="G232" s="151"/>
      <c r="H232" s="152"/>
      <c r="I232" s="153"/>
      <c r="J232" s="163"/>
      <c r="K232" s="164"/>
      <c r="L232" s="165"/>
      <c r="M232" s="143"/>
      <c r="N232" s="143"/>
      <c r="O232" s="143"/>
      <c r="P232" s="143"/>
      <c r="Q232" s="143"/>
      <c r="R232" s="133"/>
      <c r="S232" s="133"/>
      <c r="T232" s="133"/>
      <c r="W232" s="81" t="str">
        <f>IF(G232=プルダウン!$B$5,ABS(B232-J232),"")</f>
        <v/>
      </c>
      <c r="X232" s="82" t="str">
        <f>IF(AND(D232="",G232=プルダウン!$B$4),"振替作業不可",IF(AND(D232=プルダウン!$B$3,G232=プルダウン!$B$5),"振替休日不可",IF(G232=プルダウン!$B$5,IF(J232="","振替作業日未入力",IF(AND(J232-B232&gt;=-28,J232-B232&lt;=28),"","28日以内に変更")),"")))</f>
        <v/>
      </c>
      <c r="Y232" s="186" t="str">
        <f>IF(G232=プルダウン!$B$4,IF(AND(J232&gt;=$B$214,J232&lt;$Z$213),"",プルダウン!$G$9),"")</f>
        <v/>
      </c>
      <c r="Z232" s="186"/>
      <c r="AA232" s="82" t="str">
        <f>IF(OR(C232="土",C232="日"),IF(G232=プルダウン!$B$4,IF(AND(J232&gt;=B228,J232&lt;=B234),プルダウン!$G$13,プルダウン!$G$12),""),"")</f>
        <v/>
      </c>
    </row>
    <row r="233" spans="2:27">
      <c r="B233" s="75">
        <f>IF(B232="ー","ー",IF(B232+1&gt;DATE(基本情報!$F$10,基本情報!$H$10,基本情報!$J$10),"ー",B232+1))</f>
        <v>46012</v>
      </c>
      <c r="C233" s="76" t="str">
        <f t="shared" si="24"/>
        <v>日</v>
      </c>
      <c r="D233" s="140" t="str">
        <f>IF(B233="","",IF(AND(B233&gt;=基本情報!$G$17,B233&lt;=基本情報!$J$17),"夏季休暇",IF(AND(B233&gt;=基本情報!$G$18,B233&lt;=基本情報!$J$18),"年末年始休暇",(IF($C233=基本情報!$G$16,"休日",IF($C233=基本情報!$I$16,"休日",""))))))</f>
        <v>休日</v>
      </c>
      <c r="E233" s="141"/>
      <c r="F233" s="142"/>
      <c r="G233" s="151"/>
      <c r="H233" s="152"/>
      <c r="I233" s="153"/>
      <c r="J233" s="163"/>
      <c r="K233" s="164"/>
      <c r="L233" s="165"/>
      <c r="M233" s="143"/>
      <c r="N233" s="143"/>
      <c r="O233" s="143"/>
      <c r="P233" s="143"/>
      <c r="Q233" s="143"/>
      <c r="R233" s="133"/>
      <c r="S233" s="133"/>
      <c r="T233" s="133"/>
      <c r="W233" s="81" t="str">
        <f>IF(G233=プルダウン!$B$5,ABS(B233-J233),"")</f>
        <v/>
      </c>
      <c r="X233" s="82" t="str">
        <f>IF(AND(D233="",G233=プルダウン!$B$4),"振替作業不可",IF(AND(D233=プルダウン!$B$3,G233=プルダウン!$B$5),"振替休日不可",IF(G233=プルダウン!$B$5,IF(J233="","振替作業日未入力",IF(AND(J233-B233&gt;=-28,J233-B233&lt;=28),"","28日以内に変更")),"")))</f>
        <v/>
      </c>
      <c r="Y233" s="186" t="str">
        <f>IF(G233=プルダウン!$B$4,IF(AND(J233&gt;=$B$214,J233&lt;$Z$213),"",プルダウン!$G$9),"")</f>
        <v/>
      </c>
      <c r="Z233" s="186"/>
      <c r="AA233" s="82" t="str">
        <f>IF(OR(C233="土",C233="日"),IF(G233=プルダウン!$B$4,IF(AND(J233&gt;=B228,J233&lt;=B234),プルダウン!$G$13,プルダウン!$G$12),""),"")</f>
        <v/>
      </c>
    </row>
    <row r="234" spans="2:27">
      <c r="B234" s="77">
        <f>IF(B233="ー","ー",IF(B233+1&gt;DATE(基本情報!$F$10,基本情報!$H$10,基本情報!$J$10),"ー",B233+1))</f>
        <v>46013</v>
      </c>
      <c r="C234" s="78" t="str">
        <f t="shared" si="24"/>
        <v>月</v>
      </c>
      <c r="D234" s="154" t="str">
        <f>IF(B234="","",IF(AND(B234&gt;=基本情報!$G$17,B234&lt;=基本情報!$J$17),"夏季休暇",IF(AND(B234&gt;=基本情報!$G$18,B234&lt;=基本情報!$J$18),"年末年始休暇",(IF($C234=基本情報!$G$16,"休日",IF($C234=基本情報!$I$16,"休日",""))))))</f>
        <v/>
      </c>
      <c r="E234" s="155"/>
      <c r="F234" s="156"/>
      <c r="G234" s="157"/>
      <c r="H234" s="158"/>
      <c r="I234" s="159"/>
      <c r="J234" s="160"/>
      <c r="K234" s="161"/>
      <c r="L234" s="162"/>
      <c r="M234" s="146"/>
      <c r="N234" s="146"/>
      <c r="O234" s="146"/>
      <c r="P234" s="146"/>
      <c r="Q234" s="146"/>
      <c r="R234" s="134"/>
      <c r="S234" s="134"/>
      <c r="T234" s="134"/>
      <c r="W234" s="83" t="str">
        <f>IF(G234=プルダウン!$B$5,ABS(B234-J234),"")</f>
        <v/>
      </c>
      <c r="X234" s="84" t="str">
        <f>IF(AND(D234="",G234=プルダウン!$B$4),"振替作業不可",IF(AND(D234=プルダウン!$B$3,G234=プルダウン!$B$5),"振替休日不可",IF(G234=プルダウン!$B$5,IF(J234="","振替作業日未入力",IF(AND(J234-B234&gt;=-28,J234-B234&lt;=28),"","28日以内に変更")),"")))</f>
        <v/>
      </c>
      <c r="Y234" s="184" t="str">
        <f>IF(G234=プルダウン!$B$4,IF(AND(J234&gt;=$B$214,J234&lt;$Z$213),"",プルダウン!$G$9),"")</f>
        <v/>
      </c>
      <c r="Z234" s="184"/>
      <c r="AA234" s="84" t="str">
        <f>IF(OR(C234="土",C234="日"),IF(G234=プルダウン!$B$4,IF(AND(J234&gt;=B228,J234&lt;=B234),プルダウン!$G$13,プルダウン!$G$12),""),"")</f>
        <v/>
      </c>
    </row>
    <row r="235" spans="2:27">
      <c r="B235" s="73">
        <f>IF(B234="ー","ー",IF(B234+1&gt;DATE(基本情報!$F$10,基本情報!$H$10,基本情報!$J$10),"ー",IF(MONTH(B228)=MONTH(B234+1),B234+1,"ー")))</f>
        <v>46014</v>
      </c>
      <c r="C235" s="74" t="str">
        <f t="shared" si="24"/>
        <v>火</v>
      </c>
      <c r="D235" s="136" t="str">
        <f>IF(B235="","",IF(AND(B235&gt;=基本情報!$G$17,B235&lt;=基本情報!$J$17),"夏季休暇",IF(AND(B235&gt;=基本情報!$G$18,B235&lt;=基本情報!$J$18),"年末年始休暇",(IF($C235=基本情報!$G$16,"休日",IF($C235=基本情報!$I$16,"休日",""))))))</f>
        <v/>
      </c>
      <c r="E235" s="137"/>
      <c r="F235" s="138"/>
      <c r="G235" s="166"/>
      <c r="H235" s="167"/>
      <c r="I235" s="168"/>
      <c r="J235" s="169"/>
      <c r="K235" s="170"/>
      <c r="L235" s="171"/>
      <c r="M235" s="135"/>
      <c r="N235" s="135"/>
      <c r="O235" s="135"/>
      <c r="P235" s="135"/>
      <c r="Q235" s="135"/>
      <c r="R235" s="132" t="str">
        <f>IF(COUNTIF(B235:B241,"ー"),"ー",IF(COUNTBLANK(X235:X241)&lt;7,"×",IF(COUNTIF(G235:G241,プルダウン!$B$6)+COUNTIF(G235:G241,プルダウン!$B$7)+COUNTIF(G235:G241,プルダウン!$B$8)+COUNTIF(G235:G241,プルダウン!$B$9)+COUNTIF(G235:G241,プルダウン!$B$10)&gt;0,"ー",IF(COUNTIF(G235:G241,プルダウン!$B$3)+COUNTIF(G235:G241,プルダウン!$B$4)&gt;=2,"○","×"))))</f>
        <v>×</v>
      </c>
      <c r="S235" s="132" t="str">
        <f>IF(R235="○",IF(COUNTBLANK(Y235:Y241)=7,R235,"×"),R235)</f>
        <v>×</v>
      </c>
      <c r="T235" s="132" t="str">
        <f>IF(S235="○",IF(COUNTIF(AA235:AA241,プルダウン!$G$12)=0,S235,"×"),S235)</f>
        <v>×</v>
      </c>
      <c r="W235" s="79" t="str">
        <f>IF(G235=プルダウン!$B$5,ABS(B235-J235),"")</f>
        <v/>
      </c>
      <c r="X235" s="80" t="str">
        <f>IF(AND(D235="",G235=プルダウン!$B$4),"振替作業不可",IF(AND(D235=プルダウン!$B$3,G235=プルダウン!$B$5),"振替休日不可",IF(G235=プルダウン!$B$5,IF(J235="","振替作業日未入力",IF(AND(J235-B235&gt;=-28,J235-B235&lt;=28),"","28日以内に変更")),"")))</f>
        <v/>
      </c>
      <c r="Y235" s="185" t="str">
        <f>IF(G235=プルダウン!$B$4,IF(AND(J235&gt;=$B$214,J235&lt;$Z$213),"",プルダウン!$G$9),"")</f>
        <v/>
      </c>
      <c r="Z235" s="185"/>
      <c r="AA235" s="80" t="str">
        <f>IF(OR(C235="土",C235="日"),IF(G235=プルダウン!$B$4,IF(AND(J235&gt;=B235,J235&lt;=B241),プルダウン!$G$13,プルダウン!$G$12),""),"")</f>
        <v/>
      </c>
    </row>
    <row r="236" spans="2:27">
      <c r="B236" s="75">
        <f>IF(B235="ー","ー",IF(B235+1&gt;DATE(基本情報!$F$10,基本情報!$H$10,基本情報!$J$10),"ー",B235+1))</f>
        <v>46015</v>
      </c>
      <c r="C236" s="76" t="str">
        <f t="shared" si="24"/>
        <v>水</v>
      </c>
      <c r="D236" s="140" t="str">
        <f>IF(B236="","",IF(AND(B236&gt;=基本情報!$G$17,B236&lt;=基本情報!$J$17),"夏季休暇",IF(AND(B236&gt;=基本情報!$G$18,B236&lt;=基本情報!$J$18),"年末年始休暇",(IF($C236=基本情報!$G$16,"休日",IF($C236=基本情報!$I$16,"休日",""))))))</f>
        <v/>
      </c>
      <c r="E236" s="141"/>
      <c r="F236" s="142"/>
      <c r="G236" s="151"/>
      <c r="H236" s="152"/>
      <c r="I236" s="153"/>
      <c r="J236" s="163"/>
      <c r="K236" s="164"/>
      <c r="L236" s="165"/>
      <c r="M236" s="143"/>
      <c r="N236" s="143"/>
      <c r="O236" s="143"/>
      <c r="P236" s="143"/>
      <c r="Q236" s="143"/>
      <c r="R236" s="133"/>
      <c r="S236" s="133"/>
      <c r="T236" s="133"/>
      <c r="W236" s="81" t="str">
        <f>IF(G236=プルダウン!$B$5,ABS(B236-J236),"")</f>
        <v/>
      </c>
      <c r="X236" s="82" t="str">
        <f>IF(AND(D236="",G236=プルダウン!$B$4),"振替作業不可",IF(AND(D236=プルダウン!$B$3,G236=プルダウン!$B$5),"振替休日不可",IF(G236=プルダウン!$B$5,IF(J236="","振替作業日未入力",IF(AND(J236-B236&gt;=-28,J236-B236&lt;=28),"","28日以内に変更")),"")))</f>
        <v/>
      </c>
      <c r="Y236" s="186" t="str">
        <f>IF(G236=プルダウン!$B$4,IF(AND(J236&gt;=$B$214,J236&lt;$Z$213),"",プルダウン!$G$9),"")</f>
        <v/>
      </c>
      <c r="Z236" s="186"/>
      <c r="AA236" s="82" t="str">
        <f>IF(OR(C236="土",C236="日"),IF(G236=プルダウン!$B$4,IF(AND(J236&gt;=B235,J236&lt;=B241),プルダウン!$G$13,プルダウン!$G$12),""),"")</f>
        <v/>
      </c>
    </row>
    <row r="237" spans="2:27">
      <c r="B237" s="75">
        <f>IF(B236="ー","ー",IF(B236+1&gt;DATE(基本情報!$F$10,基本情報!$H$10,基本情報!$J$10),"ー",B236+1))</f>
        <v>46016</v>
      </c>
      <c r="C237" s="76" t="str">
        <f t="shared" si="24"/>
        <v>木</v>
      </c>
      <c r="D237" s="140" t="str">
        <f>IF(B237="","",IF(AND(B237&gt;=基本情報!$G$17,B237&lt;=基本情報!$J$17),"夏季休暇",IF(AND(B237&gt;=基本情報!$G$18,B237&lt;=基本情報!$J$18),"年末年始休暇",(IF($C237=基本情報!$G$16,"休日",IF($C237=基本情報!$I$16,"休日",""))))))</f>
        <v/>
      </c>
      <c r="E237" s="141"/>
      <c r="F237" s="142"/>
      <c r="G237" s="151"/>
      <c r="H237" s="152"/>
      <c r="I237" s="153"/>
      <c r="J237" s="163"/>
      <c r="K237" s="164"/>
      <c r="L237" s="165"/>
      <c r="M237" s="143"/>
      <c r="N237" s="143"/>
      <c r="O237" s="143"/>
      <c r="P237" s="143"/>
      <c r="Q237" s="143"/>
      <c r="R237" s="133"/>
      <c r="S237" s="133"/>
      <c r="T237" s="133"/>
      <c r="W237" s="81" t="str">
        <f>IF(G237=プルダウン!$B$5,ABS(B237-J237),"")</f>
        <v/>
      </c>
      <c r="X237" s="82" t="str">
        <f>IF(AND(D237="",G237=プルダウン!$B$4),"振替作業不可",IF(AND(D237=プルダウン!$B$3,G237=プルダウン!$B$5),"振替休日不可",IF(G237=プルダウン!$B$5,IF(J237="","振替作業日未入力",IF(AND(J237-B237&gt;=-28,J237-B237&lt;=28),"","28日以内に変更")),"")))</f>
        <v/>
      </c>
      <c r="Y237" s="186" t="str">
        <f>IF(G237=プルダウン!$B$4,IF(AND(J237&gt;=$B$214,J237&lt;$Z$213),"",プルダウン!$G$9),"")</f>
        <v/>
      </c>
      <c r="Z237" s="186"/>
      <c r="AA237" s="82" t="str">
        <f>IF(OR(C237="土",C237="日"),IF(G237=プルダウン!$B$4,IF(AND(J237&gt;=B235,J237&lt;=B241),プルダウン!$G$13,プルダウン!$G$12),""),"")</f>
        <v/>
      </c>
    </row>
    <row r="238" spans="2:27">
      <c r="B238" s="75">
        <f>IF(B237="ー","ー",IF(B237+1&gt;DATE(基本情報!$F$10,基本情報!$H$10,基本情報!$J$10),"ー",B237+1))</f>
        <v>46017</v>
      </c>
      <c r="C238" s="76" t="str">
        <f t="shared" si="24"/>
        <v>金</v>
      </c>
      <c r="D238" s="140" t="str">
        <f>IF(B238="","",IF(AND(B238&gt;=基本情報!$G$17,B238&lt;=基本情報!$J$17),"夏季休暇",IF(AND(B238&gt;=基本情報!$G$18,B238&lt;=基本情報!$J$18),"年末年始休暇",(IF($C238=基本情報!$G$16,"休日",IF($C238=基本情報!$I$16,"休日",""))))))</f>
        <v/>
      </c>
      <c r="E238" s="141"/>
      <c r="F238" s="142"/>
      <c r="G238" s="151"/>
      <c r="H238" s="152"/>
      <c r="I238" s="153"/>
      <c r="J238" s="163"/>
      <c r="K238" s="164"/>
      <c r="L238" s="165"/>
      <c r="M238" s="143"/>
      <c r="N238" s="143"/>
      <c r="O238" s="143"/>
      <c r="P238" s="143"/>
      <c r="Q238" s="143"/>
      <c r="R238" s="133"/>
      <c r="S238" s="133"/>
      <c r="T238" s="133"/>
      <c r="W238" s="81" t="str">
        <f>IF(G238=プルダウン!$B$5,ABS(B238-J238),"")</f>
        <v/>
      </c>
      <c r="X238" s="82" t="str">
        <f>IF(AND(D238="",G238=プルダウン!$B$4),"振替作業不可",IF(AND(D238=プルダウン!$B$3,G238=プルダウン!$B$5),"振替休日不可",IF(G238=プルダウン!$B$5,IF(J238="","振替作業日未入力",IF(AND(J238-B238&gt;=-28,J238-B238&lt;=28),"","28日以内に変更")),"")))</f>
        <v/>
      </c>
      <c r="Y238" s="186" t="str">
        <f>IF(G238=プルダウン!$B$4,IF(AND(J238&gt;=$B$214,J238&lt;$Z$213),"",プルダウン!$G$9),"")</f>
        <v/>
      </c>
      <c r="Z238" s="186"/>
      <c r="AA238" s="82" t="str">
        <f>IF(OR(C238="土",C238="日"),IF(G238=プルダウン!$B$4,IF(AND(J238&gt;=B235,J238&lt;=B241),プルダウン!$G$13,プルダウン!$G$12),""),"")</f>
        <v/>
      </c>
    </row>
    <row r="239" spans="2:27">
      <c r="B239" s="75">
        <f>IF(B238="ー","ー",IF(B238+1&gt;DATE(基本情報!$F$10,基本情報!$H$10,基本情報!$J$10),"ー",B238+1))</f>
        <v>46018</v>
      </c>
      <c r="C239" s="76" t="str">
        <f t="shared" si="24"/>
        <v>土</v>
      </c>
      <c r="D239" s="140" t="str">
        <f>IF(B239="","",IF(AND(B239&gt;=基本情報!$G$17,B239&lt;=基本情報!$J$17),"夏季休暇",IF(AND(B239&gt;=基本情報!$G$18,B239&lt;=基本情報!$J$18),"年末年始休暇",(IF($C239=基本情報!$G$16,"休日",IF($C239=基本情報!$I$16,"休日",""))))))</f>
        <v>休日</v>
      </c>
      <c r="E239" s="141"/>
      <c r="F239" s="142"/>
      <c r="G239" s="151"/>
      <c r="H239" s="152"/>
      <c r="I239" s="153"/>
      <c r="J239" s="163"/>
      <c r="K239" s="164"/>
      <c r="L239" s="165"/>
      <c r="M239" s="143"/>
      <c r="N239" s="143"/>
      <c r="O239" s="143"/>
      <c r="P239" s="143"/>
      <c r="Q239" s="143"/>
      <c r="R239" s="133"/>
      <c r="S239" s="133"/>
      <c r="T239" s="133"/>
      <c r="W239" s="81" t="str">
        <f>IF(G239=プルダウン!$B$5,ABS(B239-J239),"")</f>
        <v/>
      </c>
      <c r="X239" s="82" t="str">
        <f>IF(AND(D239="",G239=プルダウン!$B$4),"振替作業不可",IF(AND(D239=プルダウン!$B$3,G239=プルダウン!$B$5),"振替休日不可",IF(G239=プルダウン!$B$5,IF(J239="","振替作業日未入力",IF(AND(J239-B239&gt;=-28,J239-B239&lt;=28),"","28日以内に変更")),"")))</f>
        <v/>
      </c>
      <c r="Y239" s="186" t="str">
        <f>IF(G239=プルダウン!$B$4,IF(AND(J239&gt;=$B$214,J239&lt;$Z$213),"",プルダウン!$G$9),"")</f>
        <v/>
      </c>
      <c r="Z239" s="186"/>
      <c r="AA239" s="82" t="str">
        <f>IF(OR(C239="土",C239="日"),IF(G239=プルダウン!$B$4,IF(AND(J239&gt;=B235,J239&lt;=B241),プルダウン!$G$13,プルダウン!$G$12),""),"")</f>
        <v/>
      </c>
    </row>
    <row r="240" spans="2:27">
      <c r="B240" s="75">
        <f>IF(B239="ー","ー",IF(B239+1&gt;DATE(基本情報!$F$10,基本情報!$H$10,基本情報!$J$10),"ー",B239+1))</f>
        <v>46019</v>
      </c>
      <c r="C240" s="76" t="str">
        <f t="shared" si="24"/>
        <v>日</v>
      </c>
      <c r="D240" s="140" t="str">
        <f>IF(B240="","",IF(AND(B240&gt;=基本情報!$G$17,B240&lt;=基本情報!$J$17),"夏季休暇",IF(AND(B240&gt;=基本情報!$G$18,B240&lt;=基本情報!$J$18),"年末年始休暇",(IF($C240=基本情報!$G$16,"休日",IF($C240=基本情報!$I$16,"休日",""))))))</f>
        <v>休日</v>
      </c>
      <c r="E240" s="141"/>
      <c r="F240" s="142"/>
      <c r="G240" s="151"/>
      <c r="H240" s="152"/>
      <c r="I240" s="153"/>
      <c r="J240" s="163"/>
      <c r="K240" s="164"/>
      <c r="L240" s="165"/>
      <c r="M240" s="143"/>
      <c r="N240" s="143"/>
      <c r="O240" s="143"/>
      <c r="P240" s="143"/>
      <c r="Q240" s="143"/>
      <c r="R240" s="133"/>
      <c r="S240" s="133"/>
      <c r="T240" s="133"/>
      <c r="W240" s="81" t="str">
        <f>IF(G240=プルダウン!$B$5,ABS(B240-J240),"")</f>
        <v/>
      </c>
      <c r="X240" s="82" t="str">
        <f>IF(AND(D240="",G240=プルダウン!$B$4),"振替作業不可",IF(AND(D240=プルダウン!$B$3,G240=プルダウン!$B$5),"振替休日不可",IF(G240=プルダウン!$B$5,IF(J240="","振替作業日未入力",IF(AND(J240-B240&gt;=-28,J240-B240&lt;=28),"","28日以内に変更")),"")))</f>
        <v/>
      </c>
      <c r="Y240" s="186" t="str">
        <f>IF(G240=プルダウン!$B$4,IF(AND(J240&gt;=$B$214,J240&lt;$Z$213),"",プルダウン!$G$9),"")</f>
        <v/>
      </c>
      <c r="Z240" s="186"/>
      <c r="AA240" s="82" t="str">
        <f>IF(OR(C240="土",C240="日"),IF(G240=プルダウン!$B$4,IF(AND(J240&gt;=B235,J240&lt;=B241),プルダウン!$G$13,プルダウン!$G$12),""),"")</f>
        <v/>
      </c>
    </row>
    <row r="241" spans="2:27">
      <c r="B241" s="77">
        <f>IF(B240="ー","ー",IF(B240+1&gt;DATE(基本情報!$F$10,基本情報!$H$10,基本情報!$J$10),"ー",B240+1))</f>
        <v>46020</v>
      </c>
      <c r="C241" s="78" t="str">
        <f t="shared" si="24"/>
        <v>月</v>
      </c>
      <c r="D241" s="154" t="str">
        <f>IF(B241="","",IF(AND(B241&gt;=基本情報!$G$17,B241&lt;=基本情報!$J$17),"夏季休暇",IF(AND(B241&gt;=基本情報!$G$18,B241&lt;=基本情報!$J$18),"年末年始休暇",(IF($C241=基本情報!$G$16,"休日",IF($C241=基本情報!$I$16,"休日",""))))))</f>
        <v>年末年始休暇</v>
      </c>
      <c r="E241" s="155"/>
      <c r="F241" s="156"/>
      <c r="G241" s="157"/>
      <c r="H241" s="158"/>
      <c r="I241" s="159"/>
      <c r="J241" s="160"/>
      <c r="K241" s="161"/>
      <c r="L241" s="162"/>
      <c r="M241" s="146"/>
      <c r="N241" s="146"/>
      <c r="O241" s="146"/>
      <c r="P241" s="146"/>
      <c r="Q241" s="146"/>
      <c r="R241" s="134"/>
      <c r="S241" s="134"/>
      <c r="T241" s="134"/>
      <c r="W241" s="83" t="str">
        <f>IF(G241=プルダウン!$B$5,ABS(B241-J241),"")</f>
        <v/>
      </c>
      <c r="X241" s="84" t="str">
        <f>IF(AND(D241="",G241=プルダウン!$B$4),"振替作業不可",IF(AND(D241=プルダウン!$B$3,G241=プルダウン!$B$5),"振替休日不可",IF(G241=プルダウン!$B$5,IF(J241="","振替作業日未入力",IF(AND(J241-B241&gt;=-28,J241-B241&lt;=28),"","28日以内に変更")),"")))</f>
        <v/>
      </c>
      <c r="Y241" s="184" t="str">
        <f>IF(G241=プルダウン!$B$4,IF(AND(J241&gt;=$B$214,J241&lt;$Z$213),"",プルダウン!$G$9),"")</f>
        <v/>
      </c>
      <c r="Z241" s="184"/>
      <c r="AA241" s="84" t="str">
        <f>IF(OR(C241="土",C241="日"),IF(G241=プルダウン!$B$4,IF(AND(J241&gt;=B235,J241&lt;=B241),プルダウン!$G$13,プルダウン!$G$12),""),"")</f>
        <v/>
      </c>
    </row>
    <row r="242" spans="2:27">
      <c r="B242" s="73">
        <f>IF(B241="ー","ー",IF(B241+1&gt;DATE(基本情報!$F$10,基本情報!$H$10,基本情報!$J$10),"ー",IF(MONTH(B235)=MONTH(B241+1),B241+1,"ー")))</f>
        <v>46021</v>
      </c>
      <c r="C242" s="74" t="str">
        <f t="shared" si="24"/>
        <v>火</v>
      </c>
      <c r="D242" s="136" t="str">
        <f>IF(B242="","",IF(AND(B242&gt;=基本情報!$G$17,B242&lt;=基本情報!$J$17),"夏季休暇",IF(AND(B242&gt;=基本情報!$G$18,B242&lt;=基本情報!$J$18),"年末年始休暇",(IF($C242=基本情報!$G$16,"休日",IF($C242=基本情報!$I$16,"休日",""))))))</f>
        <v>年末年始休暇</v>
      </c>
      <c r="E242" s="137"/>
      <c r="F242" s="138"/>
      <c r="G242" s="166"/>
      <c r="H242" s="167"/>
      <c r="I242" s="168"/>
      <c r="J242" s="169"/>
      <c r="K242" s="170"/>
      <c r="L242" s="171"/>
      <c r="M242" s="135"/>
      <c r="N242" s="135"/>
      <c r="O242" s="135"/>
      <c r="P242" s="135"/>
      <c r="Q242" s="135"/>
      <c r="R242" s="132" t="str">
        <f>IF(COUNTIF(B242:B248,"ー"),"ー",IF(COUNTBLANK(X242:X248)&lt;7,"×",IF(COUNTIF(G242:G248,プルダウン!$B$6)+COUNTIF(G242:G248,プルダウン!$B$7)+COUNTIF(G242:G248,プルダウン!$B$8)+COUNTIF(G242:G248,プルダウン!$B$9)+COUNTIF(G242:G248,プルダウン!$B$10)&gt;0,"ー",IF(COUNTIF(G242:G248,プルダウン!$B$3)+COUNTIF(G242:G248,プルダウン!$B$4)&gt;=2,"○","×"))))</f>
        <v>×</v>
      </c>
      <c r="S242" s="132" t="str">
        <f>IF(R242="○",IF(COUNTBLANK(Y242:Y248)=7,R242,"×"),R242)</f>
        <v>×</v>
      </c>
      <c r="T242" s="132" t="str">
        <f>IF(S242="○",IF(COUNTIF(AA242:AA248,プルダウン!$G$12)=0,S242,"×"),S242)</f>
        <v>×</v>
      </c>
      <c r="W242" s="79" t="str">
        <f>IF(G242=プルダウン!$B$5,ABS(B242-J242),"")</f>
        <v/>
      </c>
      <c r="X242" s="80" t="str">
        <f>IF(AND(D242="",G242=プルダウン!$B$4),"振替作業不可",IF(AND(D242=プルダウン!$B$3,G242=プルダウン!$B$5),"振替休日不可",IF(G242=プルダウン!$B$5,IF(J242="","振替作業日未入力",IF(AND(J242-B242&gt;=-28,J242-B242&lt;=28),"","28日以内に変更")),"")))</f>
        <v/>
      </c>
      <c r="Y242" s="185" t="str">
        <f>IF(G242=プルダウン!$B$4,IF(AND(J242&gt;=$B$214,J242&lt;$Z$213),"",プルダウン!$G$9),"")</f>
        <v/>
      </c>
      <c r="Z242" s="185"/>
      <c r="AA242" s="80" t="str">
        <f>IF(OR(C242="土",C242="日"),IF(G242=プルダウン!$B$4,IF(AND(J242&gt;=B242,J242&lt;=B248),プルダウン!$G$13,プルダウン!$G$12),""),"")</f>
        <v/>
      </c>
    </row>
    <row r="243" spans="2:27">
      <c r="B243" s="75">
        <f>IF(B242="ー","ー",IF(B242+1&gt;DATE(基本情報!$F$10,基本情報!$H$10,基本情報!$J$10),"ー",B242+1))</f>
        <v>46022</v>
      </c>
      <c r="C243" s="76" t="str">
        <f t="shared" si="24"/>
        <v>水</v>
      </c>
      <c r="D243" s="140" t="str">
        <f>IF(B243="","",IF(AND(B243&gt;=基本情報!$G$17,B243&lt;=基本情報!$J$17),"夏季休暇",IF(AND(B243&gt;=基本情報!$G$18,B243&lt;=基本情報!$J$18),"年末年始休暇",(IF($C243=基本情報!$G$16,"休日",IF($C243=基本情報!$I$16,"休日",""))))))</f>
        <v>年末年始休暇</v>
      </c>
      <c r="E243" s="141"/>
      <c r="F243" s="142"/>
      <c r="G243" s="151"/>
      <c r="H243" s="152"/>
      <c r="I243" s="153"/>
      <c r="J243" s="163"/>
      <c r="K243" s="164"/>
      <c r="L243" s="165"/>
      <c r="M243" s="143"/>
      <c r="N243" s="143"/>
      <c r="O243" s="143"/>
      <c r="P243" s="143"/>
      <c r="Q243" s="143"/>
      <c r="R243" s="133"/>
      <c r="S243" s="133"/>
      <c r="T243" s="133"/>
      <c r="W243" s="81" t="str">
        <f>IF(G243=プルダウン!$B$5,ABS(B243-J243),"")</f>
        <v/>
      </c>
      <c r="X243" s="82" t="str">
        <f>IF(AND(D243="",G243=プルダウン!$B$4),"振替作業不可",IF(AND(D243=プルダウン!$B$3,G243=プルダウン!$B$5),"振替休日不可",IF(G243=プルダウン!$B$5,IF(J243="","振替作業日未入力",IF(AND(J243-B243&gt;=-28,J243-B243&lt;=28),"","28日以内に変更")),"")))</f>
        <v/>
      </c>
      <c r="Y243" s="186" t="str">
        <f>IF(G243=プルダウン!$B$4,IF(AND(J243&gt;=$B$214,J243&lt;$Z$213),"",プルダウン!$G$9),"")</f>
        <v/>
      </c>
      <c r="Z243" s="186"/>
      <c r="AA243" s="82" t="str">
        <f>IF(OR(C243="土",C243="日"),IF(G243=プルダウン!$B$4,IF(AND(J243&gt;=B242,J243&lt;=B248),プルダウン!$G$13,プルダウン!$G$12),""),"")</f>
        <v/>
      </c>
    </row>
    <row r="244" spans="2:27">
      <c r="B244" s="75">
        <f>IF(B243="ー","ー",IF(B243+1&gt;DATE(基本情報!$F$10,基本情報!$H$10,基本情報!$J$10),"ー",B243+1))</f>
        <v>46023</v>
      </c>
      <c r="C244" s="76" t="str">
        <f>IFERROR(TEXT(B244,"aaa"),"")</f>
        <v>木</v>
      </c>
      <c r="D244" s="140" t="str">
        <f>IF(B244="","",IF(AND(B244&gt;=基本情報!$G$17,B244&lt;=基本情報!$J$17),"夏季休暇",IF(AND(B244&gt;=基本情報!$G$18,B244&lt;=基本情報!$J$18),"年末年始休暇",(IF($C244=基本情報!$G$16,"休日",IF($C244=基本情報!$I$16,"休日",""))))))</f>
        <v>年末年始休暇</v>
      </c>
      <c r="E244" s="141"/>
      <c r="F244" s="142"/>
      <c r="G244" s="151"/>
      <c r="H244" s="152"/>
      <c r="I244" s="153"/>
      <c r="J244" s="163"/>
      <c r="K244" s="164"/>
      <c r="L244" s="165"/>
      <c r="M244" s="143"/>
      <c r="N244" s="143"/>
      <c r="O244" s="143"/>
      <c r="P244" s="143"/>
      <c r="Q244" s="143"/>
      <c r="R244" s="133"/>
      <c r="S244" s="133"/>
      <c r="T244" s="133"/>
      <c r="W244" s="81" t="str">
        <f>IF(G244=プルダウン!$B$5,ABS(B244-J244),"")</f>
        <v/>
      </c>
      <c r="X244" s="82" t="str">
        <f>IF(AND(D244="",G244=プルダウン!$B$4),"振替作業不可",IF(AND(D244=プルダウン!$B$3,G244=プルダウン!$B$5),"振替休日不可",IF(G244=プルダウン!$B$5,IF(J244="","振替作業日未入力",IF(AND(J244-B244&gt;=-28,J244-B244&lt;=28),"","28日以内に変更")),"")))</f>
        <v/>
      </c>
      <c r="Y244" s="186" t="str">
        <f>IF(G244=プルダウン!$B$4,IF(AND(J244&gt;=$B$214,J244&lt;$Z$213),"",プルダウン!$G$9),"")</f>
        <v/>
      </c>
      <c r="Z244" s="186"/>
      <c r="AA244" s="82" t="str">
        <f>IF(OR(C244="土",C244="日"),IF(G244=プルダウン!$B$4,IF(AND(J244&gt;=B242,J244&lt;=B248),プルダウン!$G$13,プルダウン!$G$12),""),"")</f>
        <v/>
      </c>
    </row>
    <row r="245" spans="2:27">
      <c r="B245" s="75">
        <f>IF(B244="ー","ー",IF(B244+1&gt;DATE(基本情報!$F$10,基本情報!$H$10,基本情報!$J$10),"ー",B244+1))</f>
        <v>46024</v>
      </c>
      <c r="C245" s="76" t="str">
        <f t="shared" ref="C245:C248" si="25">IFERROR(TEXT(B245,"aaa"),"")</f>
        <v>金</v>
      </c>
      <c r="D245" s="140" t="str">
        <f>IF(B245="","",IF(AND(B245&gt;=基本情報!$G$17,B245&lt;=基本情報!$J$17),"夏季休暇",IF(AND(B245&gt;=基本情報!$G$18,B245&lt;=基本情報!$J$18),"年末年始休暇",(IF($C245=基本情報!$G$16,"休日",IF($C245=基本情報!$I$16,"休日",""))))))</f>
        <v>年末年始休暇</v>
      </c>
      <c r="E245" s="141"/>
      <c r="F245" s="142"/>
      <c r="G245" s="151"/>
      <c r="H245" s="152"/>
      <c r="I245" s="153"/>
      <c r="J245" s="163"/>
      <c r="K245" s="164"/>
      <c r="L245" s="165"/>
      <c r="M245" s="143"/>
      <c r="N245" s="143"/>
      <c r="O245" s="143"/>
      <c r="P245" s="143"/>
      <c r="Q245" s="143"/>
      <c r="R245" s="133"/>
      <c r="S245" s="133"/>
      <c r="T245" s="133"/>
      <c r="W245" s="81" t="str">
        <f>IF(G245=プルダウン!$B$5,ABS(B245-J245),"")</f>
        <v/>
      </c>
      <c r="X245" s="82" t="str">
        <f>IF(AND(D245="",G245=プルダウン!$B$4),"振替作業不可",IF(AND(D245=プルダウン!$B$3,G245=プルダウン!$B$5),"振替休日不可",IF(G245=プルダウン!$B$5,IF(J245="","振替作業日未入力",IF(AND(J245-B245&gt;=-28,J245-B245&lt;=28),"","28日以内に変更")),"")))</f>
        <v/>
      </c>
      <c r="Y245" s="186" t="str">
        <f>IF(G245=プルダウン!$B$4,IF(AND(J245&gt;=$B$214,J245&lt;$Z$213),"",プルダウン!$G$9),"")</f>
        <v/>
      </c>
      <c r="Z245" s="186"/>
      <c r="AA245" s="82" t="str">
        <f>IF(OR(C245="土",C245="日"),IF(G245=プルダウン!$B$4,IF(AND(J245&gt;=B242,J245&lt;=B248),プルダウン!$G$13,プルダウン!$G$12),""),"")</f>
        <v/>
      </c>
    </row>
    <row r="246" spans="2:27">
      <c r="B246" s="75">
        <f>IF(B245="ー","ー",IF(B245+1&gt;DATE(基本情報!$F$10,基本情報!$H$10,基本情報!$J$10),"ー",B245+1))</f>
        <v>46025</v>
      </c>
      <c r="C246" s="76" t="str">
        <f t="shared" si="25"/>
        <v>土</v>
      </c>
      <c r="D246" s="140" t="str">
        <f>IF(B246="","",IF(AND(B246&gt;=基本情報!$G$17,B246&lt;=基本情報!$J$17),"夏季休暇",IF(AND(B246&gt;=基本情報!$G$18,B246&lt;=基本情報!$J$18),"年末年始休暇",(IF($C246=基本情報!$G$16,"休日",IF($C246=基本情報!$I$16,"休日",""))))))</f>
        <v>年末年始休暇</v>
      </c>
      <c r="E246" s="141"/>
      <c r="F246" s="142"/>
      <c r="G246" s="151"/>
      <c r="H246" s="152"/>
      <c r="I246" s="153"/>
      <c r="J246" s="163"/>
      <c r="K246" s="164"/>
      <c r="L246" s="165"/>
      <c r="M246" s="143"/>
      <c r="N246" s="143"/>
      <c r="O246" s="143"/>
      <c r="P246" s="143"/>
      <c r="Q246" s="143"/>
      <c r="R246" s="133"/>
      <c r="S246" s="133"/>
      <c r="T246" s="133"/>
      <c r="W246" s="81" t="str">
        <f>IF(G246=プルダウン!$B$5,ABS(B246-J246),"")</f>
        <v/>
      </c>
      <c r="X246" s="82" t="str">
        <f>IF(AND(D246="",G246=プルダウン!$B$4),"振替作業不可",IF(AND(D246=プルダウン!$B$3,G246=プルダウン!$B$5),"振替休日不可",IF(G246=プルダウン!$B$5,IF(J246="","振替作業日未入力",IF(AND(J246-B246&gt;=-28,J246-B246&lt;=28),"","28日以内に変更")),"")))</f>
        <v/>
      </c>
      <c r="Y246" s="186" t="str">
        <f>IF(G246=プルダウン!$B$4,IF(AND(J246&gt;=$B$214,J246&lt;$Z$213),"",プルダウン!$G$9),"")</f>
        <v/>
      </c>
      <c r="Z246" s="186"/>
      <c r="AA246" s="82" t="str">
        <f>IF(OR(C246="土",C246="日"),IF(G246=プルダウン!$B$4,IF(AND(J246&gt;=B242,J246&lt;=B248),プルダウン!$G$13,プルダウン!$G$12),""),"")</f>
        <v/>
      </c>
    </row>
    <row r="247" spans="2:27">
      <c r="B247" s="75">
        <f>IF(B246="ー","ー",IF(B246+1&gt;DATE(基本情報!$F$10,基本情報!$H$10,基本情報!$J$10),"ー",B246+1))</f>
        <v>46026</v>
      </c>
      <c r="C247" s="76" t="str">
        <f t="shared" si="25"/>
        <v>日</v>
      </c>
      <c r="D247" s="140" t="str">
        <f>IF(B247="","",IF(AND(B247&gt;=基本情報!$G$17,B247&lt;=基本情報!$J$17),"夏季休暇",IF(AND(B247&gt;=基本情報!$G$18,B247&lt;=基本情報!$J$18),"年末年始休暇",(IF($C247=基本情報!$G$16,"休日",IF($C247=基本情報!$I$16,"休日",""))))))</f>
        <v>休日</v>
      </c>
      <c r="E247" s="141"/>
      <c r="F247" s="142"/>
      <c r="G247" s="151"/>
      <c r="H247" s="152"/>
      <c r="I247" s="153"/>
      <c r="J247" s="163"/>
      <c r="K247" s="164"/>
      <c r="L247" s="165"/>
      <c r="M247" s="143"/>
      <c r="N247" s="143"/>
      <c r="O247" s="143"/>
      <c r="P247" s="143"/>
      <c r="Q247" s="143"/>
      <c r="R247" s="133"/>
      <c r="S247" s="133"/>
      <c r="T247" s="133"/>
      <c r="W247" s="81" t="str">
        <f>IF(G247=プルダウン!$B$5,ABS(B247-J247),"")</f>
        <v/>
      </c>
      <c r="X247" s="82" t="str">
        <f>IF(AND(D247="",G247=プルダウン!$B$4),"振替作業不可",IF(AND(D247=プルダウン!$B$3,G247=プルダウン!$B$5),"振替休日不可",IF(G247=プルダウン!$B$5,IF(J247="","振替作業日未入力",IF(AND(J247-B247&gt;=-28,J247-B247&lt;=28),"","28日以内に変更")),"")))</f>
        <v/>
      </c>
      <c r="Y247" s="186" t="str">
        <f>IF(G247=プルダウン!$B$4,IF(AND(J247&gt;=$B$214,J247&lt;$Z$213),"",プルダウン!$G$9),"")</f>
        <v/>
      </c>
      <c r="Z247" s="186"/>
      <c r="AA247" s="82" t="str">
        <f>IF(OR(C247="土",C247="日"),IF(G247=プルダウン!$B$4,IF(AND(J247&gt;=B242,J247&lt;=B248),プルダウン!$G$13,プルダウン!$G$12),""),"")</f>
        <v/>
      </c>
    </row>
    <row r="248" spans="2:27">
      <c r="B248" s="77">
        <f>IF(B247="ー","ー",IF(B247+1&gt;DATE(基本情報!$F$10,基本情報!$H$10,基本情報!$J$10),"ー",B247+1))</f>
        <v>46027</v>
      </c>
      <c r="C248" s="78" t="str">
        <f t="shared" si="25"/>
        <v>月</v>
      </c>
      <c r="D248" s="154" t="str">
        <f>IF(B248="","",IF(AND(B248&gt;=基本情報!$G$17,B248&lt;=基本情報!$J$17),"夏季休暇",IF(AND(B248&gt;=基本情報!$G$18,B248&lt;=基本情報!$J$18),"年末年始休暇",(IF($C248=基本情報!$G$16,"休日",IF($C248=基本情報!$I$16,"休日",""))))))</f>
        <v/>
      </c>
      <c r="E248" s="155"/>
      <c r="F248" s="156"/>
      <c r="G248" s="157"/>
      <c r="H248" s="158"/>
      <c r="I248" s="159"/>
      <c r="J248" s="160"/>
      <c r="K248" s="161"/>
      <c r="L248" s="162"/>
      <c r="M248" s="146"/>
      <c r="N248" s="146"/>
      <c r="O248" s="146"/>
      <c r="P248" s="146"/>
      <c r="Q248" s="146"/>
      <c r="R248" s="134"/>
      <c r="S248" s="134"/>
      <c r="T248" s="134"/>
      <c r="W248" s="83" t="str">
        <f>IF(G248=プルダウン!$B$5,ABS(B248-J248),"")</f>
        <v/>
      </c>
      <c r="X248" s="84" t="str">
        <f>IF(AND(D248="",G248=プルダウン!$B$4),"振替作業不可",IF(AND(D248=プルダウン!$B$3,G248=プルダウン!$B$5),"振替休日不可",IF(G248=プルダウン!$B$5,IF(J248="","振替作業日未入力",IF(AND(J248-B248&gt;=-28,J248-B248&lt;=28),"","28日以内に変更")),"")))</f>
        <v/>
      </c>
      <c r="Y248" s="184" t="str">
        <f>IF(G248=プルダウン!$B$4,IF(AND(J248&gt;=$B$214,J248&lt;$Z$213),"",プルダウン!$G$9),"")</f>
        <v/>
      </c>
      <c r="Z248" s="184"/>
      <c r="AA248" s="84" t="str">
        <f>IF(OR(C248="土",C248="日"),IF(G248=プルダウン!$B$4,IF(AND(J248&gt;=B242,J248&lt;=B248),プルダウン!$G$13,プルダウン!$G$12),""),"")</f>
        <v/>
      </c>
    </row>
    <row r="249" spans="2:27" ht="9.75" customHeight="1">
      <c r="C249" s="66"/>
    </row>
    <row r="250" spans="2:27">
      <c r="C250" s="66"/>
      <c r="E250" s="33" t="s">
        <v>78</v>
      </c>
      <c r="F250" s="34"/>
      <c r="G250" s="34"/>
      <c r="H250" s="34"/>
      <c r="I250" s="34"/>
      <c r="J250" s="35"/>
      <c r="K250" s="35"/>
      <c r="L250" s="35"/>
      <c r="M250" s="36" t="s">
        <v>79</v>
      </c>
      <c r="N250" s="34"/>
      <c r="O250" s="34"/>
      <c r="P250" s="34"/>
      <c r="Q250" s="34"/>
      <c r="R250" s="35"/>
      <c r="S250" s="102"/>
      <c r="T250" s="102"/>
    </row>
    <row r="251" spans="2:27">
      <c r="C251" s="66"/>
      <c r="E251" s="93" t="s">
        <v>71</v>
      </c>
      <c r="F251" s="94" t="s">
        <v>72</v>
      </c>
      <c r="G251" s="94" t="s">
        <v>73</v>
      </c>
      <c r="H251" s="94" t="s">
        <v>74</v>
      </c>
      <c r="I251" s="94" t="s">
        <v>75</v>
      </c>
      <c r="J251" s="95" t="s">
        <v>76</v>
      </c>
      <c r="K251" s="96" t="s">
        <v>77</v>
      </c>
      <c r="L251" s="96" t="s">
        <v>88</v>
      </c>
      <c r="M251" s="94" t="s">
        <v>71</v>
      </c>
      <c r="N251" s="94" t="s">
        <v>72</v>
      </c>
      <c r="O251" s="94" t="s">
        <v>73</v>
      </c>
      <c r="P251" s="94" t="s">
        <v>74</v>
      </c>
      <c r="Q251" s="94" t="s">
        <v>75</v>
      </c>
      <c r="R251" s="95" t="s">
        <v>76</v>
      </c>
      <c r="S251" s="96" t="s">
        <v>77</v>
      </c>
      <c r="T251" s="103" t="s">
        <v>88</v>
      </c>
    </row>
    <row r="252" spans="2:27">
      <c r="C252" s="66"/>
      <c r="E252" s="97">
        <f>COUNTIF($G214:$G248,プルダウン!$B$3)</f>
        <v>0</v>
      </c>
      <c r="F252" s="98">
        <f>COUNTIF($G214:$G248,プルダウン!$B$4)</f>
        <v>0</v>
      </c>
      <c r="G252" s="98">
        <f>COUNTIF($G214:$G248,プルダウン!$B$5)</f>
        <v>0</v>
      </c>
      <c r="H252" s="98">
        <f>COUNTIF($G214:$G248,プルダウン!$B$6)</f>
        <v>0</v>
      </c>
      <c r="I252" s="98">
        <f>COUNTIF($G214:$G248,プルダウン!$B$7)</f>
        <v>0</v>
      </c>
      <c r="J252" s="99">
        <f>COUNTIF($G214:$G248,プルダウン!$B$8)</f>
        <v>0</v>
      </c>
      <c r="K252" s="100">
        <f>COUNTIF($G214:$G248,プルダウン!$B$9)</f>
        <v>0</v>
      </c>
      <c r="L252" s="100">
        <f>COUNTIF($G214:$G248,プルダウン!$B$10)</f>
        <v>0</v>
      </c>
      <c r="M252" s="98">
        <f>M201+E252</f>
        <v>21</v>
      </c>
      <c r="N252" s="98">
        <f t="shared" ref="N252" si="26">N201+F252</f>
        <v>5</v>
      </c>
      <c r="O252" s="98">
        <f t="shared" ref="O252" si="27">O201+G252</f>
        <v>5</v>
      </c>
      <c r="P252" s="98">
        <f t="shared" ref="P252" si="28">P201+H252</f>
        <v>0</v>
      </c>
      <c r="Q252" s="98">
        <f t="shared" ref="Q252" si="29">Q201+I252</f>
        <v>3</v>
      </c>
      <c r="R252" s="99">
        <f t="shared" ref="R252" si="30">R201+J252</f>
        <v>0</v>
      </c>
      <c r="S252" s="100">
        <f t="shared" ref="S252" si="31">S201+K252</f>
        <v>0</v>
      </c>
      <c r="T252" s="104">
        <f t="shared" ref="T252" si="32">T201+L252</f>
        <v>0</v>
      </c>
    </row>
    <row r="253" spans="2:27">
      <c r="C253" s="66"/>
      <c r="E253" s="33" t="s">
        <v>52</v>
      </c>
      <c r="F253" s="34"/>
      <c r="G253" s="34"/>
      <c r="H253" s="34"/>
      <c r="I253" s="34"/>
      <c r="J253" s="35"/>
      <c r="K253" s="105"/>
      <c r="L253" s="35"/>
      <c r="M253" s="107" t="s">
        <v>54</v>
      </c>
      <c r="N253" s="34"/>
      <c r="O253" s="34"/>
      <c r="P253" s="34"/>
      <c r="Q253" s="34"/>
      <c r="R253" s="35"/>
      <c r="S253" s="102"/>
      <c r="T253" s="112"/>
    </row>
    <row r="254" spans="2:27">
      <c r="C254" s="66"/>
      <c r="E254" s="67" t="s">
        <v>45</v>
      </c>
      <c r="F254" s="40"/>
      <c r="G254" s="39" t="s">
        <v>46</v>
      </c>
      <c r="H254" s="41"/>
      <c r="I254" s="42" t="s">
        <v>56</v>
      </c>
      <c r="J254" s="43"/>
      <c r="K254" s="106"/>
      <c r="L254" s="42"/>
      <c r="M254" s="39" t="s">
        <v>45</v>
      </c>
      <c r="N254" s="40"/>
      <c r="O254" s="39" t="s">
        <v>46</v>
      </c>
      <c r="P254" s="41"/>
      <c r="Q254" s="42" t="s">
        <v>56</v>
      </c>
      <c r="R254" s="43"/>
      <c r="S254" s="43"/>
      <c r="T254" s="113"/>
    </row>
    <row r="255" spans="2:27">
      <c r="C255" s="66"/>
      <c r="E255" s="68">
        <f>COUNTIF(R214:R248,"○")+COUNTIF(R214:R248,"×")</f>
        <v>5</v>
      </c>
      <c r="F255" s="40"/>
      <c r="G255" s="39">
        <f>COUNTIF(R214:R248,"○")</f>
        <v>0</v>
      </c>
      <c r="H255" s="41"/>
      <c r="I255" s="57" t="str">
        <f>IF(E255=0,"ー",IF(E255=G255,"達成","未達成"))</f>
        <v>未達成</v>
      </c>
      <c r="J255" s="43"/>
      <c r="K255" s="106"/>
      <c r="L255" s="42"/>
      <c r="M255" s="44">
        <f>M204+E255</f>
        <v>21</v>
      </c>
      <c r="N255" s="40"/>
      <c r="O255" s="39">
        <f>O204+G255</f>
        <v>11</v>
      </c>
      <c r="P255" s="41"/>
      <c r="Q255" s="57" t="str">
        <f>IF(E255=0,"ー",IF(M255=O255,"達成","未達成"))</f>
        <v>未達成</v>
      </c>
      <c r="R255" s="43"/>
      <c r="S255" s="43"/>
      <c r="T255" s="113"/>
    </row>
    <row r="256" spans="2:27">
      <c r="C256" s="66"/>
      <c r="E256" s="101" t="s">
        <v>53</v>
      </c>
      <c r="F256" s="37"/>
      <c r="G256" s="37"/>
      <c r="H256" s="37"/>
      <c r="I256" s="37"/>
      <c r="J256" s="38"/>
      <c r="K256" s="108"/>
      <c r="L256" s="37"/>
      <c r="M256" s="36" t="s">
        <v>55</v>
      </c>
      <c r="N256" s="37"/>
      <c r="O256" s="37"/>
      <c r="P256" s="37"/>
      <c r="Q256" s="37"/>
      <c r="R256" s="38"/>
      <c r="S256" s="38"/>
      <c r="T256" s="114"/>
    </row>
    <row r="257" spans="2:27">
      <c r="C257" s="66"/>
      <c r="E257" s="67" t="s">
        <v>45</v>
      </c>
      <c r="F257" s="40"/>
      <c r="G257" s="39" t="s">
        <v>46</v>
      </c>
      <c r="H257" s="41"/>
      <c r="I257" s="42" t="s">
        <v>56</v>
      </c>
      <c r="J257" s="43"/>
      <c r="K257" s="106"/>
      <c r="L257" s="42"/>
      <c r="M257" s="39" t="s">
        <v>45</v>
      </c>
      <c r="N257" s="40"/>
      <c r="O257" s="39" t="s">
        <v>46</v>
      </c>
      <c r="P257" s="41"/>
      <c r="Q257" s="42" t="s">
        <v>56</v>
      </c>
      <c r="R257" s="43"/>
      <c r="S257" s="43"/>
      <c r="T257" s="113"/>
    </row>
    <row r="258" spans="2:27">
      <c r="C258" s="66"/>
      <c r="E258" s="68">
        <f>COUNTIF(S214:S248,"○")+COUNTIF(S214:S248,"×")</f>
        <v>5</v>
      </c>
      <c r="F258" s="40"/>
      <c r="G258" s="39">
        <f>COUNTIF(S214:S248,"○")</f>
        <v>0</v>
      </c>
      <c r="H258" s="41"/>
      <c r="I258" s="57" t="str">
        <f>IF(E258=0,"ー",IF(G258=E258,"達成","未達成"))</f>
        <v>未達成</v>
      </c>
      <c r="J258" s="43"/>
      <c r="K258" s="106"/>
      <c r="L258" s="42"/>
      <c r="M258" s="44">
        <f>M207+E258</f>
        <v>21</v>
      </c>
      <c r="N258" s="40"/>
      <c r="O258" s="39">
        <f>O207+G258</f>
        <v>10</v>
      </c>
      <c r="P258" s="41"/>
      <c r="Q258" s="57" t="str">
        <f>IF(E258=0,"ー",IF(M258=O258,"達成","未達成"))</f>
        <v>未達成</v>
      </c>
      <c r="R258" s="43"/>
      <c r="S258" s="43"/>
      <c r="T258" s="113"/>
    </row>
    <row r="259" spans="2:27">
      <c r="C259" s="66"/>
      <c r="E259" s="101" t="s">
        <v>90</v>
      </c>
      <c r="F259" s="37"/>
      <c r="G259" s="37"/>
      <c r="H259" s="37"/>
      <c r="I259" s="37"/>
      <c r="J259" s="38"/>
      <c r="K259" s="108"/>
      <c r="L259" s="37"/>
      <c r="M259" s="36" t="s">
        <v>91</v>
      </c>
      <c r="N259" s="37"/>
      <c r="O259" s="37"/>
      <c r="P259" s="37"/>
      <c r="Q259" s="37"/>
      <c r="R259" s="38"/>
      <c r="S259" s="38"/>
      <c r="T259" s="114"/>
    </row>
    <row r="260" spans="2:27">
      <c r="C260" s="66"/>
      <c r="E260" s="67" t="s">
        <v>45</v>
      </c>
      <c r="F260" s="40"/>
      <c r="G260" s="39" t="s">
        <v>46</v>
      </c>
      <c r="H260" s="41"/>
      <c r="I260" s="42" t="s">
        <v>56</v>
      </c>
      <c r="J260" s="43"/>
      <c r="K260" s="106"/>
      <c r="L260" s="42"/>
      <c r="M260" s="39" t="s">
        <v>45</v>
      </c>
      <c r="N260" s="40"/>
      <c r="O260" s="39" t="s">
        <v>46</v>
      </c>
      <c r="P260" s="41"/>
      <c r="Q260" s="42" t="s">
        <v>56</v>
      </c>
      <c r="R260" s="43"/>
      <c r="S260" s="43"/>
      <c r="T260" s="113"/>
    </row>
    <row r="261" spans="2:27">
      <c r="C261" s="66"/>
      <c r="E261" s="68">
        <f>COUNTIF(T214:T248,"○")+COUNTIF(T214:T248,"×")</f>
        <v>5</v>
      </c>
      <c r="F261" s="40"/>
      <c r="G261" s="39">
        <f>COUNTIF(T214:T248,"○")</f>
        <v>0</v>
      </c>
      <c r="H261" s="41"/>
      <c r="I261" s="57" t="str">
        <f>IF(E261=0,"ー",IF(G261=E261,"達成","未達成"))</f>
        <v>未達成</v>
      </c>
      <c r="J261" s="43"/>
      <c r="K261" s="106"/>
      <c r="L261" s="42"/>
      <c r="M261" s="44">
        <f>M210+E261</f>
        <v>21</v>
      </c>
      <c r="N261" s="40"/>
      <c r="O261" s="39">
        <f>O210+G261</f>
        <v>9</v>
      </c>
      <c r="P261" s="41"/>
      <c r="Q261" s="57" t="str">
        <f>IF(E261=0,"ー",IF(M261=O261,"達成","未達成"))</f>
        <v>未達成</v>
      </c>
      <c r="R261" s="43"/>
      <c r="S261" s="43"/>
      <c r="T261" s="113"/>
    </row>
    <row r="262" spans="2:27" ht="9.75" customHeight="1">
      <c r="E262" s="58"/>
      <c r="F262" s="58"/>
      <c r="G262" s="58"/>
      <c r="H262" s="58"/>
      <c r="I262" s="58"/>
      <c r="J262" s="59"/>
      <c r="K262" s="59"/>
      <c r="L262" s="60"/>
      <c r="M262" s="61"/>
      <c r="N262" s="61"/>
      <c r="O262" s="61"/>
      <c r="P262" s="61"/>
      <c r="Q262" s="62"/>
      <c r="R262" s="61"/>
      <c r="S262" s="61"/>
      <c r="T262" s="111"/>
    </row>
    <row r="263" spans="2:27" ht="19.5">
      <c r="B263" s="177">
        <f>EDATE(B212,1)</f>
        <v>46023</v>
      </c>
      <c r="C263" s="177"/>
      <c r="N263" s="115"/>
      <c r="O263" s="145" t="s">
        <v>29</v>
      </c>
      <c r="P263" s="145"/>
      <c r="Q263" s="144"/>
      <c r="R263" s="144"/>
      <c r="S263" s="144"/>
      <c r="T263" s="144"/>
      <c r="W263" s="149" t="s">
        <v>51</v>
      </c>
      <c r="X263" s="72" t="s">
        <v>49</v>
      </c>
      <c r="Y263" s="147" t="s">
        <v>50</v>
      </c>
      <c r="Z263" s="148"/>
      <c r="AA263" s="116" t="s">
        <v>80</v>
      </c>
    </row>
    <row r="264" spans="2:27" ht="18.75" customHeight="1">
      <c r="B264" s="64" t="s">
        <v>23</v>
      </c>
      <c r="C264" s="64" t="s">
        <v>3</v>
      </c>
      <c r="D264" s="172" t="s">
        <v>4</v>
      </c>
      <c r="E264" s="172"/>
      <c r="F264" s="172"/>
      <c r="G264" s="173" t="s">
        <v>5</v>
      </c>
      <c r="H264" s="173"/>
      <c r="I264" s="173"/>
      <c r="J264" s="173" t="s">
        <v>9</v>
      </c>
      <c r="K264" s="173"/>
      <c r="L264" s="173"/>
      <c r="M264" s="173" t="s">
        <v>24</v>
      </c>
      <c r="N264" s="173"/>
      <c r="O264" s="173"/>
      <c r="P264" s="173"/>
      <c r="Q264" s="173"/>
      <c r="R264" s="56" t="s">
        <v>49</v>
      </c>
      <c r="S264" s="63" t="s">
        <v>50</v>
      </c>
      <c r="T264" s="63" t="s">
        <v>87</v>
      </c>
      <c r="W264" s="150"/>
      <c r="X264" s="69" t="s">
        <v>58</v>
      </c>
      <c r="Y264" s="71" t="s">
        <v>57</v>
      </c>
      <c r="Z264" s="70">
        <f>IF(COUNTIF(C265:C299,C265)=0,"",B265+COUNTIF(B265:B299,"&gt;=1"))</f>
        <v>46056</v>
      </c>
      <c r="AA264" s="117" t="s">
        <v>58</v>
      </c>
    </row>
    <row r="265" spans="2:27">
      <c r="B265" s="73">
        <f>IF(B263&gt;DATE(基本情報!$F$10,基本情報!$H$10,基本情報!$J$10),"ー",IF(COUNTIF(C214:C248,C214)=0,"",B214+COUNTIF(B214:B248,"&gt;=1")))</f>
        <v>46028</v>
      </c>
      <c r="C265" s="74" t="str">
        <f>IF(B265="ー","ー",$C$10)</f>
        <v>火</v>
      </c>
      <c r="D265" s="136" t="str">
        <f>IF(B265="","",IF(AND(B265&gt;=基本情報!$G$17,B265&lt;=基本情報!$J$17),"夏季休暇",IF(AND(B265&gt;=基本情報!$G$18,B265&lt;=基本情報!$J$18),"年末年始休暇",(IF($C265=基本情報!$G$16,"休日",IF($C265=基本情報!$I$16,"休日",""))))))</f>
        <v/>
      </c>
      <c r="E265" s="137"/>
      <c r="F265" s="138"/>
      <c r="G265" s="166"/>
      <c r="H265" s="167"/>
      <c r="I265" s="168"/>
      <c r="J265" s="169"/>
      <c r="K265" s="170"/>
      <c r="L265" s="171"/>
      <c r="M265" s="135"/>
      <c r="N265" s="135"/>
      <c r="O265" s="135"/>
      <c r="P265" s="135"/>
      <c r="Q265" s="135"/>
      <c r="R265" s="132" t="str">
        <f>IF(COUNTIF(B265:B271,"ー"),"ー",IF(COUNTBLANK(X265:X271)&lt;7,"×",IF(COUNTIF(G265:G271,プルダウン!$B$6)+COUNTIF(G265:G271,プルダウン!$B$7)+COUNTIF(G265:G271,プルダウン!$B$8)+COUNTIF(G265:G271,プルダウン!$B$9)+COUNTIF(G265:G271,プルダウン!$B$10)&gt;0,"ー",IF(COUNTIF(G265:G271,プルダウン!$B$3)+COUNTIF(G265:G271,プルダウン!$B$4)&gt;=2,"○","×"))))</f>
        <v>×</v>
      </c>
      <c r="S265" s="132" t="str">
        <f>IF(R265="○",IF(COUNTBLANK(Y265:Y271)=7,R265,"×"),R265)</f>
        <v>×</v>
      </c>
      <c r="T265" s="132" t="str">
        <f>IF(S265="○",IF(COUNTIF(AA265:AA271,プルダウン!$G$12)=0,S265,"×"),S265)</f>
        <v>×</v>
      </c>
      <c r="W265" s="79" t="str">
        <f>IF(G265=プルダウン!$B$5,ABS(B265-J265),"")</f>
        <v/>
      </c>
      <c r="X265" s="80" t="str">
        <f>IF(AND(D265="",G265=プルダウン!$B$4),"振替作業不可",IF(AND(D265=プルダウン!$B$3,G265=プルダウン!$B$5),"振替休日不可",IF(G265=プルダウン!$B$5,IF(J265="","振替作業日未入力",IF(AND(J265-B265&gt;=-28,J265-B265&lt;=28),"","28日以内に変更")),"")))</f>
        <v/>
      </c>
      <c r="Y265" s="178" t="str">
        <f>IF(G265=プルダウン!$B$4,IF(AND(J265&gt;=$B$265,J265&lt;$Z$264),"",プルダウン!$G$9),"")</f>
        <v/>
      </c>
      <c r="Z265" s="179"/>
      <c r="AA265" s="80" t="str">
        <f>IF(OR(C265="土",C265="日"),IF(G265=プルダウン!$B$4,IF(AND(J265&gt;=B265,J265&lt;=B271),プルダウン!$G$13,プルダウン!$G$12),""),"")</f>
        <v/>
      </c>
    </row>
    <row r="266" spans="2:27">
      <c r="B266" s="75">
        <f>IF(B265="ー","ー",IF(B265+1&gt;DATE(基本情報!$F$10,基本情報!$H$10,基本情報!$J$10),"ー",B265+1))</f>
        <v>46029</v>
      </c>
      <c r="C266" s="76" t="str">
        <f t="shared" ref="C266:C294" si="33">IFERROR(TEXT(B266,"aaa"),"")</f>
        <v>水</v>
      </c>
      <c r="D266" s="140" t="str">
        <f>IF(B266="","",IF(AND(B266&gt;=基本情報!$G$17,B266&lt;=基本情報!$J$17),"夏季休暇",IF(AND(B266&gt;=基本情報!$G$18,B266&lt;=基本情報!$J$18),"年末年始休暇",(IF($C266=基本情報!$G$16,"休日",IF($C266=基本情報!$I$16,"休日",""))))))</f>
        <v/>
      </c>
      <c r="E266" s="141"/>
      <c r="F266" s="142"/>
      <c r="G266" s="151"/>
      <c r="H266" s="152"/>
      <c r="I266" s="153"/>
      <c r="J266" s="163"/>
      <c r="K266" s="164"/>
      <c r="L266" s="165"/>
      <c r="M266" s="143"/>
      <c r="N266" s="143"/>
      <c r="O266" s="143"/>
      <c r="P266" s="143"/>
      <c r="Q266" s="143"/>
      <c r="R266" s="133"/>
      <c r="S266" s="133"/>
      <c r="T266" s="133"/>
      <c r="W266" s="81" t="str">
        <f>IF(G266=プルダウン!$B$5,ABS(B266-J266),"")</f>
        <v/>
      </c>
      <c r="X266" s="82" t="str">
        <f>IF(AND(D266="",G266=プルダウン!$B$4),"振替作業不可",IF(AND(D266=プルダウン!$B$3,G266=プルダウン!$B$5),"振替休日不可",IF(G266=プルダウン!$B$5,IF(J266="","振替作業日未入力",IF(AND(J266-B266&gt;=-28,J266-B266&lt;=28),"","28日以内に変更")),"")))</f>
        <v/>
      </c>
      <c r="Y266" s="186" t="str">
        <f>IF(G266=プルダウン!$B$4,IF(AND(J266&gt;=$B$265,J266&lt;$Z$264),"",プルダウン!$G$9),"")</f>
        <v/>
      </c>
      <c r="Z266" s="186"/>
      <c r="AA266" s="82" t="str">
        <f>IF(OR(C266="土",C266="日"),IF(G266=プルダウン!$B$4,IF(AND(J266&gt;=B265,J266&lt;=B271),プルダウン!$G$13,プルダウン!$G$12),""),"")</f>
        <v/>
      </c>
    </row>
    <row r="267" spans="2:27">
      <c r="B267" s="75">
        <f>IF(B266="ー","ー",IF(B266+1&gt;DATE(基本情報!$F$10,基本情報!$H$10,基本情報!$J$10),"ー",B266+1))</f>
        <v>46030</v>
      </c>
      <c r="C267" s="76" t="str">
        <f t="shared" si="33"/>
        <v>木</v>
      </c>
      <c r="D267" s="140" t="str">
        <f>IF(B267="","",IF(AND(B267&gt;=基本情報!$G$17,B267&lt;=基本情報!$J$17),"夏季休暇",IF(AND(B267&gt;=基本情報!$G$18,B267&lt;=基本情報!$J$18),"年末年始休暇",(IF($C267=基本情報!$G$16,"休日",IF($C267=基本情報!$I$16,"休日",""))))))</f>
        <v/>
      </c>
      <c r="E267" s="141"/>
      <c r="F267" s="142"/>
      <c r="G267" s="151"/>
      <c r="H267" s="152"/>
      <c r="I267" s="153"/>
      <c r="J267" s="163"/>
      <c r="K267" s="164"/>
      <c r="L267" s="165"/>
      <c r="M267" s="143"/>
      <c r="N267" s="143"/>
      <c r="O267" s="143"/>
      <c r="P267" s="143"/>
      <c r="Q267" s="143"/>
      <c r="R267" s="133"/>
      <c r="S267" s="133"/>
      <c r="T267" s="133"/>
      <c r="W267" s="81" t="str">
        <f>IF(G267=プルダウン!$B$5,ABS(B267-J267),"")</f>
        <v/>
      </c>
      <c r="X267" s="82" t="str">
        <f>IF(AND(D267="",G267=プルダウン!$B$4),"振替作業不可",IF(AND(D267=プルダウン!$B$3,G267=プルダウン!$B$5),"振替休日不可",IF(G267=プルダウン!$B$5,IF(J267="","振替作業日未入力",IF(AND(J267-B267&gt;=-28,J267-B267&lt;=28),"","28日以内に変更")),"")))</f>
        <v/>
      </c>
      <c r="Y267" s="186" t="str">
        <f>IF(G267=プルダウン!$B$4,IF(AND(J267&gt;=$B$265,J267&lt;$Z$264),"",プルダウン!$G$9),"")</f>
        <v/>
      </c>
      <c r="Z267" s="186"/>
      <c r="AA267" s="82" t="str">
        <f>IF(OR(C267="土",C267="日"),IF(G267=プルダウン!$B$4,IF(AND(J267&gt;=B265,J267&lt;=B271),プルダウン!$G$13,プルダウン!$G$12),""),"")</f>
        <v/>
      </c>
    </row>
    <row r="268" spans="2:27">
      <c r="B268" s="75">
        <f>IF(B267="ー","ー",IF(B267+1&gt;DATE(基本情報!$F$10,基本情報!$H$10,基本情報!$J$10),"ー",B267+1))</f>
        <v>46031</v>
      </c>
      <c r="C268" s="76" t="str">
        <f t="shared" si="33"/>
        <v>金</v>
      </c>
      <c r="D268" s="140" t="str">
        <f>IF(B268="","",IF(AND(B268&gt;=基本情報!$G$17,B268&lt;=基本情報!$J$17),"夏季休暇",IF(AND(B268&gt;=基本情報!$G$18,B268&lt;=基本情報!$J$18),"年末年始休暇",(IF($C268=基本情報!$G$16,"休日",IF($C268=基本情報!$I$16,"休日",""))))))</f>
        <v/>
      </c>
      <c r="E268" s="141"/>
      <c r="F268" s="142"/>
      <c r="G268" s="151"/>
      <c r="H268" s="152"/>
      <c r="I268" s="153"/>
      <c r="J268" s="163"/>
      <c r="K268" s="164"/>
      <c r="L268" s="165"/>
      <c r="M268" s="143"/>
      <c r="N268" s="143"/>
      <c r="O268" s="143"/>
      <c r="P268" s="143"/>
      <c r="Q268" s="143"/>
      <c r="R268" s="133"/>
      <c r="S268" s="133"/>
      <c r="T268" s="133"/>
      <c r="W268" s="81" t="str">
        <f>IF(G268=プルダウン!$B$5,ABS(B268-J268),"")</f>
        <v/>
      </c>
      <c r="X268" s="82" t="str">
        <f>IF(AND(D268="",G268=プルダウン!$B$4),"振替作業不可",IF(AND(D268=プルダウン!$B$3,G268=プルダウン!$B$5),"振替休日不可",IF(G268=プルダウン!$B$5,IF(J268="","振替作業日未入力",IF(AND(J268-B268&gt;=-28,J268-B268&lt;=28),"","28日以内に変更")),"")))</f>
        <v/>
      </c>
      <c r="Y268" s="186" t="str">
        <f>IF(G268=プルダウン!$B$4,IF(AND(J268&gt;=$B$265,J268&lt;$Z$264),"",プルダウン!$G$9),"")</f>
        <v/>
      </c>
      <c r="Z268" s="186"/>
      <c r="AA268" s="82" t="str">
        <f>IF(OR(C268="土",C268="日"),IF(G268=プルダウン!$B$4,IF(AND(J268&gt;=B265,J268&lt;=B271),プルダウン!$G$13,プルダウン!$G$12),""),"")</f>
        <v/>
      </c>
    </row>
    <row r="269" spans="2:27">
      <c r="B269" s="75">
        <f>IF(B268="ー","ー",IF(B268+1&gt;DATE(基本情報!$F$10,基本情報!$H$10,基本情報!$J$10),"ー",B268+1))</f>
        <v>46032</v>
      </c>
      <c r="C269" s="76" t="str">
        <f t="shared" si="33"/>
        <v>土</v>
      </c>
      <c r="D269" s="140" t="str">
        <f>IF(B269="","",IF(AND(B269&gt;=基本情報!$G$17,B269&lt;=基本情報!$J$17),"夏季休暇",IF(AND(B269&gt;=基本情報!$G$18,B269&lt;=基本情報!$J$18),"年末年始休暇",(IF($C269=基本情報!$G$16,"休日",IF($C269=基本情報!$I$16,"休日",""))))))</f>
        <v>休日</v>
      </c>
      <c r="E269" s="141"/>
      <c r="F269" s="142"/>
      <c r="G269" s="151"/>
      <c r="H269" s="152"/>
      <c r="I269" s="153"/>
      <c r="J269" s="163"/>
      <c r="K269" s="164"/>
      <c r="L269" s="165"/>
      <c r="M269" s="143"/>
      <c r="N269" s="143"/>
      <c r="O269" s="143"/>
      <c r="P269" s="143"/>
      <c r="Q269" s="143"/>
      <c r="R269" s="133"/>
      <c r="S269" s="133"/>
      <c r="T269" s="133"/>
      <c r="W269" s="81" t="str">
        <f>IF(G269=プルダウン!$B$5,ABS(B269-J269),"")</f>
        <v/>
      </c>
      <c r="X269" s="82" t="str">
        <f>IF(AND(D269="",G269=プルダウン!$B$4),"振替作業不可",IF(AND(D269=プルダウン!$B$3,G269=プルダウン!$B$5),"振替休日不可",IF(G269=プルダウン!$B$5,IF(J269="","振替作業日未入力",IF(AND(J269-B269&gt;=-28,J269-B269&lt;=28),"","28日以内に変更")),"")))</f>
        <v/>
      </c>
      <c r="Y269" s="186" t="str">
        <f>IF(G269=プルダウン!$B$4,IF(AND(J269&gt;=$B$265,J269&lt;$Z$264),"",プルダウン!$G$9),"")</f>
        <v/>
      </c>
      <c r="Z269" s="186"/>
      <c r="AA269" s="82" t="str">
        <f>IF(OR(C269="土",C269="日"),IF(G269=プルダウン!$B$4,IF(AND(J269&gt;=B265,J269&lt;=B271),プルダウン!$G$13,プルダウン!$G$12),""),"")</f>
        <v/>
      </c>
    </row>
    <row r="270" spans="2:27">
      <c r="B270" s="75">
        <f>IF(B269="ー","ー",IF(B269+1&gt;DATE(基本情報!$F$10,基本情報!$H$10,基本情報!$J$10),"ー",B269+1))</f>
        <v>46033</v>
      </c>
      <c r="C270" s="76" t="str">
        <f t="shared" si="33"/>
        <v>日</v>
      </c>
      <c r="D270" s="140" t="str">
        <f>IF(B270="","",IF(AND(B270&gt;=基本情報!$G$17,B270&lt;=基本情報!$J$17),"夏季休暇",IF(AND(B270&gt;=基本情報!$G$18,B270&lt;=基本情報!$J$18),"年末年始休暇",(IF($C270=基本情報!$G$16,"休日",IF($C270=基本情報!$I$16,"休日",""))))))</f>
        <v>休日</v>
      </c>
      <c r="E270" s="141"/>
      <c r="F270" s="142"/>
      <c r="G270" s="151"/>
      <c r="H270" s="152"/>
      <c r="I270" s="153"/>
      <c r="J270" s="163"/>
      <c r="K270" s="164"/>
      <c r="L270" s="165"/>
      <c r="M270" s="143"/>
      <c r="N270" s="143"/>
      <c r="O270" s="143"/>
      <c r="P270" s="143"/>
      <c r="Q270" s="143"/>
      <c r="R270" s="133"/>
      <c r="S270" s="133"/>
      <c r="T270" s="133"/>
      <c r="W270" s="81" t="str">
        <f>IF(G270=プルダウン!$B$5,ABS(B270-J270),"")</f>
        <v/>
      </c>
      <c r="X270" s="82" t="str">
        <f>IF(AND(D270="",G270=プルダウン!$B$4),"振替作業不可",IF(AND(D270=プルダウン!$B$3,G270=プルダウン!$B$5),"振替休日不可",IF(G270=プルダウン!$B$5,IF(J270="","振替作業日未入力",IF(AND(J270-B270&gt;=-28,J270-B270&lt;=28),"","28日以内に変更")),"")))</f>
        <v/>
      </c>
      <c r="Y270" s="186" t="str">
        <f>IF(G270=プルダウン!$B$4,IF(AND(J270&gt;=$B$265,J270&lt;$Z$264),"",プルダウン!$G$9),"")</f>
        <v/>
      </c>
      <c r="Z270" s="186"/>
      <c r="AA270" s="82" t="str">
        <f>IF(OR(C270="土",C270="日"),IF(G270=プルダウン!$B$4,IF(AND(J270&gt;=B265,J270&lt;=B271),プルダウン!$G$13,プルダウン!$G$12),""),"")</f>
        <v/>
      </c>
    </row>
    <row r="271" spans="2:27">
      <c r="B271" s="77">
        <f>IF(B270="ー","ー",IF(B270+1&gt;DATE(基本情報!$F$10,基本情報!$H$10,基本情報!$J$10),"ー",B270+1))</f>
        <v>46034</v>
      </c>
      <c r="C271" s="78" t="str">
        <f t="shared" si="33"/>
        <v>月</v>
      </c>
      <c r="D271" s="154" t="str">
        <f>IF(B271="","",IF(AND(B271&gt;=基本情報!$G$17,B271&lt;=基本情報!$J$17),"夏季休暇",IF(AND(B271&gt;=基本情報!$G$18,B271&lt;=基本情報!$J$18),"年末年始休暇",(IF($C271=基本情報!$G$16,"休日",IF($C271=基本情報!$I$16,"休日",""))))))</f>
        <v/>
      </c>
      <c r="E271" s="155"/>
      <c r="F271" s="156"/>
      <c r="G271" s="157"/>
      <c r="H271" s="158"/>
      <c r="I271" s="159"/>
      <c r="J271" s="160"/>
      <c r="K271" s="161"/>
      <c r="L271" s="162"/>
      <c r="M271" s="146"/>
      <c r="N271" s="146"/>
      <c r="O271" s="146"/>
      <c r="P271" s="146"/>
      <c r="Q271" s="146"/>
      <c r="R271" s="134"/>
      <c r="S271" s="134"/>
      <c r="T271" s="134"/>
      <c r="W271" s="83" t="str">
        <f>IF(G271=プルダウン!$B$5,ABS(B271-J271),"")</f>
        <v/>
      </c>
      <c r="X271" s="84" t="str">
        <f>IF(AND(D271="",G271=プルダウン!$B$4),"振替作業不可",IF(AND(D271=プルダウン!$B$3,G271=プルダウン!$B$5),"振替休日不可",IF(G271=プルダウン!$B$5,IF(J271="","振替作業日未入力",IF(AND(J271-B271&gt;=-28,J271-B271&lt;=28),"","28日以内に変更")),"")))</f>
        <v/>
      </c>
      <c r="Y271" s="184" t="str">
        <f>IF(G271=プルダウン!$B$4,IF(AND(J271&gt;=$B$265,J271&lt;$Z$264),"",プルダウン!$G$9),"")</f>
        <v/>
      </c>
      <c r="Z271" s="184"/>
      <c r="AA271" s="84" t="str">
        <f>IF(OR(C271="土",C271="日"),IF(G271=プルダウン!$B$4,IF(AND(J271&gt;=B265,J271&lt;=B271),プルダウン!$G$13,プルダウン!$G$12),""),"")</f>
        <v/>
      </c>
    </row>
    <row r="272" spans="2:27">
      <c r="B272" s="73">
        <f>IF(B271="ー","ー",IF(B271+1&gt;DATE(基本情報!$F$10,基本情報!$H$10,基本情報!$J$10),"ー",IF(MONTH(B265)=MONTH(B271+1),B271+1,"ー")))</f>
        <v>46035</v>
      </c>
      <c r="C272" s="74" t="str">
        <f t="shared" si="33"/>
        <v>火</v>
      </c>
      <c r="D272" s="136" t="str">
        <f>IF(B272="","",IF(AND(B272&gt;=基本情報!$G$17,B272&lt;=基本情報!$J$17),"夏季休暇",IF(AND(B272&gt;=基本情報!$G$18,B272&lt;=基本情報!$J$18),"年末年始休暇",(IF($C272=基本情報!$G$16,"休日",IF($C272=基本情報!$I$16,"休日",""))))))</f>
        <v/>
      </c>
      <c r="E272" s="137"/>
      <c r="F272" s="138"/>
      <c r="G272" s="166"/>
      <c r="H272" s="167"/>
      <c r="I272" s="168"/>
      <c r="J272" s="169"/>
      <c r="K272" s="170"/>
      <c r="L272" s="171"/>
      <c r="M272" s="135"/>
      <c r="N272" s="135"/>
      <c r="O272" s="135"/>
      <c r="P272" s="135"/>
      <c r="Q272" s="135"/>
      <c r="R272" s="132" t="str">
        <f>IF(COUNTIF(B272:B278,"ー"),"ー",IF(COUNTBLANK(X272:X278)&lt;7,"×",IF(COUNTIF(G272:G278,プルダウン!$B$6)+COUNTIF(G272:G278,プルダウン!$B$7)+COUNTIF(G272:G278,プルダウン!$B$8)+COUNTIF(G272:G278,プルダウン!$B$9)+COUNTIF(G272:G278,プルダウン!$B$10)&gt;0,"ー",IF(COUNTIF(G272:G278,プルダウン!$B$3)+COUNTIF(G272:G278,プルダウン!$B$4)&gt;=2,"○","×"))))</f>
        <v>×</v>
      </c>
      <c r="S272" s="132" t="str">
        <f>IF(R272="○",IF(COUNTBLANK(Y272:Y278)=7,R272,"×"),R272)</f>
        <v>×</v>
      </c>
      <c r="T272" s="132" t="str">
        <f>IF(S272="○",IF(COUNTIF(AA272:AA278,プルダウン!$G$12)=0,S272,"×"),S272)</f>
        <v>×</v>
      </c>
      <c r="W272" s="79" t="str">
        <f>IF(G272=プルダウン!$B$5,ABS(B272-J272),"")</f>
        <v/>
      </c>
      <c r="X272" s="80" t="str">
        <f>IF(AND(D272="",G272=プルダウン!$B$4),"振替作業不可",IF(AND(D272=プルダウン!$B$3,G272=プルダウン!$B$5),"振替休日不可",IF(G272=プルダウン!$B$5,IF(J272="","振替作業日未入力",IF(AND(J272-B272&gt;=-28,J272-B272&lt;=28),"","28日以内に変更")),"")))</f>
        <v/>
      </c>
      <c r="Y272" s="185" t="str">
        <f>IF(G272=プルダウン!$B$4,IF(AND(J272&gt;=$B$265,J272&lt;$Z$264),"",プルダウン!$G$9),"")</f>
        <v/>
      </c>
      <c r="Z272" s="185"/>
      <c r="AA272" s="80" t="str">
        <f>IF(OR(C272="土",C272="日"),IF(G272=プルダウン!$B$4,IF(AND(J272&gt;=B272,J272&lt;=B278),プルダウン!$G$13,プルダウン!$G$12),""),"")</f>
        <v/>
      </c>
    </row>
    <row r="273" spans="2:27">
      <c r="B273" s="75">
        <f>IF(B272="ー","ー",IF(B272+1&gt;DATE(基本情報!$F$10,基本情報!$H$10,基本情報!$J$10),"ー",B272+1))</f>
        <v>46036</v>
      </c>
      <c r="C273" s="76" t="str">
        <f t="shared" si="33"/>
        <v>水</v>
      </c>
      <c r="D273" s="140" t="str">
        <f>IF(B273="","",IF(AND(B273&gt;=基本情報!$G$17,B273&lt;=基本情報!$J$17),"夏季休暇",IF(AND(B273&gt;=基本情報!$G$18,B273&lt;=基本情報!$J$18),"年末年始休暇",(IF($C273=基本情報!$G$16,"休日",IF($C273=基本情報!$I$16,"休日",""))))))</f>
        <v/>
      </c>
      <c r="E273" s="141"/>
      <c r="F273" s="142"/>
      <c r="G273" s="151"/>
      <c r="H273" s="152"/>
      <c r="I273" s="153"/>
      <c r="J273" s="163"/>
      <c r="K273" s="164"/>
      <c r="L273" s="165"/>
      <c r="M273" s="143"/>
      <c r="N273" s="143"/>
      <c r="O273" s="143"/>
      <c r="P273" s="143"/>
      <c r="Q273" s="143"/>
      <c r="R273" s="133"/>
      <c r="S273" s="133"/>
      <c r="T273" s="133"/>
      <c r="W273" s="81" t="str">
        <f>IF(G273=プルダウン!$B$5,ABS(B273-J273),"")</f>
        <v/>
      </c>
      <c r="X273" s="82" t="str">
        <f>IF(AND(D273="",G273=プルダウン!$B$4),"振替作業不可",IF(AND(D273=プルダウン!$B$3,G273=プルダウン!$B$5),"振替休日不可",IF(G273=プルダウン!$B$5,IF(J273="","振替作業日未入力",IF(AND(J273-B273&gt;=-28,J273-B273&lt;=28),"","28日以内に変更")),"")))</f>
        <v/>
      </c>
      <c r="Y273" s="186" t="str">
        <f>IF(G273=プルダウン!$B$4,IF(AND(J273&gt;=$B$265,J273&lt;$Z$264),"",プルダウン!$G$9),"")</f>
        <v/>
      </c>
      <c r="Z273" s="186"/>
      <c r="AA273" s="82" t="str">
        <f>IF(OR(C273="土",C273="日"),IF(G273=プルダウン!$B$4,IF(AND(J273&gt;=B272,J273&lt;=B278),プルダウン!$G$13,プルダウン!$G$12),""),"")</f>
        <v/>
      </c>
    </row>
    <row r="274" spans="2:27">
      <c r="B274" s="75">
        <f>IF(B273="ー","ー",IF(B273+1&gt;DATE(基本情報!$F$10,基本情報!$H$10,基本情報!$J$10),"ー",B273+1))</f>
        <v>46037</v>
      </c>
      <c r="C274" s="76" t="str">
        <f t="shared" si="33"/>
        <v>木</v>
      </c>
      <c r="D274" s="140" t="str">
        <f>IF(B274="","",IF(AND(B274&gt;=基本情報!$G$17,B274&lt;=基本情報!$J$17),"夏季休暇",IF(AND(B274&gt;=基本情報!$G$18,B274&lt;=基本情報!$J$18),"年末年始休暇",(IF($C274=基本情報!$G$16,"休日",IF($C274=基本情報!$I$16,"休日",""))))))</f>
        <v/>
      </c>
      <c r="E274" s="141"/>
      <c r="F274" s="142"/>
      <c r="G274" s="151"/>
      <c r="H274" s="152"/>
      <c r="I274" s="153"/>
      <c r="J274" s="163"/>
      <c r="K274" s="164"/>
      <c r="L274" s="165"/>
      <c r="M274" s="143"/>
      <c r="N274" s="143"/>
      <c r="O274" s="143"/>
      <c r="P274" s="143"/>
      <c r="Q274" s="143"/>
      <c r="R274" s="133"/>
      <c r="S274" s="133"/>
      <c r="T274" s="133"/>
      <c r="W274" s="81" t="str">
        <f>IF(G274=プルダウン!$B$5,ABS(B274-J274),"")</f>
        <v/>
      </c>
      <c r="X274" s="82" t="str">
        <f>IF(AND(D274="",G274=プルダウン!$B$4),"振替作業不可",IF(AND(D274=プルダウン!$B$3,G274=プルダウン!$B$5),"振替休日不可",IF(G274=プルダウン!$B$5,IF(J274="","振替作業日未入力",IF(AND(J274-B274&gt;=-28,J274-B274&lt;=28),"","28日以内に変更")),"")))</f>
        <v/>
      </c>
      <c r="Y274" s="186" t="str">
        <f>IF(G274=プルダウン!$B$4,IF(AND(J274&gt;=$B$265,J274&lt;$Z$264),"",プルダウン!$G$9),"")</f>
        <v/>
      </c>
      <c r="Z274" s="186"/>
      <c r="AA274" s="82" t="str">
        <f>IF(OR(C274="土",C274="日"),IF(G274=プルダウン!$B$4,IF(AND(J274&gt;=B272,J274&lt;=B278),プルダウン!$G$13,プルダウン!$G$12),""),"")</f>
        <v/>
      </c>
    </row>
    <row r="275" spans="2:27">
      <c r="B275" s="75">
        <f>IF(B274="ー","ー",IF(B274+1&gt;DATE(基本情報!$F$10,基本情報!$H$10,基本情報!$J$10),"ー",B274+1))</f>
        <v>46038</v>
      </c>
      <c r="C275" s="76" t="str">
        <f t="shared" si="33"/>
        <v>金</v>
      </c>
      <c r="D275" s="140" t="str">
        <f>IF(B275="","",IF(AND(B275&gt;=基本情報!$G$17,B275&lt;=基本情報!$J$17),"夏季休暇",IF(AND(B275&gt;=基本情報!$G$18,B275&lt;=基本情報!$J$18),"年末年始休暇",(IF($C275=基本情報!$G$16,"休日",IF($C275=基本情報!$I$16,"休日",""))))))</f>
        <v/>
      </c>
      <c r="E275" s="141"/>
      <c r="F275" s="142"/>
      <c r="G275" s="151"/>
      <c r="H275" s="152"/>
      <c r="I275" s="153"/>
      <c r="J275" s="163"/>
      <c r="K275" s="164"/>
      <c r="L275" s="165"/>
      <c r="M275" s="143"/>
      <c r="N275" s="143"/>
      <c r="O275" s="143"/>
      <c r="P275" s="143"/>
      <c r="Q275" s="143"/>
      <c r="R275" s="133"/>
      <c r="S275" s="133"/>
      <c r="T275" s="133"/>
      <c r="W275" s="81" t="str">
        <f>IF(G275=プルダウン!$B$5,ABS(B275-J275),"")</f>
        <v/>
      </c>
      <c r="X275" s="82" t="str">
        <f>IF(AND(D275="",G275=プルダウン!$B$4),"振替作業不可",IF(AND(D275=プルダウン!$B$3,G275=プルダウン!$B$5),"振替休日不可",IF(G275=プルダウン!$B$5,IF(J275="","振替作業日未入力",IF(AND(J275-B275&gt;=-28,J275-B275&lt;=28),"","28日以内に変更")),"")))</f>
        <v/>
      </c>
      <c r="Y275" s="186" t="str">
        <f>IF(G275=プルダウン!$B$4,IF(AND(J275&gt;=$B$265,J275&lt;$Z$264),"",プルダウン!$G$9),"")</f>
        <v/>
      </c>
      <c r="Z275" s="186"/>
      <c r="AA275" s="82" t="str">
        <f>IF(OR(C275="土",C275="日"),IF(G275=プルダウン!$B$4,IF(AND(J275&gt;=B272,J275&lt;=B278),プルダウン!$G$13,プルダウン!$G$12),""),"")</f>
        <v/>
      </c>
    </row>
    <row r="276" spans="2:27">
      <c r="B276" s="75">
        <f>IF(B275="ー","ー",IF(B275+1&gt;DATE(基本情報!$F$10,基本情報!$H$10,基本情報!$J$10),"ー",B275+1))</f>
        <v>46039</v>
      </c>
      <c r="C276" s="76" t="str">
        <f t="shared" si="33"/>
        <v>土</v>
      </c>
      <c r="D276" s="140" t="str">
        <f>IF(B276="","",IF(AND(B276&gt;=基本情報!$G$17,B276&lt;=基本情報!$J$17),"夏季休暇",IF(AND(B276&gt;=基本情報!$G$18,B276&lt;=基本情報!$J$18),"年末年始休暇",(IF($C276=基本情報!$G$16,"休日",IF($C276=基本情報!$I$16,"休日",""))))))</f>
        <v>休日</v>
      </c>
      <c r="E276" s="141"/>
      <c r="F276" s="142"/>
      <c r="G276" s="151"/>
      <c r="H276" s="152"/>
      <c r="I276" s="153"/>
      <c r="J276" s="163"/>
      <c r="K276" s="164"/>
      <c r="L276" s="165"/>
      <c r="M276" s="143"/>
      <c r="N276" s="143"/>
      <c r="O276" s="143"/>
      <c r="P276" s="143"/>
      <c r="Q276" s="143"/>
      <c r="R276" s="133"/>
      <c r="S276" s="133"/>
      <c r="T276" s="133"/>
      <c r="W276" s="81" t="str">
        <f>IF(G276=プルダウン!$B$5,ABS(B276-J276),"")</f>
        <v/>
      </c>
      <c r="X276" s="82" t="str">
        <f>IF(AND(D276="",G276=プルダウン!$B$4),"振替作業不可",IF(AND(D276=プルダウン!$B$3,G276=プルダウン!$B$5),"振替休日不可",IF(G276=プルダウン!$B$5,IF(J276="","振替作業日未入力",IF(AND(J276-B276&gt;=-28,J276-B276&lt;=28),"","28日以内に変更")),"")))</f>
        <v/>
      </c>
      <c r="Y276" s="186" t="str">
        <f>IF(G276=プルダウン!$B$4,IF(AND(J276&gt;=$B$265,J276&lt;$Z$264),"",プルダウン!$G$9),"")</f>
        <v/>
      </c>
      <c r="Z276" s="186"/>
      <c r="AA276" s="82" t="str">
        <f>IF(OR(C276="土",C276="日"),IF(G276=プルダウン!$B$4,IF(AND(J276&gt;=B272,J276&lt;=B278),プルダウン!$G$13,プルダウン!$G$12),""),"")</f>
        <v/>
      </c>
    </row>
    <row r="277" spans="2:27">
      <c r="B277" s="75">
        <f>IF(B276="ー","ー",IF(B276+1&gt;DATE(基本情報!$F$10,基本情報!$H$10,基本情報!$J$10),"ー",B276+1))</f>
        <v>46040</v>
      </c>
      <c r="C277" s="76" t="str">
        <f t="shared" si="33"/>
        <v>日</v>
      </c>
      <c r="D277" s="140" t="str">
        <f>IF(B277="","",IF(AND(B277&gt;=基本情報!$G$17,B277&lt;=基本情報!$J$17),"夏季休暇",IF(AND(B277&gt;=基本情報!$G$18,B277&lt;=基本情報!$J$18),"年末年始休暇",(IF($C277=基本情報!$G$16,"休日",IF($C277=基本情報!$I$16,"休日",""))))))</f>
        <v>休日</v>
      </c>
      <c r="E277" s="141"/>
      <c r="F277" s="142"/>
      <c r="G277" s="151"/>
      <c r="H277" s="152"/>
      <c r="I277" s="153"/>
      <c r="J277" s="163"/>
      <c r="K277" s="164"/>
      <c r="L277" s="165"/>
      <c r="M277" s="143"/>
      <c r="N277" s="143"/>
      <c r="O277" s="143"/>
      <c r="P277" s="143"/>
      <c r="Q277" s="143"/>
      <c r="R277" s="133"/>
      <c r="S277" s="133"/>
      <c r="T277" s="133"/>
      <c r="W277" s="81" t="str">
        <f>IF(G277=プルダウン!$B$5,ABS(B277-J277),"")</f>
        <v/>
      </c>
      <c r="X277" s="82" t="str">
        <f>IF(AND(D277="",G277=プルダウン!$B$4),"振替作業不可",IF(AND(D277=プルダウン!$B$3,G277=プルダウン!$B$5),"振替休日不可",IF(G277=プルダウン!$B$5,IF(J277="","振替作業日未入力",IF(AND(J277-B277&gt;=-28,J277-B277&lt;=28),"","28日以内に変更")),"")))</f>
        <v/>
      </c>
      <c r="Y277" s="186" t="str">
        <f>IF(G277=プルダウン!$B$4,IF(AND(J277&gt;=$B$265,J277&lt;$Z$264),"",プルダウン!$G$9),"")</f>
        <v/>
      </c>
      <c r="Z277" s="186"/>
      <c r="AA277" s="82" t="str">
        <f>IF(OR(C277="土",C277="日"),IF(G277=プルダウン!$B$4,IF(AND(J277&gt;=B272,J277&lt;=B278),プルダウン!$G$13,プルダウン!$G$12),""),"")</f>
        <v/>
      </c>
    </row>
    <row r="278" spans="2:27">
      <c r="B278" s="77">
        <f>IF(B277="ー","ー",IF(B277+1&gt;DATE(基本情報!$F$10,基本情報!$H$10,基本情報!$J$10),"ー",B277+1))</f>
        <v>46041</v>
      </c>
      <c r="C278" s="78" t="str">
        <f t="shared" si="33"/>
        <v>月</v>
      </c>
      <c r="D278" s="154" t="str">
        <f>IF(B278="","",IF(AND(B278&gt;=基本情報!$G$17,B278&lt;=基本情報!$J$17),"夏季休暇",IF(AND(B278&gt;=基本情報!$G$18,B278&lt;=基本情報!$J$18),"年末年始休暇",(IF($C278=基本情報!$G$16,"休日",IF($C278=基本情報!$I$16,"休日",""))))))</f>
        <v/>
      </c>
      <c r="E278" s="155"/>
      <c r="F278" s="156"/>
      <c r="G278" s="157"/>
      <c r="H278" s="158"/>
      <c r="I278" s="159"/>
      <c r="J278" s="160"/>
      <c r="K278" s="161"/>
      <c r="L278" s="162"/>
      <c r="M278" s="146"/>
      <c r="N278" s="146"/>
      <c r="O278" s="146"/>
      <c r="P278" s="146"/>
      <c r="Q278" s="146"/>
      <c r="R278" s="134"/>
      <c r="S278" s="134"/>
      <c r="T278" s="134"/>
      <c r="W278" s="83" t="str">
        <f>IF(G278=プルダウン!$B$5,ABS(B278-J278),"")</f>
        <v/>
      </c>
      <c r="X278" s="84" t="str">
        <f>IF(AND(D278="",G278=プルダウン!$B$4),"振替作業不可",IF(AND(D278=プルダウン!$B$3,G278=プルダウン!$B$5),"振替休日不可",IF(G278=プルダウン!$B$5,IF(J278="","振替作業日未入力",IF(AND(J278-B278&gt;=-28,J278-B278&lt;=28),"","28日以内に変更")),"")))</f>
        <v/>
      </c>
      <c r="Y278" s="184" t="str">
        <f>IF(G278=プルダウン!$B$4,IF(AND(J278&gt;=$B$265,J278&lt;$Z$264),"",プルダウン!$G$9),"")</f>
        <v/>
      </c>
      <c r="Z278" s="184"/>
      <c r="AA278" s="84" t="str">
        <f>IF(OR(C278="土",C278="日"),IF(G278=プルダウン!$B$4,IF(AND(J278&gt;=B272,J278&lt;=B278),プルダウン!$G$13,プルダウン!$G$12),""),"")</f>
        <v/>
      </c>
    </row>
    <row r="279" spans="2:27">
      <c r="B279" s="73">
        <f>IF(B278="ー","ー",IF(B278+1&gt;DATE(基本情報!$F$10,基本情報!$H$10,基本情報!$J$10),"ー",IF(MONTH(B272)=MONTH(B278+1),B278+1,"ー")))</f>
        <v>46042</v>
      </c>
      <c r="C279" s="74" t="str">
        <f t="shared" si="33"/>
        <v>火</v>
      </c>
      <c r="D279" s="136" t="str">
        <f>IF(B279="","",IF(AND(B279&gt;=基本情報!$G$17,B279&lt;=基本情報!$J$17),"夏季休暇",IF(AND(B279&gt;=基本情報!$G$18,B279&lt;=基本情報!$J$18),"年末年始休暇",(IF($C279=基本情報!$G$16,"休日",IF($C279=基本情報!$I$16,"休日",""))))))</f>
        <v/>
      </c>
      <c r="E279" s="137"/>
      <c r="F279" s="138"/>
      <c r="G279" s="166"/>
      <c r="H279" s="167"/>
      <c r="I279" s="168"/>
      <c r="J279" s="169"/>
      <c r="K279" s="170"/>
      <c r="L279" s="171"/>
      <c r="M279" s="135"/>
      <c r="N279" s="135"/>
      <c r="O279" s="135"/>
      <c r="P279" s="135"/>
      <c r="Q279" s="135"/>
      <c r="R279" s="132" t="str">
        <f>IF(COUNTIF(B279:B285,"ー"),"ー",IF(COUNTBLANK(X279:X285)&lt;7,"×",IF(COUNTIF(G279:G285,プルダウン!$B$6)+COUNTIF(G279:G285,プルダウン!$B$7)+COUNTIF(G279:G285,プルダウン!$B$8)+COUNTIF(G279:G285,プルダウン!$B$9)+COUNTIF(G279:G285,プルダウン!$B$10)&gt;0,"ー",IF(COUNTIF(G279:G285,プルダウン!$B$3)+COUNTIF(G279:G285,プルダウン!$B$4)&gt;=2,"○","×"))))</f>
        <v>×</v>
      </c>
      <c r="S279" s="132" t="str">
        <f>IF(R279="○",IF(COUNTBLANK(Y279:Y285)=7,R279,"×"),R279)</f>
        <v>×</v>
      </c>
      <c r="T279" s="132" t="str">
        <f>IF(S279="○",IF(COUNTIF(AA279:AA285,プルダウン!$G$12)=0,S279,"×"),S279)</f>
        <v>×</v>
      </c>
      <c r="W279" s="79" t="str">
        <f>IF(G279=プルダウン!$B$5,ABS(B279-J279),"")</f>
        <v/>
      </c>
      <c r="X279" s="80" t="str">
        <f>IF(AND(D279="",G279=プルダウン!$B$4),"振替作業不可",IF(AND(D279=プルダウン!$B$3,G279=プルダウン!$B$5),"振替休日不可",IF(G279=プルダウン!$B$5,IF(J279="","振替作業日未入力",IF(AND(J279-B279&gt;=-28,J279-B279&lt;=28),"","28日以内に変更")),"")))</f>
        <v/>
      </c>
      <c r="Y279" s="185" t="str">
        <f>IF(G279=プルダウン!$B$4,IF(AND(J279&gt;=$B$265,J279&lt;$Z$264),"",プルダウン!$G$9),"")</f>
        <v/>
      </c>
      <c r="Z279" s="185"/>
      <c r="AA279" s="80" t="str">
        <f>IF(OR(C279="土",C279="日"),IF(G279=プルダウン!$B$4,IF(AND(J279&gt;=B279,J279&lt;=B285),プルダウン!$G$13,プルダウン!$G$12),""),"")</f>
        <v/>
      </c>
    </row>
    <row r="280" spans="2:27">
      <c r="B280" s="75">
        <f>IF(B279="ー","ー",IF(B279+1&gt;DATE(基本情報!$F$10,基本情報!$H$10,基本情報!$J$10),"ー",B279+1))</f>
        <v>46043</v>
      </c>
      <c r="C280" s="76" t="str">
        <f t="shared" si="33"/>
        <v>水</v>
      </c>
      <c r="D280" s="140" t="str">
        <f>IF(B280="","",IF(AND(B280&gt;=基本情報!$G$17,B280&lt;=基本情報!$J$17),"夏季休暇",IF(AND(B280&gt;=基本情報!$G$18,B280&lt;=基本情報!$J$18),"年末年始休暇",(IF($C280=基本情報!$G$16,"休日",IF($C280=基本情報!$I$16,"休日",""))))))</f>
        <v/>
      </c>
      <c r="E280" s="141"/>
      <c r="F280" s="142"/>
      <c r="G280" s="151"/>
      <c r="H280" s="152"/>
      <c r="I280" s="153"/>
      <c r="J280" s="163"/>
      <c r="K280" s="164"/>
      <c r="L280" s="165"/>
      <c r="M280" s="143"/>
      <c r="N280" s="143"/>
      <c r="O280" s="143"/>
      <c r="P280" s="143"/>
      <c r="Q280" s="143"/>
      <c r="R280" s="133"/>
      <c r="S280" s="133"/>
      <c r="T280" s="133"/>
      <c r="W280" s="81" t="str">
        <f>IF(G280=プルダウン!$B$5,ABS(B280-J280),"")</f>
        <v/>
      </c>
      <c r="X280" s="82" t="str">
        <f>IF(AND(D280="",G280=プルダウン!$B$4),"振替作業不可",IF(AND(D280=プルダウン!$B$3,G280=プルダウン!$B$5),"振替休日不可",IF(G280=プルダウン!$B$5,IF(J280="","振替作業日未入力",IF(AND(J280-B280&gt;=-28,J280-B280&lt;=28),"","28日以内に変更")),"")))</f>
        <v/>
      </c>
      <c r="Y280" s="186" t="str">
        <f>IF(G280=プルダウン!$B$4,IF(AND(J280&gt;=$B$265,J280&lt;$Z$264),"",プルダウン!$G$9),"")</f>
        <v/>
      </c>
      <c r="Z280" s="186"/>
      <c r="AA280" s="82" t="str">
        <f>IF(OR(C280="土",C280="日"),IF(G280=プルダウン!$B$4,IF(AND(J280&gt;=B279,J280&lt;=B285),プルダウン!$G$13,プルダウン!$G$12),""),"")</f>
        <v/>
      </c>
    </row>
    <row r="281" spans="2:27">
      <c r="B281" s="75">
        <f>IF(B280="ー","ー",IF(B280+1&gt;DATE(基本情報!$F$10,基本情報!$H$10,基本情報!$J$10),"ー",B280+1))</f>
        <v>46044</v>
      </c>
      <c r="C281" s="76" t="str">
        <f t="shared" si="33"/>
        <v>木</v>
      </c>
      <c r="D281" s="140" t="str">
        <f>IF(B281="","",IF(AND(B281&gt;=基本情報!$G$17,B281&lt;=基本情報!$J$17),"夏季休暇",IF(AND(B281&gt;=基本情報!$G$18,B281&lt;=基本情報!$J$18),"年末年始休暇",(IF($C281=基本情報!$G$16,"休日",IF($C281=基本情報!$I$16,"休日",""))))))</f>
        <v/>
      </c>
      <c r="E281" s="141"/>
      <c r="F281" s="142"/>
      <c r="G281" s="151"/>
      <c r="H281" s="152"/>
      <c r="I281" s="153"/>
      <c r="J281" s="163"/>
      <c r="K281" s="164"/>
      <c r="L281" s="165"/>
      <c r="M281" s="143"/>
      <c r="N281" s="143"/>
      <c r="O281" s="143"/>
      <c r="P281" s="143"/>
      <c r="Q281" s="143"/>
      <c r="R281" s="133"/>
      <c r="S281" s="133"/>
      <c r="T281" s="133"/>
      <c r="W281" s="81" t="str">
        <f>IF(G281=プルダウン!$B$5,ABS(B281-J281),"")</f>
        <v/>
      </c>
      <c r="X281" s="82" t="str">
        <f>IF(AND(D281="",G281=プルダウン!$B$4),"振替作業不可",IF(AND(D281=プルダウン!$B$3,G281=プルダウン!$B$5),"振替休日不可",IF(G281=プルダウン!$B$5,IF(J281="","振替作業日未入力",IF(AND(J281-B281&gt;=-28,J281-B281&lt;=28),"","28日以内に変更")),"")))</f>
        <v/>
      </c>
      <c r="Y281" s="186" t="str">
        <f>IF(G281=プルダウン!$B$4,IF(AND(J281&gt;=$B$265,J281&lt;$Z$264),"",プルダウン!$G$9),"")</f>
        <v/>
      </c>
      <c r="Z281" s="186"/>
      <c r="AA281" s="82" t="str">
        <f>IF(OR(C281="土",C281="日"),IF(G281=プルダウン!$B$4,IF(AND(J281&gt;=B279,J281&lt;=B285),プルダウン!$G$13,プルダウン!$G$12),""),"")</f>
        <v/>
      </c>
    </row>
    <row r="282" spans="2:27">
      <c r="B282" s="75">
        <f>IF(B281="ー","ー",IF(B281+1&gt;DATE(基本情報!$F$10,基本情報!$H$10,基本情報!$J$10),"ー",B281+1))</f>
        <v>46045</v>
      </c>
      <c r="C282" s="76" t="str">
        <f t="shared" si="33"/>
        <v>金</v>
      </c>
      <c r="D282" s="140" t="str">
        <f>IF(B282="","",IF(AND(B282&gt;=基本情報!$G$17,B282&lt;=基本情報!$J$17),"夏季休暇",IF(AND(B282&gt;=基本情報!$G$18,B282&lt;=基本情報!$J$18),"年末年始休暇",(IF($C282=基本情報!$G$16,"休日",IF($C282=基本情報!$I$16,"休日",""))))))</f>
        <v/>
      </c>
      <c r="E282" s="141"/>
      <c r="F282" s="142"/>
      <c r="G282" s="151"/>
      <c r="H282" s="152"/>
      <c r="I282" s="153"/>
      <c r="J282" s="163"/>
      <c r="K282" s="164"/>
      <c r="L282" s="165"/>
      <c r="M282" s="143"/>
      <c r="N282" s="143"/>
      <c r="O282" s="143"/>
      <c r="P282" s="143"/>
      <c r="Q282" s="143"/>
      <c r="R282" s="133"/>
      <c r="S282" s="133"/>
      <c r="T282" s="133"/>
      <c r="W282" s="81" t="str">
        <f>IF(G282=プルダウン!$B$5,ABS(B282-J282),"")</f>
        <v/>
      </c>
      <c r="X282" s="82" t="str">
        <f>IF(AND(D282="",G282=プルダウン!$B$4),"振替作業不可",IF(AND(D282=プルダウン!$B$3,G282=プルダウン!$B$5),"振替休日不可",IF(G282=プルダウン!$B$5,IF(J282="","振替作業日未入力",IF(AND(J282-B282&gt;=-28,J282-B282&lt;=28),"","28日以内に変更")),"")))</f>
        <v/>
      </c>
      <c r="Y282" s="186" t="str">
        <f>IF(G282=プルダウン!$B$4,IF(AND(J282&gt;=$B$265,J282&lt;$Z$264),"",プルダウン!$G$9),"")</f>
        <v/>
      </c>
      <c r="Z282" s="186"/>
      <c r="AA282" s="82" t="str">
        <f>IF(OR(C282="土",C282="日"),IF(G282=プルダウン!$B$4,IF(AND(J282&gt;=B279,J282&lt;=B285),プルダウン!$G$13,プルダウン!$G$12),""),"")</f>
        <v/>
      </c>
    </row>
    <row r="283" spans="2:27">
      <c r="B283" s="75">
        <f>IF(B282="ー","ー",IF(B282+1&gt;DATE(基本情報!$F$10,基本情報!$H$10,基本情報!$J$10),"ー",B282+1))</f>
        <v>46046</v>
      </c>
      <c r="C283" s="76" t="str">
        <f t="shared" si="33"/>
        <v>土</v>
      </c>
      <c r="D283" s="140" t="str">
        <f>IF(B283="","",IF(AND(B283&gt;=基本情報!$G$17,B283&lt;=基本情報!$J$17),"夏季休暇",IF(AND(B283&gt;=基本情報!$G$18,B283&lt;=基本情報!$J$18),"年末年始休暇",(IF($C283=基本情報!$G$16,"休日",IF($C283=基本情報!$I$16,"休日",""))))))</f>
        <v>休日</v>
      </c>
      <c r="E283" s="141"/>
      <c r="F283" s="142"/>
      <c r="G283" s="151"/>
      <c r="H283" s="152"/>
      <c r="I283" s="153"/>
      <c r="J283" s="163"/>
      <c r="K283" s="164"/>
      <c r="L283" s="165"/>
      <c r="M283" s="143"/>
      <c r="N283" s="143"/>
      <c r="O283" s="143"/>
      <c r="P283" s="143"/>
      <c r="Q283" s="143"/>
      <c r="R283" s="133"/>
      <c r="S283" s="133"/>
      <c r="T283" s="133"/>
      <c r="W283" s="81" t="str">
        <f>IF(G283=プルダウン!$B$5,ABS(B283-J283),"")</f>
        <v/>
      </c>
      <c r="X283" s="82" t="str">
        <f>IF(AND(D283="",G283=プルダウン!$B$4),"振替作業不可",IF(AND(D283=プルダウン!$B$3,G283=プルダウン!$B$5),"振替休日不可",IF(G283=プルダウン!$B$5,IF(J283="","振替作業日未入力",IF(AND(J283-B283&gt;=-28,J283-B283&lt;=28),"","28日以内に変更")),"")))</f>
        <v/>
      </c>
      <c r="Y283" s="186" t="str">
        <f>IF(G283=プルダウン!$B$4,IF(AND(J283&gt;=$B$265,J283&lt;$Z$264),"",プルダウン!$G$9),"")</f>
        <v/>
      </c>
      <c r="Z283" s="186"/>
      <c r="AA283" s="82" t="str">
        <f>IF(OR(C283="土",C283="日"),IF(G283=プルダウン!$B$4,IF(AND(J283&gt;=B279,J283&lt;=B285),プルダウン!$G$13,プルダウン!$G$12),""),"")</f>
        <v/>
      </c>
    </row>
    <row r="284" spans="2:27">
      <c r="B284" s="75">
        <f>IF(B283="ー","ー",IF(B283+1&gt;DATE(基本情報!$F$10,基本情報!$H$10,基本情報!$J$10),"ー",B283+1))</f>
        <v>46047</v>
      </c>
      <c r="C284" s="76" t="str">
        <f t="shared" si="33"/>
        <v>日</v>
      </c>
      <c r="D284" s="140" t="str">
        <f>IF(B284="","",IF(AND(B284&gt;=基本情報!$G$17,B284&lt;=基本情報!$J$17),"夏季休暇",IF(AND(B284&gt;=基本情報!$G$18,B284&lt;=基本情報!$J$18),"年末年始休暇",(IF($C284=基本情報!$G$16,"休日",IF($C284=基本情報!$I$16,"休日",""))))))</f>
        <v>休日</v>
      </c>
      <c r="E284" s="141"/>
      <c r="F284" s="142"/>
      <c r="G284" s="151"/>
      <c r="H284" s="152"/>
      <c r="I284" s="153"/>
      <c r="J284" s="163"/>
      <c r="K284" s="164"/>
      <c r="L284" s="165"/>
      <c r="M284" s="143"/>
      <c r="N284" s="143"/>
      <c r="O284" s="143"/>
      <c r="P284" s="143"/>
      <c r="Q284" s="143"/>
      <c r="R284" s="133"/>
      <c r="S284" s="133"/>
      <c r="T284" s="133"/>
      <c r="W284" s="81" t="str">
        <f>IF(G284=プルダウン!$B$5,ABS(B284-J284),"")</f>
        <v/>
      </c>
      <c r="X284" s="82" t="str">
        <f>IF(AND(D284="",G284=プルダウン!$B$4),"振替作業不可",IF(AND(D284=プルダウン!$B$3,G284=プルダウン!$B$5),"振替休日不可",IF(G284=プルダウン!$B$5,IF(J284="","振替作業日未入力",IF(AND(J284-B284&gt;=-28,J284-B284&lt;=28),"","28日以内に変更")),"")))</f>
        <v/>
      </c>
      <c r="Y284" s="186" t="str">
        <f>IF(G284=プルダウン!$B$4,IF(AND(J284&gt;=$B$265,J284&lt;$Z$264),"",プルダウン!$G$9),"")</f>
        <v/>
      </c>
      <c r="Z284" s="186"/>
      <c r="AA284" s="82" t="str">
        <f>IF(OR(C284="土",C284="日"),IF(G284=プルダウン!$B$4,IF(AND(J284&gt;=B279,J284&lt;=B285),プルダウン!$G$13,プルダウン!$G$12),""),"")</f>
        <v/>
      </c>
    </row>
    <row r="285" spans="2:27">
      <c r="B285" s="77">
        <f>IF(B284="ー","ー",IF(B284+1&gt;DATE(基本情報!$F$10,基本情報!$H$10,基本情報!$J$10),"ー",B284+1))</f>
        <v>46048</v>
      </c>
      <c r="C285" s="78" t="str">
        <f t="shared" si="33"/>
        <v>月</v>
      </c>
      <c r="D285" s="154" t="str">
        <f>IF(B285="","",IF(AND(B285&gt;=基本情報!$G$17,B285&lt;=基本情報!$J$17),"夏季休暇",IF(AND(B285&gt;=基本情報!$G$18,B285&lt;=基本情報!$J$18),"年末年始休暇",(IF($C285=基本情報!$G$16,"休日",IF($C285=基本情報!$I$16,"休日",""))))))</f>
        <v/>
      </c>
      <c r="E285" s="155"/>
      <c r="F285" s="156"/>
      <c r="G285" s="157"/>
      <c r="H285" s="158"/>
      <c r="I285" s="159"/>
      <c r="J285" s="160"/>
      <c r="K285" s="161"/>
      <c r="L285" s="162"/>
      <c r="M285" s="146"/>
      <c r="N285" s="146"/>
      <c r="O285" s="146"/>
      <c r="P285" s="146"/>
      <c r="Q285" s="146"/>
      <c r="R285" s="134"/>
      <c r="S285" s="134"/>
      <c r="T285" s="134"/>
      <c r="W285" s="83" t="str">
        <f>IF(G285=プルダウン!$B$5,ABS(B285-J285),"")</f>
        <v/>
      </c>
      <c r="X285" s="84" t="str">
        <f>IF(AND(D285="",G285=プルダウン!$B$4),"振替作業不可",IF(AND(D285=プルダウン!$B$3,G285=プルダウン!$B$5),"振替休日不可",IF(G285=プルダウン!$B$5,IF(J285="","振替作業日未入力",IF(AND(J285-B285&gt;=-28,J285-B285&lt;=28),"","28日以内に変更")),"")))</f>
        <v/>
      </c>
      <c r="Y285" s="184" t="str">
        <f>IF(G285=プルダウン!$B$4,IF(AND(J285&gt;=$B$265,J285&lt;$Z$264),"",プルダウン!$G$9),"")</f>
        <v/>
      </c>
      <c r="Z285" s="184"/>
      <c r="AA285" s="84" t="str">
        <f>IF(OR(C285="土",C285="日"),IF(G285=プルダウン!$B$4,IF(AND(J285&gt;=B279,J285&lt;=B285),プルダウン!$G$13,プルダウン!$G$12),""),"")</f>
        <v/>
      </c>
    </row>
    <row r="286" spans="2:27">
      <c r="B286" s="73">
        <f>IF(B285="ー","ー",IF(B285+1&gt;DATE(基本情報!$F$10,基本情報!$H$10,基本情報!$J$10),"ー",IF(MONTH(B279)=MONTH(B285+1),B285+1,"ー")))</f>
        <v>46049</v>
      </c>
      <c r="C286" s="74" t="str">
        <f t="shared" si="33"/>
        <v>火</v>
      </c>
      <c r="D286" s="136" t="str">
        <f>IF(B286="","",IF(AND(B286&gt;=基本情報!$G$17,B286&lt;=基本情報!$J$17),"夏季休暇",IF(AND(B286&gt;=基本情報!$G$18,B286&lt;=基本情報!$J$18),"年末年始休暇",(IF($C286=基本情報!$G$16,"休日",IF($C286=基本情報!$I$16,"休日",""))))))</f>
        <v/>
      </c>
      <c r="E286" s="137"/>
      <c r="F286" s="138"/>
      <c r="G286" s="166"/>
      <c r="H286" s="167"/>
      <c r="I286" s="168"/>
      <c r="J286" s="169"/>
      <c r="K286" s="170"/>
      <c r="L286" s="171"/>
      <c r="M286" s="135"/>
      <c r="N286" s="135"/>
      <c r="O286" s="135"/>
      <c r="P286" s="135"/>
      <c r="Q286" s="135"/>
      <c r="R286" s="132" t="str">
        <f>IF(COUNTIF(B286:B292,"ー"),"ー",IF(COUNTBLANK(X286:X292)&lt;7,"×",IF(COUNTIF(G286:G292,プルダウン!$B$6)+COUNTIF(G286:G292,プルダウン!$B$7)+COUNTIF(G286:G292,プルダウン!$B$8)+COUNTIF(G286:G292,プルダウン!$B$9)+COUNTIF(G286:G292,プルダウン!$B$10)&gt;0,"ー",IF(COUNTIF(G286:G292,プルダウン!$B$3)+COUNTIF(G286:G292,プルダウン!$B$4)&gt;=2,"○","×"))))</f>
        <v>×</v>
      </c>
      <c r="S286" s="132" t="str">
        <f>IF(R286="○",IF(COUNTBLANK(Y286:Y292)=7,R286,"×"),R286)</f>
        <v>×</v>
      </c>
      <c r="T286" s="132" t="str">
        <f>IF(S286="○",IF(COUNTIF(AA286:AA292,プルダウン!$G$12)=0,S286,"×"),S286)</f>
        <v>×</v>
      </c>
      <c r="W286" s="79" t="str">
        <f>IF(G286=プルダウン!$B$5,ABS(B286-J286),"")</f>
        <v/>
      </c>
      <c r="X286" s="80" t="str">
        <f>IF(AND(D286="",G286=プルダウン!$B$4),"振替作業不可",IF(AND(D286=プルダウン!$B$3,G286=プルダウン!$B$5),"振替休日不可",IF(G286=プルダウン!$B$5,IF(J286="","振替作業日未入力",IF(AND(J286-B286&gt;=-28,J286-B286&lt;=28),"","28日以内に変更")),"")))</f>
        <v/>
      </c>
      <c r="Y286" s="185" t="str">
        <f>IF(G286=プルダウン!$B$4,IF(AND(J286&gt;=$B$265,J286&lt;$Z$264),"",プルダウン!$G$9),"")</f>
        <v/>
      </c>
      <c r="Z286" s="185"/>
      <c r="AA286" s="80" t="str">
        <f>IF(OR(C286="土",C286="日"),IF(G286=プルダウン!$B$4,IF(AND(J286&gt;=B286,J286&lt;=B292),プルダウン!$G$13,プルダウン!$G$12),""),"")</f>
        <v/>
      </c>
    </row>
    <row r="287" spans="2:27">
      <c r="B287" s="75">
        <f>IF(B286="ー","ー",IF(B286+1&gt;DATE(基本情報!$F$10,基本情報!$H$10,基本情報!$J$10),"ー",B286+1))</f>
        <v>46050</v>
      </c>
      <c r="C287" s="76" t="str">
        <f t="shared" si="33"/>
        <v>水</v>
      </c>
      <c r="D287" s="140" t="str">
        <f>IF(B287="","",IF(AND(B287&gt;=基本情報!$G$17,B287&lt;=基本情報!$J$17),"夏季休暇",IF(AND(B287&gt;=基本情報!$G$18,B287&lt;=基本情報!$J$18),"年末年始休暇",(IF($C287=基本情報!$G$16,"休日",IF($C287=基本情報!$I$16,"休日",""))))))</f>
        <v/>
      </c>
      <c r="E287" s="141"/>
      <c r="F287" s="142"/>
      <c r="G287" s="151"/>
      <c r="H287" s="152"/>
      <c r="I287" s="153"/>
      <c r="J287" s="163"/>
      <c r="K287" s="164"/>
      <c r="L287" s="165"/>
      <c r="M287" s="143"/>
      <c r="N287" s="143"/>
      <c r="O287" s="143"/>
      <c r="P287" s="143"/>
      <c r="Q287" s="143"/>
      <c r="R287" s="133"/>
      <c r="S287" s="133"/>
      <c r="T287" s="133"/>
      <c r="W287" s="81" t="str">
        <f>IF(G287=プルダウン!$B$5,ABS(B287-J287),"")</f>
        <v/>
      </c>
      <c r="X287" s="82" t="str">
        <f>IF(AND(D287="",G287=プルダウン!$B$4),"振替作業不可",IF(AND(D287=プルダウン!$B$3,G287=プルダウン!$B$5),"振替休日不可",IF(G287=プルダウン!$B$5,IF(J287="","振替作業日未入力",IF(AND(J287-B287&gt;=-28,J287-B287&lt;=28),"","28日以内に変更")),"")))</f>
        <v/>
      </c>
      <c r="Y287" s="186" t="str">
        <f>IF(G287=プルダウン!$B$4,IF(AND(J287&gt;=$B$265,J287&lt;$Z$264),"",プルダウン!$G$9),"")</f>
        <v/>
      </c>
      <c r="Z287" s="186"/>
      <c r="AA287" s="82" t="str">
        <f>IF(OR(C287="土",C287="日"),IF(G287=プルダウン!$B$4,IF(AND(J287&gt;=B286,J287&lt;=B292),プルダウン!$G$13,プルダウン!$G$12),""),"")</f>
        <v/>
      </c>
    </row>
    <row r="288" spans="2:27">
      <c r="B288" s="75">
        <f>IF(B287="ー","ー",IF(B287+1&gt;DATE(基本情報!$F$10,基本情報!$H$10,基本情報!$J$10),"ー",B287+1))</f>
        <v>46051</v>
      </c>
      <c r="C288" s="76" t="str">
        <f t="shared" si="33"/>
        <v>木</v>
      </c>
      <c r="D288" s="140" t="str">
        <f>IF(B288="","",IF(AND(B288&gt;=基本情報!$G$17,B288&lt;=基本情報!$J$17),"夏季休暇",IF(AND(B288&gt;=基本情報!$G$18,B288&lt;=基本情報!$J$18),"年末年始休暇",(IF($C288=基本情報!$G$16,"休日",IF($C288=基本情報!$I$16,"休日",""))))))</f>
        <v/>
      </c>
      <c r="E288" s="141"/>
      <c r="F288" s="142"/>
      <c r="G288" s="151"/>
      <c r="H288" s="152"/>
      <c r="I288" s="153"/>
      <c r="J288" s="163"/>
      <c r="K288" s="164"/>
      <c r="L288" s="165"/>
      <c r="M288" s="143"/>
      <c r="N288" s="143"/>
      <c r="O288" s="143"/>
      <c r="P288" s="143"/>
      <c r="Q288" s="143"/>
      <c r="R288" s="133"/>
      <c r="S288" s="133"/>
      <c r="T288" s="133"/>
      <c r="W288" s="81" t="str">
        <f>IF(G288=プルダウン!$B$5,ABS(B288-J288),"")</f>
        <v/>
      </c>
      <c r="X288" s="82" t="str">
        <f>IF(AND(D288="",G288=プルダウン!$B$4),"振替作業不可",IF(AND(D288=プルダウン!$B$3,G288=プルダウン!$B$5),"振替休日不可",IF(G288=プルダウン!$B$5,IF(J288="","振替作業日未入力",IF(AND(J288-B288&gt;=-28,J288-B288&lt;=28),"","28日以内に変更")),"")))</f>
        <v/>
      </c>
      <c r="Y288" s="186" t="str">
        <f>IF(G288=プルダウン!$B$4,IF(AND(J288&gt;=$B$265,J288&lt;$Z$264),"",プルダウン!$G$9),"")</f>
        <v/>
      </c>
      <c r="Z288" s="186"/>
      <c r="AA288" s="82" t="str">
        <f>IF(OR(C288="土",C288="日"),IF(G288=プルダウン!$B$4,IF(AND(J288&gt;=B286,J288&lt;=B292),プルダウン!$G$13,プルダウン!$G$12),""),"")</f>
        <v/>
      </c>
    </row>
    <row r="289" spans="2:27">
      <c r="B289" s="75">
        <f>IF(B288="ー","ー",IF(B288+1&gt;DATE(基本情報!$F$10,基本情報!$H$10,基本情報!$J$10),"ー",B288+1))</f>
        <v>46052</v>
      </c>
      <c r="C289" s="76" t="str">
        <f t="shared" si="33"/>
        <v>金</v>
      </c>
      <c r="D289" s="140" t="str">
        <f>IF(B289="","",IF(AND(B289&gt;=基本情報!$G$17,B289&lt;=基本情報!$J$17),"夏季休暇",IF(AND(B289&gt;=基本情報!$G$18,B289&lt;=基本情報!$J$18),"年末年始休暇",(IF($C289=基本情報!$G$16,"休日",IF($C289=基本情報!$I$16,"休日",""))))))</f>
        <v/>
      </c>
      <c r="E289" s="141"/>
      <c r="F289" s="142"/>
      <c r="G289" s="151"/>
      <c r="H289" s="152"/>
      <c r="I289" s="153"/>
      <c r="J289" s="163"/>
      <c r="K289" s="164"/>
      <c r="L289" s="165"/>
      <c r="M289" s="143"/>
      <c r="N289" s="143"/>
      <c r="O289" s="143"/>
      <c r="P289" s="143"/>
      <c r="Q289" s="143"/>
      <c r="R289" s="133"/>
      <c r="S289" s="133"/>
      <c r="T289" s="133"/>
      <c r="W289" s="81" t="str">
        <f>IF(G289=プルダウン!$B$5,ABS(B289-J289),"")</f>
        <v/>
      </c>
      <c r="X289" s="82" t="str">
        <f>IF(AND(D289="",G289=プルダウン!$B$4),"振替作業不可",IF(AND(D289=プルダウン!$B$3,G289=プルダウン!$B$5),"振替休日不可",IF(G289=プルダウン!$B$5,IF(J289="","振替作業日未入力",IF(AND(J289-B289&gt;=-28,J289-B289&lt;=28),"","28日以内に変更")),"")))</f>
        <v/>
      </c>
      <c r="Y289" s="186" t="str">
        <f>IF(G289=プルダウン!$B$4,IF(AND(J289&gt;=$B$265,J289&lt;$Z$264),"",プルダウン!$G$9),"")</f>
        <v/>
      </c>
      <c r="Z289" s="186"/>
      <c r="AA289" s="82" t="str">
        <f>IF(OR(C289="土",C289="日"),IF(G289=プルダウン!$B$4,IF(AND(J289&gt;=B286,J289&lt;=B292),プルダウン!$G$13,プルダウン!$G$12),""),"")</f>
        <v/>
      </c>
    </row>
    <row r="290" spans="2:27">
      <c r="B290" s="75">
        <f>IF(B289="ー","ー",IF(B289+1&gt;DATE(基本情報!$F$10,基本情報!$H$10,基本情報!$J$10),"ー",B289+1))</f>
        <v>46053</v>
      </c>
      <c r="C290" s="76" t="str">
        <f t="shared" si="33"/>
        <v>土</v>
      </c>
      <c r="D290" s="140" t="str">
        <f>IF(B290="","",IF(AND(B290&gt;=基本情報!$G$17,B290&lt;=基本情報!$J$17),"夏季休暇",IF(AND(B290&gt;=基本情報!$G$18,B290&lt;=基本情報!$J$18),"年末年始休暇",(IF($C290=基本情報!$G$16,"休日",IF($C290=基本情報!$I$16,"休日",""))))))</f>
        <v>休日</v>
      </c>
      <c r="E290" s="141"/>
      <c r="F290" s="142"/>
      <c r="G290" s="151"/>
      <c r="H290" s="152"/>
      <c r="I290" s="153"/>
      <c r="J290" s="163"/>
      <c r="K290" s="164"/>
      <c r="L290" s="165"/>
      <c r="M290" s="143"/>
      <c r="N290" s="143"/>
      <c r="O290" s="143"/>
      <c r="P290" s="143"/>
      <c r="Q290" s="143"/>
      <c r="R290" s="133"/>
      <c r="S290" s="133"/>
      <c r="T290" s="133"/>
      <c r="W290" s="81" t="str">
        <f>IF(G290=プルダウン!$B$5,ABS(B290-J290),"")</f>
        <v/>
      </c>
      <c r="X290" s="82" t="str">
        <f>IF(AND(D290="",G290=プルダウン!$B$4),"振替作業不可",IF(AND(D290=プルダウン!$B$3,G290=プルダウン!$B$5),"振替休日不可",IF(G290=プルダウン!$B$5,IF(J290="","振替作業日未入力",IF(AND(J290-B290&gt;=-28,J290-B290&lt;=28),"","28日以内に変更")),"")))</f>
        <v/>
      </c>
      <c r="Y290" s="186" t="str">
        <f>IF(G290=プルダウン!$B$4,IF(AND(J290&gt;=$B$265,J290&lt;$Z$264),"",プルダウン!$G$9),"")</f>
        <v/>
      </c>
      <c r="Z290" s="186"/>
      <c r="AA290" s="82" t="str">
        <f>IF(OR(C290="土",C290="日"),IF(G290=プルダウン!$B$4,IF(AND(J290&gt;=B286,J290&lt;=B292),プルダウン!$G$13,プルダウン!$G$12),""),"")</f>
        <v/>
      </c>
    </row>
    <row r="291" spans="2:27">
      <c r="B291" s="75">
        <f>IF(B290="ー","ー",IF(B290+1&gt;DATE(基本情報!$F$10,基本情報!$H$10,基本情報!$J$10),"ー",B290+1))</f>
        <v>46054</v>
      </c>
      <c r="C291" s="76" t="str">
        <f t="shared" si="33"/>
        <v>日</v>
      </c>
      <c r="D291" s="140" t="str">
        <f>IF(B291="","",IF(AND(B291&gt;=基本情報!$G$17,B291&lt;=基本情報!$J$17),"夏季休暇",IF(AND(B291&gt;=基本情報!$G$18,B291&lt;=基本情報!$J$18),"年末年始休暇",(IF($C291=基本情報!$G$16,"休日",IF($C291=基本情報!$I$16,"休日",""))))))</f>
        <v>休日</v>
      </c>
      <c r="E291" s="141"/>
      <c r="F291" s="142"/>
      <c r="G291" s="151"/>
      <c r="H291" s="152"/>
      <c r="I291" s="153"/>
      <c r="J291" s="163"/>
      <c r="K291" s="164"/>
      <c r="L291" s="165"/>
      <c r="M291" s="143"/>
      <c r="N291" s="143"/>
      <c r="O291" s="143"/>
      <c r="P291" s="143"/>
      <c r="Q291" s="143"/>
      <c r="R291" s="133"/>
      <c r="S291" s="133"/>
      <c r="T291" s="133"/>
      <c r="W291" s="81" t="str">
        <f>IF(G291=プルダウン!$B$5,ABS(B291-J291),"")</f>
        <v/>
      </c>
      <c r="X291" s="82" t="str">
        <f>IF(AND(D291="",G291=プルダウン!$B$4),"振替作業不可",IF(AND(D291=プルダウン!$B$3,G291=プルダウン!$B$5),"振替休日不可",IF(G291=プルダウン!$B$5,IF(J291="","振替作業日未入力",IF(AND(J291-B291&gt;=-28,J291-B291&lt;=28),"","28日以内に変更")),"")))</f>
        <v/>
      </c>
      <c r="Y291" s="186" t="str">
        <f>IF(G291=プルダウン!$B$4,IF(AND(J291&gt;=$B$265,J291&lt;$Z$264),"",プルダウン!$G$9),"")</f>
        <v/>
      </c>
      <c r="Z291" s="186"/>
      <c r="AA291" s="82" t="str">
        <f>IF(OR(C291="土",C291="日"),IF(G291=プルダウン!$B$4,IF(AND(J291&gt;=B286,J291&lt;=B292),プルダウン!$G$13,プルダウン!$G$12),""),"")</f>
        <v/>
      </c>
    </row>
    <row r="292" spans="2:27">
      <c r="B292" s="77">
        <f>IF(B291="ー","ー",IF(B291+1&gt;DATE(基本情報!$F$10,基本情報!$H$10,基本情報!$J$10),"ー",B291+1))</f>
        <v>46055</v>
      </c>
      <c r="C292" s="78" t="str">
        <f t="shared" si="33"/>
        <v>月</v>
      </c>
      <c r="D292" s="154" t="str">
        <f>IF(B292="","",IF(AND(B292&gt;=基本情報!$G$17,B292&lt;=基本情報!$J$17),"夏季休暇",IF(AND(B292&gt;=基本情報!$G$18,B292&lt;=基本情報!$J$18),"年末年始休暇",(IF($C292=基本情報!$G$16,"休日",IF($C292=基本情報!$I$16,"休日",""))))))</f>
        <v/>
      </c>
      <c r="E292" s="155"/>
      <c r="F292" s="156"/>
      <c r="G292" s="157"/>
      <c r="H292" s="158"/>
      <c r="I292" s="159"/>
      <c r="J292" s="160"/>
      <c r="K292" s="161"/>
      <c r="L292" s="162"/>
      <c r="M292" s="146"/>
      <c r="N292" s="146"/>
      <c r="O292" s="146"/>
      <c r="P292" s="146"/>
      <c r="Q292" s="146"/>
      <c r="R292" s="134"/>
      <c r="S292" s="134"/>
      <c r="T292" s="134"/>
      <c r="W292" s="83" t="str">
        <f>IF(G292=プルダウン!$B$5,ABS(B292-J292),"")</f>
        <v/>
      </c>
      <c r="X292" s="84" t="str">
        <f>IF(AND(D292="",G292=プルダウン!$B$4),"振替作業不可",IF(AND(D292=プルダウン!$B$3,G292=プルダウン!$B$5),"振替休日不可",IF(G292=プルダウン!$B$5,IF(J292="","振替作業日未入力",IF(AND(J292-B292&gt;=-28,J292-B292&lt;=28),"","28日以内に変更")),"")))</f>
        <v/>
      </c>
      <c r="Y292" s="184" t="str">
        <f>IF(G292=プルダウン!$B$4,IF(AND(J292&gt;=$B$265,J292&lt;$Z$264),"",プルダウン!$G$9),"")</f>
        <v/>
      </c>
      <c r="Z292" s="184"/>
      <c r="AA292" s="84" t="str">
        <f>IF(OR(C292="土",C292="日"),IF(G292=プルダウン!$B$4,IF(AND(J292&gt;=B286,J292&lt;=B292),プルダウン!$G$13,プルダウン!$G$12),""),"")</f>
        <v/>
      </c>
    </row>
    <row r="293" spans="2:27">
      <c r="B293" s="73" t="str">
        <f>IF(B292="ー","ー",IF(B292+1&gt;DATE(基本情報!$F$10,基本情報!$H$10,基本情報!$J$10),"ー",IF(MONTH(B286)=MONTH(B292+1),B292+1,"ー")))</f>
        <v>ー</v>
      </c>
      <c r="C293" s="74" t="str">
        <f t="shared" si="33"/>
        <v>ー</v>
      </c>
      <c r="D293" s="136" t="str">
        <f>IF(B293="","",IF(AND(B293&gt;=基本情報!$G$17,B293&lt;=基本情報!$J$17),"夏季休暇",IF(AND(B293&gt;=基本情報!$G$18,B293&lt;=基本情報!$J$18),"年末年始休暇",(IF($C293=基本情報!$G$16,"休日",IF($C293=基本情報!$I$16,"休日",""))))))</f>
        <v/>
      </c>
      <c r="E293" s="137"/>
      <c r="F293" s="138"/>
      <c r="G293" s="166"/>
      <c r="H293" s="167"/>
      <c r="I293" s="168"/>
      <c r="J293" s="169"/>
      <c r="K293" s="170"/>
      <c r="L293" s="171"/>
      <c r="M293" s="135"/>
      <c r="N293" s="135"/>
      <c r="O293" s="135"/>
      <c r="P293" s="135"/>
      <c r="Q293" s="135"/>
      <c r="R293" s="132" t="str">
        <f>IF(COUNTIF(B293:B299,"ー"),"ー",IF(COUNTBLANK(X293:X299)&lt;7,"×",IF(COUNTIF(G293:G299,プルダウン!$B$6)+COUNTIF(G293:G299,プルダウン!$B$7)+COUNTIF(G293:G299,プルダウン!$B$8)+COUNTIF(G293:G299,プルダウン!$B$9)+COUNTIF(G293:G299,プルダウン!$B$10)&gt;0,"ー",IF(COUNTIF(G293:G299,プルダウン!$B$3)+COUNTIF(G293:G299,プルダウン!$B$4)&gt;=2,"○","×"))))</f>
        <v>ー</v>
      </c>
      <c r="S293" s="132" t="str">
        <f>IF(R293="○",IF(COUNTBLANK(Y293:Y299)=7,R293,"×"),R293)</f>
        <v>ー</v>
      </c>
      <c r="T293" s="132" t="str">
        <f>IF(S293="○",IF(COUNTIF(AA293:AA299,プルダウン!$G$12)=0,S293,"×"),S293)</f>
        <v>ー</v>
      </c>
      <c r="W293" s="79" t="str">
        <f>IF(G293=プルダウン!$B$5,ABS(B293-J293),"")</f>
        <v/>
      </c>
      <c r="X293" s="80" t="str">
        <f>IF(AND(D293="",G293=プルダウン!$B$4),"振替作業不可",IF(AND(D293=プルダウン!$B$3,G293=プルダウン!$B$5),"振替休日不可",IF(G293=プルダウン!$B$5,IF(J293="","振替作業日未入力",IF(AND(J293-B293&gt;=-28,J293-B293&lt;=28),"","28日以内に変更")),"")))</f>
        <v/>
      </c>
      <c r="Y293" s="185" t="str">
        <f>IF(G293=プルダウン!$B$4,IF(AND(J293&gt;=$B$265,J293&lt;$Z$264),"",プルダウン!$G$9),"")</f>
        <v/>
      </c>
      <c r="Z293" s="185"/>
      <c r="AA293" s="80" t="str">
        <f>IF(OR(C293="土",C293="日"),IF(G293=プルダウン!$B$4,IF(AND(J293&gt;=B293,J293&lt;=B299),プルダウン!$G$13,プルダウン!$G$12),""),"")</f>
        <v/>
      </c>
    </row>
    <row r="294" spans="2:27">
      <c r="B294" s="75" t="str">
        <f>IF(B293="ー","ー",IF(B293+1&gt;DATE(基本情報!$F$10,基本情報!$H$10,基本情報!$J$10),"ー",B293+1))</f>
        <v>ー</v>
      </c>
      <c r="C294" s="76" t="str">
        <f t="shared" si="33"/>
        <v>ー</v>
      </c>
      <c r="D294" s="140" t="str">
        <f>IF(B294="","",IF(AND(B294&gt;=基本情報!$G$17,B294&lt;=基本情報!$J$17),"夏季休暇",IF(AND(B294&gt;=基本情報!$G$18,B294&lt;=基本情報!$J$18),"年末年始休暇",(IF($C294=基本情報!$G$16,"休日",IF($C294=基本情報!$I$16,"休日",""))))))</f>
        <v/>
      </c>
      <c r="E294" s="141"/>
      <c r="F294" s="142"/>
      <c r="G294" s="151"/>
      <c r="H294" s="152"/>
      <c r="I294" s="153"/>
      <c r="J294" s="163"/>
      <c r="K294" s="164"/>
      <c r="L294" s="165"/>
      <c r="M294" s="143"/>
      <c r="N294" s="143"/>
      <c r="O294" s="143"/>
      <c r="P294" s="143"/>
      <c r="Q294" s="143"/>
      <c r="R294" s="133"/>
      <c r="S294" s="133"/>
      <c r="T294" s="133"/>
      <c r="W294" s="81" t="str">
        <f>IF(G294=プルダウン!$B$5,ABS(B294-J294),"")</f>
        <v/>
      </c>
      <c r="X294" s="82" t="str">
        <f>IF(AND(D294="",G294=プルダウン!$B$4),"振替作業不可",IF(AND(D294=プルダウン!$B$3,G294=プルダウン!$B$5),"振替休日不可",IF(G294=プルダウン!$B$5,IF(J294="","振替作業日未入力",IF(AND(J294-B294&gt;=-28,J294-B294&lt;=28),"","28日以内に変更")),"")))</f>
        <v/>
      </c>
      <c r="Y294" s="186" t="str">
        <f>IF(G294=プルダウン!$B$4,IF(AND(J294&gt;=$B$265,J294&lt;$Z$264),"",プルダウン!$G$9),"")</f>
        <v/>
      </c>
      <c r="Z294" s="186"/>
      <c r="AA294" s="82" t="str">
        <f>IF(OR(C294="土",C294="日"),IF(G294=プルダウン!$B$4,IF(AND(J294&gt;=B293,J294&lt;=B299),プルダウン!$G$13,プルダウン!$G$12),""),"")</f>
        <v/>
      </c>
    </row>
    <row r="295" spans="2:27">
      <c r="B295" s="75" t="str">
        <f>IF(B294="ー","ー",IF(B294+1&gt;DATE(基本情報!$F$10,基本情報!$H$10,基本情報!$J$10),"ー",B294+1))</f>
        <v>ー</v>
      </c>
      <c r="C295" s="76" t="str">
        <f>IFERROR(TEXT(B295,"aaa"),"")</f>
        <v>ー</v>
      </c>
      <c r="D295" s="140" t="str">
        <f>IF(B295="","",IF(AND(B295&gt;=基本情報!$G$17,B295&lt;=基本情報!$J$17),"夏季休暇",IF(AND(B295&gt;=基本情報!$G$18,B295&lt;=基本情報!$J$18),"年末年始休暇",(IF($C295=基本情報!$G$16,"休日",IF($C295=基本情報!$I$16,"休日",""))))))</f>
        <v/>
      </c>
      <c r="E295" s="141"/>
      <c r="F295" s="142"/>
      <c r="G295" s="151"/>
      <c r="H295" s="152"/>
      <c r="I295" s="153"/>
      <c r="J295" s="163"/>
      <c r="K295" s="164"/>
      <c r="L295" s="165"/>
      <c r="M295" s="143"/>
      <c r="N295" s="143"/>
      <c r="O295" s="143"/>
      <c r="P295" s="143"/>
      <c r="Q295" s="143"/>
      <c r="R295" s="133"/>
      <c r="S295" s="133"/>
      <c r="T295" s="133"/>
      <c r="W295" s="81" t="str">
        <f>IF(G295=プルダウン!$B$5,ABS(B295-J295),"")</f>
        <v/>
      </c>
      <c r="X295" s="82" t="str">
        <f>IF(AND(D295="",G295=プルダウン!$B$4),"振替作業不可",IF(AND(D295=プルダウン!$B$3,G295=プルダウン!$B$5),"振替休日不可",IF(G295=プルダウン!$B$5,IF(J295="","振替作業日未入力",IF(AND(J295-B295&gt;=-28,J295-B295&lt;=28),"","28日以内に変更")),"")))</f>
        <v/>
      </c>
      <c r="Y295" s="186" t="str">
        <f>IF(G295=プルダウン!$B$4,IF(AND(J295&gt;=$B$265,J295&lt;$Z$264),"",プルダウン!$G$9),"")</f>
        <v/>
      </c>
      <c r="Z295" s="186"/>
      <c r="AA295" s="82" t="str">
        <f>IF(OR(C295="土",C295="日"),IF(G295=プルダウン!$B$4,IF(AND(J295&gt;=B293,J295&lt;=B299),プルダウン!$G$13,プルダウン!$G$12),""),"")</f>
        <v/>
      </c>
    </row>
    <row r="296" spans="2:27">
      <c r="B296" s="75" t="str">
        <f>IF(B295="ー","ー",IF(B295+1&gt;DATE(基本情報!$F$10,基本情報!$H$10,基本情報!$J$10),"ー",B295+1))</f>
        <v>ー</v>
      </c>
      <c r="C296" s="76" t="str">
        <f t="shared" ref="C296:C299" si="34">IFERROR(TEXT(B296,"aaa"),"")</f>
        <v>ー</v>
      </c>
      <c r="D296" s="140" t="str">
        <f>IF(B296="","",IF(AND(B296&gt;=基本情報!$G$17,B296&lt;=基本情報!$J$17),"夏季休暇",IF(AND(B296&gt;=基本情報!$G$18,B296&lt;=基本情報!$J$18),"年末年始休暇",(IF($C296=基本情報!$G$16,"休日",IF($C296=基本情報!$I$16,"休日",""))))))</f>
        <v/>
      </c>
      <c r="E296" s="141"/>
      <c r="F296" s="142"/>
      <c r="G296" s="151"/>
      <c r="H296" s="152"/>
      <c r="I296" s="153"/>
      <c r="J296" s="163"/>
      <c r="K296" s="164"/>
      <c r="L296" s="165"/>
      <c r="M296" s="143"/>
      <c r="N296" s="143"/>
      <c r="O296" s="143"/>
      <c r="P296" s="143"/>
      <c r="Q296" s="143"/>
      <c r="R296" s="133"/>
      <c r="S296" s="133"/>
      <c r="T296" s="133"/>
      <c r="W296" s="81" t="str">
        <f>IF(G296=プルダウン!$B$5,ABS(B296-J296),"")</f>
        <v/>
      </c>
      <c r="X296" s="82" t="str">
        <f>IF(AND(D296="",G296=プルダウン!$B$4),"振替作業不可",IF(AND(D296=プルダウン!$B$3,G296=プルダウン!$B$5),"振替休日不可",IF(G296=プルダウン!$B$5,IF(J296="","振替作業日未入力",IF(AND(J296-B296&gt;=-28,J296-B296&lt;=28),"","28日以内に変更")),"")))</f>
        <v/>
      </c>
      <c r="Y296" s="186" t="str">
        <f>IF(G296=プルダウン!$B$4,IF(AND(J296&gt;=$B$265,J296&lt;$Z$264),"",プルダウン!$G$9),"")</f>
        <v/>
      </c>
      <c r="Z296" s="186"/>
      <c r="AA296" s="82" t="str">
        <f>IF(OR(C296="土",C296="日"),IF(G296=プルダウン!$B$4,IF(AND(J296&gt;=B293,J296&lt;=B299),プルダウン!$G$13,プルダウン!$G$12),""),"")</f>
        <v/>
      </c>
    </row>
    <row r="297" spans="2:27">
      <c r="B297" s="75" t="str">
        <f>IF(B296="ー","ー",IF(B296+1&gt;DATE(基本情報!$F$10,基本情報!$H$10,基本情報!$J$10),"ー",B296+1))</f>
        <v>ー</v>
      </c>
      <c r="C297" s="76" t="str">
        <f t="shared" si="34"/>
        <v>ー</v>
      </c>
      <c r="D297" s="140" t="str">
        <f>IF(B297="","",IF(AND(B297&gt;=基本情報!$G$17,B297&lt;=基本情報!$J$17),"夏季休暇",IF(AND(B297&gt;=基本情報!$G$18,B297&lt;=基本情報!$J$18),"年末年始休暇",(IF($C297=基本情報!$G$16,"休日",IF($C297=基本情報!$I$16,"休日",""))))))</f>
        <v/>
      </c>
      <c r="E297" s="141"/>
      <c r="F297" s="142"/>
      <c r="G297" s="151"/>
      <c r="H297" s="152"/>
      <c r="I297" s="153"/>
      <c r="J297" s="163"/>
      <c r="K297" s="164"/>
      <c r="L297" s="165"/>
      <c r="M297" s="143"/>
      <c r="N297" s="143"/>
      <c r="O297" s="143"/>
      <c r="P297" s="143"/>
      <c r="Q297" s="143"/>
      <c r="R297" s="133"/>
      <c r="S297" s="133"/>
      <c r="T297" s="133"/>
      <c r="W297" s="81" t="str">
        <f>IF(G297=プルダウン!$B$5,ABS(B297-J297),"")</f>
        <v/>
      </c>
      <c r="X297" s="82" t="str">
        <f>IF(AND(D297="",G297=プルダウン!$B$4),"振替作業不可",IF(AND(D297=プルダウン!$B$3,G297=プルダウン!$B$5),"振替休日不可",IF(G297=プルダウン!$B$5,IF(J297="","振替作業日未入力",IF(AND(J297-B297&gt;=-28,J297-B297&lt;=28),"","28日以内に変更")),"")))</f>
        <v/>
      </c>
      <c r="Y297" s="186" t="str">
        <f>IF(G297=プルダウン!$B$4,IF(AND(J297&gt;=$B$265,J297&lt;$Z$264),"",プルダウン!$G$9),"")</f>
        <v/>
      </c>
      <c r="Z297" s="186"/>
      <c r="AA297" s="82" t="str">
        <f>IF(OR(C297="土",C297="日"),IF(G297=プルダウン!$B$4,IF(AND(J297&gt;=B293,J297&lt;=B299),プルダウン!$G$13,プルダウン!$G$12),""),"")</f>
        <v/>
      </c>
    </row>
    <row r="298" spans="2:27">
      <c r="B298" s="75" t="str">
        <f>IF(B297="ー","ー",IF(B297+1&gt;DATE(基本情報!$F$10,基本情報!$H$10,基本情報!$J$10),"ー",B297+1))</f>
        <v>ー</v>
      </c>
      <c r="C298" s="76" t="str">
        <f t="shared" si="34"/>
        <v>ー</v>
      </c>
      <c r="D298" s="140" t="str">
        <f>IF(B298="","",IF(AND(B298&gt;=基本情報!$G$17,B298&lt;=基本情報!$J$17),"夏季休暇",IF(AND(B298&gt;=基本情報!$G$18,B298&lt;=基本情報!$J$18),"年末年始休暇",(IF($C298=基本情報!$G$16,"休日",IF($C298=基本情報!$I$16,"休日",""))))))</f>
        <v/>
      </c>
      <c r="E298" s="141"/>
      <c r="F298" s="142"/>
      <c r="G298" s="151"/>
      <c r="H298" s="152"/>
      <c r="I298" s="153"/>
      <c r="J298" s="163"/>
      <c r="K298" s="164"/>
      <c r="L298" s="165"/>
      <c r="M298" s="143"/>
      <c r="N298" s="143"/>
      <c r="O298" s="143"/>
      <c r="P298" s="143"/>
      <c r="Q298" s="143"/>
      <c r="R298" s="133"/>
      <c r="S298" s="133"/>
      <c r="T298" s="133"/>
      <c r="W298" s="81" t="str">
        <f>IF(G298=プルダウン!$B$5,ABS(B298-J298),"")</f>
        <v/>
      </c>
      <c r="X298" s="82" t="str">
        <f>IF(AND(D298="",G298=プルダウン!$B$4),"振替作業不可",IF(AND(D298=プルダウン!$B$3,G298=プルダウン!$B$5),"振替休日不可",IF(G298=プルダウン!$B$5,IF(J298="","振替作業日未入力",IF(AND(J298-B298&gt;=-28,J298-B298&lt;=28),"","28日以内に変更")),"")))</f>
        <v/>
      </c>
      <c r="Y298" s="186" t="str">
        <f>IF(G298=プルダウン!$B$4,IF(AND(J298&gt;=$B$265,J298&lt;$Z$264),"",プルダウン!$G$9),"")</f>
        <v/>
      </c>
      <c r="Z298" s="186"/>
      <c r="AA298" s="82" t="str">
        <f>IF(OR(C298="土",C298="日"),IF(G298=プルダウン!$B$4,IF(AND(J298&gt;=B293,J298&lt;=B299),プルダウン!$G$13,プルダウン!$G$12),""),"")</f>
        <v/>
      </c>
    </row>
    <row r="299" spans="2:27">
      <c r="B299" s="77" t="str">
        <f>IF(B298="ー","ー",IF(B298+1&gt;DATE(基本情報!$F$10,基本情報!$H$10,基本情報!$J$10),"ー",B298+1))</f>
        <v>ー</v>
      </c>
      <c r="C299" s="78" t="str">
        <f t="shared" si="34"/>
        <v>ー</v>
      </c>
      <c r="D299" s="154" t="str">
        <f>IF(B299="","",IF(AND(B299&gt;=基本情報!$G$17,B299&lt;=基本情報!$J$17),"夏季休暇",IF(AND(B299&gt;=基本情報!$G$18,B299&lt;=基本情報!$J$18),"年末年始休暇",(IF($C299=基本情報!$G$16,"休日",IF($C299=基本情報!$I$16,"休日",""))))))</f>
        <v/>
      </c>
      <c r="E299" s="155"/>
      <c r="F299" s="156"/>
      <c r="G299" s="157"/>
      <c r="H299" s="158"/>
      <c r="I299" s="159"/>
      <c r="J299" s="160"/>
      <c r="K299" s="161"/>
      <c r="L299" s="162"/>
      <c r="M299" s="146"/>
      <c r="N299" s="146"/>
      <c r="O299" s="146"/>
      <c r="P299" s="146"/>
      <c r="Q299" s="146"/>
      <c r="R299" s="134"/>
      <c r="S299" s="134"/>
      <c r="T299" s="134"/>
      <c r="W299" s="83" t="str">
        <f>IF(G299=プルダウン!$B$5,ABS(B299-J299),"")</f>
        <v/>
      </c>
      <c r="X299" s="84" t="str">
        <f>IF(AND(D299="",G299=プルダウン!$B$4),"振替作業不可",IF(AND(D299=プルダウン!$B$3,G299=プルダウン!$B$5),"振替休日不可",IF(G299=プルダウン!$B$5,IF(J299="","振替作業日未入力",IF(AND(J299-B299&gt;=-28,J299-B299&lt;=28),"","28日以内に変更")),"")))</f>
        <v/>
      </c>
      <c r="Y299" s="184" t="str">
        <f>IF(G299=プルダウン!$B$4,IF(AND(J299&gt;=$B$265,J299&lt;$Z$264),"",プルダウン!$G$9),"")</f>
        <v/>
      </c>
      <c r="Z299" s="184"/>
      <c r="AA299" s="84" t="str">
        <f>IF(OR(C299="土",C299="日"),IF(G299=プルダウン!$B$4,IF(AND(J299&gt;=B293,J299&lt;=B299),プルダウン!$G$13,プルダウン!$G$12),""),"")</f>
        <v/>
      </c>
    </row>
    <row r="300" spans="2:27" ht="9.75" customHeight="1">
      <c r="C300" s="66"/>
    </row>
    <row r="301" spans="2:27">
      <c r="C301" s="66"/>
      <c r="E301" s="33" t="s">
        <v>78</v>
      </c>
      <c r="F301" s="34"/>
      <c r="G301" s="34"/>
      <c r="H301" s="34"/>
      <c r="I301" s="34"/>
      <c r="J301" s="35"/>
      <c r="K301" s="35"/>
      <c r="L301" s="35"/>
      <c r="M301" s="36" t="s">
        <v>79</v>
      </c>
      <c r="N301" s="34"/>
      <c r="O301" s="34"/>
      <c r="P301" s="34"/>
      <c r="Q301" s="34"/>
      <c r="R301" s="35"/>
      <c r="S301" s="102"/>
      <c r="T301" s="102"/>
    </row>
    <row r="302" spans="2:27">
      <c r="C302" s="66"/>
      <c r="E302" s="93" t="s">
        <v>71</v>
      </c>
      <c r="F302" s="94" t="s">
        <v>72</v>
      </c>
      <c r="G302" s="94" t="s">
        <v>73</v>
      </c>
      <c r="H302" s="94" t="s">
        <v>74</v>
      </c>
      <c r="I302" s="94" t="s">
        <v>75</v>
      </c>
      <c r="J302" s="95" t="s">
        <v>76</v>
      </c>
      <c r="K302" s="96" t="s">
        <v>77</v>
      </c>
      <c r="L302" s="96" t="s">
        <v>88</v>
      </c>
      <c r="M302" s="94" t="s">
        <v>71</v>
      </c>
      <c r="N302" s="94" t="s">
        <v>72</v>
      </c>
      <c r="O302" s="94" t="s">
        <v>73</v>
      </c>
      <c r="P302" s="94" t="s">
        <v>74</v>
      </c>
      <c r="Q302" s="94" t="s">
        <v>75</v>
      </c>
      <c r="R302" s="95" t="s">
        <v>76</v>
      </c>
      <c r="S302" s="96" t="s">
        <v>77</v>
      </c>
      <c r="T302" s="103" t="s">
        <v>88</v>
      </c>
    </row>
    <row r="303" spans="2:27">
      <c r="C303" s="66"/>
      <c r="E303" s="97">
        <f>COUNTIF($G265:$G299,プルダウン!$B$3)</f>
        <v>0</v>
      </c>
      <c r="F303" s="98">
        <f>COUNTIF($G265:$G299,プルダウン!$B$4)</f>
        <v>0</v>
      </c>
      <c r="G303" s="98">
        <f>COUNTIF($G265:$G299,プルダウン!$B$5)</f>
        <v>0</v>
      </c>
      <c r="H303" s="98">
        <f>COUNTIF($G265:$G299,プルダウン!$B$6)</f>
        <v>0</v>
      </c>
      <c r="I303" s="98">
        <f>COUNTIF($G265:$G299,プルダウン!$B$7)</f>
        <v>0</v>
      </c>
      <c r="J303" s="99">
        <f>COUNTIF($G265:$G299,プルダウン!$B$8)</f>
        <v>0</v>
      </c>
      <c r="K303" s="100">
        <f>COUNTIF($G265:$G299,プルダウン!$B$9)</f>
        <v>0</v>
      </c>
      <c r="L303" s="100">
        <f>COUNTIF($G265:$G299,プルダウン!$B$10)</f>
        <v>0</v>
      </c>
      <c r="M303" s="98">
        <f>M252+E303</f>
        <v>21</v>
      </c>
      <c r="N303" s="98">
        <f t="shared" ref="N303" si="35">N252+F303</f>
        <v>5</v>
      </c>
      <c r="O303" s="98">
        <f t="shared" ref="O303" si="36">O252+G303</f>
        <v>5</v>
      </c>
      <c r="P303" s="98">
        <f t="shared" ref="P303" si="37">P252+H303</f>
        <v>0</v>
      </c>
      <c r="Q303" s="98">
        <f t="shared" ref="Q303" si="38">Q252+I303</f>
        <v>3</v>
      </c>
      <c r="R303" s="99">
        <f t="shared" ref="R303" si="39">R252+J303</f>
        <v>0</v>
      </c>
      <c r="S303" s="100">
        <f t="shared" ref="S303" si="40">S252+K303</f>
        <v>0</v>
      </c>
      <c r="T303" s="104">
        <f t="shared" ref="T303" si="41">T252+L303</f>
        <v>0</v>
      </c>
    </row>
    <row r="304" spans="2:27">
      <c r="C304" s="66"/>
      <c r="E304" s="33" t="s">
        <v>52</v>
      </c>
      <c r="F304" s="34"/>
      <c r="G304" s="34"/>
      <c r="H304" s="34"/>
      <c r="I304" s="34"/>
      <c r="J304" s="35"/>
      <c r="K304" s="105"/>
      <c r="L304" s="35"/>
      <c r="M304" s="107" t="s">
        <v>54</v>
      </c>
      <c r="N304" s="34"/>
      <c r="O304" s="34"/>
      <c r="P304" s="34"/>
      <c r="Q304" s="34"/>
      <c r="R304" s="35"/>
      <c r="S304" s="102"/>
      <c r="T304" s="112"/>
    </row>
    <row r="305" spans="2:27">
      <c r="C305" s="66"/>
      <c r="E305" s="67" t="s">
        <v>45</v>
      </c>
      <c r="F305" s="40"/>
      <c r="G305" s="39" t="s">
        <v>46</v>
      </c>
      <c r="H305" s="41"/>
      <c r="I305" s="42" t="s">
        <v>56</v>
      </c>
      <c r="J305" s="43"/>
      <c r="K305" s="106"/>
      <c r="L305" s="42"/>
      <c r="M305" s="39" t="s">
        <v>45</v>
      </c>
      <c r="N305" s="40"/>
      <c r="O305" s="39" t="s">
        <v>46</v>
      </c>
      <c r="P305" s="41"/>
      <c r="Q305" s="42" t="s">
        <v>56</v>
      </c>
      <c r="R305" s="43"/>
      <c r="S305" s="43"/>
      <c r="T305" s="113"/>
    </row>
    <row r="306" spans="2:27">
      <c r="C306" s="66"/>
      <c r="E306" s="68">
        <f>COUNTIF(R265:R299,"○")+COUNTIF(R265:R299,"×")</f>
        <v>4</v>
      </c>
      <c r="F306" s="40"/>
      <c r="G306" s="39">
        <f>COUNTIF(R265:R299,"○")</f>
        <v>0</v>
      </c>
      <c r="H306" s="41"/>
      <c r="I306" s="57" t="str">
        <f>IF(E306=0,"ー",IF(E306=G306,"達成","未達成"))</f>
        <v>未達成</v>
      </c>
      <c r="J306" s="43"/>
      <c r="K306" s="106"/>
      <c r="L306" s="42"/>
      <c r="M306" s="44">
        <f>M255+E306</f>
        <v>25</v>
      </c>
      <c r="N306" s="40"/>
      <c r="O306" s="39">
        <f>O255+G306</f>
        <v>11</v>
      </c>
      <c r="P306" s="41"/>
      <c r="Q306" s="57" t="str">
        <f>IF(E306=0,"ー",IF(M306=O306,"達成","未達成"))</f>
        <v>未達成</v>
      </c>
      <c r="R306" s="43"/>
      <c r="S306" s="43"/>
      <c r="T306" s="113"/>
    </row>
    <row r="307" spans="2:27">
      <c r="C307" s="66"/>
      <c r="E307" s="101" t="s">
        <v>53</v>
      </c>
      <c r="F307" s="37"/>
      <c r="G307" s="37"/>
      <c r="H307" s="37"/>
      <c r="I307" s="37"/>
      <c r="J307" s="38"/>
      <c r="K307" s="108"/>
      <c r="L307" s="37"/>
      <c r="M307" s="36" t="s">
        <v>55</v>
      </c>
      <c r="N307" s="37"/>
      <c r="O307" s="37"/>
      <c r="P307" s="37"/>
      <c r="Q307" s="37"/>
      <c r="R307" s="38"/>
      <c r="S307" s="38"/>
      <c r="T307" s="114"/>
    </row>
    <row r="308" spans="2:27">
      <c r="C308" s="66"/>
      <c r="E308" s="67" t="s">
        <v>45</v>
      </c>
      <c r="F308" s="40"/>
      <c r="G308" s="39" t="s">
        <v>46</v>
      </c>
      <c r="H308" s="41"/>
      <c r="I308" s="42" t="s">
        <v>56</v>
      </c>
      <c r="J308" s="43"/>
      <c r="K308" s="106"/>
      <c r="L308" s="42"/>
      <c r="M308" s="39" t="s">
        <v>45</v>
      </c>
      <c r="N308" s="40"/>
      <c r="O308" s="39" t="s">
        <v>46</v>
      </c>
      <c r="P308" s="41"/>
      <c r="Q308" s="42" t="s">
        <v>56</v>
      </c>
      <c r="R308" s="43"/>
      <c r="S308" s="43"/>
      <c r="T308" s="113"/>
    </row>
    <row r="309" spans="2:27">
      <c r="C309" s="66"/>
      <c r="E309" s="68">
        <f>COUNTIF(S265:S299,"○")+COUNTIF(S265:S299,"×")</f>
        <v>4</v>
      </c>
      <c r="F309" s="40"/>
      <c r="G309" s="39">
        <f>COUNTIF(S265:S299,"○")</f>
        <v>0</v>
      </c>
      <c r="H309" s="41"/>
      <c r="I309" s="57" t="str">
        <f>IF(E309=0,"ー",IF(G309=E309,"達成","未達成"))</f>
        <v>未達成</v>
      </c>
      <c r="J309" s="43"/>
      <c r="K309" s="106"/>
      <c r="L309" s="42"/>
      <c r="M309" s="44">
        <f>M258+E309</f>
        <v>25</v>
      </c>
      <c r="N309" s="40"/>
      <c r="O309" s="39">
        <f>O258+G309</f>
        <v>10</v>
      </c>
      <c r="P309" s="41"/>
      <c r="Q309" s="57" t="str">
        <f>IF(E309=0,"ー",IF(M309=O309,"達成","未達成"))</f>
        <v>未達成</v>
      </c>
      <c r="R309" s="43"/>
      <c r="S309" s="43"/>
      <c r="T309" s="113"/>
    </row>
    <row r="310" spans="2:27">
      <c r="C310" s="66"/>
      <c r="E310" s="101" t="s">
        <v>90</v>
      </c>
      <c r="F310" s="37"/>
      <c r="G310" s="37"/>
      <c r="H310" s="37"/>
      <c r="I310" s="37"/>
      <c r="J310" s="38"/>
      <c r="K310" s="108"/>
      <c r="L310" s="37"/>
      <c r="M310" s="36" t="s">
        <v>91</v>
      </c>
      <c r="N310" s="37"/>
      <c r="O310" s="37"/>
      <c r="P310" s="37"/>
      <c r="Q310" s="37"/>
      <c r="R310" s="38"/>
      <c r="S310" s="38"/>
      <c r="T310" s="114"/>
    </row>
    <row r="311" spans="2:27">
      <c r="C311" s="66"/>
      <c r="E311" s="67" t="s">
        <v>45</v>
      </c>
      <c r="F311" s="40"/>
      <c r="G311" s="39" t="s">
        <v>46</v>
      </c>
      <c r="H311" s="41"/>
      <c r="I311" s="42" t="s">
        <v>56</v>
      </c>
      <c r="J311" s="43"/>
      <c r="K311" s="106"/>
      <c r="L311" s="42"/>
      <c r="M311" s="39" t="s">
        <v>45</v>
      </c>
      <c r="N311" s="40"/>
      <c r="O311" s="39" t="s">
        <v>46</v>
      </c>
      <c r="P311" s="41"/>
      <c r="Q311" s="42" t="s">
        <v>56</v>
      </c>
      <c r="R311" s="43"/>
      <c r="S311" s="43"/>
      <c r="T311" s="113"/>
    </row>
    <row r="312" spans="2:27">
      <c r="C312" s="66"/>
      <c r="E312" s="68">
        <f>COUNTIF(T265:T299,"○")+COUNTIF(T265:T299,"×")</f>
        <v>4</v>
      </c>
      <c r="F312" s="40"/>
      <c r="G312" s="39">
        <f>COUNTIF(T265:T299,"○")</f>
        <v>0</v>
      </c>
      <c r="H312" s="41"/>
      <c r="I312" s="57" t="str">
        <f>IF(E312=0,"ー",IF(G312=E312,"達成","未達成"))</f>
        <v>未達成</v>
      </c>
      <c r="J312" s="43"/>
      <c r="K312" s="106"/>
      <c r="L312" s="42"/>
      <c r="M312" s="44">
        <f>M261+E312</f>
        <v>25</v>
      </c>
      <c r="N312" s="40"/>
      <c r="O312" s="39">
        <f>O261+G312</f>
        <v>9</v>
      </c>
      <c r="P312" s="41"/>
      <c r="Q312" s="57" t="str">
        <f>IF(E312=0,"ー",IF(M312=O312,"達成","未達成"))</f>
        <v>未達成</v>
      </c>
      <c r="R312" s="43"/>
      <c r="S312" s="43"/>
      <c r="T312" s="113"/>
    </row>
    <row r="313" spans="2:27" ht="9.75" customHeight="1">
      <c r="E313" s="58"/>
      <c r="F313" s="58"/>
      <c r="G313" s="58"/>
      <c r="H313" s="58"/>
      <c r="I313" s="58"/>
      <c r="J313" s="59"/>
      <c r="K313" s="59"/>
      <c r="L313" s="60"/>
      <c r="M313" s="61"/>
      <c r="N313" s="61"/>
      <c r="O313" s="61"/>
      <c r="P313" s="61"/>
      <c r="Q313" s="62"/>
      <c r="R313" s="61"/>
      <c r="S313" s="61"/>
      <c r="T313" s="111"/>
    </row>
    <row r="314" spans="2:27" ht="19.5">
      <c r="B314" s="177">
        <f>EDATE(B263,1)</f>
        <v>46054</v>
      </c>
      <c r="C314" s="177"/>
      <c r="N314" s="115"/>
      <c r="O314" s="145" t="s">
        <v>29</v>
      </c>
      <c r="P314" s="145"/>
      <c r="Q314" s="144"/>
      <c r="R314" s="144"/>
      <c r="S314" s="144"/>
      <c r="T314" s="144"/>
      <c r="W314" s="149" t="s">
        <v>51</v>
      </c>
      <c r="X314" s="72" t="s">
        <v>49</v>
      </c>
      <c r="Y314" s="147" t="s">
        <v>50</v>
      </c>
      <c r="Z314" s="148"/>
      <c r="AA314" s="116" t="s">
        <v>80</v>
      </c>
    </row>
    <row r="315" spans="2:27" ht="18.75" customHeight="1">
      <c r="B315" s="64" t="s">
        <v>23</v>
      </c>
      <c r="C315" s="64" t="s">
        <v>3</v>
      </c>
      <c r="D315" s="172" t="s">
        <v>4</v>
      </c>
      <c r="E315" s="172"/>
      <c r="F315" s="172"/>
      <c r="G315" s="173" t="s">
        <v>5</v>
      </c>
      <c r="H315" s="173"/>
      <c r="I315" s="173"/>
      <c r="J315" s="173" t="s">
        <v>9</v>
      </c>
      <c r="K315" s="173"/>
      <c r="L315" s="173"/>
      <c r="M315" s="173" t="s">
        <v>24</v>
      </c>
      <c r="N315" s="173"/>
      <c r="O315" s="173"/>
      <c r="P315" s="173"/>
      <c r="Q315" s="173"/>
      <c r="R315" s="56" t="s">
        <v>49</v>
      </c>
      <c r="S315" s="63" t="s">
        <v>50</v>
      </c>
      <c r="T315" s="63" t="s">
        <v>87</v>
      </c>
      <c r="W315" s="150"/>
      <c r="X315" s="69" t="s">
        <v>58</v>
      </c>
      <c r="Y315" s="71" t="s">
        <v>57</v>
      </c>
      <c r="Z315" s="70">
        <f>IF(COUNTIF(C316:C350,C316)=0,"",B316+COUNTIF(B316:B350,"&gt;=1"))</f>
        <v>46084</v>
      </c>
      <c r="AA315" s="117" t="s">
        <v>58</v>
      </c>
    </row>
    <row r="316" spans="2:27">
      <c r="B316" s="73">
        <f>IF(B314&gt;DATE(基本情報!$F$10,基本情報!$H$10,基本情報!$J$10),"ー",IF(COUNTIF(C265:C299,C265)=0,"",B265+COUNTIF(B265:B299,"&gt;=1")))</f>
        <v>46056</v>
      </c>
      <c r="C316" s="74" t="str">
        <f>IF(B316="ー","ー",$C$10)</f>
        <v>火</v>
      </c>
      <c r="D316" s="136" t="str">
        <f>IF(B316="","",IF(AND(B316&gt;=基本情報!$G$17,B316&lt;=基本情報!$J$17),"夏季休暇",IF(AND(B316&gt;=基本情報!$G$18,B316&lt;=基本情報!$J$18),"年末年始休暇",(IF($C316=基本情報!$G$16,"休日",IF($C316=基本情報!$I$16,"休日",""))))))</f>
        <v/>
      </c>
      <c r="E316" s="137"/>
      <c r="F316" s="138"/>
      <c r="G316" s="166"/>
      <c r="H316" s="167"/>
      <c r="I316" s="168"/>
      <c r="J316" s="169"/>
      <c r="K316" s="170"/>
      <c r="L316" s="171"/>
      <c r="M316" s="135"/>
      <c r="N316" s="135"/>
      <c r="O316" s="135"/>
      <c r="P316" s="135"/>
      <c r="Q316" s="135"/>
      <c r="R316" s="132" t="str">
        <f>IF(COUNTIF(B316:B322,"ー"),"ー",IF(COUNTBLANK(X316:X322)&lt;7,"×",IF(COUNTIF(G316:G322,プルダウン!$B$6)+COUNTIF(G316:G322,プルダウン!$B$7)+COUNTIF(G316:G322,プルダウン!$B$8)+COUNTIF(G316:G322,プルダウン!$B$9)+COUNTIF(G316:G322,プルダウン!$B$10)&gt;0,"ー",IF(COUNTIF(G316:G322,プルダウン!$B$3)+COUNTIF(G316:G322,プルダウン!$B$4)&gt;=2,"○","×"))))</f>
        <v>×</v>
      </c>
      <c r="S316" s="132" t="str">
        <f>IF(R316="○",IF(COUNTBLANK(Y316:Y322)=7,R316,"×"),R316)</f>
        <v>×</v>
      </c>
      <c r="T316" s="132" t="str">
        <f>IF(S316="○",IF(COUNTIF(AA316:AA322,プルダウン!$G$12)=0,S316,"×"),S316)</f>
        <v>×</v>
      </c>
      <c r="W316" s="79" t="str">
        <f>IF(G316=プルダウン!$B$5,ABS(B316-J316),"")</f>
        <v/>
      </c>
      <c r="X316" s="80" t="str">
        <f>IF(AND(D316="",G316=プルダウン!$B$4),"振替作業不可",IF(AND(D316=プルダウン!$B$3,G316=プルダウン!$B$5),"振替休日不可",IF(G316=プルダウン!$B$5,IF(J316="","振替作業日未入力",IF(AND(J316-B316&gt;=-28,J316-B316&lt;=28),"","28日以内に変更")),"")))</f>
        <v/>
      </c>
      <c r="Y316" s="178" t="str">
        <f>IF(G316=プルダウン!$B$4,IF(AND(J316&gt;=$B$316,J316&lt;$Z$315),"",プルダウン!$G$9),"")</f>
        <v/>
      </c>
      <c r="Z316" s="179"/>
      <c r="AA316" s="80" t="str">
        <f>IF(OR(C316="土",C316="日"),IF(G316=プルダウン!$B$4,IF(AND(J316&gt;=B316,J316&lt;=B322),プルダウン!$G$13,プルダウン!$G$12),""),"")</f>
        <v/>
      </c>
    </row>
    <row r="317" spans="2:27">
      <c r="B317" s="75">
        <f>IF(B316="ー","ー",IF(B316+1&gt;DATE(基本情報!$F$10,基本情報!$H$10,基本情報!$J$10),"ー",B316+1))</f>
        <v>46057</v>
      </c>
      <c r="C317" s="76" t="str">
        <f t="shared" ref="C317:C345" si="42">IFERROR(TEXT(B317,"aaa"),"")</f>
        <v>水</v>
      </c>
      <c r="D317" s="140" t="str">
        <f>IF(B317="","",IF(AND(B317&gt;=基本情報!$G$17,B317&lt;=基本情報!$J$17),"夏季休暇",IF(AND(B317&gt;=基本情報!$G$18,B317&lt;=基本情報!$J$18),"年末年始休暇",(IF($C317=基本情報!$G$16,"休日",IF($C317=基本情報!$I$16,"休日",""))))))</f>
        <v/>
      </c>
      <c r="E317" s="141"/>
      <c r="F317" s="142"/>
      <c r="G317" s="151"/>
      <c r="H317" s="152"/>
      <c r="I317" s="153"/>
      <c r="J317" s="163"/>
      <c r="K317" s="164"/>
      <c r="L317" s="165"/>
      <c r="M317" s="143"/>
      <c r="N317" s="143"/>
      <c r="O317" s="143"/>
      <c r="P317" s="143"/>
      <c r="Q317" s="143"/>
      <c r="R317" s="133"/>
      <c r="S317" s="133"/>
      <c r="T317" s="133"/>
      <c r="W317" s="81" t="str">
        <f>IF(G317=プルダウン!$B$5,ABS(B317-J317),"")</f>
        <v/>
      </c>
      <c r="X317" s="82" t="str">
        <f>IF(AND(D317="",G317=プルダウン!$B$4),"振替作業不可",IF(AND(D317=プルダウン!$B$3,G317=プルダウン!$B$5),"振替休日不可",IF(G317=プルダウン!$B$5,IF(J317="","振替作業日未入力",IF(AND(J317-B317&gt;=-28,J317-B317&lt;=28),"","28日以内に変更")),"")))</f>
        <v/>
      </c>
      <c r="Y317" s="186" t="str">
        <f>IF(G317=プルダウン!$B$4,IF(AND(J317&gt;=$B$316,J317&lt;$Z$315),"",プルダウン!$G$9),"")</f>
        <v/>
      </c>
      <c r="Z317" s="186"/>
      <c r="AA317" s="82" t="str">
        <f>IF(OR(C317="土",C317="日"),IF(G317=プルダウン!$B$4,IF(AND(J317&gt;=B316,J317&lt;=B322),プルダウン!$G$13,プルダウン!$G$12),""),"")</f>
        <v/>
      </c>
    </row>
    <row r="318" spans="2:27">
      <c r="B318" s="75">
        <f>IF(B317="ー","ー",IF(B317+1&gt;DATE(基本情報!$F$10,基本情報!$H$10,基本情報!$J$10),"ー",B317+1))</f>
        <v>46058</v>
      </c>
      <c r="C318" s="76" t="str">
        <f t="shared" si="42"/>
        <v>木</v>
      </c>
      <c r="D318" s="140" t="str">
        <f>IF(B318="","",IF(AND(B318&gt;=基本情報!$G$17,B318&lt;=基本情報!$J$17),"夏季休暇",IF(AND(B318&gt;=基本情報!$G$18,B318&lt;=基本情報!$J$18),"年末年始休暇",(IF($C318=基本情報!$G$16,"休日",IF($C318=基本情報!$I$16,"休日",""))))))</f>
        <v/>
      </c>
      <c r="E318" s="141"/>
      <c r="F318" s="142"/>
      <c r="G318" s="151"/>
      <c r="H318" s="152"/>
      <c r="I318" s="153"/>
      <c r="J318" s="163"/>
      <c r="K318" s="164"/>
      <c r="L318" s="165"/>
      <c r="M318" s="143"/>
      <c r="N318" s="143"/>
      <c r="O318" s="143"/>
      <c r="P318" s="143"/>
      <c r="Q318" s="143"/>
      <c r="R318" s="133"/>
      <c r="S318" s="133"/>
      <c r="T318" s="133"/>
      <c r="W318" s="81" t="str">
        <f>IF(G318=プルダウン!$B$5,ABS(B318-J318),"")</f>
        <v/>
      </c>
      <c r="X318" s="82" t="str">
        <f>IF(AND(D318="",G318=プルダウン!$B$4),"振替作業不可",IF(AND(D318=プルダウン!$B$3,G318=プルダウン!$B$5),"振替休日不可",IF(G318=プルダウン!$B$5,IF(J318="","振替作業日未入力",IF(AND(J318-B318&gt;=-28,J318-B318&lt;=28),"","28日以内に変更")),"")))</f>
        <v/>
      </c>
      <c r="Y318" s="186" t="str">
        <f>IF(G318=プルダウン!$B$4,IF(AND(J318&gt;=$B$316,J318&lt;$Z$315),"",プルダウン!$G$9),"")</f>
        <v/>
      </c>
      <c r="Z318" s="186"/>
      <c r="AA318" s="82" t="str">
        <f>IF(OR(C318="土",C318="日"),IF(G318=プルダウン!$B$4,IF(AND(J318&gt;=B316,J318&lt;=B322),プルダウン!$G$13,プルダウン!$G$12),""),"")</f>
        <v/>
      </c>
    </row>
    <row r="319" spans="2:27">
      <c r="B319" s="75">
        <f>IF(B318="ー","ー",IF(B318+1&gt;DATE(基本情報!$F$10,基本情報!$H$10,基本情報!$J$10),"ー",B318+1))</f>
        <v>46059</v>
      </c>
      <c r="C319" s="76" t="str">
        <f t="shared" si="42"/>
        <v>金</v>
      </c>
      <c r="D319" s="140" t="str">
        <f>IF(B319="","",IF(AND(B319&gt;=基本情報!$G$17,B319&lt;=基本情報!$J$17),"夏季休暇",IF(AND(B319&gt;=基本情報!$G$18,B319&lt;=基本情報!$J$18),"年末年始休暇",(IF($C319=基本情報!$G$16,"休日",IF($C319=基本情報!$I$16,"休日",""))))))</f>
        <v/>
      </c>
      <c r="E319" s="141"/>
      <c r="F319" s="142"/>
      <c r="G319" s="151"/>
      <c r="H319" s="152"/>
      <c r="I319" s="153"/>
      <c r="J319" s="163"/>
      <c r="K319" s="164"/>
      <c r="L319" s="165"/>
      <c r="M319" s="143"/>
      <c r="N319" s="143"/>
      <c r="O319" s="143"/>
      <c r="P319" s="143"/>
      <c r="Q319" s="143"/>
      <c r="R319" s="133"/>
      <c r="S319" s="133"/>
      <c r="T319" s="133"/>
      <c r="W319" s="81" t="str">
        <f>IF(G319=プルダウン!$B$5,ABS(B319-J319),"")</f>
        <v/>
      </c>
      <c r="X319" s="82" t="str">
        <f>IF(AND(D319="",G319=プルダウン!$B$4),"振替作業不可",IF(AND(D319=プルダウン!$B$3,G319=プルダウン!$B$5),"振替休日不可",IF(G319=プルダウン!$B$5,IF(J319="","振替作業日未入力",IF(AND(J319-B319&gt;=-28,J319-B319&lt;=28),"","28日以内に変更")),"")))</f>
        <v/>
      </c>
      <c r="Y319" s="186" t="str">
        <f>IF(G319=プルダウン!$B$4,IF(AND(J319&gt;=$B$316,J319&lt;$Z$315),"",プルダウン!$G$9),"")</f>
        <v/>
      </c>
      <c r="Z319" s="186"/>
      <c r="AA319" s="82" t="str">
        <f>IF(OR(C319="土",C319="日"),IF(G319=プルダウン!$B$4,IF(AND(J319&gt;=B316,J319&lt;=B322),プルダウン!$G$13,プルダウン!$G$12),""),"")</f>
        <v/>
      </c>
    </row>
    <row r="320" spans="2:27">
      <c r="B320" s="75">
        <f>IF(B319="ー","ー",IF(B319+1&gt;DATE(基本情報!$F$10,基本情報!$H$10,基本情報!$J$10),"ー",B319+1))</f>
        <v>46060</v>
      </c>
      <c r="C320" s="76" t="str">
        <f t="shared" si="42"/>
        <v>土</v>
      </c>
      <c r="D320" s="140" t="str">
        <f>IF(B320="","",IF(AND(B320&gt;=基本情報!$G$17,B320&lt;=基本情報!$J$17),"夏季休暇",IF(AND(B320&gt;=基本情報!$G$18,B320&lt;=基本情報!$J$18),"年末年始休暇",(IF($C320=基本情報!$G$16,"休日",IF($C320=基本情報!$I$16,"休日",""))))))</f>
        <v>休日</v>
      </c>
      <c r="E320" s="141"/>
      <c r="F320" s="142"/>
      <c r="G320" s="151"/>
      <c r="H320" s="152"/>
      <c r="I320" s="153"/>
      <c r="J320" s="163"/>
      <c r="K320" s="164"/>
      <c r="L320" s="165"/>
      <c r="M320" s="143"/>
      <c r="N320" s="143"/>
      <c r="O320" s="143"/>
      <c r="P320" s="143"/>
      <c r="Q320" s="143"/>
      <c r="R320" s="133"/>
      <c r="S320" s="133"/>
      <c r="T320" s="133"/>
      <c r="W320" s="81" t="str">
        <f>IF(G320=プルダウン!$B$5,ABS(B320-J320),"")</f>
        <v/>
      </c>
      <c r="X320" s="82" t="str">
        <f>IF(AND(D320="",G320=プルダウン!$B$4),"振替作業不可",IF(AND(D320=プルダウン!$B$3,G320=プルダウン!$B$5),"振替休日不可",IF(G320=プルダウン!$B$5,IF(J320="","振替作業日未入力",IF(AND(J320-B320&gt;=-28,J320-B320&lt;=28),"","28日以内に変更")),"")))</f>
        <v/>
      </c>
      <c r="Y320" s="186" t="str">
        <f>IF(G320=プルダウン!$B$4,IF(AND(J320&gt;=$B$316,J320&lt;$Z$315),"",プルダウン!$G$9),"")</f>
        <v/>
      </c>
      <c r="Z320" s="186"/>
      <c r="AA320" s="82" t="str">
        <f>IF(OR(C320="土",C320="日"),IF(G320=プルダウン!$B$4,IF(AND(J320&gt;=B316,J320&lt;=B322),プルダウン!$G$13,プルダウン!$G$12),""),"")</f>
        <v/>
      </c>
    </row>
    <row r="321" spans="2:27">
      <c r="B321" s="75">
        <f>IF(B320="ー","ー",IF(B320+1&gt;DATE(基本情報!$F$10,基本情報!$H$10,基本情報!$J$10),"ー",B320+1))</f>
        <v>46061</v>
      </c>
      <c r="C321" s="76" t="str">
        <f t="shared" si="42"/>
        <v>日</v>
      </c>
      <c r="D321" s="140" t="str">
        <f>IF(B321="","",IF(AND(B321&gt;=基本情報!$G$17,B321&lt;=基本情報!$J$17),"夏季休暇",IF(AND(B321&gt;=基本情報!$G$18,B321&lt;=基本情報!$J$18),"年末年始休暇",(IF($C321=基本情報!$G$16,"休日",IF($C321=基本情報!$I$16,"休日",""))))))</f>
        <v>休日</v>
      </c>
      <c r="E321" s="141"/>
      <c r="F321" s="142"/>
      <c r="G321" s="151"/>
      <c r="H321" s="152"/>
      <c r="I321" s="153"/>
      <c r="J321" s="163"/>
      <c r="K321" s="164"/>
      <c r="L321" s="165"/>
      <c r="M321" s="143"/>
      <c r="N321" s="143"/>
      <c r="O321" s="143"/>
      <c r="P321" s="143"/>
      <c r="Q321" s="143"/>
      <c r="R321" s="133"/>
      <c r="S321" s="133"/>
      <c r="T321" s="133"/>
      <c r="W321" s="81" t="str">
        <f>IF(G321=プルダウン!$B$5,ABS(B321-J321),"")</f>
        <v/>
      </c>
      <c r="X321" s="82" t="str">
        <f>IF(AND(D321="",G321=プルダウン!$B$4),"振替作業不可",IF(AND(D321=プルダウン!$B$3,G321=プルダウン!$B$5),"振替休日不可",IF(G321=プルダウン!$B$5,IF(J321="","振替作業日未入力",IF(AND(J321-B321&gt;=-28,J321-B321&lt;=28),"","28日以内に変更")),"")))</f>
        <v/>
      </c>
      <c r="Y321" s="186" t="str">
        <f>IF(G321=プルダウン!$B$4,IF(AND(J321&gt;=$B$316,J321&lt;$Z$315),"",プルダウン!$G$9),"")</f>
        <v/>
      </c>
      <c r="Z321" s="186"/>
      <c r="AA321" s="82" t="str">
        <f>IF(OR(C321="土",C321="日"),IF(G321=プルダウン!$B$4,IF(AND(J321&gt;=B316,J321&lt;=B322),プルダウン!$G$13,プルダウン!$G$12),""),"")</f>
        <v/>
      </c>
    </row>
    <row r="322" spans="2:27">
      <c r="B322" s="77">
        <f>IF(B321="ー","ー",IF(B321+1&gt;DATE(基本情報!$F$10,基本情報!$H$10,基本情報!$J$10),"ー",B321+1))</f>
        <v>46062</v>
      </c>
      <c r="C322" s="78" t="str">
        <f t="shared" si="42"/>
        <v>月</v>
      </c>
      <c r="D322" s="154" t="str">
        <f>IF(B322="","",IF(AND(B322&gt;=基本情報!$G$17,B322&lt;=基本情報!$J$17),"夏季休暇",IF(AND(B322&gt;=基本情報!$G$18,B322&lt;=基本情報!$J$18),"年末年始休暇",(IF($C322=基本情報!$G$16,"休日",IF($C322=基本情報!$I$16,"休日",""))))))</f>
        <v/>
      </c>
      <c r="E322" s="155"/>
      <c r="F322" s="156"/>
      <c r="G322" s="157"/>
      <c r="H322" s="158"/>
      <c r="I322" s="159"/>
      <c r="J322" s="160"/>
      <c r="K322" s="161"/>
      <c r="L322" s="162"/>
      <c r="M322" s="146"/>
      <c r="N322" s="146"/>
      <c r="O322" s="146"/>
      <c r="P322" s="146"/>
      <c r="Q322" s="146"/>
      <c r="R322" s="134"/>
      <c r="S322" s="134"/>
      <c r="T322" s="134"/>
      <c r="W322" s="83" t="str">
        <f>IF(G322=プルダウン!$B$5,ABS(B322-J322),"")</f>
        <v/>
      </c>
      <c r="X322" s="84" t="str">
        <f>IF(AND(D322="",G322=プルダウン!$B$4),"振替作業不可",IF(AND(D322=プルダウン!$B$3,G322=プルダウン!$B$5),"振替休日不可",IF(G322=プルダウン!$B$5,IF(J322="","振替作業日未入力",IF(AND(J322-B322&gt;=-28,J322-B322&lt;=28),"","28日以内に変更")),"")))</f>
        <v/>
      </c>
      <c r="Y322" s="184" t="str">
        <f>IF(G322=プルダウン!$B$4,IF(AND(J322&gt;=$B$316,J322&lt;$Z$315),"",プルダウン!$G$9),"")</f>
        <v/>
      </c>
      <c r="Z322" s="184"/>
      <c r="AA322" s="84" t="str">
        <f>IF(OR(C322="土",C322="日"),IF(G322=プルダウン!$B$4,IF(AND(J322&gt;=B316,J322&lt;=B322),プルダウン!$G$13,プルダウン!$G$12),""),"")</f>
        <v/>
      </c>
    </row>
    <row r="323" spans="2:27">
      <c r="B323" s="73">
        <f>IF(B322="ー","ー",IF(B322+1&gt;DATE(基本情報!$F$10,基本情報!$H$10,基本情報!$J$10),"ー",IF(MONTH(B316)=MONTH(B322+1),B322+1,"ー")))</f>
        <v>46063</v>
      </c>
      <c r="C323" s="74" t="str">
        <f t="shared" si="42"/>
        <v>火</v>
      </c>
      <c r="D323" s="136" t="str">
        <f>IF(B323="","",IF(AND(B323&gt;=基本情報!$G$17,B323&lt;=基本情報!$J$17),"夏季休暇",IF(AND(B323&gt;=基本情報!$G$18,B323&lt;=基本情報!$J$18),"年末年始休暇",(IF($C323=基本情報!$G$16,"休日",IF($C323=基本情報!$I$16,"休日",""))))))</f>
        <v/>
      </c>
      <c r="E323" s="137"/>
      <c r="F323" s="138"/>
      <c r="G323" s="166"/>
      <c r="H323" s="167"/>
      <c r="I323" s="168"/>
      <c r="J323" s="169"/>
      <c r="K323" s="170"/>
      <c r="L323" s="171"/>
      <c r="M323" s="135"/>
      <c r="N323" s="135"/>
      <c r="O323" s="135"/>
      <c r="P323" s="135"/>
      <c r="Q323" s="135"/>
      <c r="R323" s="132" t="str">
        <f>IF(COUNTIF(B323:B329,"ー"),"ー",IF(COUNTBLANK(X323:X329)&lt;7,"×",IF(COUNTIF(G323:G329,プルダウン!$B$6)+COUNTIF(G323:G329,プルダウン!$B$7)+COUNTIF(G323:G329,プルダウン!$B$8)+COUNTIF(G323:G329,プルダウン!$B$9)+COUNTIF(G323:G329,プルダウン!$B$10)&gt;0,"ー",IF(COUNTIF(G323:G329,プルダウン!$B$3)+COUNTIF(G323:G329,プルダウン!$B$4)&gt;=2,"○","×"))))</f>
        <v>×</v>
      </c>
      <c r="S323" s="132" t="str">
        <f>IF(R323="○",IF(COUNTBLANK(Y323:Y329)=7,R323,"×"),R323)</f>
        <v>×</v>
      </c>
      <c r="T323" s="132" t="str">
        <f>IF(S323="○",IF(COUNTIF(AA323:AA329,プルダウン!$G$12)=0,S323,"×"),S323)</f>
        <v>×</v>
      </c>
      <c r="W323" s="79" t="str">
        <f>IF(G323=プルダウン!$B$5,ABS(B323-J323),"")</f>
        <v/>
      </c>
      <c r="X323" s="80" t="str">
        <f>IF(AND(D323="",G323=プルダウン!$B$4),"振替作業不可",IF(AND(D323=プルダウン!$B$3,G323=プルダウン!$B$5),"振替休日不可",IF(G323=プルダウン!$B$5,IF(J323="","振替作業日未入力",IF(AND(J323-B323&gt;=-28,J323-B323&lt;=28),"","28日以内に変更")),"")))</f>
        <v/>
      </c>
      <c r="Y323" s="185" t="str">
        <f>IF(G323=プルダウン!$B$4,IF(AND(J323&gt;=$B$316,J323&lt;$Z$315),"",プルダウン!$G$9),"")</f>
        <v/>
      </c>
      <c r="Z323" s="185"/>
      <c r="AA323" s="80" t="str">
        <f>IF(OR(C323="土",C323="日"),IF(G323=プルダウン!$B$4,IF(AND(J323&gt;=B323,J323&lt;=B329),プルダウン!$G$13,プルダウン!$G$12),""),"")</f>
        <v/>
      </c>
    </row>
    <row r="324" spans="2:27">
      <c r="B324" s="75">
        <f>IF(B323="ー","ー",IF(B323+1&gt;DATE(基本情報!$F$10,基本情報!$H$10,基本情報!$J$10),"ー",B323+1))</f>
        <v>46064</v>
      </c>
      <c r="C324" s="76" t="str">
        <f t="shared" si="42"/>
        <v>水</v>
      </c>
      <c r="D324" s="140" t="str">
        <f>IF(B324="","",IF(AND(B324&gt;=基本情報!$G$17,B324&lt;=基本情報!$J$17),"夏季休暇",IF(AND(B324&gt;=基本情報!$G$18,B324&lt;=基本情報!$J$18),"年末年始休暇",(IF($C324=基本情報!$G$16,"休日",IF($C324=基本情報!$I$16,"休日",""))))))</f>
        <v/>
      </c>
      <c r="E324" s="141"/>
      <c r="F324" s="142"/>
      <c r="G324" s="151"/>
      <c r="H324" s="152"/>
      <c r="I324" s="153"/>
      <c r="J324" s="163"/>
      <c r="K324" s="164"/>
      <c r="L324" s="165"/>
      <c r="M324" s="143"/>
      <c r="N324" s="143"/>
      <c r="O324" s="143"/>
      <c r="P324" s="143"/>
      <c r="Q324" s="143"/>
      <c r="R324" s="133"/>
      <c r="S324" s="133"/>
      <c r="T324" s="133"/>
      <c r="W324" s="81" t="str">
        <f>IF(G324=プルダウン!$B$5,ABS(B324-J324),"")</f>
        <v/>
      </c>
      <c r="X324" s="82" t="str">
        <f>IF(AND(D324="",G324=プルダウン!$B$4),"振替作業不可",IF(AND(D324=プルダウン!$B$3,G324=プルダウン!$B$5),"振替休日不可",IF(G324=プルダウン!$B$5,IF(J324="","振替作業日未入力",IF(AND(J324-B324&gt;=-28,J324-B324&lt;=28),"","28日以内に変更")),"")))</f>
        <v/>
      </c>
      <c r="Y324" s="186" t="str">
        <f>IF(G324=プルダウン!$B$4,IF(AND(J324&gt;=$B$316,J324&lt;$Z$315),"",プルダウン!$G$9),"")</f>
        <v/>
      </c>
      <c r="Z324" s="186"/>
      <c r="AA324" s="82" t="str">
        <f>IF(OR(C324="土",C324="日"),IF(G324=プルダウン!$B$4,IF(AND(J324&gt;=B323,J324&lt;=B329),プルダウン!$G$13,プルダウン!$G$12),""),"")</f>
        <v/>
      </c>
    </row>
    <row r="325" spans="2:27">
      <c r="B325" s="75">
        <f>IF(B324="ー","ー",IF(B324+1&gt;DATE(基本情報!$F$10,基本情報!$H$10,基本情報!$J$10),"ー",B324+1))</f>
        <v>46065</v>
      </c>
      <c r="C325" s="76" t="str">
        <f t="shared" si="42"/>
        <v>木</v>
      </c>
      <c r="D325" s="140" t="str">
        <f>IF(B325="","",IF(AND(B325&gt;=基本情報!$G$17,B325&lt;=基本情報!$J$17),"夏季休暇",IF(AND(B325&gt;=基本情報!$G$18,B325&lt;=基本情報!$J$18),"年末年始休暇",(IF($C325=基本情報!$G$16,"休日",IF($C325=基本情報!$I$16,"休日",""))))))</f>
        <v/>
      </c>
      <c r="E325" s="141"/>
      <c r="F325" s="142"/>
      <c r="G325" s="151"/>
      <c r="H325" s="152"/>
      <c r="I325" s="153"/>
      <c r="J325" s="163"/>
      <c r="K325" s="164"/>
      <c r="L325" s="165"/>
      <c r="M325" s="143"/>
      <c r="N325" s="143"/>
      <c r="O325" s="143"/>
      <c r="P325" s="143"/>
      <c r="Q325" s="143"/>
      <c r="R325" s="133"/>
      <c r="S325" s="133"/>
      <c r="T325" s="133"/>
      <c r="W325" s="81" t="str">
        <f>IF(G325=プルダウン!$B$5,ABS(B325-J325),"")</f>
        <v/>
      </c>
      <c r="X325" s="82" t="str">
        <f>IF(AND(D325="",G325=プルダウン!$B$4),"振替作業不可",IF(AND(D325=プルダウン!$B$3,G325=プルダウン!$B$5),"振替休日不可",IF(G325=プルダウン!$B$5,IF(J325="","振替作業日未入力",IF(AND(J325-B325&gt;=-28,J325-B325&lt;=28),"","28日以内に変更")),"")))</f>
        <v/>
      </c>
      <c r="Y325" s="186" t="str">
        <f>IF(G325=プルダウン!$B$4,IF(AND(J325&gt;=$B$316,J325&lt;$Z$315),"",プルダウン!$G$9),"")</f>
        <v/>
      </c>
      <c r="Z325" s="186"/>
      <c r="AA325" s="82" t="str">
        <f>IF(OR(C325="土",C325="日"),IF(G325=プルダウン!$B$4,IF(AND(J325&gt;=B323,J325&lt;=B329),プルダウン!$G$13,プルダウン!$G$12),""),"")</f>
        <v/>
      </c>
    </row>
    <row r="326" spans="2:27">
      <c r="B326" s="75">
        <f>IF(B325="ー","ー",IF(B325+1&gt;DATE(基本情報!$F$10,基本情報!$H$10,基本情報!$J$10),"ー",B325+1))</f>
        <v>46066</v>
      </c>
      <c r="C326" s="76" t="str">
        <f t="shared" si="42"/>
        <v>金</v>
      </c>
      <c r="D326" s="140" t="str">
        <f>IF(B326="","",IF(AND(B326&gt;=基本情報!$G$17,B326&lt;=基本情報!$J$17),"夏季休暇",IF(AND(B326&gt;=基本情報!$G$18,B326&lt;=基本情報!$J$18),"年末年始休暇",(IF($C326=基本情報!$G$16,"休日",IF($C326=基本情報!$I$16,"休日",""))))))</f>
        <v/>
      </c>
      <c r="E326" s="141"/>
      <c r="F326" s="142"/>
      <c r="G326" s="151"/>
      <c r="H326" s="152"/>
      <c r="I326" s="153"/>
      <c r="J326" s="163"/>
      <c r="K326" s="164"/>
      <c r="L326" s="165"/>
      <c r="M326" s="143"/>
      <c r="N326" s="143"/>
      <c r="O326" s="143"/>
      <c r="P326" s="143"/>
      <c r="Q326" s="143"/>
      <c r="R326" s="133"/>
      <c r="S326" s="133"/>
      <c r="T326" s="133"/>
      <c r="W326" s="81" t="str">
        <f>IF(G326=プルダウン!$B$5,ABS(B326-J326),"")</f>
        <v/>
      </c>
      <c r="X326" s="82" t="str">
        <f>IF(AND(D326="",G326=プルダウン!$B$4),"振替作業不可",IF(AND(D326=プルダウン!$B$3,G326=プルダウン!$B$5),"振替休日不可",IF(G326=プルダウン!$B$5,IF(J326="","振替作業日未入力",IF(AND(J326-B326&gt;=-28,J326-B326&lt;=28),"","28日以内に変更")),"")))</f>
        <v/>
      </c>
      <c r="Y326" s="186" t="str">
        <f>IF(G326=プルダウン!$B$4,IF(AND(J326&gt;=$B$316,J326&lt;$Z$315),"",プルダウン!$G$9),"")</f>
        <v/>
      </c>
      <c r="Z326" s="186"/>
      <c r="AA326" s="82" t="str">
        <f>IF(OR(C326="土",C326="日"),IF(G326=プルダウン!$B$4,IF(AND(J326&gt;=B323,J326&lt;=B329),プルダウン!$G$13,プルダウン!$G$12),""),"")</f>
        <v/>
      </c>
    </row>
    <row r="327" spans="2:27">
      <c r="B327" s="75">
        <f>IF(B326="ー","ー",IF(B326+1&gt;DATE(基本情報!$F$10,基本情報!$H$10,基本情報!$J$10),"ー",B326+1))</f>
        <v>46067</v>
      </c>
      <c r="C327" s="76" t="str">
        <f t="shared" si="42"/>
        <v>土</v>
      </c>
      <c r="D327" s="140" t="str">
        <f>IF(B327="","",IF(AND(B327&gt;=基本情報!$G$17,B327&lt;=基本情報!$J$17),"夏季休暇",IF(AND(B327&gt;=基本情報!$G$18,B327&lt;=基本情報!$J$18),"年末年始休暇",(IF($C327=基本情報!$G$16,"休日",IF($C327=基本情報!$I$16,"休日",""))))))</f>
        <v>休日</v>
      </c>
      <c r="E327" s="141"/>
      <c r="F327" s="142"/>
      <c r="G327" s="151"/>
      <c r="H327" s="152"/>
      <c r="I327" s="153"/>
      <c r="J327" s="163"/>
      <c r="K327" s="164"/>
      <c r="L327" s="165"/>
      <c r="M327" s="143"/>
      <c r="N327" s="143"/>
      <c r="O327" s="143"/>
      <c r="P327" s="143"/>
      <c r="Q327" s="143"/>
      <c r="R327" s="133"/>
      <c r="S327" s="133"/>
      <c r="T327" s="133"/>
      <c r="W327" s="81" t="str">
        <f>IF(G327=プルダウン!$B$5,ABS(B327-J327),"")</f>
        <v/>
      </c>
      <c r="X327" s="82" t="str">
        <f>IF(AND(D327="",G327=プルダウン!$B$4),"振替作業不可",IF(AND(D327=プルダウン!$B$3,G327=プルダウン!$B$5),"振替休日不可",IF(G327=プルダウン!$B$5,IF(J327="","振替作業日未入力",IF(AND(J327-B327&gt;=-28,J327-B327&lt;=28),"","28日以内に変更")),"")))</f>
        <v/>
      </c>
      <c r="Y327" s="186" t="str">
        <f>IF(G327=プルダウン!$B$4,IF(AND(J327&gt;=$B$316,J327&lt;$Z$315),"",プルダウン!$G$9),"")</f>
        <v/>
      </c>
      <c r="Z327" s="186"/>
      <c r="AA327" s="82" t="str">
        <f>IF(OR(C327="土",C327="日"),IF(G327=プルダウン!$B$4,IF(AND(J327&gt;=B323,J327&lt;=B329),プルダウン!$G$13,プルダウン!$G$12),""),"")</f>
        <v/>
      </c>
    </row>
    <row r="328" spans="2:27">
      <c r="B328" s="75">
        <f>IF(B327="ー","ー",IF(B327+1&gt;DATE(基本情報!$F$10,基本情報!$H$10,基本情報!$J$10),"ー",B327+1))</f>
        <v>46068</v>
      </c>
      <c r="C328" s="76" t="str">
        <f t="shared" si="42"/>
        <v>日</v>
      </c>
      <c r="D328" s="140" t="str">
        <f>IF(B328="","",IF(AND(B328&gt;=基本情報!$G$17,B328&lt;=基本情報!$J$17),"夏季休暇",IF(AND(B328&gt;=基本情報!$G$18,B328&lt;=基本情報!$J$18),"年末年始休暇",(IF($C328=基本情報!$G$16,"休日",IF($C328=基本情報!$I$16,"休日",""))))))</f>
        <v>休日</v>
      </c>
      <c r="E328" s="141"/>
      <c r="F328" s="142"/>
      <c r="G328" s="151"/>
      <c r="H328" s="152"/>
      <c r="I328" s="153"/>
      <c r="J328" s="163"/>
      <c r="K328" s="164"/>
      <c r="L328" s="165"/>
      <c r="M328" s="143"/>
      <c r="N328" s="143"/>
      <c r="O328" s="143"/>
      <c r="P328" s="143"/>
      <c r="Q328" s="143"/>
      <c r="R328" s="133"/>
      <c r="S328" s="133"/>
      <c r="T328" s="133"/>
      <c r="W328" s="81" t="str">
        <f>IF(G328=プルダウン!$B$5,ABS(B328-J328),"")</f>
        <v/>
      </c>
      <c r="X328" s="82" t="str">
        <f>IF(AND(D328="",G328=プルダウン!$B$4),"振替作業不可",IF(AND(D328=プルダウン!$B$3,G328=プルダウン!$B$5),"振替休日不可",IF(G328=プルダウン!$B$5,IF(J328="","振替作業日未入力",IF(AND(J328-B328&gt;=-28,J328-B328&lt;=28),"","28日以内に変更")),"")))</f>
        <v/>
      </c>
      <c r="Y328" s="186" t="str">
        <f>IF(G328=プルダウン!$B$4,IF(AND(J328&gt;=$B$316,J328&lt;$Z$315),"",プルダウン!$G$9),"")</f>
        <v/>
      </c>
      <c r="Z328" s="186"/>
      <c r="AA328" s="82" t="str">
        <f>IF(OR(C328="土",C328="日"),IF(G328=プルダウン!$B$4,IF(AND(J328&gt;=B323,J328&lt;=B329),プルダウン!$G$13,プルダウン!$G$12),""),"")</f>
        <v/>
      </c>
    </row>
    <row r="329" spans="2:27">
      <c r="B329" s="77">
        <f>IF(B328="ー","ー",IF(B328+1&gt;DATE(基本情報!$F$10,基本情報!$H$10,基本情報!$J$10),"ー",B328+1))</f>
        <v>46069</v>
      </c>
      <c r="C329" s="78" t="str">
        <f t="shared" si="42"/>
        <v>月</v>
      </c>
      <c r="D329" s="154" t="str">
        <f>IF(B329="","",IF(AND(B329&gt;=基本情報!$G$17,B329&lt;=基本情報!$J$17),"夏季休暇",IF(AND(B329&gt;=基本情報!$G$18,B329&lt;=基本情報!$J$18),"年末年始休暇",(IF($C329=基本情報!$G$16,"休日",IF($C329=基本情報!$I$16,"休日",""))))))</f>
        <v/>
      </c>
      <c r="E329" s="155"/>
      <c r="F329" s="156"/>
      <c r="G329" s="157"/>
      <c r="H329" s="158"/>
      <c r="I329" s="159"/>
      <c r="J329" s="160"/>
      <c r="K329" s="161"/>
      <c r="L329" s="162"/>
      <c r="M329" s="146"/>
      <c r="N329" s="146"/>
      <c r="O329" s="146"/>
      <c r="P329" s="146"/>
      <c r="Q329" s="146"/>
      <c r="R329" s="134"/>
      <c r="S329" s="134"/>
      <c r="T329" s="134"/>
      <c r="W329" s="83" t="str">
        <f>IF(G329=プルダウン!$B$5,ABS(B329-J329),"")</f>
        <v/>
      </c>
      <c r="X329" s="84" t="str">
        <f>IF(AND(D329="",G329=プルダウン!$B$4),"振替作業不可",IF(AND(D329=プルダウン!$B$3,G329=プルダウン!$B$5),"振替休日不可",IF(G329=プルダウン!$B$5,IF(J329="","振替作業日未入力",IF(AND(J329-B329&gt;=-28,J329-B329&lt;=28),"","28日以内に変更")),"")))</f>
        <v/>
      </c>
      <c r="Y329" s="184" t="str">
        <f>IF(G329=プルダウン!$B$4,IF(AND(J329&gt;=$B$316,J329&lt;$Z$315),"",プルダウン!$G$9),"")</f>
        <v/>
      </c>
      <c r="Z329" s="184"/>
      <c r="AA329" s="84" t="str">
        <f>IF(OR(C329="土",C329="日"),IF(G329=プルダウン!$B$4,IF(AND(J329&gt;=B323,J329&lt;=B329),プルダウン!$G$13,プルダウン!$G$12),""),"")</f>
        <v/>
      </c>
    </row>
    <row r="330" spans="2:27">
      <c r="B330" s="73">
        <f>IF(B329="ー","ー",IF(B329+1&gt;DATE(基本情報!$F$10,基本情報!$H$10,基本情報!$J$10),"ー",IF(MONTH(B323)=MONTH(B329+1),B329+1,"ー")))</f>
        <v>46070</v>
      </c>
      <c r="C330" s="74" t="str">
        <f t="shared" si="42"/>
        <v>火</v>
      </c>
      <c r="D330" s="136" t="str">
        <f>IF(B330="","",IF(AND(B330&gt;=基本情報!$G$17,B330&lt;=基本情報!$J$17),"夏季休暇",IF(AND(B330&gt;=基本情報!$G$18,B330&lt;=基本情報!$J$18),"年末年始休暇",(IF($C330=基本情報!$G$16,"休日",IF($C330=基本情報!$I$16,"休日",""))))))</f>
        <v/>
      </c>
      <c r="E330" s="137"/>
      <c r="F330" s="138"/>
      <c r="G330" s="166"/>
      <c r="H330" s="167"/>
      <c r="I330" s="168"/>
      <c r="J330" s="169"/>
      <c r="K330" s="170"/>
      <c r="L330" s="171"/>
      <c r="M330" s="135"/>
      <c r="N330" s="135"/>
      <c r="O330" s="135"/>
      <c r="P330" s="135"/>
      <c r="Q330" s="135"/>
      <c r="R330" s="132" t="str">
        <f>IF(COUNTIF(B330:B336,"ー"),"ー",IF(COUNTBLANK(X330:X336)&lt;7,"×",IF(COUNTIF(G330:G336,プルダウン!$B$6)+COUNTIF(G330:G336,プルダウン!$B$7)+COUNTIF(G330:G336,プルダウン!$B$8)+COUNTIF(G330:G336,プルダウン!$B$9)+COUNTIF(G330:G336,プルダウン!$B$10)&gt;0,"ー",IF(COUNTIF(G330:G336,プルダウン!$B$3)+COUNTIF(G330:G336,プルダウン!$B$4)&gt;=2,"○","×"))))</f>
        <v>×</v>
      </c>
      <c r="S330" s="132" t="str">
        <f>IF(R330="○",IF(COUNTBLANK(Y330:Y336)=7,R330,"×"),R330)</f>
        <v>×</v>
      </c>
      <c r="T330" s="132" t="str">
        <f>IF(S330="○",IF(COUNTIF(AA330:AA336,プルダウン!$G$12)=0,S330,"×"),S330)</f>
        <v>×</v>
      </c>
      <c r="W330" s="79" t="str">
        <f>IF(G330=プルダウン!$B$5,ABS(B330-J330),"")</f>
        <v/>
      </c>
      <c r="X330" s="80" t="str">
        <f>IF(AND(D330="",G330=プルダウン!$B$4),"振替作業不可",IF(AND(D330=プルダウン!$B$3,G330=プルダウン!$B$5),"振替休日不可",IF(G330=プルダウン!$B$5,IF(J330="","振替作業日未入力",IF(AND(J330-B330&gt;=-28,J330-B330&lt;=28),"","28日以内に変更")),"")))</f>
        <v/>
      </c>
      <c r="Y330" s="185" t="str">
        <f>IF(G330=プルダウン!$B$4,IF(AND(J330&gt;=$B$316,J330&lt;$Z$315),"",プルダウン!$G$9),"")</f>
        <v/>
      </c>
      <c r="Z330" s="185"/>
      <c r="AA330" s="80" t="str">
        <f>IF(OR(C330="土",C330="日"),IF(G330=プルダウン!$B$4,IF(AND(J330&gt;=B330,J330&lt;=B336),プルダウン!$G$13,プルダウン!$G$12),""),"")</f>
        <v/>
      </c>
    </row>
    <row r="331" spans="2:27">
      <c r="B331" s="75">
        <f>IF(B330="ー","ー",IF(B330+1&gt;DATE(基本情報!$F$10,基本情報!$H$10,基本情報!$J$10),"ー",B330+1))</f>
        <v>46071</v>
      </c>
      <c r="C331" s="76" t="str">
        <f t="shared" si="42"/>
        <v>水</v>
      </c>
      <c r="D331" s="140" t="str">
        <f>IF(B331="","",IF(AND(B331&gt;=基本情報!$G$17,B331&lt;=基本情報!$J$17),"夏季休暇",IF(AND(B331&gt;=基本情報!$G$18,B331&lt;=基本情報!$J$18),"年末年始休暇",(IF($C331=基本情報!$G$16,"休日",IF($C331=基本情報!$I$16,"休日",""))))))</f>
        <v/>
      </c>
      <c r="E331" s="141"/>
      <c r="F331" s="142"/>
      <c r="G331" s="151"/>
      <c r="H331" s="152"/>
      <c r="I331" s="153"/>
      <c r="J331" s="163"/>
      <c r="K331" s="164"/>
      <c r="L331" s="165"/>
      <c r="M331" s="143"/>
      <c r="N331" s="143"/>
      <c r="O331" s="143"/>
      <c r="P331" s="143"/>
      <c r="Q331" s="143"/>
      <c r="R331" s="133"/>
      <c r="S331" s="133"/>
      <c r="T331" s="133"/>
      <c r="W331" s="81" t="str">
        <f>IF(G331=プルダウン!$B$5,ABS(B331-J331),"")</f>
        <v/>
      </c>
      <c r="X331" s="82" t="str">
        <f>IF(AND(D331="",G331=プルダウン!$B$4),"振替作業不可",IF(AND(D331=プルダウン!$B$3,G331=プルダウン!$B$5),"振替休日不可",IF(G331=プルダウン!$B$5,IF(J331="","振替作業日未入力",IF(AND(J331-B331&gt;=-28,J331-B331&lt;=28),"","28日以内に変更")),"")))</f>
        <v/>
      </c>
      <c r="Y331" s="186" t="str">
        <f>IF(G331=プルダウン!$B$4,IF(AND(J331&gt;=$B$316,J331&lt;$Z$315),"",プルダウン!$G$9),"")</f>
        <v/>
      </c>
      <c r="Z331" s="186"/>
      <c r="AA331" s="82" t="str">
        <f>IF(OR(C331="土",C331="日"),IF(G331=プルダウン!$B$4,IF(AND(J331&gt;=B330,J331&lt;=B336),プルダウン!$G$13,プルダウン!$G$12),""),"")</f>
        <v/>
      </c>
    </row>
    <row r="332" spans="2:27">
      <c r="B332" s="75">
        <f>IF(B331="ー","ー",IF(B331+1&gt;DATE(基本情報!$F$10,基本情報!$H$10,基本情報!$J$10),"ー",B331+1))</f>
        <v>46072</v>
      </c>
      <c r="C332" s="76" t="str">
        <f t="shared" si="42"/>
        <v>木</v>
      </c>
      <c r="D332" s="140" t="str">
        <f>IF(B332="","",IF(AND(B332&gt;=基本情報!$G$17,B332&lt;=基本情報!$J$17),"夏季休暇",IF(AND(B332&gt;=基本情報!$G$18,B332&lt;=基本情報!$J$18),"年末年始休暇",(IF($C332=基本情報!$G$16,"休日",IF($C332=基本情報!$I$16,"休日",""))))))</f>
        <v/>
      </c>
      <c r="E332" s="141"/>
      <c r="F332" s="142"/>
      <c r="G332" s="151"/>
      <c r="H332" s="152"/>
      <c r="I332" s="153"/>
      <c r="J332" s="163"/>
      <c r="K332" s="164"/>
      <c r="L332" s="165"/>
      <c r="M332" s="143"/>
      <c r="N332" s="143"/>
      <c r="O332" s="143"/>
      <c r="P332" s="143"/>
      <c r="Q332" s="143"/>
      <c r="R332" s="133"/>
      <c r="S332" s="133"/>
      <c r="T332" s="133"/>
      <c r="W332" s="81" t="str">
        <f>IF(G332=プルダウン!$B$5,ABS(B332-J332),"")</f>
        <v/>
      </c>
      <c r="X332" s="82" t="str">
        <f>IF(AND(D332="",G332=プルダウン!$B$4),"振替作業不可",IF(AND(D332=プルダウン!$B$3,G332=プルダウン!$B$5),"振替休日不可",IF(G332=プルダウン!$B$5,IF(J332="","振替作業日未入力",IF(AND(J332-B332&gt;=-28,J332-B332&lt;=28),"","28日以内に変更")),"")))</f>
        <v/>
      </c>
      <c r="Y332" s="186" t="str">
        <f>IF(G332=プルダウン!$B$4,IF(AND(J332&gt;=$B$316,J332&lt;$Z$315),"",プルダウン!$G$9),"")</f>
        <v/>
      </c>
      <c r="Z332" s="186"/>
      <c r="AA332" s="82" t="str">
        <f>IF(OR(C332="土",C332="日"),IF(G332=プルダウン!$B$4,IF(AND(J332&gt;=B330,J332&lt;=B336),プルダウン!$G$13,プルダウン!$G$12),""),"")</f>
        <v/>
      </c>
    </row>
    <row r="333" spans="2:27">
      <c r="B333" s="75">
        <f>IF(B332="ー","ー",IF(B332+1&gt;DATE(基本情報!$F$10,基本情報!$H$10,基本情報!$J$10),"ー",B332+1))</f>
        <v>46073</v>
      </c>
      <c r="C333" s="76" t="str">
        <f t="shared" si="42"/>
        <v>金</v>
      </c>
      <c r="D333" s="140" t="str">
        <f>IF(B333="","",IF(AND(B333&gt;=基本情報!$G$17,B333&lt;=基本情報!$J$17),"夏季休暇",IF(AND(B333&gt;=基本情報!$G$18,B333&lt;=基本情報!$J$18),"年末年始休暇",(IF($C333=基本情報!$G$16,"休日",IF($C333=基本情報!$I$16,"休日",""))))))</f>
        <v/>
      </c>
      <c r="E333" s="141"/>
      <c r="F333" s="142"/>
      <c r="G333" s="151"/>
      <c r="H333" s="152"/>
      <c r="I333" s="153"/>
      <c r="J333" s="163"/>
      <c r="K333" s="164"/>
      <c r="L333" s="165"/>
      <c r="M333" s="143"/>
      <c r="N333" s="143"/>
      <c r="O333" s="143"/>
      <c r="P333" s="143"/>
      <c r="Q333" s="143"/>
      <c r="R333" s="133"/>
      <c r="S333" s="133"/>
      <c r="T333" s="133"/>
      <c r="W333" s="81" t="str">
        <f>IF(G333=プルダウン!$B$5,ABS(B333-J333),"")</f>
        <v/>
      </c>
      <c r="X333" s="82" t="str">
        <f>IF(AND(D333="",G333=プルダウン!$B$4),"振替作業不可",IF(AND(D333=プルダウン!$B$3,G333=プルダウン!$B$5),"振替休日不可",IF(G333=プルダウン!$B$5,IF(J333="","振替作業日未入力",IF(AND(J333-B333&gt;=-28,J333-B333&lt;=28),"","28日以内に変更")),"")))</f>
        <v/>
      </c>
      <c r="Y333" s="186" t="str">
        <f>IF(G333=プルダウン!$B$4,IF(AND(J333&gt;=$B$316,J333&lt;$Z$315),"",プルダウン!$G$9),"")</f>
        <v/>
      </c>
      <c r="Z333" s="186"/>
      <c r="AA333" s="82" t="str">
        <f>IF(OR(C333="土",C333="日"),IF(G333=プルダウン!$B$4,IF(AND(J333&gt;=B330,J333&lt;=B336),プルダウン!$G$13,プルダウン!$G$12),""),"")</f>
        <v/>
      </c>
    </row>
    <row r="334" spans="2:27">
      <c r="B334" s="75">
        <f>IF(B333="ー","ー",IF(B333+1&gt;DATE(基本情報!$F$10,基本情報!$H$10,基本情報!$J$10),"ー",B333+1))</f>
        <v>46074</v>
      </c>
      <c r="C334" s="76" t="str">
        <f t="shared" si="42"/>
        <v>土</v>
      </c>
      <c r="D334" s="140" t="str">
        <f>IF(B334="","",IF(AND(B334&gt;=基本情報!$G$17,B334&lt;=基本情報!$J$17),"夏季休暇",IF(AND(B334&gt;=基本情報!$G$18,B334&lt;=基本情報!$J$18),"年末年始休暇",(IF($C334=基本情報!$G$16,"休日",IF($C334=基本情報!$I$16,"休日",""))))))</f>
        <v>休日</v>
      </c>
      <c r="E334" s="141"/>
      <c r="F334" s="142"/>
      <c r="G334" s="151"/>
      <c r="H334" s="152"/>
      <c r="I334" s="153"/>
      <c r="J334" s="163"/>
      <c r="K334" s="164"/>
      <c r="L334" s="165"/>
      <c r="M334" s="143"/>
      <c r="N334" s="143"/>
      <c r="O334" s="143"/>
      <c r="P334" s="143"/>
      <c r="Q334" s="143"/>
      <c r="R334" s="133"/>
      <c r="S334" s="133"/>
      <c r="T334" s="133"/>
      <c r="W334" s="81" t="str">
        <f>IF(G334=プルダウン!$B$5,ABS(B334-J334),"")</f>
        <v/>
      </c>
      <c r="X334" s="82" t="str">
        <f>IF(AND(D334="",G334=プルダウン!$B$4),"振替作業不可",IF(AND(D334=プルダウン!$B$3,G334=プルダウン!$B$5),"振替休日不可",IF(G334=プルダウン!$B$5,IF(J334="","振替作業日未入力",IF(AND(J334-B334&gt;=-28,J334-B334&lt;=28),"","28日以内に変更")),"")))</f>
        <v/>
      </c>
      <c r="Y334" s="186" t="str">
        <f>IF(G334=プルダウン!$B$4,IF(AND(J334&gt;=$B$316,J334&lt;$Z$315),"",プルダウン!$G$9),"")</f>
        <v/>
      </c>
      <c r="Z334" s="186"/>
      <c r="AA334" s="82" t="str">
        <f>IF(OR(C334="土",C334="日"),IF(G334=プルダウン!$B$4,IF(AND(J334&gt;=B330,J334&lt;=B336),プルダウン!$G$13,プルダウン!$G$12),""),"")</f>
        <v/>
      </c>
    </row>
    <row r="335" spans="2:27">
      <c r="B335" s="75">
        <f>IF(B334="ー","ー",IF(B334+1&gt;DATE(基本情報!$F$10,基本情報!$H$10,基本情報!$J$10),"ー",B334+1))</f>
        <v>46075</v>
      </c>
      <c r="C335" s="76" t="str">
        <f t="shared" si="42"/>
        <v>日</v>
      </c>
      <c r="D335" s="140" t="str">
        <f>IF(B335="","",IF(AND(B335&gt;=基本情報!$G$17,B335&lt;=基本情報!$J$17),"夏季休暇",IF(AND(B335&gt;=基本情報!$G$18,B335&lt;=基本情報!$J$18),"年末年始休暇",(IF($C335=基本情報!$G$16,"休日",IF($C335=基本情報!$I$16,"休日",""))))))</f>
        <v>休日</v>
      </c>
      <c r="E335" s="141"/>
      <c r="F335" s="142"/>
      <c r="G335" s="151"/>
      <c r="H335" s="152"/>
      <c r="I335" s="153"/>
      <c r="J335" s="163"/>
      <c r="K335" s="164"/>
      <c r="L335" s="165"/>
      <c r="M335" s="143"/>
      <c r="N335" s="143"/>
      <c r="O335" s="143"/>
      <c r="P335" s="143"/>
      <c r="Q335" s="143"/>
      <c r="R335" s="133"/>
      <c r="S335" s="133"/>
      <c r="T335" s="133"/>
      <c r="W335" s="81" t="str">
        <f>IF(G335=プルダウン!$B$5,ABS(B335-J335),"")</f>
        <v/>
      </c>
      <c r="X335" s="82" t="str">
        <f>IF(AND(D335="",G335=プルダウン!$B$4),"振替作業不可",IF(AND(D335=プルダウン!$B$3,G335=プルダウン!$B$5),"振替休日不可",IF(G335=プルダウン!$B$5,IF(J335="","振替作業日未入力",IF(AND(J335-B335&gt;=-28,J335-B335&lt;=28),"","28日以内に変更")),"")))</f>
        <v/>
      </c>
      <c r="Y335" s="186" t="str">
        <f>IF(G335=プルダウン!$B$4,IF(AND(J335&gt;=$B$316,J335&lt;$Z$315),"",プルダウン!$G$9),"")</f>
        <v/>
      </c>
      <c r="Z335" s="186"/>
      <c r="AA335" s="82" t="str">
        <f>IF(OR(C335="土",C335="日"),IF(G335=プルダウン!$B$4,IF(AND(J335&gt;=B330,J335&lt;=B336),プルダウン!$G$13,プルダウン!$G$12),""),"")</f>
        <v/>
      </c>
    </row>
    <row r="336" spans="2:27">
      <c r="B336" s="77">
        <f>IF(B335="ー","ー",IF(B335+1&gt;DATE(基本情報!$F$10,基本情報!$H$10,基本情報!$J$10),"ー",B335+1))</f>
        <v>46076</v>
      </c>
      <c r="C336" s="78" t="str">
        <f t="shared" si="42"/>
        <v>月</v>
      </c>
      <c r="D336" s="154" t="str">
        <f>IF(B336="","",IF(AND(B336&gt;=基本情報!$G$17,B336&lt;=基本情報!$J$17),"夏季休暇",IF(AND(B336&gt;=基本情報!$G$18,B336&lt;=基本情報!$J$18),"年末年始休暇",(IF($C336=基本情報!$G$16,"休日",IF($C336=基本情報!$I$16,"休日",""))))))</f>
        <v/>
      </c>
      <c r="E336" s="155"/>
      <c r="F336" s="156"/>
      <c r="G336" s="157"/>
      <c r="H336" s="158"/>
      <c r="I336" s="159"/>
      <c r="J336" s="160"/>
      <c r="K336" s="161"/>
      <c r="L336" s="162"/>
      <c r="M336" s="146"/>
      <c r="N336" s="146"/>
      <c r="O336" s="146"/>
      <c r="P336" s="146"/>
      <c r="Q336" s="146"/>
      <c r="R336" s="134"/>
      <c r="S336" s="134"/>
      <c r="T336" s="134"/>
      <c r="W336" s="83" t="str">
        <f>IF(G336=プルダウン!$B$5,ABS(B336-J336),"")</f>
        <v/>
      </c>
      <c r="X336" s="84" t="str">
        <f>IF(AND(D336="",G336=プルダウン!$B$4),"振替作業不可",IF(AND(D336=プルダウン!$B$3,G336=プルダウン!$B$5),"振替休日不可",IF(G336=プルダウン!$B$5,IF(J336="","振替作業日未入力",IF(AND(J336-B336&gt;=-28,J336-B336&lt;=28),"","28日以内に変更")),"")))</f>
        <v/>
      </c>
      <c r="Y336" s="184" t="str">
        <f>IF(G336=プルダウン!$B$4,IF(AND(J336&gt;=$B$316,J336&lt;$Z$315),"",プルダウン!$G$9),"")</f>
        <v/>
      </c>
      <c r="Z336" s="184"/>
      <c r="AA336" s="84" t="str">
        <f>IF(OR(C336="土",C336="日"),IF(G336=プルダウン!$B$4,IF(AND(J336&gt;=B330,J336&lt;=B336),プルダウン!$G$13,プルダウン!$G$12),""),"")</f>
        <v/>
      </c>
    </row>
    <row r="337" spans="2:27">
      <c r="B337" s="73">
        <f>IF(B336="ー","ー",IF(B336+1&gt;DATE(基本情報!$F$10,基本情報!$H$10,基本情報!$J$10),"ー",IF(MONTH(B330)=MONTH(B336+1),B336+1,"ー")))</f>
        <v>46077</v>
      </c>
      <c r="C337" s="74" t="str">
        <f t="shared" si="42"/>
        <v>火</v>
      </c>
      <c r="D337" s="136" t="str">
        <f>IF(B337="","",IF(AND(B337&gt;=基本情報!$G$17,B337&lt;=基本情報!$J$17),"夏季休暇",IF(AND(B337&gt;=基本情報!$G$18,B337&lt;=基本情報!$J$18),"年末年始休暇",(IF($C337=基本情報!$G$16,"休日",IF($C337=基本情報!$I$16,"休日",""))))))</f>
        <v/>
      </c>
      <c r="E337" s="137"/>
      <c r="F337" s="138"/>
      <c r="G337" s="166"/>
      <c r="H337" s="167"/>
      <c r="I337" s="168"/>
      <c r="J337" s="169"/>
      <c r="K337" s="170"/>
      <c r="L337" s="171"/>
      <c r="M337" s="135"/>
      <c r="N337" s="135"/>
      <c r="O337" s="135"/>
      <c r="P337" s="135"/>
      <c r="Q337" s="135"/>
      <c r="R337" s="132" t="str">
        <f>IF(COUNTIF(B337:B343,"ー"),"ー",IF(COUNTBLANK(X337:X343)&lt;7,"×",IF(COUNTIF(G337:G343,プルダウン!$B$6)+COUNTIF(G337:G343,プルダウン!$B$7)+COUNTIF(G337:G343,プルダウン!$B$8)+COUNTIF(G337:G343,プルダウン!$B$9)+COUNTIF(G337:G343,プルダウン!$B$10)&gt;0,"ー",IF(COUNTIF(G337:G343,プルダウン!$B$3)+COUNTIF(G337:G343,プルダウン!$B$4)&gt;=2,"○","×"))))</f>
        <v>×</v>
      </c>
      <c r="S337" s="132" t="str">
        <f>IF(R337="○",IF(COUNTBLANK(Y337:Y343)=7,R337,"×"),R337)</f>
        <v>×</v>
      </c>
      <c r="T337" s="132" t="str">
        <f>IF(S337="○",IF(COUNTIF(AA337:AA343,プルダウン!$G$12)=0,S337,"×"),S337)</f>
        <v>×</v>
      </c>
      <c r="W337" s="79" t="str">
        <f>IF(G337=プルダウン!$B$5,ABS(B337-J337),"")</f>
        <v/>
      </c>
      <c r="X337" s="80" t="str">
        <f>IF(AND(D337="",G337=プルダウン!$B$4),"振替作業不可",IF(AND(D337=プルダウン!$B$3,G337=プルダウン!$B$5),"振替休日不可",IF(G337=プルダウン!$B$5,IF(J337="","振替作業日未入力",IF(AND(J337-B337&gt;=-28,J337-B337&lt;=28),"","28日以内に変更")),"")))</f>
        <v/>
      </c>
      <c r="Y337" s="185" t="str">
        <f>IF(G337=プルダウン!$B$4,IF(AND(J337&gt;=$B$316,J337&lt;$Z$315),"",プルダウン!$G$9),"")</f>
        <v/>
      </c>
      <c r="Z337" s="185"/>
      <c r="AA337" s="80" t="str">
        <f>IF(OR(C337="土",C337="日"),IF(G337=プルダウン!$B$4,IF(AND(J337&gt;=B337,J337&lt;=B343),プルダウン!$G$13,プルダウン!$G$12),""),"")</f>
        <v/>
      </c>
    </row>
    <row r="338" spans="2:27">
      <c r="B338" s="75">
        <f>IF(B337="ー","ー",IF(B337+1&gt;DATE(基本情報!$F$10,基本情報!$H$10,基本情報!$J$10),"ー",B337+1))</f>
        <v>46078</v>
      </c>
      <c r="C338" s="76" t="str">
        <f t="shared" si="42"/>
        <v>水</v>
      </c>
      <c r="D338" s="140" t="str">
        <f>IF(B338="","",IF(AND(B338&gt;=基本情報!$G$17,B338&lt;=基本情報!$J$17),"夏季休暇",IF(AND(B338&gt;=基本情報!$G$18,B338&lt;=基本情報!$J$18),"年末年始休暇",(IF($C338=基本情報!$G$16,"休日",IF($C338=基本情報!$I$16,"休日",""))))))</f>
        <v/>
      </c>
      <c r="E338" s="141"/>
      <c r="F338" s="142"/>
      <c r="G338" s="151"/>
      <c r="H338" s="152"/>
      <c r="I338" s="153"/>
      <c r="J338" s="163"/>
      <c r="K338" s="164"/>
      <c r="L338" s="165"/>
      <c r="M338" s="143"/>
      <c r="N338" s="143"/>
      <c r="O338" s="143"/>
      <c r="P338" s="143"/>
      <c r="Q338" s="143"/>
      <c r="R338" s="133"/>
      <c r="S338" s="133"/>
      <c r="T338" s="133"/>
      <c r="W338" s="81" t="str">
        <f>IF(G338=プルダウン!$B$5,ABS(B338-J338),"")</f>
        <v/>
      </c>
      <c r="X338" s="82" t="str">
        <f>IF(AND(D338="",G338=プルダウン!$B$4),"振替作業不可",IF(AND(D338=プルダウン!$B$3,G338=プルダウン!$B$5),"振替休日不可",IF(G338=プルダウン!$B$5,IF(J338="","振替作業日未入力",IF(AND(J338-B338&gt;=-28,J338-B338&lt;=28),"","28日以内に変更")),"")))</f>
        <v/>
      </c>
      <c r="Y338" s="186" t="str">
        <f>IF(G338=プルダウン!$B$4,IF(AND(J338&gt;=$B$316,J338&lt;$Z$315),"",プルダウン!$G$9),"")</f>
        <v/>
      </c>
      <c r="Z338" s="186"/>
      <c r="AA338" s="82" t="str">
        <f>IF(OR(C338="土",C338="日"),IF(G338=プルダウン!$B$4,IF(AND(J338&gt;=B337,J338&lt;=B343),プルダウン!$G$13,プルダウン!$G$12),""),"")</f>
        <v/>
      </c>
    </row>
    <row r="339" spans="2:27">
      <c r="B339" s="75">
        <f>IF(B338="ー","ー",IF(B338+1&gt;DATE(基本情報!$F$10,基本情報!$H$10,基本情報!$J$10),"ー",B338+1))</f>
        <v>46079</v>
      </c>
      <c r="C339" s="76" t="str">
        <f t="shared" si="42"/>
        <v>木</v>
      </c>
      <c r="D339" s="140" t="str">
        <f>IF(B339="","",IF(AND(B339&gt;=基本情報!$G$17,B339&lt;=基本情報!$J$17),"夏季休暇",IF(AND(B339&gt;=基本情報!$G$18,B339&lt;=基本情報!$J$18),"年末年始休暇",(IF($C339=基本情報!$G$16,"休日",IF($C339=基本情報!$I$16,"休日",""))))))</f>
        <v/>
      </c>
      <c r="E339" s="141"/>
      <c r="F339" s="142"/>
      <c r="G339" s="151"/>
      <c r="H339" s="152"/>
      <c r="I339" s="153"/>
      <c r="J339" s="163"/>
      <c r="K339" s="164"/>
      <c r="L339" s="165"/>
      <c r="M339" s="143"/>
      <c r="N339" s="143"/>
      <c r="O339" s="143"/>
      <c r="P339" s="143"/>
      <c r="Q339" s="143"/>
      <c r="R339" s="133"/>
      <c r="S339" s="133"/>
      <c r="T339" s="133"/>
      <c r="W339" s="81" t="str">
        <f>IF(G339=プルダウン!$B$5,ABS(B339-J339),"")</f>
        <v/>
      </c>
      <c r="X339" s="82" t="str">
        <f>IF(AND(D339="",G339=プルダウン!$B$4),"振替作業不可",IF(AND(D339=プルダウン!$B$3,G339=プルダウン!$B$5),"振替休日不可",IF(G339=プルダウン!$B$5,IF(J339="","振替作業日未入力",IF(AND(J339-B339&gt;=-28,J339-B339&lt;=28),"","28日以内に変更")),"")))</f>
        <v/>
      </c>
      <c r="Y339" s="186" t="str">
        <f>IF(G339=プルダウン!$B$4,IF(AND(J339&gt;=$B$316,J339&lt;$Z$315),"",プルダウン!$G$9),"")</f>
        <v/>
      </c>
      <c r="Z339" s="186"/>
      <c r="AA339" s="82" t="str">
        <f>IF(OR(C339="土",C339="日"),IF(G339=プルダウン!$B$4,IF(AND(J339&gt;=B337,J339&lt;=B343),プルダウン!$G$13,プルダウン!$G$12),""),"")</f>
        <v/>
      </c>
    </row>
    <row r="340" spans="2:27">
      <c r="B340" s="75">
        <f>IF(B339="ー","ー",IF(B339+1&gt;DATE(基本情報!$F$10,基本情報!$H$10,基本情報!$J$10),"ー",B339+1))</f>
        <v>46080</v>
      </c>
      <c r="C340" s="76" t="str">
        <f t="shared" si="42"/>
        <v>金</v>
      </c>
      <c r="D340" s="140" t="str">
        <f>IF(B340="","",IF(AND(B340&gt;=基本情報!$G$17,B340&lt;=基本情報!$J$17),"夏季休暇",IF(AND(B340&gt;=基本情報!$G$18,B340&lt;=基本情報!$J$18),"年末年始休暇",(IF($C340=基本情報!$G$16,"休日",IF($C340=基本情報!$I$16,"休日",""))))))</f>
        <v/>
      </c>
      <c r="E340" s="141"/>
      <c r="F340" s="142"/>
      <c r="G340" s="151"/>
      <c r="H340" s="152"/>
      <c r="I340" s="153"/>
      <c r="J340" s="163"/>
      <c r="K340" s="164"/>
      <c r="L340" s="165"/>
      <c r="M340" s="143"/>
      <c r="N340" s="143"/>
      <c r="O340" s="143"/>
      <c r="P340" s="143"/>
      <c r="Q340" s="143"/>
      <c r="R340" s="133"/>
      <c r="S340" s="133"/>
      <c r="T340" s="133"/>
      <c r="W340" s="81" t="str">
        <f>IF(G340=プルダウン!$B$5,ABS(B340-J340),"")</f>
        <v/>
      </c>
      <c r="X340" s="82" t="str">
        <f>IF(AND(D340="",G340=プルダウン!$B$4),"振替作業不可",IF(AND(D340=プルダウン!$B$3,G340=プルダウン!$B$5),"振替休日不可",IF(G340=プルダウン!$B$5,IF(J340="","振替作業日未入力",IF(AND(J340-B340&gt;=-28,J340-B340&lt;=28),"","28日以内に変更")),"")))</f>
        <v/>
      </c>
      <c r="Y340" s="186" t="str">
        <f>IF(G340=プルダウン!$B$4,IF(AND(J340&gt;=$B$316,J340&lt;$Z$315),"",プルダウン!$G$9),"")</f>
        <v/>
      </c>
      <c r="Z340" s="186"/>
      <c r="AA340" s="82" t="str">
        <f>IF(OR(C340="土",C340="日"),IF(G340=プルダウン!$B$4,IF(AND(J340&gt;=B337,J340&lt;=B343),プルダウン!$G$13,プルダウン!$G$12),""),"")</f>
        <v/>
      </c>
    </row>
    <row r="341" spans="2:27">
      <c r="B341" s="75">
        <f>IF(B340="ー","ー",IF(B340+1&gt;DATE(基本情報!$F$10,基本情報!$H$10,基本情報!$J$10),"ー",B340+1))</f>
        <v>46081</v>
      </c>
      <c r="C341" s="76" t="str">
        <f t="shared" si="42"/>
        <v>土</v>
      </c>
      <c r="D341" s="140" t="str">
        <f>IF(B341="","",IF(AND(B341&gt;=基本情報!$G$17,B341&lt;=基本情報!$J$17),"夏季休暇",IF(AND(B341&gt;=基本情報!$G$18,B341&lt;=基本情報!$J$18),"年末年始休暇",(IF($C341=基本情報!$G$16,"休日",IF($C341=基本情報!$I$16,"休日",""))))))</f>
        <v>休日</v>
      </c>
      <c r="E341" s="141"/>
      <c r="F341" s="142"/>
      <c r="G341" s="151"/>
      <c r="H341" s="152"/>
      <c r="I341" s="153"/>
      <c r="J341" s="163"/>
      <c r="K341" s="164"/>
      <c r="L341" s="165"/>
      <c r="M341" s="143"/>
      <c r="N341" s="143"/>
      <c r="O341" s="143"/>
      <c r="P341" s="143"/>
      <c r="Q341" s="143"/>
      <c r="R341" s="133"/>
      <c r="S341" s="133"/>
      <c r="T341" s="133"/>
      <c r="W341" s="81" t="str">
        <f>IF(G341=プルダウン!$B$5,ABS(B341-J341),"")</f>
        <v/>
      </c>
      <c r="X341" s="82" t="str">
        <f>IF(AND(D341="",G341=プルダウン!$B$4),"振替作業不可",IF(AND(D341=プルダウン!$B$3,G341=プルダウン!$B$5),"振替休日不可",IF(G341=プルダウン!$B$5,IF(J341="","振替作業日未入力",IF(AND(J341-B341&gt;=-28,J341-B341&lt;=28),"","28日以内に変更")),"")))</f>
        <v/>
      </c>
      <c r="Y341" s="186" t="str">
        <f>IF(G341=プルダウン!$B$4,IF(AND(J341&gt;=$B$316,J341&lt;$Z$315),"",プルダウン!$G$9),"")</f>
        <v/>
      </c>
      <c r="Z341" s="186"/>
      <c r="AA341" s="82" t="str">
        <f>IF(OR(C341="土",C341="日"),IF(G341=プルダウン!$B$4,IF(AND(J341&gt;=B337,J341&lt;=B343),プルダウン!$G$13,プルダウン!$G$12),""),"")</f>
        <v/>
      </c>
    </row>
    <row r="342" spans="2:27">
      <c r="B342" s="75">
        <f>IF(B341="ー","ー",IF(B341+1&gt;DATE(基本情報!$F$10,基本情報!$H$10,基本情報!$J$10),"ー",B341+1))</f>
        <v>46082</v>
      </c>
      <c r="C342" s="76" t="str">
        <f t="shared" si="42"/>
        <v>日</v>
      </c>
      <c r="D342" s="140" t="str">
        <f>IF(B342="","",IF(AND(B342&gt;=基本情報!$G$17,B342&lt;=基本情報!$J$17),"夏季休暇",IF(AND(B342&gt;=基本情報!$G$18,B342&lt;=基本情報!$J$18),"年末年始休暇",(IF($C342=基本情報!$G$16,"休日",IF($C342=基本情報!$I$16,"休日",""))))))</f>
        <v>休日</v>
      </c>
      <c r="E342" s="141"/>
      <c r="F342" s="142"/>
      <c r="G342" s="151"/>
      <c r="H342" s="152"/>
      <c r="I342" s="153"/>
      <c r="J342" s="163"/>
      <c r="K342" s="164"/>
      <c r="L342" s="165"/>
      <c r="M342" s="143"/>
      <c r="N342" s="143"/>
      <c r="O342" s="143"/>
      <c r="P342" s="143"/>
      <c r="Q342" s="143"/>
      <c r="R342" s="133"/>
      <c r="S342" s="133"/>
      <c r="T342" s="133"/>
      <c r="W342" s="81" t="str">
        <f>IF(G342=プルダウン!$B$5,ABS(B342-J342),"")</f>
        <v/>
      </c>
      <c r="X342" s="82" t="str">
        <f>IF(AND(D342="",G342=プルダウン!$B$4),"振替作業不可",IF(AND(D342=プルダウン!$B$3,G342=プルダウン!$B$5),"振替休日不可",IF(G342=プルダウン!$B$5,IF(J342="","振替作業日未入力",IF(AND(J342-B342&gt;=-28,J342-B342&lt;=28),"","28日以内に変更")),"")))</f>
        <v/>
      </c>
      <c r="Y342" s="186" t="str">
        <f>IF(G342=プルダウン!$B$4,IF(AND(J342&gt;=$B$316,J342&lt;$Z$315),"",プルダウン!$G$9),"")</f>
        <v/>
      </c>
      <c r="Z342" s="186"/>
      <c r="AA342" s="82" t="str">
        <f>IF(OR(C342="土",C342="日"),IF(G342=プルダウン!$B$4,IF(AND(J342&gt;=B337,J342&lt;=B343),プルダウン!$G$13,プルダウン!$G$12),""),"")</f>
        <v/>
      </c>
    </row>
    <row r="343" spans="2:27">
      <c r="B343" s="77">
        <f>IF(B342="ー","ー",IF(B342+1&gt;DATE(基本情報!$F$10,基本情報!$H$10,基本情報!$J$10),"ー",B342+1))</f>
        <v>46083</v>
      </c>
      <c r="C343" s="78" t="str">
        <f t="shared" si="42"/>
        <v>月</v>
      </c>
      <c r="D343" s="154" t="str">
        <f>IF(B343="","",IF(AND(B343&gt;=基本情報!$G$17,B343&lt;=基本情報!$J$17),"夏季休暇",IF(AND(B343&gt;=基本情報!$G$18,B343&lt;=基本情報!$J$18),"年末年始休暇",(IF($C343=基本情報!$G$16,"休日",IF($C343=基本情報!$I$16,"休日",""))))))</f>
        <v/>
      </c>
      <c r="E343" s="155"/>
      <c r="F343" s="156"/>
      <c r="G343" s="157"/>
      <c r="H343" s="158"/>
      <c r="I343" s="159"/>
      <c r="J343" s="160"/>
      <c r="K343" s="161"/>
      <c r="L343" s="162"/>
      <c r="M343" s="146"/>
      <c r="N343" s="146"/>
      <c r="O343" s="146"/>
      <c r="P343" s="146"/>
      <c r="Q343" s="146"/>
      <c r="R343" s="134"/>
      <c r="S343" s="134"/>
      <c r="T343" s="134"/>
      <c r="W343" s="83" t="str">
        <f>IF(G343=プルダウン!$B$5,ABS(B343-J343),"")</f>
        <v/>
      </c>
      <c r="X343" s="84" t="str">
        <f>IF(AND(D343="",G343=プルダウン!$B$4),"振替作業不可",IF(AND(D343=プルダウン!$B$3,G343=プルダウン!$B$5),"振替休日不可",IF(G343=プルダウン!$B$5,IF(J343="","振替作業日未入力",IF(AND(J343-B343&gt;=-28,J343-B343&lt;=28),"","28日以内に変更")),"")))</f>
        <v/>
      </c>
      <c r="Y343" s="184" t="str">
        <f>IF(G343=プルダウン!$B$4,IF(AND(J343&gt;=$B$316,J343&lt;$Z$315),"",プルダウン!$G$9),"")</f>
        <v/>
      </c>
      <c r="Z343" s="184"/>
      <c r="AA343" s="84" t="str">
        <f>IF(OR(C343="土",C343="日"),IF(G343=プルダウン!$B$4,IF(AND(J343&gt;=B337,J343&lt;=B343),プルダウン!$G$13,プルダウン!$G$12),""),"")</f>
        <v/>
      </c>
    </row>
    <row r="344" spans="2:27">
      <c r="B344" s="73" t="str">
        <f>IF(B343="ー","ー",IF(B343+1&gt;DATE(基本情報!$F$10,基本情報!$H$10,基本情報!$J$10),"ー",IF(MONTH(B337)=MONTH(B343+1),B343+1,"ー")))</f>
        <v>ー</v>
      </c>
      <c r="C344" s="74" t="str">
        <f t="shared" si="42"/>
        <v>ー</v>
      </c>
      <c r="D344" s="136" t="str">
        <f>IF(B344="","",IF(AND(B344&gt;=基本情報!$G$17,B344&lt;=基本情報!$J$17),"夏季休暇",IF(AND(B344&gt;=基本情報!$G$18,B344&lt;=基本情報!$J$18),"年末年始休暇",(IF($C344=基本情報!$G$16,"休日",IF($C344=基本情報!$I$16,"休日",""))))))</f>
        <v/>
      </c>
      <c r="E344" s="137"/>
      <c r="F344" s="138"/>
      <c r="G344" s="166"/>
      <c r="H344" s="167"/>
      <c r="I344" s="168"/>
      <c r="J344" s="169"/>
      <c r="K344" s="170"/>
      <c r="L344" s="171"/>
      <c r="M344" s="135"/>
      <c r="N344" s="135"/>
      <c r="O344" s="135"/>
      <c r="P344" s="135"/>
      <c r="Q344" s="135"/>
      <c r="R344" s="132" t="str">
        <f>IF(COUNTIF(B344:B350,"ー"),"ー",IF(COUNTBLANK(X344:X350)&lt;7,"×",IF(COUNTIF(G344:G350,プルダウン!$B$6)+COUNTIF(G344:G350,プルダウン!$B$7)+COUNTIF(G344:G350,プルダウン!$B$8)+COUNTIF(G344:G350,プルダウン!$B$9)+COUNTIF(G344:G350,プルダウン!$B$10)&gt;0,"ー",IF(COUNTIF(G344:G350,プルダウン!$B$3)+COUNTIF(G344:G350,プルダウン!$B$4)&gt;=2,"○","×"))))</f>
        <v>ー</v>
      </c>
      <c r="S344" s="132" t="str">
        <f>IF(R344="○",IF(COUNTBLANK(Y344:Y350)=7,R344,"×"),R344)</f>
        <v>ー</v>
      </c>
      <c r="T344" s="132" t="str">
        <f>IF(S344="○",IF(COUNTIF(AA344:AA350,プルダウン!$G$12)=0,S344,"×"),S344)</f>
        <v>ー</v>
      </c>
      <c r="W344" s="79" t="str">
        <f>IF(G344=プルダウン!$B$5,ABS(B344-J344),"")</f>
        <v/>
      </c>
      <c r="X344" s="80" t="str">
        <f>IF(AND(D344="",G344=プルダウン!$B$4),"振替作業不可",IF(AND(D344=プルダウン!$B$3,G344=プルダウン!$B$5),"振替休日不可",IF(G344=プルダウン!$B$5,IF(J344="","振替作業日未入力",IF(AND(J344-B344&gt;=-28,J344-B344&lt;=28),"","28日以内に変更")),"")))</f>
        <v/>
      </c>
      <c r="Y344" s="185" t="str">
        <f>IF(G344=プルダウン!$B$4,IF(AND(J344&gt;=$B$316,J344&lt;$Z$315),"",プルダウン!$G$9),"")</f>
        <v/>
      </c>
      <c r="Z344" s="185"/>
      <c r="AA344" s="80" t="str">
        <f>IF(OR(C344="土",C344="日"),IF(G344=プルダウン!$B$4,IF(AND(J344&gt;=B344,J344&lt;=B350),プルダウン!$G$13,プルダウン!$G$12),""),"")</f>
        <v/>
      </c>
    </row>
    <row r="345" spans="2:27">
      <c r="B345" s="75" t="str">
        <f>IF(B344="ー","ー",IF(B344+1&gt;DATE(基本情報!$F$10,基本情報!$H$10,基本情報!$J$10),"ー",B344+1))</f>
        <v>ー</v>
      </c>
      <c r="C345" s="76" t="str">
        <f t="shared" si="42"/>
        <v>ー</v>
      </c>
      <c r="D345" s="140" t="str">
        <f>IF(B345="","",IF(AND(B345&gt;=基本情報!$G$17,B345&lt;=基本情報!$J$17),"夏季休暇",IF(AND(B345&gt;=基本情報!$G$18,B345&lt;=基本情報!$J$18),"年末年始休暇",(IF($C345=基本情報!$G$16,"休日",IF($C345=基本情報!$I$16,"休日",""))))))</f>
        <v/>
      </c>
      <c r="E345" s="141"/>
      <c r="F345" s="142"/>
      <c r="G345" s="151"/>
      <c r="H345" s="152"/>
      <c r="I345" s="153"/>
      <c r="J345" s="163"/>
      <c r="K345" s="164"/>
      <c r="L345" s="165"/>
      <c r="M345" s="143"/>
      <c r="N345" s="143"/>
      <c r="O345" s="143"/>
      <c r="P345" s="143"/>
      <c r="Q345" s="143"/>
      <c r="R345" s="133"/>
      <c r="S345" s="133"/>
      <c r="T345" s="133"/>
      <c r="W345" s="81" t="str">
        <f>IF(G345=プルダウン!$B$5,ABS(B345-J345),"")</f>
        <v/>
      </c>
      <c r="X345" s="82" t="str">
        <f>IF(AND(D345="",G345=プルダウン!$B$4),"振替作業不可",IF(AND(D345=プルダウン!$B$3,G345=プルダウン!$B$5),"振替休日不可",IF(G345=プルダウン!$B$5,IF(J345="","振替作業日未入力",IF(AND(J345-B345&gt;=-28,J345-B345&lt;=28),"","28日以内に変更")),"")))</f>
        <v/>
      </c>
      <c r="Y345" s="186" t="str">
        <f>IF(G345=プルダウン!$B$4,IF(AND(J345&gt;=$B$316,J345&lt;$Z$315),"",プルダウン!$G$9),"")</f>
        <v/>
      </c>
      <c r="Z345" s="186"/>
      <c r="AA345" s="82" t="str">
        <f>IF(OR(C345="土",C345="日"),IF(G345=プルダウン!$B$4,IF(AND(J345&gt;=B344,J345&lt;=B350),プルダウン!$G$13,プルダウン!$G$12),""),"")</f>
        <v/>
      </c>
    </row>
    <row r="346" spans="2:27">
      <c r="B346" s="75" t="str">
        <f>IF(B345="ー","ー",IF(B345+1&gt;DATE(基本情報!$F$10,基本情報!$H$10,基本情報!$J$10),"ー",B345+1))</f>
        <v>ー</v>
      </c>
      <c r="C346" s="76" t="str">
        <f>IFERROR(TEXT(B346,"aaa"),"")</f>
        <v>ー</v>
      </c>
      <c r="D346" s="140" t="str">
        <f>IF(B346="","",IF(AND(B346&gt;=基本情報!$G$17,B346&lt;=基本情報!$J$17),"夏季休暇",IF(AND(B346&gt;=基本情報!$G$18,B346&lt;=基本情報!$J$18),"年末年始休暇",(IF($C346=基本情報!$G$16,"休日",IF($C346=基本情報!$I$16,"休日",""))))))</f>
        <v/>
      </c>
      <c r="E346" s="141"/>
      <c r="F346" s="142"/>
      <c r="G346" s="151"/>
      <c r="H346" s="152"/>
      <c r="I346" s="153"/>
      <c r="J346" s="163"/>
      <c r="K346" s="164"/>
      <c r="L346" s="165"/>
      <c r="M346" s="143"/>
      <c r="N346" s="143"/>
      <c r="O346" s="143"/>
      <c r="P346" s="143"/>
      <c r="Q346" s="143"/>
      <c r="R346" s="133"/>
      <c r="S346" s="133"/>
      <c r="T346" s="133"/>
      <c r="W346" s="81" t="str">
        <f>IF(G346=プルダウン!$B$5,ABS(B346-J346),"")</f>
        <v/>
      </c>
      <c r="X346" s="82" t="str">
        <f>IF(AND(D346="",G346=プルダウン!$B$4),"振替作業不可",IF(AND(D346=プルダウン!$B$3,G346=プルダウン!$B$5),"振替休日不可",IF(G346=プルダウン!$B$5,IF(J346="","振替作業日未入力",IF(AND(J346-B346&gt;=-28,J346-B346&lt;=28),"","28日以内に変更")),"")))</f>
        <v/>
      </c>
      <c r="Y346" s="186" t="str">
        <f>IF(G346=プルダウン!$B$4,IF(AND(J346&gt;=$B$316,J346&lt;$Z$315),"",プルダウン!$G$9),"")</f>
        <v/>
      </c>
      <c r="Z346" s="186"/>
      <c r="AA346" s="82" t="str">
        <f>IF(OR(C346="土",C346="日"),IF(G346=プルダウン!$B$4,IF(AND(J346&gt;=B344,J346&lt;=B350),プルダウン!$G$13,プルダウン!$G$12),""),"")</f>
        <v/>
      </c>
    </row>
    <row r="347" spans="2:27">
      <c r="B347" s="75" t="str">
        <f>IF(B346="ー","ー",IF(B346+1&gt;DATE(基本情報!$F$10,基本情報!$H$10,基本情報!$J$10),"ー",B346+1))</f>
        <v>ー</v>
      </c>
      <c r="C347" s="76" t="str">
        <f t="shared" ref="C347:C350" si="43">IFERROR(TEXT(B347,"aaa"),"")</f>
        <v>ー</v>
      </c>
      <c r="D347" s="140" t="str">
        <f>IF(B347="","",IF(AND(B347&gt;=基本情報!$G$17,B347&lt;=基本情報!$J$17),"夏季休暇",IF(AND(B347&gt;=基本情報!$G$18,B347&lt;=基本情報!$J$18),"年末年始休暇",(IF($C347=基本情報!$G$16,"休日",IF($C347=基本情報!$I$16,"休日",""))))))</f>
        <v/>
      </c>
      <c r="E347" s="141"/>
      <c r="F347" s="142"/>
      <c r="G347" s="151"/>
      <c r="H347" s="152"/>
      <c r="I347" s="153"/>
      <c r="J347" s="163"/>
      <c r="K347" s="164"/>
      <c r="L347" s="165"/>
      <c r="M347" s="143"/>
      <c r="N347" s="143"/>
      <c r="O347" s="143"/>
      <c r="P347" s="143"/>
      <c r="Q347" s="143"/>
      <c r="R347" s="133"/>
      <c r="S347" s="133"/>
      <c r="T347" s="133"/>
      <c r="W347" s="81" t="str">
        <f>IF(G347=プルダウン!$B$5,ABS(B347-J347),"")</f>
        <v/>
      </c>
      <c r="X347" s="82" t="str">
        <f>IF(AND(D347="",G347=プルダウン!$B$4),"振替作業不可",IF(AND(D347=プルダウン!$B$3,G347=プルダウン!$B$5),"振替休日不可",IF(G347=プルダウン!$B$5,IF(J347="","振替作業日未入力",IF(AND(J347-B347&gt;=-28,J347-B347&lt;=28),"","28日以内に変更")),"")))</f>
        <v/>
      </c>
      <c r="Y347" s="186" t="str">
        <f>IF(G347=プルダウン!$B$4,IF(AND(J347&gt;=$B$316,J347&lt;$Z$315),"",プルダウン!$G$9),"")</f>
        <v/>
      </c>
      <c r="Z347" s="186"/>
      <c r="AA347" s="82" t="str">
        <f>IF(OR(C347="土",C347="日"),IF(G347=プルダウン!$B$4,IF(AND(J347&gt;=B344,J347&lt;=B350),プルダウン!$G$13,プルダウン!$G$12),""),"")</f>
        <v/>
      </c>
    </row>
    <row r="348" spans="2:27">
      <c r="B348" s="75" t="str">
        <f>IF(B347="ー","ー",IF(B347+1&gt;DATE(基本情報!$F$10,基本情報!$H$10,基本情報!$J$10),"ー",B347+1))</f>
        <v>ー</v>
      </c>
      <c r="C348" s="76" t="str">
        <f t="shared" si="43"/>
        <v>ー</v>
      </c>
      <c r="D348" s="140" t="str">
        <f>IF(B348="","",IF(AND(B348&gt;=基本情報!$G$17,B348&lt;=基本情報!$J$17),"夏季休暇",IF(AND(B348&gt;=基本情報!$G$18,B348&lt;=基本情報!$J$18),"年末年始休暇",(IF($C348=基本情報!$G$16,"休日",IF($C348=基本情報!$I$16,"休日",""))))))</f>
        <v/>
      </c>
      <c r="E348" s="141"/>
      <c r="F348" s="142"/>
      <c r="G348" s="151"/>
      <c r="H348" s="152"/>
      <c r="I348" s="153"/>
      <c r="J348" s="163"/>
      <c r="K348" s="164"/>
      <c r="L348" s="165"/>
      <c r="M348" s="143"/>
      <c r="N348" s="143"/>
      <c r="O348" s="143"/>
      <c r="P348" s="143"/>
      <c r="Q348" s="143"/>
      <c r="R348" s="133"/>
      <c r="S348" s="133"/>
      <c r="T348" s="133"/>
      <c r="W348" s="81" t="str">
        <f>IF(G348=プルダウン!$B$5,ABS(B348-J348),"")</f>
        <v/>
      </c>
      <c r="X348" s="82" t="str">
        <f>IF(AND(D348="",G348=プルダウン!$B$4),"振替作業不可",IF(AND(D348=プルダウン!$B$3,G348=プルダウン!$B$5),"振替休日不可",IF(G348=プルダウン!$B$5,IF(J348="","振替作業日未入力",IF(AND(J348-B348&gt;=-28,J348-B348&lt;=28),"","28日以内に変更")),"")))</f>
        <v/>
      </c>
      <c r="Y348" s="186" t="str">
        <f>IF(G348=プルダウン!$B$4,IF(AND(J348&gt;=$B$316,J348&lt;$Z$315),"",プルダウン!$G$9),"")</f>
        <v/>
      </c>
      <c r="Z348" s="186"/>
      <c r="AA348" s="82" t="str">
        <f>IF(OR(C348="土",C348="日"),IF(G348=プルダウン!$B$4,IF(AND(J348&gt;=B344,J348&lt;=B350),プルダウン!$G$13,プルダウン!$G$12),""),"")</f>
        <v/>
      </c>
    </row>
    <row r="349" spans="2:27">
      <c r="B349" s="75" t="str">
        <f>IF(B348="ー","ー",IF(B348+1&gt;DATE(基本情報!$F$10,基本情報!$H$10,基本情報!$J$10),"ー",B348+1))</f>
        <v>ー</v>
      </c>
      <c r="C349" s="76" t="str">
        <f t="shared" si="43"/>
        <v>ー</v>
      </c>
      <c r="D349" s="140" t="str">
        <f>IF(B349="","",IF(AND(B349&gt;=基本情報!$G$17,B349&lt;=基本情報!$J$17),"夏季休暇",IF(AND(B349&gt;=基本情報!$G$18,B349&lt;=基本情報!$J$18),"年末年始休暇",(IF($C349=基本情報!$G$16,"休日",IF($C349=基本情報!$I$16,"休日",""))))))</f>
        <v/>
      </c>
      <c r="E349" s="141"/>
      <c r="F349" s="142"/>
      <c r="G349" s="151"/>
      <c r="H349" s="152"/>
      <c r="I349" s="153"/>
      <c r="J349" s="163"/>
      <c r="K349" s="164"/>
      <c r="L349" s="165"/>
      <c r="M349" s="143"/>
      <c r="N349" s="143"/>
      <c r="O349" s="143"/>
      <c r="P349" s="143"/>
      <c r="Q349" s="143"/>
      <c r="R349" s="133"/>
      <c r="S349" s="133"/>
      <c r="T349" s="133"/>
      <c r="W349" s="81" t="str">
        <f>IF(G349=プルダウン!$B$5,ABS(B349-J349),"")</f>
        <v/>
      </c>
      <c r="X349" s="82" t="str">
        <f>IF(AND(D349="",G349=プルダウン!$B$4),"振替作業不可",IF(AND(D349=プルダウン!$B$3,G349=プルダウン!$B$5),"振替休日不可",IF(G349=プルダウン!$B$5,IF(J349="","振替作業日未入力",IF(AND(J349-B349&gt;=-28,J349-B349&lt;=28),"","28日以内に変更")),"")))</f>
        <v/>
      </c>
      <c r="Y349" s="186" t="str">
        <f>IF(G349=プルダウン!$B$4,IF(AND(J349&gt;=$B$316,J349&lt;$Z$315),"",プルダウン!$G$9),"")</f>
        <v/>
      </c>
      <c r="Z349" s="186"/>
      <c r="AA349" s="82" t="str">
        <f>IF(OR(C349="土",C349="日"),IF(G349=プルダウン!$B$4,IF(AND(J349&gt;=B344,J349&lt;=B350),プルダウン!$G$13,プルダウン!$G$12),""),"")</f>
        <v/>
      </c>
    </row>
    <row r="350" spans="2:27">
      <c r="B350" s="77" t="str">
        <f>IF(B349="ー","ー",IF(B349+1&gt;DATE(基本情報!$F$10,基本情報!$H$10,基本情報!$J$10),"ー",B349+1))</f>
        <v>ー</v>
      </c>
      <c r="C350" s="78" t="str">
        <f t="shared" si="43"/>
        <v>ー</v>
      </c>
      <c r="D350" s="154" t="str">
        <f>IF(B350="","",IF(AND(B350&gt;=基本情報!$G$17,B350&lt;=基本情報!$J$17),"夏季休暇",IF(AND(B350&gt;=基本情報!$G$18,B350&lt;=基本情報!$J$18),"年末年始休暇",(IF($C350=基本情報!$G$16,"休日",IF($C350=基本情報!$I$16,"休日",""))))))</f>
        <v/>
      </c>
      <c r="E350" s="155"/>
      <c r="F350" s="156"/>
      <c r="G350" s="157"/>
      <c r="H350" s="158"/>
      <c r="I350" s="159"/>
      <c r="J350" s="160"/>
      <c r="K350" s="161"/>
      <c r="L350" s="162"/>
      <c r="M350" s="146"/>
      <c r="N350" s="146"/>
      <c r="O350" s="146"/>
      <c r="P350" s="146"/>
      <c r="Q350" s="146"/>
      <c r="R350" s="134"/>
      <c r="S350" s="134"/>
      <c r="T350" s="134"/>
      <c r="W350" s="83" t="str">
        <f>IF(G350=プルダウン!$B$5,ABS(B350-J350),"")</f>
        <v/>
      </c>
      <c r="X350" s="84" t="str">
        <f>IF(AND(D350="",G350=プルダウン!$B$4),"振替作業不可",IF(AND(D350=プルダウン!$B$3,G350=プルダウン!$B$5),"振替休日不可",IF(G350=プルダウン!$B$5,IF(J350="","振替作業日未入力",IF(AND(J350-B350&gt;=-28,J350-B350&lt;=28),"","28日以内に変更")),"")))</f>
        <v/>
      </c>
      <c r="Y350" s="184" t="str">
        <f>IF(G350=プルダウン!$B$4,IF(AND(J350&gt;=$B$316,J350&lt;$Z$315),"",プルダウン!$G$9),"")</f>
        <v/>
      </c>
      <c r="Z350" s="184"/>
      <c r="AA350" s="84" t="str">
        <f>IF(OR(C350="土",C350="日"),IF(G350=プルダウン!$B$4,IF(AND(J350&gt;=B344,J350&lt;=B350),プルダウン!$G$13,プルダウン!$G$12),""),"")</f>
        <v/>
      </c>
    </row>
    <row r="351" spans="2:27" ht="9.75" customHeight="1">
      <c r="C351" s="66"/>
    </row>
    <row r="352" spans="2:27">
      <c r="C352" s="66"/>
      <c r="E352" s="33" t="s">
        <v>78</v>
      </c>
      <c r="F352" s="34"/>
      <c r="G352" s="34"/>
      <c r="H352" s="34"/>
      <c r="I352" s="34"/>
      <c r="J352" s="35"/>
      <c r="K352" s="35"/>
      <c r="L352" s="35"/>
      <c r="M352" s="36" t="s">
        <v>79</v>
      </c>
      <c r="N352" s="34"/>
      <c r="O352" s="34"/>
      <c r="P352" s="34"/>
      <c r="Q352" s="34"/>
      <c r="R352" s="35"/>
      <c r="S352" s="102"/>
      <c r="T352" s="102"/>
    </row>
    <row r="353" spans="2:27">
      <c r="C353" s="66"/>
      <c r="E353" s="93" t="s">
        <v>71</v>
      </c>
      <c r="F353" s="94" t="s">
        <v>72</v>
      </c>
      <c r="G353" s="94" t="s">
        <v>73</v>
      </c>
      <c r="H353" s="94" t="s">
        <v>74</v>
      </c>
      <c r="I353" s="94" t="s">
        <v>75</v>
      </c>
      <c r="J353" s="95" t="s">
        <v>76</v>
      </c>
      <c r="K353" s="96" t="s">
        <v>77</v>
      </c>
      <c r="L353" s="96" t="s">
        <v>88</v>
      </c>
      <c r="M353" s="94" t="s">
        <v>71</v>
      </c>
      <c r="N353" s="94" t="s">
        <v>72</v>
      </c>
      <c r="O353" s="94" t="s">
        <v>73</v>
      </c>
      <c r="P353" s="94" t="s">
        <v>74</v>
      </c>
      <c r="Q353" s="94" t="s">
        <v>75</v>
      </c>
      <c r="R353" s="95" t="s">
        <v>76</v>
      </c>
      <c r="S353" s="96" t="s">
        <v>77</v>
      </c>
      <c r="T353" s="103" t="s">
        <v>88</v>
      </c>
    </row>
    <row r="354" spans="2:27">
      <c r="C354" s="66"/>
      <c r="E354" s="97">
        <f>COUNTIF($G316:$G350,プルダウン!$B$3)</f>
        <v>0</v>
      </c>
      <c r="F354" s="98">
        <f>COUNTIF($G316:$G350,プルダウン!$B$4)</f>
        <v>0</v>
      </c>
      <c r="G354" s="98">
        <f>COUNTIF($G316:$G350,プルダウン!$B$5)</f>
        <v>0</v>
      </c>
      <c r="H354" s="98">
        <f>COUNTIF($G316:$G350,プルダウン!$B$6)</f>
        <v>0</v>
      </c>
      <c r="I354" s="98">
        <f>COUNTIF($G316:$G350,プルダウン!$B$7)</f>
        <v>0</v>
      </c>
      <c r="J354" s="99">
        <f>COUNTIF($G316:$G350,プルダウン!$B$8)</f>
        <v>0</v>
      </c>
      <c r="K354" s="100">
        <f>COUNTIF($G316:$G350,プルダウン!$B$9)</f>
        <v>0</v>
      </c>
      <c r="L354" s="100">
        <f>COUNTIF($G316:$G350,プルダウン!$B$10)</f>
        <v>0</v>
      </c>
      <c r="M354" s="98">
        <f>M303+E354</f>
        <v>21</v>
      </c>
      <c r="N354" s="98">
        <f t="shared" ref="N354" si="44">N303+F354</f>
        <v>5</v>
      </c>
      <c r="O354" s="98">
        <f t="shared" ref="O354" si="45">O303+G354</f>
        <v>5</v>
      </c>
      <c r="P354" s="98">
        <f t="shared" ref="P354" si="46">P303+H354</f>
        <v>0</v>
      </c>
      <c r="Q354" s="98">
        <f t="shared" ref="Q354" si="47">Q303+I354</f>
        <v>3</v>
      </c>
      <c r="R354" s="99">
        <f t="shared" ref="R354" si="48">R303+J354</f>
        <v>0</v>
      </c>
      <c r="S354" s="100">
        <f t="shared" ref="S354" si="49">S303+K354</f>
        <v>0</v>
      </c>
      <c r="T354" s="104">
        <f t="shared" ref="T354" si="50">T303+L354</f>
        <v>0</v>
      </c>
    </row>
    <row r="355" spans="2:27">
      <c r="C355" s="66"/>
      <c r="E355" s="33" t="s">
        <v>52</v>
      </c>
      <c r="F355" s="34"/>
      <c r="G355" s="34"/>
      <c r="H355" s="34"/>
      <c r="I355" s="34"/>
      <c r="J355" s="35"/>
      <c r="K355" s="105"/>
      <c r="L355" s="35"/>
      <c r="M355" s="107" t="s">
        <v>54</v>
      </c>
      <c r="N355" s="34"/>
      <c r="O355" s="34"/>
      <c r="P355" s="34"/>
      <c r="Q355" s="34"/>
      <c r="R355" s="35"/>
      <c r="S355" s="102"/>
      <c r="T355" s="112"/>
    </row>
    <row r="356" spans="2:27">
      <c r="C356" s="66"/>
      <c r="E356" s="67" t="s">
        <v>45</v>
      </c>
      <c r="F356" s="40"/>
      <c r="G356" s="39" t="s">
        <v>46</v>
      </c>
      <c r="H356" s="41"/>
      <c r="I356" s="42" t="s">
        <v>56</v>
      </c>
      <c r="J356" s="43"/>
      <c r="K356" s="106"/>
      <c r="L356" s="42"/>
      <c r="M356" s="39" t="s">
        <v>45</v>
      </c>
      <c r="N356" s="40"/>
      <c r="O356" s="39" t="s">
        <v>46</v>
      </c>
      <c r="P356" s="41"/>
      <c r="Q356" s="42" t="s">
        <v>56</v>
      </c>
      <c r="R356" s="43"/>
      <c r="S356" s="43"/>
      <c r="T356" s="113"/>
    </row>
    <row r="357" spans="2:27">
      <c r="C357" s="66"/>
      <c r="E357" s="68">
        <f>COUNTIF(R316:R350,"○")+COUNTIF(R316:R350,"×")</f>
        <v>4</v>
      </c>
      <c r="F357" s="40"/>
      <c r="G357" s="39">
        <f>COUNTIF(R316:R350,"○")</f>
        <v>0</v>
      </c>
      <c r="H357" s="41"/>
      <c r="I357" s="57" t="str">
        <f>IF(E357=0,"ー",IF(E357=G357,"達成","未達成"))</f>
        <v>未達成</v>
      </c>
      <c r="J357" s="43"/>
      <c r="K357" s="106"/>
      <c r="L357" s="42"/>
      <c r="M357" s="44">
        <f>M306+E357</f>
        <v>29</v>
      </c>
      <c r="N357" s="40"/>
      <c r="O357" s="39">
        <f>O306+G357</f>
        <v>11</v>
      </c>
      <c r="P357" s="41"/>
      <c r="Q357" s="57" t="str">
        <f>IF(E357=0,"ー",IF(M357=O357,"達成","未達成"))</f>
        <v>未達成</v>
      </c>
      <c r="R357" s="43"/>
      <c r="S357" s="43"/>
      <c r="T357" s="113"/>
    </row>
    <row r="358" spans="2:27">
      <c r="C358" s="66"/>
      <c r="E358" s="101" t="s">
        <v>53</v>
      </c>
      <c r="F358" s="37"/>
      <c r="G358" s="37"/>
      <c r="H358" s="37"/>
      <c r="I358" s="37"/>
      <c r="J358" s="38"/>
      <c r="K358" s="108"/>
      <c r="L358" s="37"/>
      <c r="M358" s="36" t="s">
        <v>55</v>
      </c>
      <c r="N358" s="37"/>
      <c r="O358" s="37"/>
      <c r="P358" s="37"/>
      <c r="Q358" s="37"/>
      <c r="R358" s="38"/>
      <c r="S358" s="38"/>
      <c r="T358" s="114"/>
    </row>
    <row r="359" spans="2:27">
      <c r="C359" s="66"/>
      <c r="E359" s="67" t="s">
        <v>45</v>
      </c>
      <c r="F359" s="40"/>
      <c r="G359" s="39" t="s">
        <v>46</v>
      </c>
      <c r="H359" s="41"/>
      <c r="I359" s="42" t="s">
        <v>56</v>
      </c>
      <c r="J359" s="43"/>
      <c r="K359" s="106"/>
      <c r="L359" s="42"/>
      <c r="M359" s="39" t="s">
        <v>45</v>
      </c>
      <c r="N359" s="40"/>
      <c r="O359" s="39" t="s">
        <v>46</v>
      </c>
      <c r="P359" s="41"/>
      <c r="Q359" s="42" t="s">
        <v>56</v>
      </c>
      <c r="R359" s="43"/>
      <c r="S359" s="43"/>
      <c r="T359" s="113"/>
    </row>
    <row r="360" spans="2:27">
      <c r="C360" s="66"/>
      <c r="E360" s="68">
        <f>COUNTIF(S316:S350,"○")+COUNTIF(S316:S350,"×")</f>
        <v>4</v>
      </c>
      <c r="F360" s="40"/>
      <c r="G360" s="39">
        <f>COUNTIF(S316:S350,"○")</f>
        <v>0</v>
      </c>
      <c r="H360" s="41"/>
      <c r="I360" s="57" t="str">
        <f>IF(E360=0,"ー",IF(G360=E360,"達成","未達成"))</f>
        <v>未達成</v>
      </c>
      <c r="J360" s="43"/>
      <c r="K360" s="106"/>
      <c r="L360" s="42"/>
      <c r="M360" s="44">
        <f>M309+E360</f>
        <v>29</v>
      </c>
      <c r="N360" s="40"/>
      <c r="O360" s="39">
        <f>O309+G360</f>
        <v>10</v>
      </c>
      <c r="P360" s="41"/>
      <c r="Q360" s="57" t="str">
        <f>IF(E360=0,"ー",IF(M360=O360,"達成","未達成"))</f>
        <v>未達成</v>
      </c>
      <c r="R360" s="43"/>
      <c r="S360" s="43"/>
      <c r="T360" s="113"/>
    </row>
    <row r="361" spans="2:27">
      <c r="C361" s="66"/>
      <c r="E361" s="101" t="s">
        <v>90</v>
      </c>
      <c r="F361" s="37"/>
      <c r="G361" s="37"/>
      <c r="H361" s="37"/>
      <c r="I361" s="37"/>
      <c r="J361" s="38"/>
      <c r="K361" s="108"/>
      <c r="L361" s="37"/>
      <c r="M361" s="36" t="s">
        <v>91</v>
      </c>
      <c r="N361" s="37"/>
      <c r="O361" s="37"/>
      <c r="P361" s="37"/>
      <c r="Q361" s="37"/>
      <c r="R361" s="38"/>
      <c r="S361" s="38"/>
      <c r="T361" s="114"/>
    </row>
    <row r="362" spans="2:27">
      <c r="C362" s="66"/>
      <c r="E362" s="67" t="s">
        <v>45</v>
      </c>
      <c r="F362" s="40"/>
      <c r="G362" s="39" t="s">
        <v>46</v>
      </c>
      <c r="H362" s="41"/>
      <c r="I362" s="42" t="s">
        <v>56</v>
      </c>
      <c r="J362" s="43"/>
      <c r="K362" s="106"/>
      <c r="L362" s="42"/>
      <c r="M362" s="39" t="s">
        <v>45</v>
      </c>
      <c r="N362" s="40"/>
      <c r="O362" s="39" t="s">
        <v>46</v>
      </c>
      <c r="P362" s="41"/>
      <c r="Q362" s="42" t="s">
        <v>56</v>
      </c>
      <c r="R362" s="43"/>
      <c r="S362" s="43"/>
      <c r="T362" s="113"/>
    </row>
    <row r="363" spans="2:27">
      <c r="C363" s="66"/>
      <c r="E363" s="68">
        <f>COUNTIF(T316:T350,"○")+COUNTIF(T316:T350,"×")</f>
        <v>4</v>
      </c>
      <c r="F363" s="40"/>
      <c r="G363" s="39">
        <f>COUNTIF(T316:T350,"○")</f>
        <v>0</v>
      </c>
      <c r="H363" s="41"/>
      <c r="I363" s="57" t="str">
        <f>IF(E363=0,"ー",IF(G363=E363,"達成","未達成"))</f>
        <v>未達成</v>
      </c>
      <c r="J363" s="43"/>
      <c r="K363" s="106"/>
      <c r="L363" s="42"/>
      <c r="M363" s="44">
        <f>M312+E363</f>
        <v>29</v>
      </c>
      <c r="N363" s="40"/>
      <c r="O363" s="39">
        <f>O312+G363</f>
        <v>9</v>
      </c>
      <c r="P363" s="41"/>
      <c r="Q363" s="57" t="str">
        <f>IF(E363=0,"ー",IF(M363=O363,"達成","未達成"))</f>
        <v>未達成</v>
      </c>
      <c r="R363" s="43"/>
      <c r="S363" s="43"/>
      <c r="T363" s="113"/>
    </row>
    <row r="364" spans="2:27" ht="9.75" customHeight="1">
      <c r="E364" s="58"/>
      <c r="F364" s="58"/>
      <c r="G364" s="58"/>
      <c r="H364" s="58"/>
      <c r="I364" s="58"/>
      <c r="J364" s="59"/>
      <c r="K364" s="59"/>
      <c r="L364" s="60"/>
      <c r="M364" s="61"/>
      <c r="N364" s="61"/>
      <c r="O364" s="61"/>
      <c r="P364" s="61"/>
      <c r="Q364" s="62"/>
      <c r="R364" s="61"/>
      <c r="S364" s="61"/>
      <c r="T364" s="111"/>
    </row>
    <row r="365" spans="2:27" ht="19.5">
      <c r="B365" s="177">
        <f>EDATE(B314,1)</f>
        <v>46082</v>
      </c>
      <c r="C365" s="177"/>
      <c r="N365" s="115"/>
      <c r="O365" s="145" t="s">
        <v>29</v>
      </c>
      <c r="P365" s="145"/>
      <c r="Q365" s="144"/>
      <c r="R365" s="144"/>
      <c r="S365" s="144"/>
      <c r="T365" s="144"/>
      <c r="W365" s="149" t="s">
        <v>51</v>
      </c>
      <c r="X365" s="72" t="s">
        <v>49</v>
      </c>
      <c r="Y365" s="147" t="s">
        <v>50</v>
      </c>
      <c r="Z365" s="148"/>
      <c r="AA365" s="116" t="s">
        <v>80</v>
      </c>
    </row>
    <row r="366" spans="2:27" ht="18.75" customHeight="1">
      <c r="B366" s="64" t="s">
        <v>23</v>
      </c>
      <c r="C366" s="64" t="s">
        <v>3</v>
      </c>
      <c r="D366" s="172" t="s">
        <v>4</v>
      </c>
      <c r="E366" s="172"/>
      <c r="F366" s="172"/>
      <c r="G366" s="173" t="s">
        <v>5</v>
      </c>
      <c r="H366" s="173"/>
      <c r="I366" s="173"/>
      <c r="J366" s="173" t="s">
        <v>9</v>
      </c>
      <c r="K366" s="173"/>
      <c r="L366" s="173"/>
      <c r="M366" s="173" t="s">
        <v>24</v>
      </c>
      <c r="N366" s="173"/>
      <c r="O366" s="173"/>
      <c r="P366" s="173"/>
      <c r="Q366" s="173"/>
      <c r="R366" s="56" t="s">
        <v>49</v>
      </c>
      <c r="S366" s="63" t="s">
        <v>50</v>
      </c>
      <c r="T366" s="63" t="s">
        <v>87</v>
      </c>
      <c r="W366" s="150"/>
      <c r="X366" s="69" t="s">
        <v>58</v>
      </c>
      <c r="Y366" s="71" t="s">
        <v>57</v>
      </c>
      <c r="Z366" s="70">
        <f>IF(COUNTIF(C367:C401,C367)=0,"",B367+COUNTIF(B367:B401,"&gt;=1"))</f>
        <v>46097</v>
      </c>
      <c r="AA366" s="117" t="s">
        <v>58</v>
      </c>
    </row>
    <row r="367" spans="2:27">
      <c r="B367" s="73">
        <f>IF(B365&gt;DATE(基本情報!$F$10,基本情報!$H$10,基本情報!$J$10),"ー",IF(COUNTIF(C316:C350,C316)=0,"",B316+COUNTIF(B316:B350,"&gt;=1")))</f>
        <v>46084</v>
      </c>
      <c r="C367" s="74" t="str">
        <f>IF(B367="ー","ー",$C$10)</f>
        <v>火</v>
      </c>
      <c r="D367" s="136" t="str">
        <f>IF(B367="","",IF(AND(B367&gt;=基本情報!$G$17,B367&lt;=基本情報!$J$17),"夏季休暇",IF(AND(B367&gt;=基本情報!$G$18,B367&lt;=基本情報!$J$18),"年末年始休暇",(IF($C367=基本情報!$G$16,"休日",IF($C367=基本情報!$I$16,"休日",""))))))</f>
        <v/>
      </c>
      <c r="E367" s="137"/>
      <c r="F367" s="138"/>
      <c r="G367" s="166"/>
      <c r="H367" s="167"/>
      <c r="I367" s="168"/>
      <c r="J367" s="169"/>
      <c r="K367" s="170"/>
      <c r="L367" s="171"/>
      <c r="M367" s="135"/>
      <c r="N367" s="135"/>
      <c r="O367" s="135"/>
      <c r="P367" s="135"/>
      <c r="Q367" s="135"/>
      <c r="R367" s="132" t="str">
        <f>IF(COUNTIF(B367:B373,"ー"),"ー",IF(COUNTBLANK(X367:X373)&lt;7,"×",IF(COUNTIF(G367:G373,プルダウン!$B$6)+COUNTIF(G367:G373,プルダウン!$B$7)+COUNTIF(G367:G373,プルダウン!$B$8)+COUNTIF(G367:G373,プルダウン!$B$9)+COUNTIF(G367:G373,プルダウン!$B$10)&gt;0,"ー",IF(COUNTIF(G367:G373,プルダウン!$B$3)+COUNTIF(G367:G373,プルダウン!$B$4)&gt;=2,"○","×"))))</f>
        <v>×</v>
      </c>
      <c r="S367" s="132" t="str">
        <f>IF(R367="○",IF(COUNTBLANK(Y367:Y373)=7,R367,"×"),R367)</f>
        <v>×</v>
      </c>
      <c r="T367" s="132" t="str">
        <f>IF(S367="○",IF(COUNTIF(AA367:AA373,プルダウン!$G$12)=0,S367,"×"),S367)</f>
        <v>×</v>
      </c>
      <c r="W367" s="79" t="str">
        <f>IF(G367=プルダウン!$B$5,ABS(B367-J367),"")</f>
        <v/>
      </c>
      <c r="X367" s="80" t="str">
        <f>IF(AND(D367="",G367=プルダウン!$B$4),"振替作業不可",IF(AND(D367=プルダウン!$B$3,G367=プルダウン!$B$5),"振替休日不可",IF(G367=プルダウン!$B$5,IF(J367="","振替作業日未入力",IF(AND(J367-B367&gt;=-28,J367-B367&lt;=28),"","28日以内に変更")),"")))</f>
        <v/>
      </c>
      <c r="Y367" s="178" t="str">
        <f>IF(G367=プルダウン!$B$4,IF(AND(J367&gt;=$B$367,J367&lt;$Z$366),"",プルダウン!$G$9),"")</f>
        <v/>
      </c>
      <c r="Z367" s="179"/>
      <c r="AA367" s="80" t="str">
        <f>IF(OR(C367="土",C367="日"),IF(G367=プルダウン!$B$4,IF(AND(J367&gt;=B367,J367&lt;=B373),プルダウン!$G$13,プルダウン!$G$12),""),"")</f>
        <v/>
      </c>
    </row>
    <row r="368" spans="2:27">
      <c r="B368" s="75">
        <f>IF(B367="ー","ー",IF(B367+1&gt;DATE(基本情報!$F$10,基本情報!$H$10,基本情報!$J$10),"ー",B367+1))</f>
        <v>46085</v>
      </c>
      <c r="C368" s="76" t="str">
        <f t="shared" ref="C368:C396" si="51">IFERROR(TEXT(B368,"aaa"),"")</f>
        <v>水</v>
      </c>
      <c r="D368" s="140" t="str">
        <f>IF(B368="","",IF(AND(B368&gt;=基本情報!$G$17,B368&lt;=基本情報!$J$17),"夏季休暇",IF(AND(B368&gt;=基本情報!$G$18,B368&lt;=基本情報!$J$18),"年末年始休暇",(IF($C368=基本情報!$G$16,"休日",IF($C368=基本情報!$I$16,"休日",""))))))</f>
        <v/>
      </c>
      <c r="E368" s="141"/>
      <c r="F368" s="142"/>
      <c r="G368" s="151"/>
      <c r="H368" s="152"/>
      <c r="I368" s="153"/>
      <c r="J368" s="163"/>
      <c r="K368" s="164"/>
      <c r="L368" s="165"/>
      <c r="M368" s="143"/>
      <c r="N368" s="143"/>
      <c r="O368" s="143"/>
      <c r="P368" s="143"/>
      <c r="Q368" s="143"/>
      <c r="R368" s="133"/>
      <c r="S368" s="133"/>
      <c r="T368" s="133"/>
      <c r="W368" s="81" t="str">
        <f>IF(G368=プルダウン!$B$5,ABS(B368-J368),"")</f>
        <v/>
      </c>
      <c r="X368" s="82" t="str">
        <f>IF(AND(D368="",G368=プルダウン!$B$4),"振替作業不可",IF(AND(D368=プルダウン!$B$3,G368=プルダウン!$B$5),"振替休日不可",IF(G368=プルダウン!$B$5,IF(J368="","振替作業日未入力",IF(AND(J368-B368&gt;=-28,J368-B368&lt;=28),"","28日以内に変更")),"")))</f>
        <v/>
      </c>
      <c r="Y368" s="186" t="str">
        <f>IF(G368=プルダウン!$B$4,IF(AND(J368&gt;=$B$367,J368&lt;$Z$366),"",プルダウン!$G$9),"")</f>
        <v/>
      </c>
      <c r="Z368" s="186"/>
      <c r="AA368" s="82" t="str">
        <f>IF(OR(C368="土",C368="日"),IF(G368=プルダウン!$B$4,IF(AND(J368&gt;=B367,J368&lt;=B373),プルダウン!$G$13,プルダウン!$G$12),""),"")</f>
        <v/>
      </c>
    </row>
    <row r="369" spans="2:27">
      <c r="B369" s="75">
        <f>IF(B368="ー","ー",IF(B368+1&gt;DATE(基本情報!$F$10,基本情報!$H$10,基本情報!$J$10),"ー",B368+1))</f>
        <v>46086</v>
      </c>
      <c r="C369" s="76" t="str">
        <f t="shared" si="51"/>
        <v>木</v>
      </c>
      <c r="D369" s="140" t="str">
        <f>IF(B369="","",IF(AND(B369&gt;=基本情報!$G$17,B369&lt;=基本情報!$J$17),"夏季休暇",IF(AND(B369&gt;=基本情報!$G$18,B369&lt;=基本情報!$J$18),"年末年始休暇",(IF($C369=基本情報!$G$16,"休日",IF($C369=基本情報!$I$16,"休日",""))))))</f>
        <v/>
      </c>
      <c r="E369" s="141"/>
      <c r="F369" s="142"/>
      <c r="G369" s="151"/>
      <c r="H369" s="152"/>
      <c r="I369" s="153"/>
      <c r="J369" s="163"/>
      <c r="K369" s="164"/>
      <c r="L369" s="165"/>
      <c r="M369" s="143"/>
      <c r="N369" s="143"/>
      <c r="O369" s="143"/>
      <c r="P369" s="143"/>
      <c r="Q369" s="143"/>
      <c r="R369" s="133"/>
      <c r="S369" s="133"/>
      <c r="T369" s="133"/>
      <c r="W369" s="81" t="str">
        <f>IF(G369=プルダウン!$B$5,ABS(B369-J369),"")</f>
        <v/>
      </c>
      <c r="X369" s="82" t="str">
        <f>IF(AND(D369="",G369=プルダウン!$B$4),"振替作業不可",IF(AND(D369=プルダウン!$B$3,G369=プルダウン!$B$5),"振替休日不可",IF(G369=プルダウン!$B$5,IF(J369="","振替作業日未入力",IF(AND(J369-B369&gt;=-28,J369-B369&lt;=28),"","28日以内に変更")),"")))</f>
        <v/>
      </c>
      <c r="Y369" s="186" t="str">
        <f>IF(G369=プルダウン!$B$4,IF(AND(J369&gt;=$B$367,J369&lt;$Z$366),"",プルダウン!$G$9),"")</f>
        <v/>
      </c>
      <c r="Z369" s="186"/>
      <c r="AA369" s="82" t="str">
        <f>IF(OR(C369="土",C369="日"),IF(G369=プルダウン!$B$4,IF(AND(J369&gt;=B367,J369&lt;=B373),プルダウン!$G$13,プルダウン!$G$12),""),"")</f>
        <v/>
      </c>
    </row>
    <row r="370" spans="2:27">
      <c r="B370" s="75">
        <f>IF(B369="ー","ー",IF(B369+1&gt;DATE(基本情報!$F$10,基本情報!$H$10,基本情報!$J$10),"ー",B369+1))</f>
        <v>46087</v>
      </c>
      <c r="C370" s="76" t="str">
        <f t="shared" si="51"/>
        <v>金</v>
      </c>
      <c r="D370" s="140" t="str">
        <f>IF(B370="","",IF(AND(B370&gt;=基本情報!$G$17,B370&lt;=基本情報!$J$17),"夏季休暇",IF(AND(B370&gt;=基本情報!$G$18,B370&lt;=基本情報!$J$18),"年末年始休暇",(IF($C370=基本情報!$G$16,"休日",IF($C370=基本情報!$I$16,"休日",""))))))</f>
        <v/>
      </c>
      <c r="E370" s="141"/>
      <c r="F370" s="142"/>
      <c r="G370" s="151"/>
      <c r="H370" s="152"/>
      <c r="I370" s="153"/>
      <c r="J370" s="163"/>
      <c r="K370" s="164"/>
      <c r="L370" s="165"/>
      <c r="M370" s="143"/>
      <c r="N370" s="143"/>
      <c r="O370" s="143"/>
      <c r="P370" s="143"/>
      <c r="Q370" s="143"/>
      <c r="R370" s="133"/>
      <c r="S370" s="133"/>
      <c r="T370" s="133"/>
      <c r="W370" s="81" t="str">
        <f>IF(G370=プルダウン!$B$5,ABS(B370-J370),"")</f>
        <v/>
      </c>
      <c r="X370" s="82" t="str">
        <f>IF(AND(D370="",G370=プルダウン!$B$4),"振替作業不可",IF(AND(D370=プルダウン!$B$3,G370=プルダウン!$B$5),"振替休日不可",IF(G370=プルダウン!$B$5,IF(J370="","振替作業日未入力",IF(AND(J370-B370&gt;=-28,J370-B370&lt;=28),"","28日以内に変更")),"")))</f>
        <v/>
      </c>
      <c r="Y370" s="186" t="str">
        <f>IF(G370=プルダウン!$B$4,IF(AND(J370&gt;=$B$367,J370&lt;$Z$366),"",プルダウン!$G$9),"")</f>
        <v/>
      </c>
      <c r="Z370" s="186"/>
      <c r="AA370" s="82" t="str">
        <f>IF(OR(C370="土",C370="日"),IF(G370=プルダウン!$B$4,IF(AND(J370&gt;=B367,J370&lt;=B373),プルダウン!$G$13,プルダウン!$G$12),""),"")</f>
        <v/>
      </c>
    </row>
    <row r="371" spans="2:27">
      <c r="B371" s="75">
        <f>IF(B370="ー","ー",IF(B370+1&gt;DATE(基本情報!$F$10,基本情報!$H$10,基本情報!$J$10),"ー",B370+1))</f>
        <v>46088</v>
      </c>
      <c r="C371" s="76" t="str">
        <f t="shared" si="51"/>
        <v>土</v>
      </c>
      <c r="D371" s="140" t="str">
        <f>IF(B371="","",IF(AND(B371&gt;=基本情報!$G$17,B371&lt;=基本情報!$J$17),"夏季休暇",IF(AND(B371&gt;=基本情報!$G$18,B371&lt;=基本情報!$J$18),"年末年始休暇",(IF($C371=基本情報!$G$16,"休日",IF($C371=基本情報!$I$16,"休日",""))))))</f>
        <v>休日</v>
      </c>
      <c r="E371" s="141"/>
      <c r="F371" s="142"/>
      <c r="G371" s="151"/>
      <c r="H371" s="152"/>
      <c r="I371" s="153"/>
      <c r="J371" s="163"/>
      <c r="K371" s="164"/>
      <c r="L371" s="165"/>
      <c r="M371" s="143"/>
      <c r="N371" s="143"/>
      <c r="O371" s="143"/>
      <c r="P371" s="143"/>
      <c r="Q371" s="143"/>
      <c r="R371" s="133"/>
      <c r="S371" s="133"/>
      <c r="T371" s="133"/>
      <c r="W371" s="81" t="str">
        <f>IF(G371=プルダウン!$B$5,ABS(B371-J371),"")</f>
        <v/>
      </c>
      <c r="X371" s="82" t="str">
        <f>IF(AND(D371="",G371=プルダウン!$B$4),"振替作業不可",IF(AND(D371=プルダウン!$B$3,G371=プルダウン!$B$5),"振替休日不可",IF(G371=プルダウン!$B$5,IF(J371="","振替作業日未入力",IF(AND(J371-B371&gt;=-28,J371-B371&lt;=28),"","28日以内に変更")),"")))</f>
        <v/>
      </c>
      <c r="Y371" s="186" t="str">
        <f>IF(G371=プルダウン!$B$4,IF(AND(J371&gt;=$B$367,J371&lt;$Z$366),"",プルダウン!$G$9),"")</f>
        <v/>
      </c>
      <c r="Z371" s="186"/>
      <c r="AA371" s="82" t="str">
        <f>IF(OR(C371="土",C371="日"),IF(G371=プルダウン!$B$4,IF(AND(J371&gt;=B367,J371&lt;=B373),プルダウン!$G$13,プルダウン!$G$12),""),"")</f>
        <v/>
      </c>
    </row>
    <row r="372" spans="2:27">
      <c r="B372" s="75">
        <f>IF(B371="ー","ー",IF(B371+1&gt;DATE(基本情報!$F$10,基本情報!$H$10,基本情報!$J$10),"ー",B371+1))</f>
        <v>46089</v>
      </c>
      <c r="C372" s="76" t="str">
        <f t="shared" si="51"/>
        <v>日</v>
      </c>
      <c r="D372" s="140" t="str">
        <f>IF(B372="","",IF(AND(B372&gt;=基本情報!$G$17,B372&lt;=基本情報!$J$17),"夏季休暇",IF(AND(B372&gt;=基本情報!$G$18,B372&lt;=基本情報!$J$18),"年末年始休暇",(IF($C372=基本情報!$G$16,"休日",IF($C372=基本情報!$I$16,"休日",""))))))</f>
        <v>休日</v>
      </c>
      <c r="E372" s="141"/>
      <c r="F372" s="142"/>
      <c r="G372" s="151"/>
      <c r="H372" s="152"/>
      <c r="I372" s="153"/>
      <c r="J372" s="163"/>
      <c r="K372" s="164"/>
      <c r="L372" s="165"/>
      <c r="M372" s="143"/>
      <c r="N372" s="143"/>
      <c r="O372" s="143"/>
      <c r="P372" s="143"/>
      <c r="Q372" s="143"/>
      <c r="R372" s="133"/>
      <c r="S372" s="133"/>
      <c r="T372" s="133"/>
      <c r="W372" s="81" t="str">
        <f>IF(G372=プルダウン!$B$5,ABS(B372-J372),"")</f>
        <v/>
      </c>
      <c r="X372" s="82" t="str">
        <f>IF(AND(D372="",G372=プルダウン!$B$4),"振替作業不可",IF(AND(D372=プルダウン!$B$3,G372=プルダウン!$B$5),"振替休日不可",IF(G372=プルダウン!$B$5,IF(J372="","振替作業日未入力",IF(AND(J372-B372&gt;=-28,J372-B372&lt;=28),"","28日以内に変更")),"")))</f>
        <v/>
      </c>
      <c r="Y372" s="186" t="str">
        <f>IF(G372=プルダウン!$B$4,IF(AND(J372&gt;=$B$367,J372&lt;$Z$366),"",プルダウン!$G$9),"")</f>
        <v/>
      </c>
      <c r="Z372" s="186"/>
      <c r="AA372" s="82" t="str">
        <f>IF(OR(C372="土",C372="日"),IF(G372=プルダウン!$B$4,IF(AND(J372&gt;=B367,J372&lt;=B373),プルダウン!$G$13,プルダウン!$G$12),""),"")</f>
        <v/>
      </c>
    </row>
    <row r="373" spans="2:27">
      <c r="B373" s="77">
        <f>IF(B372="ー","ー",IF(B372+1&gt;DATE(基本情報!$F$10,基本情報!$H$10,基本情報!$J$10),"ー",B372+1))</f>
        <v>46090</v>
      </c>
      <c r="C373" s="78" t="str">
        <f t="shared" si="51"/>
        <v>月</v>
      </c>
      <c r="D373" s="154" t="str">
        <f>IF(B373="","",IF(AND(B373&gt;=基本情報!$G$17,B373&lt;=基本情報!$J$17),"夏季休暇",IF(AND(B373&gt;=基本情報!$G$18,B373&lt;=基本情報!$J$18),"年末年始休暇",(IF($C373=基本情報!$G$16,"休日",IF($C373=基本情報!$I$16,"休日",""))))))</f>
        <v/>
      </c>
      <c r="E373" s="155"/>
      <c r="F373" s="156"/>
      <c r="G373" s="157"/>
      <c r="H373" s="158"/>
      <c r="I373" s="159"/>
      <c r="J373" s="160"/>
      <c r="K373" s="161"/>
      <c r="L373" s="162"/>
      <c r="M373" s="146"/>
      <c r="N373" s="146"/>
      <c r="O373" s="146"/>
      <c r="P373" s="146"/>
      <c r="Q373" s="146"/>
      <c r="R373" s="134"/>
      <c r="S373" s="134"/>
      <c r="T373" s="134"/>
      <c r="W373" s="83" t="str">
        <f>IF(G373=プルダウン!$B$5,ABS(B373-J373),"")</f>
        <v/>
      </c>
      <c r="X373" s="84" t="str">
        <f>IF(AND(D373="",G373=プルダウン!$B$4),"振替作業不可",IF(AND(D373=プルダウン!$B$3,G373=プルダウン!$B$5),"振替休日不可",IF(G373=プルダウン!$B$5,IF(J373="","振替作業日未入力",IF(AND(J373-B373&gt;=-28,J373-B373&lt;=28),"","28日以内に変更")),"")))</f>
        <v/>
      </c>
      <c r="Y373" s="184" t="str">
        <f>IF(G373=プルダウン!$B$4,IF(AND(J373&gt;=$B$367,J373&lt;$Z$366),"",プルダウン!$G$9),"")</f>
        <v/>
      </c>
      <c r="Z373" s="184"/>
      <c r="AA373" s="84" t="str">
        <f>IF(OR(C373="土",C373="日"),IF(G373=プルダウン!$B$4,IF(AND(J373&gt;=B367,J373&lt;=B373),プルダウン!$G$13,プルダウン!$G$12),""),"")</f>
        <v/>
      </c>
    </row>
    <row r="374" spans="2:27">
      <c r="B374" s="73">
        <f>IF(B373="ー","ー",IF(B373+1&gt;DATE(基本情報!$F$10,基本情報!$H$10,基本情報!$J$10),"ー",IF(MONTH(B367)=MONTH(B373+1),B373+1,"ー")))</f>
        <v>46091</v>
      </c>
      <c r="C374" s="74" t="str">
        <f t="shared" si="51"/>
        <v>火</v>
      </c>
      <c r="D374" s="136" t="str">
        <f>IF(B374="","",IF(AND(B374&gt;=基本情報!$G$17,B374&lt;=基本情報!$J$17),"夏季休暇",IF(AND(B374&gt;=基本情報!$G$18,B374&lt;=基本情報!$J$18),"年末年始休暇",(IF($C374=基本情報!$G$16,"休日",IF($C374=基本情報!$I$16,"休日",""))))))</f>
        <v/>
      </c>
      <c r="E374" s="137"/>
      <c r="F374" s="138"/>
      <c r="G374" s="166"/>
      <c r="H374" s="167"/>
      <c r="I374" s="168"/>
      <c r="J374" s="169"/>
      <c r="K374" s="170"/>
      <c r="L374" s="171"/>
      <c r="M374" s="135"/>
      <c r="N374" s="135"/>
      <c r="O374" s="135"/>
      <c r="P374" s="135"/>
      <c r="Q374" s="135"/>
      <c r="R374" s="132" t="str">
        <f>IF(COUNTIF(B374:B380,"ー"),"ー",IF(COUNTBLANK(X374:X380)&lt;7,"×",IF(COUNTIF(G374:G380,プルダウン!$B$6)+COUNTIF(G374:G380,プルダウン!$B$7)+COUNTIF(G374:G380,プルダウン!$B$8)+COUNTIF(G374:G380,プルダウン!$B$9)+COUNTIF(G374:G380,プルダウン!$B$10)&gt;0,"ー",IF(COUNTIF(G374:G380,プルダウン!$B$3)+COUNTIF(G374:G380,プルダウン!$B$4)&gt;=2,"○","×"))))</f>
        <v>ー</v>
      </c>
      <c r="S374" s="132" t="str">
        <f>IF(R374="○",IF(COUNTBLANK(Y374:Y380)=7,R374,"×"),R374)</f>
        <v>ー</v>
      </c>
      <c r="T374" s="132" t="str">
        <f>IF(S374="○",IF(COUNTIF(AA374:AA380,プルダウン!$G$12)=0,S374,"×"),S374)</f>
        <v>ー</v>
      </c>
      <c r="W374" s="79" t="str">
        <f>IF(G374=プルダウン!$B$5,ABS(B374-J374),"")</f>
        <v/>
      </c>
      <c r="X374" s="80" t="str">
        <f>IF(AND(D374="",G374=プルダウン!$B$4),"振替作業不可",IF(AND(D374=プルダウン!$B$3,G374=プルダウン!$B$5),"振替休日不可",IF(G374=プルダウン!$B$5,IF(J374="","振替作業日未入力",IF(AND(J374-B374&gt;=-28,J374-B374&lt;=28),"","28日以内に変更")),"")))</f>
        <v/>
      </c>
      <c r="Y374" s="185" t="str">
        <f>IF(G374=プルダウン!$B$4,IF(AND(J374&gt;=$B$367,J374&lt;$Z$366),"",プルダウン!$G$9),"")</f>
        <v/>
      </c>
      <c r="Z374" s="185"/>
      <c r="AA374" s="80" t="str">
        <f>IF(OR(C374="土",C374="日"),IF(G374=プルダウン!$B$4,IF(AND(J374&gt;=B374,J374&lt;=B380),プルダウン!$G$13,プルダウン!$G$12),""),"")</f>
        <v/>
      </c>
    </row>
    <row r="375" spans="2:27">
      <c r="B375" s="75">
        <f>IF(B374="ー","ー",IF(B374+1&gt;DATE(基本情報!$F$10,基本情報!$H$10,基本情報!$J$10),"ー",B374+1))</f>
        <v>46092</v>
      </c>
      <c r="C375" s="76" t="str">
        <f t="shared" si="51"/>
        <v>水</v>
      </c>
      <c r="D375" s="140" t="str">
        <f>IF(B375="","",IF(AND(B375&gt;=基本情報!$G$17,B375&lt;=基本情報!$J$17),"夏季休暇",IF(AND(B375&gt;=基本情報!$G$18,B375&lt;=基本情報!$J$18),"年末年始休暇",(IF($C375=基本情報!$G$16,"休日",IF($C375=基本情報!$I$16,"休日",""))))))</f>
        <v/>
      </c>
      <c r="E375" s="141"/>
      <c r="F375" s="142"/>
      <c r="G375" s="151"/>
      <c r="H375" s="152"/>
      <c r="I375" s="153"/>
      <c r="J375" s="163"/>
      <c r="K375" s="164"/>
      <c r="L375" s="165"/>
      <c r="M375" s="143"/>
      <c r="N375" s="143"/>
      <c r="O375" s="143"/>
      <c r="P375" s="143"/>
      <c r="Q375" s="143"/>
      <c r="R375" s="133"/>
      <c r="S375" s="133"/>
      <c r="T375" s="133"/>
      <c r="W375" s="81" t="str">
        <f>IF(G375=プルダウン!$B$5,ABS(B375-J375),"")</f>
        <v/>
      </c>
      <c r="X375" s="82" t="str">
        <f>IF(AND(D375="",G375=プルダウン!$B$4),"振替作業不可",IF(AND(D375=プルダウン!$B$3,G375=プルダウン!$B$5),"振替休日不可",IF(G375=プルダウン!$B$5,IF(J375="","振替作業日未入力",IF(AND(J375-B375&gt;=-28,J375-B375&lt;=28),"","28日以内に変更")),"")))</f>
        <v/>
      </c>
      <c r="Y375" s="186" t="str">
        <f>IF(G375=プルダウン!$B$4,IF(AND(J375&gt;=$B$367,J375&lt;$Z$366),"",プルダウン!$G$9),"")</f>
        <v/>
      </c>
      <c r="Z375" s="186"/>
      <c r="AA375" s="82" t="str">
        <f>IF(OR(C375="土",C375="日"),IF(G375=プルダウン!$B$4,IF(AND(J375&gt;=B374,J375&lt;=B380),プルダウン!$G$13,プルダウン!$G$12),""),"")</f>
        <v/>
      </c>
    </row>
    <row r="376" spans="2:27">
      <c r="B376" s="75">
        <f>IF(B375="ー","ー",IF(B375+1&gt;DATE(基本情報!$F$10,基本情報!$H$10,基本情報!$J$10),"ー",B375+1))</f>
        <v>46093</v>
      </c>
      <c r="C376" s="76" t="str">
        <f t="shared" si="51"/>
        <v>木</v>
      </c>
      <c r="D376" s="140" t="str">
        <f>IF(B376="","",IF(AND(B376&gt;=基本情報!$G$17,B376&lt;=基本情報!$J$17),"夏季休暇",IF(AND(B376&gt;=基本情報!$G$18,B376&lt;=基本情報!$J$18),"年末年始休暇",(IF($C376=基本情報!$G$16,"休日",IF($C376=基本情報!$I$16,"休日",""))))))</f>
        <v/>
      </c>
      <c r="E376" s="141"/>
      <c r="F376" s="142"/>
      <c r="G376" s="151"/>
      <c r="H376" s="152"/>
      <c r="I376" s="153"/>
      <c r="J376" s="163"/>
      <c r="K376" s="164"/>
      <c r="L376" s="165"/>
      <c r="M376" s="143"/>
      <c r="N376" s="143"/>
      <c r="O376" s="143"/>
      <c r="P376" s="143"/>
      <c r="Q376" s="143"/>
      <c r="R376" s="133"/>
      <c r="S376" s="133"/>
      <c r="T376" s="133"/>
      <c r="W376" s="81" t="str">
        <f>IF(G376=プルダウン!$B$5,ABS(B376-J376),"")</f>
        <v/>
      </c>
      <c r="X376" s="82" t="str">
        <f>IF(AND(D376="",G376=プルダウン!$B$4),"振替作業不可",IF(AND(D376=プルダウン!$B$3,G376=プルダウン!$B$5),"振替休日不可",IF(G376=プルダウン!$B$5,IF(J376="","振替作業日未入力",IF(AND(J376-B376&gt;=-28,J376-B376&lt;=28),"","28日以内に変更")),"")))</f>
        <v/>
      </c>
      <c r="Y376" s="186" t="str">
        <f>IF(G376=プルダウン!$B$4,IF(AND(J376&gt;=$B$367,J376&lt;$Z$366),"",プルダウン!$G$9),"")</f>
        <v/>
      </c>
      <c r="Z376" s="186"/>
      <c r="AA376" s="82" t="str">
        <f>IF(OR(C376="土",C376="日"),IF(G376=プルダウン!$B$4,IF(AND(J376&gt;=B374,J376&lt;=B380),プルダウン!$G$13,プルダウン!$G$12),""),"")</f>
        <v/>
      </c>
    </row>
    <row r="377" spans="2:27">
      <c r="B377" s="75">
        <f>IF(B376="ー","ー",IF(B376+1&gt;DATE(基本情報!$F$10,基本情報!$H$10,基本情報!$J$10),"ー",B376+1))</f>
        <v>46094</v>
      </c>
      <c r="C377" s="76" t="str">
        <f t="shared" si="51"/>
        <v>金</v>
      </c>
      <c r="D377" s="140" t="str">
        <f>IF(B377="","",IF(AND(B377&gt;=基本情報!$G$17,B377&lt;=基本情報!$J$17),"夏季休暇",IF(AND(B377&gt;=基本情報!$G$18,B377&lt;=基本情報!$J$18),"年末年始休暇",(IF($C377=基本情報!$G$16,"休日",IF($C377=基本情報!$I$16,"休日",""))))))</f>
        <v/>
      </c>
      <c r="E377" s="141"/>
      <c r="F377" s="142"/>
      <c r="G377" s="151"/>
      <c r="H377" s="152"/>
      <c r="I377" s="153"/>
      <c r="J377" s="163"/>
      <c r="K377" s="164"/>
      <c r="L377" s="165"/>
      <c r="M377" s="143"/>
      <c r="N377" s="143"/>
      <c r="O377" s="143"/>
      <c r="P377" s="143"/>
      <c r="Q377" s="143"/>
      <c r="R377" s="133"/>
      <c r="S377" s="133"/>
      <c r="T377" s="133"/>
      <c r="W377" s="81" t="str">
        <f>IF(G377=プルダウン!$B$5,ABS(B377-J377),"")</f>
        <v/>
      </c>
      <c r="X377" s="82" t="str">
        <f>IF(AND(D377="",G377=プルダウン!$B$4),"振替作業不可",IF(AND(D377=プルダウン!$B$3,G377=プルダウン!$B$5),"振替休日不可",IF(G377=プルダウン!$B$5,IF(J377="","振替作業日未入力",IF(AND(J377-B377&gt;=-28,J377-B377&lt;=28),"","28日以内に変更")),"")))</f>
        <v/>
      </c>
      <c r="Y377" s="186" t="str">
        <f>IF(G377=プルダウン!$B$4,IF(AND(J377&gt;=$B$367,J377&lt;$Z$366),"",プルダウン!$G$9),"")</f>
        <v/>
      </c>
      <c r="Z377" s="186"/>
      <c r="AA377" s="82" t="str">
        <f>IF(OR(C377="土",C377="日"),IF(G377=プルダウン!$B$4,IF(AND(J377&gt;=B374,J377&lt;=B380),プルダウン!$G$13,プルダウン!$G$12),""),"")</f>
        <v/>
      </c>
    </row>
    <row r="378" spans="2:27">
      <c r="B378" s="75">
        <f>IF(B377="ー","ー",IF(B377+1&gt;DATE(基本情報!$F$10,基本情報!$H$10,基本情報!$J$10),"ー",B377+1))</f>
        <v>46095</v>
      </c>
      <c r="C378" s="76" t="str">
        <f t="shared" si="51"/>
        <v>土</v>
      </c>
      <c r="D378" s="140" t="str">
        <f>IF(B378="","",IF(AND(B378&gt;=基本情報!$G$17,B378&lt;=基本情報!$J$17),"夏季休暇",IF(AND(B378&gt;=基本情報!$G$18,B378&lt;=基本情報!$J$18),"年末年始休暇",(IF($C378=基本情報!$G$16,"休日",IF($C378=基本情報!$I$16,"休日",""))))))</f>
        <v>休日</v>
      </c>
      <c r="E378" s="141"/>
      <c r="F378" s="142"/>
      <c r="G378" s="151"/>
      <c r="H378" s="152"/>
      <c r="I378" s="153"/>
      <c r="J378" s="163"/>
      <c r="K378" s="164"/>
      <c r="L378" s="165"/>
      <c r="M378" s="143"/>
      <c r="N378" s="143"/>
      <c r="O378" s="143"/>
      <c r="P378" s="143"/>
      <c r="Q378" s="143"/>
      <c r="R378" s="133"/>
      <c r="S378" s="133"/>
      <c r="T378" s="133"/>
      <c r="W378" s="81" t="str">
        <f>IF(G378=プルダウン!$B$5,ABS(B378-J378),"")</f>
        <v/>
      </c>
      <c r="X378" s="82" t="str">
        <f>IF(AND(D378="",G378=プルダウン!$B$4),"振替作業不可",IF(AND(D378=プルダウン!$B$3,G378=プルダウン!$B$5),"振替休日不可",IF(G378=プルダウン!$B$5,IF(J378="","振替作業日未入力",IF(AND(J378-B378&gt;=-28,J378-B378&lt;=28),"","28日以内に変更")),"")))</f>
        <v/>
      </c>
      <c r="Y378" s="186" t="str">
        <f>IF(G378=プルダウン!$B$4,IF(AND(J378&gt;=$B$367,J378&lt;$Z$366),"",プルダウン!$G$9),"")</f>
        <v/>
      </c>
      <c r="Z378" s="186"/>
      <c r="AA378" s="82" t="str">
        <f>IF(OR(C378="土",C378="日"),IF(G378=プルダウン!$B$4,IF(AND(J378&gt;=B374,J378&lt;=B380),プルダウン!$G$13,プルダウン!$G$12),""),"")</f>
        <v/>
      </c>
    </row>
    <row r="379" spans="2:27">
      <c r="B379" s="75">
        <f>IF(B378="ー","ー",IF(B378+1&gt;DATE(基本情報!$F$10,基本情報!$H$10,基本情報!$J$10),"ー",B378+1))</f>
        <v>46096</v>
      </c>
      <c r="C379" s="76" t="str">
        <f t="shared" si="51"/>
        <v>日</v>
      </c>
      <c r="D379" s="140" t="str">
        <f>IF(B379="","",IF(AND(B379&gt;=基本情報!$G$17,B379&lt;=基本情報!$J$17),"夏季休暇",IF(AND(B379&gt;=基本情報!$G$18,B379&lt;=基本情報!$J$18),"年末年始休暇",(IF($C379=基本情報!$G$16,"休日",IF($C379=基本情報!$I$16,"休日",""))))))</f>
        <v>休日</v>
      </c>
      <c r="E379" s="141"/>
      <c r="F379" s="142"/>
      <c r="G379" s="151"/>
      <c r="H379" s="152"/>
      <c r="I379" s="153"/>
      <c r="J379" s="163"/>
      <c r="K379" s="164"/>
      <c r="L379" s="165"/>
      <c r="M379" s="143"/>
      <c r="N379" s="143"/>
      <c r="O379" s="143"/>
      <c r="P379" s="143"/>
      <c r="Q379" s="143"/>
      <c r="R379" s="133"/>
      <c r="S379" s="133"/>
      <c r="T379" s="133"/>
      <c r="W379" s="81" t="str">
        <f>IF(G379=プルダウン!$B$5,ABS(B379-J379),"")</f>
        <v/>
      </c>
      <c r="X379" s="82" t="str">
        <f>IF(AND(D379="",G379=プルダウン!$B$4),"振替作業不可",IF(AND(D379=プルダウン!$B$3,G379=プルダウン!$B$5),"振替休日不可",IF(G379=プルダウン!$B$5,IF(J379="","振替作業日未入力",IF(AND(J379-B379&gt;=-28,J379-B379&lt;=28),"","28日以内に変更")),"")))</f>
        <v/>
      </c>
      <c r="Y379" s="186" t="str">
        <f>IF(G379=プルダウン!$B$4,IF(AND(J379&gt;=$B$367,J379&lt;$Z$366),"",プルダウン!$G$9),"")</f>
        <v/>
      </c>
      <c r="Z379" s="186"/>
      <c r="AA379" s="82" t="str">
        <f>IF(OR(C379="土",C379="日"),IF(G379=プルダウン!$B$4,IF(AND(J379&gt;=B374,J379&lt;=B380),プルダウン!$G$13,プルダウン!$G$12),""),"")</f>
        <v/>
      </c>
    </row>
    <row r="380" spans="2:27">
      <c r="B380" s="77" t="str">
        <f>IF(B379="ー","ー",IF(B379+1&gt;DATE(基本情報!$F$10,基本情報!$H$10,基本情報!$J$10),"ー",B379+1))</f>
        <v>ー</v>
      </c>
      <c r="C380" s="78" t="str">
        <f t="shared" si="51"/>
        <v>ー</v>
      </c>
      <c r="D380" s="154" t="str">
        <f>IF(B380="","",IF(AND(B380&gt;=基本情報!$G$17,B380&lt;=基本情報!$J$17),"夏季休暇",IF(AND(B380&gt;=基本情報!$G$18,B380&lt;=基本情報!$J$18),"年末年始休暇",(IF($C380=基本情報!$G$16,"休日",IF($C380=基本情報!$I$16,"休日",""))))))</f>
        <v/>
      </c>
      <c r="E380" s="155"/>
      <c r="F380" s="156"/>
      <c r="G380" s="157"/>
      <c r="H380" s="158"/>
      <c r="I380" s="159"/>
      <c r="J380" s="160"/>
      <c r="K380" s="161"/>
      <c r="L380" s="162"/>
      <c r="M380" s="146"/>
      <c r="N380" s="146"/>
      <c r="O380" s="146"/>
      <c r="P380" s="146"/>
      <c r="Q380" s="146"/>
      <c r="R380" s="134"/>
      <c r="S380" s="134"/>
      <c r="T380" s="134"/>
      <c r="W380" s="83" t="str">
        <f>IF(G380=プルダウン!$B$5,ABS(B380-J380),"")</f>
        <v/>
      </c>
      <c r="X380" s="84" t="str">
        <f>IF(AND(D380="",G380=プルダウン!$B$4),"振替作業不可",IF(AND(D380=プルダウン!$B$3,G380=プルダウン!$B$5),"振替休日不可",IF(G380=プルダウン!$B$5,IF(J380="","振替作業日未入力",IF(AND(J380-B380&gt;=-28,J380-B380&lt;=28),"","28日以内に変更")),"")))</f>
        <v/>
      </c>
      <c r="Y380" s="184" t="str">
        <f>IF(G380=プルダウン!$B$4,IF(AND(J380&gt;=$B$367,J380&lt;$Z$366),"",プルダウン!$G$9),"")</f>
        <v/>
      </c>
      <c r="Z380" s="184"/>
      <c r="AA380" s="84" t="str">
        <f>IF(OR(C380="土",C380="日"),IF(G380=プルダウン!$B$4,IF(AND(J380&gt;=B374,J380&lt;=B380),プルダウン!$G$13,プルダウン!$G$12),""),"")</f>
        <v/>
      </c>
    </row>
    <row r="381" spans="2:27">
      <c r="B381" s="73" t="str">
        <f>IF(B380="ー","ー",IF(B380+1&gt;DATE(基本情報!$F$10,基本情報!$H$10,基本情報!$J$10),"ー",IF(MONTH(B374)=MONTH(B380+1),B380+1,"ー")))</f>
        <v>ー</v>
      </c>
      <c r="C381" s="74" t="str">
        <f t="shared" si="51"/>
        <v>ー</v>
      </c>
      <c r="D381" s="136" t="str">
        <f>IF(B381="","",IF(AND(B381&gt;=基本情報!$G$17,B381&lt;=基本情報!$J$17),"夏季休暇",IF(AND(B381&gt;=基本情報!$G$18,B381&lt;=基本情報!$J$18),"年末年始休暇",(IF($C381=基本情報!$G$16,"休日",IF($C381=基本情報!$I$16,"休日",""))))))</f>
        <v/>
      </c>
      <c r="E381" s="137"/>
      <c r="F381" s="138"/>
      <c r="G381" s="166"/>
      <c r="H381" s="167"/>
      <c r="I381" s="168"/>
      <c r="J381" s="169"/>
      <c r="K381" s="170"/>
      <c r="L381" s="171"/>
      <c r="M381" s="135"/>
      <c r="N381" s="135"/>
      <c r="O381" s="135"/>
      <c r="P381" s="135"/>
      <c r="Q381" s="135"/>
      <c r="R381" s="132" t="str">
        <f>IF(COUNTIF(B381:B387,"ー"),"ー",IF(COUNTBLANK(X381:X387)&lt;7,"×",IF(COUNTIF(G381:G387,プルダウン!$B$6)+COUNTIF(G381:G387,プルダウン!$B$7)+COUNTIF(G381:G387,プルダウン!$B$8)+COUNTIF(G381:G387,プルダウン!$B$9)+COUNTIF(G381:G387,プルダウン!$B$10)&gt;0,"ー",IF(COUNTIF(G381:G387,プルダウン!$B$3)+COUNTIF(G381:G387,プルダウン!$B$4)&gt;=2,"○","×"))))</f>
        <v>ー</v>
      </c>
      <c r="S381" s="132" t="str">
        <f>IF(R381="○",IF(COUNTBLANK(Y381:Y387)=7,R381,"×"),R381)</f>
        <v>ー</v>
      </c>
      <c r="T381" s="132" t="str">
        <f>IF(S381="○",IF(COUNTIF(AA381:AA387,プルダウン!$G$12)=0,S381,"×"),S381)</f>
        <v>ー</v>
      </c>
      <c r="W381" s="79" t="str">
        <f>IF(G381=プルダウン!$B$5,ABS(B381-J381),"")</f>
        <v/>
      </c>
      <c r="X381" s="80" t="str">
        <f>IF(AND(D381="",G381=プルダウン!$B$4),"振替作業不可",IF(AND(D381=プルダウン!$B$3,G381=プルダウン!$B$5),"振替休日不可",IF(G381=プルダウン!$B$5,IF(J381="","振替作業日未入力",IF(AND(J381-B381&gt;=-28,J381-B381&lt;=28),"","28日以内に変更")),"")))</f>
        <v/>
      </c>
      <c r="Y381" s="185" t="str">
        <f>IF(G381=プルダウン!$B$4,IF(AND(J381&gt;=$B$367,J381&lt;$Z$366),"",プルダウン!$G$9),"")</f>
        <v/>
      </c>
      <c r="Z381" s="185"/>
      <c r="AA381" s="80" t="str">
        <f>IF(OR(C381="土",C381="日"),IF(G381=プルダウン!$B$4,IF(AND(J381&gt;=B381,J381&lt;=B387),プルダウン!$G$13,プルダウン!$G$12),""),"")</f>
        <v/>
      </c>
    </row>
    <row r="382" spans="2:27">
      <c r="B382" s="75" t="str">
        <f>IF(B381="ー","ー",IF(B381+1&gt;DATE(基本情報!$F$10,基本情報!$H$10,基本情報!$J$10),"ー",B381+1))</f>
        <v>ー</v>
      </c>
      <c r="C382" s="76" t="str">
        <f t="shared" si="51"/>
        <v>ー</v>
      </c>
      <c r="D382" s="140" t="str">
        <f>IF(B382="","",IF(AND(B382&gt;=基本情報!$G$17,B382&lt;=基本情報!$J$17),"夏季休暇",IF(AND(B382&gt;=基本情報!$G$18,B382&lt;=基本情報!$J$18),"年末年始休暇",(IF($C382=基本情報!$G$16,"休日",IF($C382=基本情報!$I$16,"休日",""))))))</f>
        <v/>
      </c>
      <c r="E382" s="141"/>
      <c r="F382" s="142"/>
      <c r="G382" s="151"/>
      <c r="H382" s="152"/>
      <c r="I382" s="153"/>
      <c r="J382" s="163"/>
      <c r="K382" s="164"/>
      <c r="L382" s="165"/>
      <c r="M382" s="143"/>
      <c r="N382" s="143"/>
      <c r="O382" s="143"/>
      <c r="P382" s="143"/>
      <c r="Q382" s="143"/>
      <c r="R382" s="133"/>
      <c r="S382" s="133"/>
      <c r="T382" s="133"/>
      <c r="W382" s="81" t="str">
        <f>IF(G382=プルダウン!$B$5,ABS(B382-J382),"")</f>
        <v/>
      </c>
      <c r="X382" s="82" t="str">
        <f>IF(AND(D382="",G382=プルダウン!$B$4),"振替作業不可",IF(AND(D382=プルダウン!$B$3,G382=プルダウン!$B$5),"振替休日不可",IF(G382=プルダウン!$B$5,IF(J382="","振替作業日未入力",IF(AND(J382-B382&gt;=-28,J382-B382&lt;=28),"","28日以内に変更")),"")))</f>
        <v/>
      </c>
      <c r="Y382" s="186" t="str">
        <f>IF(G382=プルダウン!$B$4,IF(AND(J382&gt;=$B$367,J382&lt;$Z$366),"",プルダウン!$G$9),"")</f>
        <v/>
      </c>
      <c r="Z382" s="186"/>
      <c r="AA382" s="82" t="str">
        <f>IF(OR(C382="土",C382="日"),IF(G382=プルダウン!$B$4,IF(AND(J382&gt;=B381,J382&lt;=B387),プルダウン!$G$13,プルダウン!$G$12),""),"")</f>
        <v/>
      </c>
    </row>
    <row r="383" spans="2:27">
      <c r="B383" s="75" t="str">
        <f>IF(B382="ー","ー",IF(B382+1&gt;DATE(基本情報!$F$10,基本情報!$H$10,基本情報!$J$10),"ー",B382+1))</f>
        <v>ー</v>
      </c>
      <c r="C383" s="76" t="str">
        <f t="shared" si="51"/>
        <v>ー</v>
      </c>
      <c r="D383" s="140" t="str">
        <f>IF(B383="","",IF(AND(B383&gt;=基本情報!$G$17,B383&lt;=基本情報!$J$17),"夏季休暇",IF(AND(B383&gt;=基本情報!$G$18,B383&lt;=基本情報!$J$18),"年末年始休暇",(IF($C383=基本情報!$G$16,"休日",IF($C383=基本情報!$I$16,"休日",""))))))</f>
        <v/>
      </c>
      <c r="E383" s="141"/>
      <c r="F383" s="142"/>
      <c r="G383" s="151"/>
      <c r="H383" s="152"/>
      <c r="I383" s="153"/>
      <c r="J383" s="163"/>
      <c r="K383" s="164"/>
      <c r="L383" s="165"/>
      <c r="M383" s="143"/>
      <c r="N383" s="143"/>
      <c r="O383" s="143"/>
      <c r="P383" s="143"/>
      <c r="Q383" s="143"/>
      <c r="R383" s="133"/>
      <c r="S383" s="133"/>
      <c r="T383" s="133"/>
      <c r="W383" s="81" t="str">
        <f>IF(G383=プルダウン!$B$5,ABS(B383-J383),"")</f>
        <v/>
      </c>
      <c r="X383" s="82" t="str">
        <f>IF(AND(D383="",G383=プルダウン!$B$4),"振替作業不可",IF(AND(D383=プルダウン!$B$3,G383=プルダウン!$B$5),"振替休日不可",IF(G383=プルダウン!$B$5,IF(J383="","振替作業日未入力",IF(AND(J383-B383&gt;=-28,J383-B383&lt;=28),"","28日以内に変更")),"")))</f>
        <v/>
      </c>
      <c r="Y383" s="186" t="str">
        <f>IF(G383=プルダウン!$B$4,IF(AND(J383&gt;=$B$367,J383&lt;$Z$366),"",プルダウン!$G$9),"")</f>
        <v/>
      </c>
      <c r="Z383" s="186"/>
      <c r="AA383" s="82" t="str">
        <f>IF(OR(C383="土",C383="日"),IF(G383=プルダウン!$B$4,IF(AND(J383&gt;=B381,J383&lt;=B387),プルダウン!$G$13,プルダウン!$G$12),""),"")</f>
        <v/>
      </c>
    </row>
    <row r="384" spans="2:27">
      <c r="B384" s="75" t="str">
        <f>IF(B383="ー","ー",IF(B383+1&gt;DATE(基本情報!$F$10,基本情報!$H$10,基本情報!$J$10),"ー",B383+1))</f>
        <v>ー</v>
      </c>
      <c r="C384" s="76" t="str">
        <f t="shared" si="51"/>
        <v>ー</v>
      </c>
      <c r="D384" s="140" t="str">
        <f>IF(B384="","",IF(AND(B384&gt;=基本情報!$G$17,B384&lt;=基本情報!$J$17),"夏季休暇",IF(AND(B384&gt;=基本情報!$G$18,B384&lt;=基本情報!$J$18),"年末年始休暇",(IF($C384=基本情報!$G$16,"休日",IF($C384=基本情報!$I$16,"休日",""))))))</f>
        <v/>
      </c>
      <c r="E384" s="141"/>
      <c r="F384" s="142"/>
      <c r="G384" s="151"/>
      <c r="H384" s="152"/>
      <c r="I384" s="153"/>
      <c r="J384" s="163"/>
      <c r="K384" s="164"/>
      <c r="L384" s="165"/>
      <c r="M384" s="143"/>
      <c r="N384" s="143"/>
      <c r="O384" s="143"/>
      <c r="P384" s="143"/>
      <c r="Q384" s="143"/>
      <c r="R384" s="133"/>
      <c r="S384" s="133"/>
      <c r="T384" s="133"/>
      <c r="W384" s="81" t="str">
        <f>IF(G384=プルダウン!$B$5,ABS(B384-J384),"")</f>
        <v/>
      </c>
      <c r="X384" s="82" t="str">
        <f>IF(AND(D384="",G384=プルダウン!$B$4),"振替作業不可",IF(AND(D384=プルダウン!$B$3,G384=プルダウン!$B$5),"振替休日不可",IF(G384=プルダウン!$B$5,IF(J384="","振替作業日未入力",IF(AND(J384-B384&gt;=-28,J384-B384&lt;=28),"","28日以内に変更")),"")))</f>
        <v/>
      </c>
      <c r="Y384" s="186" t="str">
        <f>IF(G384=プルダウン!$B$4,IF(AND(J384&gt;=$B$367,J384&lt;$Z$366),"",プルダウン!$G$9),"")</f>
        <v/>
      </c>
      <c r="Z384" s="186"/>
      <c r="AA384" s="82" t="str">
        <f>IF(OR(C384="土",C384="日"),IF(G384=プルダウン!$B$4,IF(AND(J384&gt;=B381,J384&lt;=B387),プルダウン!$G$13,プルダウン!$G$12),""),"")</f>
        <v/>
      </c>
    </row>
    <row r="385" spans="2:27">
      <c r="B385" s="75" t="str">
        <f>IF(B384="ー","ー",IF(B384+1&gt;DATE(基本情報!$F$10,基本情報!$H$10,基本情報!$J$10),"ー",B384+1))</f>
        <v>ー</v>
      </c>
      <c r="C385" s="76" t="str">
        <f t="shared" si="51"/>
        <v>ー</v>
      </c>
      <c r="D385" s="140" t="str">
        <f>IF(B385="","",IF(AND(B385&gt;=基本情報!$G$17,B385&lt;=基本情報!$J$17),"夏季休暇",IF(AND(B385&gt;=基本情報!$G$18,B385&lt;=基本情報!$J$18),"年末年始休暇",(IF($C385=基本情報!$G$16,"休日",IF($C385=基本情報!$I$16,"休日",""))))))</f>
        <v/>
      </c>
      <c r="E385" s="141"/>
      <c r="F385" s="142"/>
      <c r="G385" s="151"/>
      <c r="H385" s="152"/>
      <c r="I385" s="153"/>
      <c r="J385" s="163"/>
      <c r="K385" s="164"/>
      <c r="L385" s="165"/>
      <c r="M385" s="143"/>
      <c r="N385" s="143"/>
      <c r="O385" s="143"/>
      <c r="P385" s="143"/>
      <c r="Q385" s="143"/>
      <c r="R385" s="133"/>
      <c r="S385" s="133"/>
      <c r="T385" s="133"/>
      <c r="W385" s="81" t="str">
        <f>IF(G385=プルダウン!$B$5,ABS(B385-J385),"")</f>
        <v/>
      </c>
      <c r="X385" s="82" t="str">
        <f>IF(AND(D385="",G385=プルダウン!$B$4),"振替作業不可",IF(AND(D385=プルダウン!$B$3,G385=プルダウン!$B$5),"振替休日不可",IF(G385=プルダウン!$B$5,IF(J385="","振替作業日未入力",IF(AND(J385-B385&gt;=-28,J385-B385&lt;=28),"","28日以内に変更")),"")))</f>
        <v/>
      </c>
      <c r="Y385" s="186" t="str">
        <f>IF(G385=プルダウン!$B$4,IF(AND(J385&gt;=$B$367,J385&lt;$Z$366),"",プルダウン!$G$9),"")</f>
        <v/>
      </c>
      <c r="Z385" s="186"/>
      <c r="AA385" s="82" t="str">
        <f>IF(OR(C385="土",C385="日"),IF(G385=プルダウン!$B$4,IF(AND(J385&gt;=B381,J385&lt;=B387),プルダウン!$G$13,プルダウン!$G$12),""),"")</f>
        <v/>
      </c>
    </row>
    <row r="386" spans="2:27">
      <c r="B386" s="75" t="str">
        <f>IF(B385="ー","ー",IF(B385+1&gt;DATE(基本情報!$F$10,基本情報!$H$10,基本情報!$J$10),"ー",B385+1))</f>
        <v>ー</v>
      </c>
      <c r="C386" s="76" t="str">
        <f t="shared" si="51"/>
        <v>ー</v>
      </c>
      <c r="D386" s="140" t="str">
        <f>IF(B386="","",IF(AND(B386&gt;=基本情報!$G$17,B386&lt;=基本情報!$J$17),"夏季休暇",IF(AND(B386&gt;=基本情報!$G$18,B386&lt;=基本情報!$J$18),"年末年始休暇",(IF($C386=基本情報!$G$16,"休日",IF($C386=基本情報!$I$16,"休日",""))))))</f>
        <v/>
      </c>
      <c r="E386" s="141"/>
      <c r="F386" s="142"/>
      <c r="G386" s="151"/>
      <c r="H386" s="152"/>
      <c r="I386" s="153"/>
      <c r="J386" s="163"/>
      <c r="K386" s="164"/>
      <c r="L386" s="165"/>
      <c r="M386" s="143"/>
      <c r="N386" s="143"/>
      <c r="O386" s="143"/>
      <c r="P386" s="143"/>
      <c r="Q386" s="143"/>
      <c r="R386" s="133"/>
      <c r="S386" s="133"/>
      <c r="T386" s="133"/>
      <c r="W386" s="81" t="str">
        <f>IF(G386=プルダウン!$B$5,ABS(B386-J386),"")</f>
        <v/>
      </c>
      <c r="X386" s="82" t="str">
        <f>IF(AND(D386="",G386=プルダウン!$B$4),"振替作業不可",IF(AND(D386=プルダウン!$B$3,G386=プルダウン!$B$5),"振替休日不可",IF(G386=プルダウン!$B$5,IF(J386="","振替作業日未入力",IF(AND(J386-B386&gt;=-28,J386-B386&lt;=28),"","28日以内に変更")),"")))</f>
        <v/>
      </c>
      <c r="Y386" s="186" t="str">
        <f>IF(G386=プルダウン!$B$4,IF(AND(J386&gt;=$B$367,J386&lt;$Z$366),"",プルダウン!$G$9),"")</f>
        <v/>
      </c>
      <c r="Z386" s="186"/>
      <c r="AA386" s="82" t="str">
        <f>IF(OR(C386="土",C386="日"),IF(G386=プルダウン!$B$4,IF(AND(J386&gt;=B381,J386&lt;=B387),プルダウン!$G$13,プルダウン!$G$12),""),"")</f>
        <v/>
      </c>
    </row>
    <row r="387" spans="2:27">
      <c r="B387" s="77" t="str">
        <f>IF(B386="ー","ー",IF(B386+1&gt;DATE(基本情報!$F$10,基本情報!$H$10,基本情報!$J$10),"ー",B386+1))</f>
        <v>ー</v>
      </c>
      <c r="C387" s="78" t="str">
        <f t="shared" si="51"/>
        <v>ー</v>
      </c>
      <c r="D387" s="154" t="str">
        <f>IF(B387="","",IF(AND(B387&gt;=基本情報!$G$17,B387&lt;=基本情報!$J$17),"夏季休暇",IF(AND(B387&gt;=基本情報!$G$18,B387&lt;=基本情報!$J$18),"年末年始休暇",(IF($C387=基本情報!$G$16,"休日",IF($C387=基本情報!$I$16,"休日",""))))))</f>
        <v/>
      </c>
      <c r="E387" s="155"/>
      <c r="F387" s="156"/>
      <c r="G387" s="157"/>
      <c r="H387" s="158"/>
      <c r="I387" s="159"/>
      <c r="J387" s="160"/>
      <c r="K387" s="161"/>
      <c r="L387" s="162"/>
      <c r="M387" s="146"/>
      <c r="N387" s="146"/>
      <c r="O387" s="146"/>
      <c r="P387" s="146"/>
      <c r="Q387" s="146"/>
      <c r="R387" s="134"/>
      <c r="S387" s="134"/>
      <c r="T387" s="134"/>
      <c r="W387" s="83" t="str">
        <f>IF(G387=プルダウン!$B$5,ABS(B387-J387),"")</f>
        <v/>
      </c>
      <c r="X387" s="84" t="str">
        <f>IF(AND(D387="",G387=プルダウン!$B$4),"振替作業不可",IF(AND(D387=プルダウン!$B$3,G387=プルダウン!$B$5),"振替休日不可",IF(G387=プルダウン!$B$5,IF(J387="","振替作業日未入力",IF(AND(J387-B387&gt;=-28,J387-B387&lt;=28),"","28日以内に変更")),"")))</f>
        <v/>
      </c>
      <c r="Y387" s="184" t="str">
        <f>IF(G387=プルダウン!$B$4,IF(AND(J387&gt;=$B$367,J387&lt;$Z$366),"",プルダウン!$G$9),"")</f>
        <v/>
      </c>
      <c r="Z387" s="184"/>
      <c r="AA387" s="84" t="str">
        <f>IF(OR(C387="土",C387="日"),IF(G387=プルダウン!$B$4,IF(AND(J387&gt;=B381,J387&lt;=B387),プルダウン!$G$13,プルダウン!$G$12),""),"")</f>
        <v/>
      </c>
    </row>
    <row r="388" spans="2:27">
      <c r="B388" s="73" t="str">
        <f>IF(B387="ー","ー",IF(B387+1&gt;DATE(基本情報!$F$10,基本情報!$H$10,基本情報!$J$10),"ー",IF(MONTH(B381)=MONTH(B387+1),B387+1,"ー")))</f>
        <v>ー</v>
      </c>
      <c r="C388" s="74" t="str">
        <f t="shared" si="51"/>
        <v>ー</v>
      </c>
      <c r="D388" s="136" t="str">
        <f>IF(B388="","",IF(AND(B388&gt;=基本情報!$G$17,B388&lt;=基本情報!$J$17),"夏季休暇",IF(AND(B388&gt;=基本情報!$G$18,B388&lt;=基本情報!$J$18),"年末年始休暇",(IF($C388=基本情報!$G$16,"休日",IF($C388=基本情報!$I$16,"休日",""))))))</f>
        <v/>
      </c>
      <c r="E388" s="137"/>
      <c r="F388" s="138"/>
      <c r="G388" s="166"/>
      <c r="H388" s="167"/>
      <c r="I388" s="168"/>
      <c r="J388" s="169"/>
      <c r="K388" s="170"/>
      <c r="L388" s="171"/>
      <c r="M388" s="135"/>
      <c r="N388" s="135"/>
      <c r="O388" s="135"/>
      <c r="P388" s="135"/>
      <c r="Q388" s="135"/>
      <c r="R388" s="132" t="str">
        <f>IF(COUNTIF(B388:B394,"ー"),"ー",IF(COUNTBLANK(X388:X394)&lt;7,"×",IF(COUNTIF(G388:G394,プルダウン!$B$6)+COUNTIF(G388:G394,プルダウン!$B$7)+COUNTIF(G388:G394,プルダウン!$B$8)+COUNTIF(G388:G394,プルダウン!$B$9)+COUNTIF(G388:G394,プルダウン!$B$10)&gt;0,"ー",IF(COUNTIF(G388:G394,プルダウン!$B$3)+COUNTIF(G388:G394,プルダウン!$B$4)&gt;=2,"○","×"))))</f>
        <v>ー</v>
      </c>
      <c r="S388" s="132" t="str">
        <f>IF(R388="○",IF(COUNTBLANK(Y388:Y394)=7,R388,"×"),R388)</f>
        <v>ー</v>
      </c>
      <c r="T388" s="132" t="str">
        <f>IF(S388="○",IF(COUNTIF(AA388:AA394,プルダウン!$G$12)=0,S388,"×"),S388)</f>
        <v>ー</v>
      </c>
      <c r="W388" s="79" t="str">
        <f>IF(G388=プルダウン!$B$5,ABS(B388-J388),"")</f>
        <v/>
      </c>
      <c r="X388" s="80" t="str">
        <f>IF(AND(D388="",G388=プルダウン!$B$4),"振替作業不可",IF(AND(D388=プルダウン!$B$3,G388=プルダウン!$B$5),"振替休日不可",IF(G388=プルダウン!$B$5,IF(J388="","振替作業日未入力",IF(AND(J388-B388&gt;=-28,J388-B388&lt;=28),"","28日以内に変更")),"")))</f>
        <v/>
      </c>
      <c r="Y388" s="185" t="str">
        <f>IF(G388=プルダウン!$B$4,IF(AND(J388&gt;=$B$367,J388&lt;$Z$366),"",プルダウン!$G$9),"")</f>
        <v/>
      </c>
      <c r="Z388" s="185"/>
      <c r="AA388" s="80" t="str">
        <f>IF(OR(C388="土",C388="日"),IF(G388=プルダウン!$B$4,IF(AND(J388&gt;=B388,J388&lt;=B394),プルダウン!$G$13,プルダウン!$G$12),""),"")</f>
        <v/>
      </c>
    </row>
    <row r="389" spans="2:27">
      <c r="B389" s="75" t="str">
        <f>IF(B388="ー","ー",IF(B388+1&gt;DATE(基本情報!$F$10,基本情報!$H$10,基本情報!$J$10),"ー",B388+1))</f>
        <v>ー</v>
      </c>
      <c r="C389" s="76" t="str">
        <f t="shared" si="51"/>
        <v>ー</v>
      </c>
      <c r="D389" s="140" t="str">
        <f>IF(B389="","",IF(AND(B389&gt;=基本情報!$G$17,B389&lt;=基本情報!$J$17),"夏季休暇",IF(AND(B389&gt;=基本情報!$G$18,B389&lt;=基本情報!$J$18),"年末年始休暇",(IF($C389=基本情報!$G$16,"休日",IF($C389=基本情報!$I$16,"休日",""))))))</f>
        <v/>
      </c>
      <c r="E389" s="141"/>
      <c r="F389" s="142"/>
      <c r="G389" s="151"/>
      <c r="H389" s="152"/>
      <c r="I389" s="153"/>
      <c r="J389" s="163"/>
      <c r="K389" s="164"/>
      <c r="L389" s="165"/>
      <c r="M389" s="143"/>
      <c r="N389" s="143"/>
      <c r="O389" s="143"/>
      <c r="P389" s="143"/>
      <c r="Q389" s="143"/>
      <c r="R389" s="133"/>
      <c r="S389" s="133"/>
      <c r="T389" s="133"/>
      <c r="W389" s="81" t="str">
        <f>IF(G389=プルダウン!$B$5,ABS(B389-J389),"")</f>
        <v/>
      </c>
      <c r="X389" s="82" t="str">
        <f>IF(AND(D389="",G389=プルダウン!$B$4),"振替作業不可",IF(AND(D389=プルダウン!$B$3,G389=プルダウン!$B$5),"振替休日不可",IF(G389=プルダウン!$B$5,IF(J389="","振替作業日未入力",IF(AND(J389-B389&gt;=-28,J389-B389&lt;=28),"","28日以内に変更")),"")))</f>
        <v/>
      </c>
      <c r="Y389" s="186" t="str">
        <f>IF(G389=プルダウン!$B$4,IF(AND(J389&gt;=$B$367,J389&lt;$Z$366),"",プルダウン!$G$9),"")</f>
        <v/>
      </c>
      <c r="Z389" s="186"/>
      <c r="AA389" s="82" t="str">
        <f>IF(OR(C389="土",C389="日"),IF(G389=プルダウン!$B$4,IF(AND(J389&gt;=B388,J389&lt;=B394),プルダウン!$G$13,プルダウン!$G$12),""),"")</f>
        <v/>
      </c>
    </row>
    <row r="390" spans="2:27">
      <c r="B390" s="75" t="str">
        <f>IF(B389="ー","ー",IF(B389+1&gt;DATE(基本情報!$F$10,基本情報!$H$10,基本情報!$J$10),"ー",B389+1))</f>
        <v>ー</v>
      </c>
      <c r="C390" s="76" t="str">
        <f t="shared" si="51"/>
        <v>ー</v>
      </c>
      <c r="D390" s="140" t="str">
        <f>IF(B390="","",IF(AND(B390&gt;=基本情報!$G$17,B390&lt;=基本情報!$J$17),"夏季休暇",IF(AND(B390&gt;=基本情報!$G$18,B390&lt;=基本情報!$J$18),"年末年始休暇",(IF($C390=基本情報!$G$16,"休日",IF($C390=基本情報!$I$16,"休日",""))))))</f>
        <v/>
      </c>
      <c r="E390" s="141"/>
      <c r="F390" s="142"/>
      <c r="G390" s="151"/>
      <c r="H390" s="152"/>
      <c r="I390" s="153"/>
      <c r="J390" s="163"/>
      <c r="K390" s="164"/>
      <c r="L390" s="165"/>
      <c r="M390" s="143"/>
      <c r="N390" s="143"/>
      <c r="O390" s="143"/>
      <c r="P390" s="143"/>
      <c r="Q390" s="143"/>
      <c r="R390" s="133"/>
      <c r="S390" s="133"/>
      <c r="T390" s="133"/>
      <c r="W390" s="81" t="str">
        <f>IF(G390=プルダウン!$B$5,ABS(B390-J390),"")</f>
        <v/>
      </c>
      <c r="X390" s="82" t="str">
        <f>IF(AND(D390="",G390=プルダウン!$B$4),"振替作業不可",IF(AND(D390=プルダウン!$B$3,G390=プルダウン!$B$5),"振替休日不可",IF(G390=プルダウン!$B$5,IF(J390="","振替作業日未入力",IF(AND(J390-B390&gt;=-28,J390-B390&lt;=28),"","28日以内に変更")),"")))</f>
        <v/>
      </c>
      <c r="Y390" s="186" t="str">
        <f>IF(G390=プルダウン!$B$4,IF(AND(J390&gt;=$B$367,J390&lt;$Z$366),"",プルダウン!$G$9),"")</f>
        <v/>
      </c>
      <c r="Z390" s="186"/>
      <c r="AA390" s="82" t="str">
        <f>IF(OR(C390="土",C390="日"),IF(G390=プルダウン!$B$4,IF(AND(J390&gt;=B388,J390&lt;=B394),プルダウン!$G$13,プルダウン!$G$12),""),"")</f>
        <v/>
      </c>
    </row>
    <row r="391" spans="2:27">
      <c r="B391" s="75" t="str">
        <f>IF(B390="ー","ー",IF(B390+1&gt;DATE(基本情報!$F$10,基本情報!$H$10,基本情報!$J$10),"ー",B390+1))</f>
        <v>ー</v>
      </c>
      <c r="C391" s="76" t="str">
        <f t="shared" si="51"/>
        <v>ー</v>
      </c>
      <c r="D391" s="140" t="str">
        <f>IF(B391="","",IF(AND(B391&gt;=基本情報!$G$17,B391&lt;=基本情報!$J$17),"夏季休暇",IF(AND(B391&gt;=基本情報!$G$18,B391&lt;=基本情報!$J$18),"年末年始休暇",(IF($C391=基本情報!$G$16,"休日",IF($C391=基本情報!$I$16,"休日",""))))))</f>
        <v/>
      </c>
      <c r="E391" s="141"/>
      <c r="F391" s="142"/>
      <c r="G391" s="151"/>
      <c r="H391" s="152"/>
      <c r="I391" s="153"/>
      <c r="J391" s="163"/>
      <c r="K391" s="164"/>
      <c r="L391" s="165"/>
      <c r="M391" s="143"/>
      <c r="N391" s="143"/>
      <c r="O391" s="143"/>
      <c r="P391" s="143"/>
      <c r="Q391" s="143"/>
      <c r="R391" s="133"/>
      <c r="S391" s="133"/>
      <c r="T391" s="133"/>
      <c r="W391" s="81" t="str">
        <f>IF(G391=プルダウン!$B$5,ABS(B391-J391),"")</f>
        <v/>
      </c>
      <c r="X391" s="82" t="str">
        <f>IF(AND(D391="",G391=プルダウン!$B$4),"振替作業不可",IF(AND(D391=プルダウン!$B$3,G391=プルダウン!$B$5),"振替休日不可",IF(G391=プルダウン!$B$5,IF(J391="","振替作業日未入力",IF(AND(J391-B391&gt;=-28,J391-B391&lt;=28),"","28日以内に変更")),"")))</f>
        <v/>
      </c>
      <c r="Y391" s="186" t="str">
        <f>IF(G391=プルダウン!$B$4,IF(AND(J391&gt;=$B$367,J391&lt;$Z$366),"",プルダウン!$G$9),"")</f>
        <v/>
      </c>
      <c r="Z391" s="186"/>
      <c r="AA391" s="82" t="str">
        <f>IF(OR(C391="土",C391="日"),IF(G391=プルダウン!$B$4,IF(AND(J391&gt;=B388,J391&lt;=B394),プルダウン!$G$13,プルダウン!$G$12),""),"")</f>
        <v/>
      </c>
    </row>
    <row r="392" spans="2:27">
      <c r="B392" s="75" t="str">
        <f>IF(B391="ー","ー",IF(B391+1&gt;DATE(基本情報!$F$10,基本情報!$H$10,基本情報!$J$10),"ー",B391+1))</f>
        <v>ー</v>
      </c>
      <c r="C392" s="76" t="str">
        <f t="shared" si="51"/>
        <v>ー</v>
      </c>
      <c r="D392" s="140" t="str">
        <f>IF(B392="","",IF(AND(B392&gt;=基本情報!$G$17,B392&lt;=基本情報!$J$17),"夏季休暇",IF(AND(B392&gt;=基本情報!$G$18,B392&lt;=基本情報!$J$18),"年末年始休暇",(IF($C392=基本情報!$G$16,"休日",IF($C392=基本情報!$I$16,"休日",""))))))</f>
        <v/>
      </c>
      <c r="E392" s="141"/>
      <c r="F392" s="142"/>
      <c r="G392" s="151"/>
      <c r="H392" s="152"/>
      <c r="I392" s="153"/>
      <c r="J392" s="163"/>
      <c r="K392" s="164"/>
      <c r="L392" s="165"/>
      <c r="M392" s="143"/>
      <c r="N392" s="143"/>
      <c r="O392" s="143"/>
      <c r="P392" s="143"/>
      <c r="Q392" s="143"/>
      <c r="R392" s="133"/>
      <c r="S392" s="133"/>
      <c r="T392" s="133"/>
      <c r="W392" s="81" t="str">
        <f>IF(G392=プルダウン!$B$5,ABS(B392-J392),"")</f>
        <v/>
      </c>
      <c r="X392" s="82" t="str">
        <f>IF(AND(D392="",G392=プルダウン!$B$4),"振替作業不可",IF(AND(D392=プルダウン!$B$3,G392=プルダウン!$B$5),"振替休日不可",IF(G392=プルダウン!$B$5,IF(J392="","振替作業日未入力",IF(AND(J392-B392&gt;=-28,J392-B392&lt;=28),"","28日以内に変更")),"")))</f>
        <v/>
      </c>
      <c r="Y392" s="186" t="str">
        <f>IF(G392=プルダウン!$B$4,IF(AND(J392&gt;=$B$367,J392&lt;$Z$366),"",プルダウン!$G$9),"")</f>
        <v/>
      </c>
      <c r="Z392" s="186"/>
      <c r="AA392" s="82" t="str">
        <f>IF(OR(C392="土",C392="日"),IF(G392=プルダウン!$B$4,IF(AND(J392&gt;=B388,J392&lt;=B394),プルダウン!$G$13,プルダウン!$G$12),""),"")</f>
        <v/>
      </c>
    </row>
    <row r="393" spans="2:27">
      <c r="B393" s="75" t="str">
        <f>IF(B392="ー","ー",IF(B392+1&gt;DATE(基本情報!$F$10,基本情報!$H$10,基本情報!$J$10),"ー",B392+1))</f>
        <v>ー</v>
      </c>
      <c r="C393" s="76" t="str">
        <f t="shared" si="51"/>
        <v>ー</v>
      </c>
      <c r="D393" s="140" t="str">
        <f>IF(B393="","",IF(AND(B393&gt;=基本情報!$G$17,B393&lt;=基本情報!$J$17),"夏季休暇",IF(AND(B393&gt;=基本情報!$G$18,B393&lt;=基本情報!$J$18),"年末年始休暇",(IF($C393=基本情報!$G$16,"休日",IF($C393=基本情報!$I$16,"休日",""))))))</f>
        <v/>
      </c>
      <c r="E393" s="141"/>
      <c r="F393" s="142"/>
      <c r="G393" s="151"/>
      <c r="H393" s="152"/>
      <c r="I393" s="153"/>
      <c r="J393" s="163"/>
      <c r="K393" s="164"/>
      <c r="L393" s="165"/>
      <c r="M393" s="143"/>
      <c r="N393" s="143"/>
      <c r="O393" s="143"/>
      <c r="P393" s="143"/>
      <c r="Q393" s="143"/>
      <c r="R393" s="133"/>
      <c r="S393" s="133"/>
      <c r="T393" s="133"/>
      <c r="W393" s="81" t="str">
        <f>IF(G393=プルダウン!$B$5,ABS(B393-J393),"")</f>
        <v/>
      </c>
      <c r="X393" s="82" t="str">
        <f>IF(AND(D393="",G393=プルダウン!$B$4),"振替作業不可",IF(AND(D393=プルダウン!$B$3,G393=プルダウン!$B$5),"振替休日不可",IF(G393=プルダウン!$B$5,IF(J393="","振替作業日未入力",IF(AND(J393-B393&gt;=-28,J393-B393&lt;=28),"","28日以内に変更")),"")))</f>
        <v/>
      </c>
      <c r="Y393" s="186" t="str">
        <f>IF(G393=プルダウン!$B$4,IF(AND(J393&gt;=$B$367,J393&lt;$Z$366),"",プルダウン!$G$9),"")</f>
        <v/>
      </c>
      <c r="Z393" s="186"/>
      <c r="AA393" s="82" t="str">
        <f>IF(OR(C393="土",C393="日"),IF(G393=プルダウン!$B$4,IF(AND(J393&gt;=B388,J393&lt;=B394),プルダウン!$G$13,プルダウン!$G$12),""),"")</f>
        <v/>
      </c>
    </row>
    <row r="394" spans="2:27">
      <c r="B394" s="77" t="str">
        <f>IF(B393="ー","ー",IF(B393+1&gt;DATE(基本情報!$F$10,基本情報!$H$10,基本情報!$J$10),"ー",B393+1))</f>
        <v>ー</v>
      </c>
      <c r="C394" s="78" t="str">
        <f t="shared" si="51"/>
        <v>ー</v>
      </c>
      <c r="D394" s="154" t="str">
        <f>IF(B394="","",IF(AND(B394&gt;=基本情報!$G$17,B394&lt;=基本情報!$J$17),"夏季休暇",IF(AND(B394&gt;=基本情報!$G$18,B394&lt;=基本情報!$J$18),"年末年始休暇",(IF($C394=基本情報!$G$16,"休日",IF($C394=基本情報!$I$16,"休日",""))))))</f>
        <v/>
      </c>
      <c r="E394" s="155"/>
      <c r="F394" s="156"/>
      <c r="G394" s="157"/>
      <c r="H394" s="158"/>
      <c r="I394" s="159"/>
      <c r="J394" s="160"/>
      <c r="K394" s="161"/>
      <c r="L394" s="162"/>
      <c r="M394" s="146"/>
      <c r="N394" s="146"/>
      <c r="O394" s="146"/>
      <c r="P394" s="146"/>
      <c r="Q394" s="146"/>
      <c r="R394" s="134"/>
      <c r="S394" s="134"/>
      <c r="T394" s="134"/>
      <c r="W394" s="83" t="str">
        <f>IF(G394=プルダウン!$B$5,ABS(B394-J394),"")</f>
        <v/>
      </c>
      <c r="X394" s="84" t="str">
        <f>IF(AND(D394="",G394=プルダウン!$B$4),"振替作業不可",IF(AND(D394=プルダウン!$B$3,G394=プルダウン!$B$5),"振替休日不可",IF(G394=プルダウン!$B$5,IF(J394="","振替作業日未入力",IF(AND(J394-B394&gt;=-28,J394-B394&lt;=28),"","28日以内に変更")),"")))</f>
        <v/>
      </c>
      <c r="Y394" s="184" t="str">
        <f>IF(G394=プルダウン!$B$4,IF(AND(J394&gt;=$B$367,J394&lt;$Z$366),"",プルダウン!$G$9),"")</f>
        <v/>
      </c>
      <c r="Z394" s="184"/>
      <c r="AA394" s="84" t="str">
        <f>IF(OR(C394="土",C394="日"),IF(G394=プルダウン!$B$4,IF(AND(J394&gt;=B388,J394&lt;=B394),プルダウン!$G$13,プルダウン!$G$12),""),"")</f>
        <v/>
      </c>
    </row>
    <row r="395" spans="2:27">
      <c r="B395" s="73" t="str">
        <f>IF(B394="ー","ー",IF(B394+1&gt;DATE(基本情報!$F$10,基本情報!$H$10,基本情報!$J$10),"ー",IF(MONTH(B388)=MONTH(B394+1),B394+1,"ー")))</f>
        <v>ー</v>
      </c>
      <c r="C395" s="74" t="str">
        <f t="shared" si="51"/>
        <v>ー</v>
      </c>
      <c r="D395" s="136" t="str">
        <f>IF(B395="","",IF(AND(B395&gt;=基本情報!$G$17,B395&lt;=基本情報!$J$17),"夏季休暇",IF(AND(B395&gt;=基本情報!$G$18,B395&lt;=基本情報!$J$18),"年末年始休暇",(IF($C395=基本情報!$G$16,"休日",IF($C395=基本情報!$I$16,"休日",""))))))</f>
        <v/>
      </c>
      <c r="E395" s="137"/>
      <c r="F395" s="138"/>
      <c r="G395" s="166"/>
      <c r="H395" s="167"/>
      <c r="I395" s="168"/>
      <c r="J395" s="169"/>
      <c r="K395" s="170"/>
      <c r="L395" s="171"/>
      <c r="M395" s="135"/>
      <c r="N395" s="135"/>
      <c r="O395" s="135"/>
      <c r="P395" s="135"/>
      <c r="Q395" s="135"/>
      <c r="R395" s="132" t="str">
        <f>IF(COUNTIF(B395:B401,"ー"),"ー",IF(COUNTBLANK(X395:X401)&lt;7,"×",IF(COUNTIF(G395:G401,プルダウン!$B$6)+COUNTIF(G395:G401,プルダウン!$B$7)+COUNTIF(G395:G401,プルダウン!$B$8)+COUNTIF(G395:G401,プルダウン!$B$9)+COUNTIF(G395:G401,プルダウン!$B$10)&gt;0,"ー",IF(COUNTIF(G395:G401,プルダウン!$B$3)+COUNTIF(G395:G401,プルダウン!$B$4)&gt;=2,"○","×"))))</f>
        <v>ー</v>
      </c>
      <c r="S395" s="132" t="str">
        <f>IF(R395="○",IF(COUNTBLANK(Y395:Y401)=7,R395,"×"),R395)</f>
        <v>ー</v>
      </c>
      <c r="T395" s="132" t="str">
        <f>IF(S395="○",IF(COUNTIF(AA395:AA401,プルダウン!$G$12)=0,S395,"×"),S395)</f>
        <v>ー</v>
      </c>
      <c r="W395" s="79" t="str">
        <f>IF(G395=プルダウン!$B$5,ABS(B395-J395),"")</f>
        <v/>
      </c>
      <c r="X395" s="80" t="str">
        <f>IF(AND(D395="",G395=プルダウン!$B$4),"振替作業不可",IF(AND(D395=プルダウン!$B$3,G395=プルダウン!$B$5),"振替休日不可",IF(G395=プルダウン!$B$5,IF(J395="","振替作業日未入力",IF(AND(J395-B395&gt;=-28,J395-B395&lt;=28),"","28日以内に変更")),"")))</f>
        <v/>
      </c>
      <c r="Y395" s="185" t="str">
        <f>IF(G395=プルダウン!$B$4,IF(AND(J395&gt;=$B$367,J395&lt;$Z$366),"",プルダウン!$G$9),"")</f>
        <v/>
      </c>
      <c r="Z395" s="185"/>
      <c r="AA395" s="80" t="str">
        <f>IF(OR(C395="土",C395="日"),IF(G395=プルダウン!$B$4,IF(AND(J395&gt;=B395,J395&lt;=B401),プルダウン!$G$13,プルダウン!$G$12),""),"")</f>
        <v/>
      </c>
    </row>
    <row r="396" spans="2:27">
      <c r="B396" s="75" t="str">
        <f>IF(B395="ー","ー",IF(B395+1&gt;DATE(基本情報!$F$10,基本情報!$H$10,基本情報!$J$10),"ー",B395+1))</f>
        <v>ー</v>
      </c>
      <c r="C396" s="76" t="str">
        <f t="shared" si="51"/>
        <v>ー</v>
      </c>
      <c r="D396" s="140" t="str">
        <f>IF(B396="","",IF(AND(B396&gt;=基本情報!$G$17,B396&lt;=基本情報!$J$17),"夏季休暇",IF(AND(B396&gt;=基本情報!$G$18,B396&lt;=基本情報!$J$18),"年末年始休暇",(IF($C396=基本情報!$G$16,"休日",IF($C396=基本情報!$I$16,"休日",""))))))</f>
        <v/>
      </c>
      <c r="E396" s="141"/>
      <c r="F396" s="142"/>
      <c r="G396" s="151"/>
      <c r="H396" s="152"/>
      <c r="I396" s="153"/>
      <c r="J396" s="163"/>
      <c r="K396" s="164"/>
      <c r="L396" s="165"/>
      <c r="M396" s="143"/>
      <c r="N396" s="143"/>
      <c r="O396" s="143"/>
      <c r="P396" s="143"/>
      <c r="Q396" s="143"/>
      <c r="R396" s="133"/>
      <c r="S396" s="133"/>
      <c r="T396" s="133"/>
      <c r="W396" s="81" t="str">
        <f>IF(G396=プルダウン!$B$5,ABS(B396-J396),"")</f>
        <v/>
      </c>
      <c r="X396" s="82" t="str">
        <f>IF(AND(D396="",G396=プルダウン!$B$4),"振替作業不可",IF(AND(D396=プルダウン!$B$3,G396=プルダウン!$B$5),"振替休日不可",IF(G396=プルダウン!$B$5,IF(J396="","振替作業日未入力",IF(AND(J396-B396&gt;=-28,J396-B396&lt;=28),"","28日以内に変更")),"")))</f>
        <v/>
      </c>
      <c r="Y396" s="186" t="str">
        <f>IF(G396=プルダウン!$B$4,IF(AND(J396&gt;=$B$367,J396&lt;$Z$366),"",プルダウン!$G$9),"")</f>
        <v/>
      </c>
      <c r="Z396" s="186"/>
      <c r="AA396" s="82" t="str">
        <f>IF(OR(C396="土",C396="日"),IF(G396=プルダウン!$B$4,IF(AND(J396&gt;=B395,J396&lt;=B401),プルダウン!$G$13,プルダウン!$G$12),""),"")</f>
        <v/>
      </c>
    </row>
    <row r="397" spans="2:27">
      <c r="B397" s="75" t="str">
        <f>IF(B396="ー","ー",IF(B396+1&gt;DATE(基本情報!$F$10,基本情報!$H$10,基本情報!$J$10),"ー",B396+1))</f>
        <v>ー</v>
      </c>
      <c r="C397" s="76" t="str">
        <f>IFERROR(TEXT(B397,"aaa"),"")</f>
        <v>ー</v>
      </c>
      <c r="D397" s="140" t="str">
        <f>IF(B397="","",IF(AND(B397&gt;=基本情報!$G$17,B397&lt;=基本情報!$J$17),"夏季休暇",IF(AND(B397&gt;=基本情報!$G$18,B397&lt;=基本情報!$J$18),"年末年始休暇",(IF($C397=基本情報!$G$16,"休日",IF($C397=基本情報!$I$16,"休日",""))))))</f>
        <v/>
      </c>
      <c r="E397" s="141"/>
      <c r="F397" s="142"/>
      <c r="G397" s="151"/>
      <c r="H397" s="152"/>
      <c r="I397" s="153"/>
      <c r="J397" s="163"/>
      <c r="K397" s="164"/>
      <c r="L397" s="165"/>
      <c r="M397" s="143"/>
      <c r="N397" s="143"/>
      <c r="O397" s="143"/>
      <c r="P397" s="143"/>
      <c r="Q397" s="143"/>
      <c r="R397" s="133"/>
      <c r="S397" s="133"/>
      <c r="T397" s="133"/>
      <c r="W397" s="81" t="str">
        <f>IF(G397=プルダウン!$B$5,ABS(B397-J397),"")</f>
        <v/>
      </c>
      <c r="X397" s="82" t="str">
        <f>IF(AND(D397="",G397=プルダウン!$B$4),"振替作業不可",IF(AND(D397=プルダウン!$B$3,G397=プルダウン!$B$5),"振替休日不可",IF(G397=プルダウン!$B$5,IF(J397="","振替作業日未入力",IF(AND(J397-B397&gt;=-28,J397-B397&lt;=28),"","28日以内に変更")),"")))</f>
        <v/>
      </c>
      <c r="Y397" s="186" t="str">
        <f>IF(G397=プルダウン!$B$4,IF(AND(J397&gt;=$B$367,J397&lt;$Z$366),"",プルダウン!$G$9),"")</f>
        <v/>
      </c>
      <c r="Z397" s="186"/>
      <c r="AA397" s="82" t="str">
        <f>IF(OR(C397="土",C397="日"),IF(G397=プルダウン!$B$4,IF(AND(J397&gt;=B395,J397&lt;=B401),プルダウン!$G$13,プルダウン!$G$12),""),"")</f>
        <v/>
      </c>
    </row>
    <row r="398" spans="2:27">
      <c r="B398" s="75" t="str">
        <f>IF(B397="ー","ー",IF(B397+1&gt;DATE(基本情報!$F$10,基本情報!$H$10,基本情報!$J$10),"ー",B397+1))</f>
        <v>ー</v>
      </c>
      <c r="C398" s="76" t="str">
        <f t="shared" ref="C398:C401" si="52">IFERROR(TEXT(B398,"aaa"),"")</f>
        <v>ー</v>
      </c>
      <c r="D398" s="140" t="str">
        <f>IF(B398="","",IF(AND(B398&gt;=基本情報!$G$17,B398&lt;=基本情報!$J$17),"夏季休暇",IF(AND(B398&gt;=基本情報!$G$18,B398&lt;=基本情報!$J$18),"年末年始休暇",(IF($C398=基本情報!$G$16,"休日",IF($C398=基本情報!$I$16,"休日",""))))))</f>
        <v/>
      </c>
      <c r="E398" s="141"/>
      <c r="F398" s="142"/>
      <c r="G398" s="151"/>
      <c r="H398" s="152"/>
      <c r="I398" s="153"/>
      <c r="J398" s="163"/>
      <c r="K398" s="164"/>
      <c r="L398" s="165"/>
      <c r="M398" s="143"/>
      <c r="N398" s="143"/>
      <c r="O398" s="143"/>
      <c r="P398" s="143"/>
      <c r="Q398" s="143"/>
      <c r="R398" s="133"/>
      <c r="S398" s="133"/>
      <c r="T398" s="133"/>
      <c r="W398" s="81" t="str">
        <f>IF(G398=プルダウン!$B$5,ABS(B398-J398),"")</f>
        <v/>
      </c>
      <c r="X398" s="82" t="str">
        <f>IF(AND(D398="",G398=プルダウン!$B$4),"振替作業不可",IF(AND(D398=プルダウン!$B$3,G398=プルダウン!$B$5),"振替休日不可",IF(G398=プルダウン!$B$5,IF(J398="","振替作業日未入力",IF(AND(J398-B398&gt;=-28,J398-B398&lt;=28),"","28日以内に変更")),"")))</f>
        <v/>
      </c>
      <c r="Y398" s="186" t="str">
        <f>IF(G398=プルダウン!$B$4,IF(AND(J398&gt;=$B$367,J398&lt;$Z$366),"",プルダウン!$G$9),"")</f>
        <v/>
      </c>
      <c r="Z398" s="186"/>
      <c r="AA398" s="82" t="str">
        <f>IF(OR(C398="土",C398="日"),IF(G398=プルダウン!$B$4,IF(AND(J398&gt;=B395,J398&lt;=B401),プルダウン!$G$13,プルダウン!$G$12),""),"")</f>
        <v/>
      </c>
    </row>
    <row r="399" spans="2:27">
      <c r="B399" s="75" t="str">
        <f>IF(B398="ー","ー",IF(B398+1&gt;DATE(基本情報!$F$10,基本情報!$H$10,基本情報!$J$10),"ー",B398+1))</f>
        <v>ー</v>
      </c>
      <c r="C399" s="76" t="str">
        <f t="shared" si="52"/>
        <v>ー</v>
      </c>
      <c r="D399" s="140" t="str">
        <f>IF(B399="","",IF(AND(B399&gt;=基本情報!$G$17,B399&lt;=基本情報!$J$17),"夏季休暇",IF(AND(B399&gt;=基本情報!$G$18,B399&lt;=基本情報!$J$18),"年末年始休暇",(IF($C399=基本情報!$G$16,"休日",IF($C399=基本情報!$I$16,"休日",""))))))</f>
        <v/>
      </c>
      <c r="E399" s="141"/>
      <c r="F399" s="142"/>
      <c r="G399" s="151"/>
      <c r="H399" s="152"/>
      <c r="I399" s="153"/>
      <c r="J399" s="163"/>
      <c r="K399" s="164"/>
      <c r="L399" s="165"/>
      <c r="M399" s="143"/>
      <c r="N399" s="143"/>
      <c r="O399" s="143"/>
      <c r="P399" s="143"/>
      <c r="Q399" s="143"/>
      <c r="R399" s="133"/>
      <c r="S399" s="133"/>
      <c r="T399" s="133"/>
      <c r="W399" s="81" t="str">
        <f>IF(G399=プルダウン!$B$5,ABS(B399-J399),"")</f>
        <v/>
      </c>
      <c r="X399" s="82" t="str">
        <f>IF(AND(D399="",G399=プルダウン!$B$4),"振替作業不可",IF(AND(D399=プルダウン!$B$3,G399=プルダウン!$B$5),"振替休日不可",IF(G399=プルダウン!$B$5,IF(J399="","振替作業日未入力",IF(AND(J399-B399&gt;=-28,J399-B399&lt;=28),"","28日以内に変更")),"")))</f>
        <v/>
      </c>
      <c r="Y399" s="186" t="str">
        <f>IF(G399=プルダウン!$B$4,IF(AND(J399&gt;=$B$367,J399&lt;$Z$366),"",プルダウン!$G$9),"")</f>
        <v/>
      </c>
      <c r="Z399" s="186"/>
      <c r="AA399" s="82" t="str">
        <f>IF(OR(C399="土",C399="日"),IF(G399=プルダウン!$B$4,IF(AND(J399&gt;=B395,J399&lt;=B401),プルダウン!$G$13,プルダウン!$G$12),""),"")</f>
        <v/>
      </c>
    </row>
    <row r="400" spans="2:27">
      <c r="B400" s="75" t="str">
        <f>IF(B399="ー","ー",IF(B399+1&gt;DATE(基本情報!$F$10,基本情報!$H$10,基本情報!$J$10),"ー",B399+1))</f>
        <v>ー</v>
      </c>
      <c r="C400" s="76" t="str">
        <f t="shared" si="52"/>
        <v>ー</v>
      </c>
      <c r="D400" s="140" t="str">
        <f>IF(B400="","",IF(AND(B400&gt;=基本情報!$G$17,B400&lt;=基本情報!$J$17),"夏季休暇",IF(AND(B400&gt;=基本情報!$G$18,B400&lt;=基本情報!$J$18),"年末年始休暇",(IF($C400=基本情報!$G$16,"休日",IF($C400=基本情報!$I$16,"休日",""))))))</f>
        <v/>
      </c>
      <c r="E400" s="141"/>
      <c r="F400" s="142"/>
      <c r="G400" s="151"/>
      <c r="H400" s="152"/>
      <c r="I400" s="153"/>
      <c r="J400" s="163"/>
      <c r="K400" s="164"/>
      <c r="L400" s="165"/>
      <c r="M400" s="143"/>
      <c r="N400" s="143"/>
      <c r="O400" s="143"/>
      <c r="P400" s="143"/>
      <c r="Q400" s="143"/>
      <c r="R400" s="133"/>
      <c r="S400" s="133"/>
      <c r="T400" s="133"/>
      <c r="W400" s="81" t="str">
        <f>IF(G400=プルダウン!$B$5,ABS(B400-J400),"")</f>
        <v/>
      </c>
      <c r="X400" s="82" t="str">
        <f>IF(AND(D400="",G400=プルダウン!$B$4),"振替作業不可",IF(AND(D400=プルダウン!$B$3,G400=プルダウン!$B$5),"振替休日不可",IF(G400=プルダウン!$B$5,IF(J400="","振替作業日未入力",IF(AND(J400-B400&gt;=-28,J400-B400&lt;=28),"","28日以内に変更")),"")))</f>
        <v/>
      </c>
      <c r="Y400" s="186" t="str">
        <f>IF(G400=プルダウン!$B$4,IF(AND(J400&gt;=$B$367,J400&lt;$Z$366),"",プルダウン!$G$9),"")</f>
        <v/>
      </c>
      <c r="Z400" s="186"/>
      <c r="AA400" s="82" t="str">
        <f>IF(OR(C400="土",C400="日"),IF(G400=プルダウン!$B$4,IF(AND(J400&gt;=B395,J400&lt;=B401),プルダウン!$G$13,プルダウン!$G$12),""),"")</f>
        <v/>
      </c>
    </row>
    <row r="401" spans="2:27">
      <c r="B401" s="77" t="str">
        <f>IF(B400="ー","ー",IF(B400+1&gt;DATE(基本情報!$F$10,基本情報!$H$10,基本情報!$J$10),"ー",B400+1))</f>
        <v>ー</v>
      </c>
      <c r="C401" s="78" t="str">
        <f t="shared" si="52"/>
        <v>ー</v>
      </c>
      <c r="D401" s="154" t="str">
        <f>IF(B401="","",IF(AND(B401&gt;=基本情報!$G$17,B401&lt;=基本情報!$J$17),"夏季休暇",IF(AND(B401&gt;=基本情報!$G$18,B401&lt;=基本情報!$J$18),"年末年始休暇",(IF($C401=基本情報!$G$16,"休日",IF($C401=基本情報!$I$16,"休日",""))))))</f>
        <v/>
      </c>
      <c r="E401" s="155"/>
      <c r="F401" s="156"/>
      <c r="G401" s="157"/>
      <c r="H401" s="158"/>
      <c r="I401" s="159"/>
      <c r="J401" s="160"/>
      <c r="K401" s="161"/>
      <c r="L401" s="162"/>
      <c r="M401" s="146"/>
      <c r="N401" s="146"/>
      <c r="O401" s="146"/>
      <c r="P401" s="146"/>
      <c r="Q401" s="146"/>
      <c r="R401" s="134"/>
      <c r="S401" s="134"/>
      <c r="T401" s="134"/>
      <c r="W401" s="83" t="str">
        <f>IF(G401=プルダウン!$B$5,ABS(B401-J401),"")</f>
        <v/>
      </c>
      <c r="X401" s="84" t="str">
        <f>IF(AND(D401="",G401=プルダウン!$B$4),"振替作業不可",IF(AND(D401=プルダウン!$B$3,G401=プルダウン!$B$5),"振替休日不可",IF(G401=プルダウン!$B$5,IF(J401="","振替作業日未入力",IF(AND(J401-B401&gt;=-28,J401-B401&lt;=28),"","28日以内に変更")),"")))</f>
        <v/>
      </c>
      <c r="Y401" s="184" t="str">
        <f>IF(G401=プルダウン!$B$4,IF(AND(J401&gt;=$B$367,J401&lt;$Z$366),"",プルダウン!$G$9),"")</f>
        <v/>
      </c>
      <c r="Z401" s="184"/>
      <c r="AA401" s="84" t="str">
        <f>IF(OR(C401="土",C401="日"),IF(G401=プルダウン!$B$4,IF(AND(J401&gt;=B395,J401&lt;=B401),プルダウン!$G$13,プルダウン!$G$12),""),"")</f>
        <v/>
      </c>
    </row>
    <row r="402" spans="2:27" ht="9.75" customHeight="1">
      <c r="C402" s="66"/>
    </row>
    <row r="403" spans="2:27">
      <c r="C403" s="66"/>
      <c r="E403" s="33" t="s">
        <v>78</v>
      </c>
      <c r="F403" s="34"/>
      <c r="G403" s="34"/>
      <c r="H403" s="34"/>
      <c r="I403" s="34"/>
      <c r="J403" s="35"/>
      <c r="K403" s="35"/>
      <c r="L403" s="35"/>
      <c r="M403" s="36" t="s">
        <v>79</v>
      </c>
      <c r="N403" s="34"/>
      <c r="O403" s="34"/>
      <c r="P403" s="34"/>
      <c r="Q403" s="34"/>
      <c r="R403" s="35"/>
      <c r="S403" s="102"/>
      <c r="T403" s="102"/>
    </row>
    <row r="404" spans="2:27">
      <c r="C404" s="66"/>
      <c r="E404" s="93" t="s">
        <v>71</v>
      </c>
      <c r="F404" s="94" t="s">
        <v>72</v>
      </c>
      <c r="G404" s="94" t="s">
        <v>73</v>
      </c>
      <c r="H404" s="94" t="s">
        <v>74</v>
      </c>
      <c r="I404" s="94" t="s">
        <v>75</v>
      </c>
      <c r="J404" s="95" t="s">
        <v>76</v>
      </c>
      <c r="K404" s="96" t="s">
        <v>77</v>
      </c>
      <c r="L404" s="96" t="s">
        <v>88</v>
      </c>
      <c r="M404" s="94" t="s">
        <v>71</v>
      </c>
      <c r="N404" s="94" t="s">
        <v>72</v>
      </c>
      <c r="O404" s="94" t="s">
        <v>73</v>
      </c>
      <c r="P404" s="94" t="s">
        <v>74</v>
      </c>
      <c r="Q404" s="94" t="s">
        <v>75</v>
      </c>
      <c r="R404" s="95" t="s">
        <v>76</v>
      </c>
      <c r="S404" s="96" t="s">
        <v>77</v>
      </c>
      <c r="T404" s="103" t="s">
        <v>88</v>
      </c>
    </row>
    <row r="405" spans="2:27">
      <c r="C405" s="66"/>
      <c r="E405" s="97">
        <f>COUNTIF($G367:$G401,プルダウン!$B$3)</f>
        <v>0</v>
      </c>
      <c r="F405" s="98">
        <f>COUNTIF($G367:$G401,プルダウン!$B$4)</f>
        <v>0</v>
      </c>
      <c r="G405" s="98">
        <f>COUNTIF($G367:$G401,プルダウン!$B$5)</f>
        <v>0</v>
      </c>
      <c r="H405" s="98">
        <f>COUNTIF($G367:$G401,プルダウン!$B$6)</f>
        <v>0</v>
      </c>
      <c r="I405" s="98">
        <f>COUNTIF($G367:$G401,プルダウン!$B$7)</f>
        <v>0</v>
      </c>
      <c r="J405" s="99">
        <f>COUNTIF($G367:$G401,プルダウン!$B$8)</f>
        <v>0</v>
      </c>
      <c r="K405" s="100">
        <f>COUNTIF($G367:$G401,プルダウン!$B$9)</f>
        <v>0</v>
      </c>
      <c r="L405" s="100">
        <f>COUNTIF($G367:$G401,プルダウン!$B$10)</f>
        <v>0</v>
      </c>
      <c r="M405" s="98">
        <f>M354+E405</f>
        <v>21</v>
      </c>
      <c r="N405" s="98">
        <f t="shared" ref="N405" si="53">N354+F405</f>
        <v>5</v>
      </c>
      <c r="O405" s="98">
        <f t="shared" ref="O405" si="54">O354+G405</f>
        <v>5</v>
      </c>
      <c r="P405" s="98">
        <f t="shared" ref="P405" si="55">P354+H405</f>
        <v>0</v>
      </c>
      <c r="Q405" s="98">
        <f t="shared" ref="Q405" si="56">Q354+I405</f>
        <v>3</v>
      </c>
      <c r="R405" s="99">
        <f t="shared" ref="R405" si="57">R354+J405</f>
        <v>0</v>
      </c>
      <c r="S405" s="100">
        <f t="shared" ref="S405" si="58">S354+K405</f>
        <v>0</v>
      </c>
      <c r="T405" s="104">
        <f t="shared" ref="T405" si="59">T354+L405</f>
        <v>0</v>
      </c>
    </row>
    <row r="406" spans="2:27">
      <c r="C406" s="66"/>
      <c r="E406" s="33" t="s">
        <v>52</v>
      </c>
      <c r="F406" s="34"/>
      <c r="G406" s="34"/>
      <c r="H406" s="34"/>
      <c r="I406" s="34"/>
      <c r="J406" s="35"/>
      <c r="K406" s="105"/>
      <c r="L406" s="35"/>
      <c r="M406" s="107" t="s">
        <v>54</v>
      </c>
      <c r="N406" s="34"/>
      <c r="O406" s="34"/>
      <c r="P406" s="34"/>
      <c r="Q406" s="34"/>
      <c r="R406" s="35"/>
      <c r="S406" s="102"/>
      <c r="T406" s="112"/>
    </row>
    <row r="407" spans="2:27">
      <c r="C407" s="66"/>
      <c r="E407" s="67" t="s">
        <v>45</v>
      </c>
      <c r="F407" s="40"/>
      <c r="G407" s="39" t="s">
        <v>46</v>
      </c>
      <c r="H407" s="41"/>
      <c r="I407" s="42" t="s">
        <v>56</v>
      </c>
      <c r="J407" s="43"/>
      <c r="K407" s="106"/>
      <c r="L407" s="42"/>
      <c r="M407" s="39" t="s">
        <v>45</v>
      </c>
      <c r="N407" s="40"/>
      <c r="O407" s="39" t="s">
        <v>46</v>
      </c>
      <c r="P407" s="41"/>
      <c r="Q407" s="42" t="s">
        <v>56</v>
      </c>
      <c r="R407" s="43"/>
      <c r="S407" s="43"/>
      <c r="T407" s="113"/>
    </row>
    <row r="408" spans="2:27">
      <c r="C408" s="66"/>
      <c r="E408" s="68">
        <f>COUNTIF(R367:R401,"○")+COUNTIF(R367:R401,"×")</f>
        <v>1</v>
      </c>
      <c r="F408" s="40"/>
      <c r="G408" s="39">
        <f>COUNTIF(R367:R401,"○")</f>
        <v>0</v>
      </c>
      <c r="H408" s="41"/>
      <c r="I408" s="57" t="str">
        <f>IF(E408=0,"ー",IF(E408=G408,"達成","未達成"))</f>
        <v>未達成</v>
      </c>
      <c r="J408" s="43"/>
      <c r="K408" s="106"/>
      <c r="L408" s="42"/>
      <c r="M408" s="44">
        <f>M357+E408</f>
        <v>30</v>
      </c>
      <c r="N408" s="40"/>
      <c r="O408" s="39">
        <f>O357+G408</f>
        <v>11</v>
      </c>
      <c r="P408" s="41"/>
      <c r="Q408" s="57" t="str">
        <f>IF(E408=0,"ー",IF(M408=O408,"達成","未達成"))</f>
        <v>未達成</v>
      </c>
      <c r="R408" s="43"/>
      <c r="S408" s="43"/>
      <c r="T408" s="113"/>
    </row>
    <row r="409" spans="2:27">
      <c r="C409" s="66"/>
      <c r="E409" s="101" t="s">
        <v>53</v>
      </c>
      <c r="F409" s="37"/>
      <c r="G409" s="37"/>
      <c r="H409" s="37"/>
      <c r="I409" s="37"/>
      <c r="J409" s="38"/>
      <c r="K409" s="108"/>
      <c r="L409" s="37"/>
      <c r="M409" s="36" t="s">
        <v>55</v>
      </c>
      <c r="N409" s="37"/>
      <c r="O409" s="37"/>
      <c r="P409" s="37"/>
      <c r="Q409" s="37"/>
      <c r="R409" s="38"/>
      <c r="S409" s="38"/>
      <c r="T409" s="114"/>
    </row>
    <row r="410" spans="2:27">
      <c r="C410" s="66"/>
      <c r="E410" s="67" t="s">
        <v>45</v>
      </c>
      <c r="F410" s="40"/>
      <c r="G410" s="39" t="s">
        <v>46</v>
      </c>
      <c r="H410" s="41"/>
      <c r="I410" s="42" t="s">
        <v>56</v>
      </c>
      <c r="J410" s="43"/>
      <c r="K410" s="106"/>
      <c r="L410" s="42"/>
      <c r="M410" s="39" t="s">
        <v>45</v>
      </c>
      <c r="N410" s="40"/>
      <c r="O410" s="39" t="s">
        <v>46</v>
      </c>
      <c r="P410" s="41"/>
      <c r="Q410" s="42" t="s">
        <v>56</v>
      </c>
      <c r="R410" s="43"/>
      <c r="S410" s="43"/>
      <c r="T410" s="113"/>
    </row>
    <row r="411" spans="2:27">
      <c r="C411" s="66"/>
      <c r="E411" s="68">
        <f>COUNTIF(S367:S401,"○")+COUNTIF(S367:S401,"×")</f>
        <v>1</v>
      </c>
      <c r="F411" s="40"/>
      <c r="G411" s="39">
        <f>COUNTIF(S367:S401,"○")</f>
        <v>0</v>
      </c>
      <c r="H411" s="41"/>
      <c r="I411" s="57" t="str">
        <f>IF(E411=0,"ー",IF(G411=E411,"達成","未達成"))</f>
        <v>未達成</v>
      </c>
      <c r="J411" s="43"/>
      <c r="K411" s="106"/>
      <c r="L411" s="42"/>
      <c r="M411" s="44">
        <f>M360+E411</f>
        <v>30</v>
      </c>
      <c r="N411" s="40"/>
      <c r="O411" s="39">
        <f>O360+G411</f>
        <v>10</v>
      </c>
      <c r="P411" s="41"/>
      <c r="Q411" s="57" t="str">
        <f>IF(E411=0,"ー",IF(M411=O411,"達成","未達成"))</f>
        <v>未達成</v>
      </c>
      <c r="R411" s="43"/>
      <c r="S411" s="43"/>
      <c r="T411" s="113"/>
    </row>
    <row r="412" spans="2:27">
      <c r="C412" s="66"/>
      <c r="E412" s="101" t="s">
        <v>90</v>
      </c>
      <c r="F412" s="37"/>
      <c r="G412" s="37"/>
      <c r="H412" s="37"/>
      <c r="I412" s="37"/>
      <c r="J412" s="38"/>
      <c r="K412" s="108"/>
      <c r="L412" s="37"/>
      <c r="M412" s="36" t="s">
        <v>91</v>
      </c>
      <c r="N412" s="37"/>
      <c r="O412" s="37"/>
      <c r="P412" s="37"/>
      <c r="Q412" s="37"/>
      <c r="R412" s="38"/>
      <c r="S412" s="38"/>
      <c r="T412" s="114"/>
    </row>
    <row r="413" spans="2:27">
      <c r="C413" s="66"/>
      <c r="E413" s="67" t="s">
        <v>45</v>
      </c>
      <c r="F413" s="40"/>
      <c r="G413" s="39" t="s">
        <v>46</v>
      </c>
      <c r="H413" s="41"/>
      <c r="I413" s="42" t="s">
        <v>56</v>
      </c>
      <c r="J413" s="43"/>
      <c r="K413" s="106"/>
      <c r="L413" s="42"/>
      <c r="M413" s="39" t="s">
        <v>45</v>
      </c>
      <c r="N413" s="40"/>
      <c r="O413" s="39" t="s">
        <v>46</v>
      </c>
      <c r="P413" s="41"/>
      <c r="Q413" s="42" t="s">
        <v>56</v>
      </c>
      <c r="R413" s="43"/>
      <c r="S413" s="43"/>
      <c r="T413" s="113"/>
    </row>
    <row r="414" spans="2:27">
      <c r="C414" s="66"/>
      <c r="E414" s="68">
        <f>COUNTIF(T367:T401,"○")+COUNTIF(T367:T401,"×")</f>
        <v>1</v>
      </c>
      <c r="F414" s="40"/>
      <c r="G414" s="39">
        <f>COUNTIF(T367:T401,"○")</f>
        <v>0</v>
      </c>
      <c r="H414" s="41"/>
      <c r="I414" s="57" t="str">
        <f>IF(E414=0,"ー",IF(G414=E414,"達成","未達成"))</f>
        <v>未達成</v>
      </c>
      <c r="J414" s="43"/>
      <c r="K414" s="106"/>
      <c r="L414" s="42"/>
      <c r="M414" s="44">
        <f>M363+E414</f>
        <v>30</v>
      </c>
      <c r="N414" s="40"/>
      <c r="O414" s="39">
        <f>O363+G414</f>
        <v>9</v>
      </c>
      <c r="P414" s="41"/>
      <c r="Q414" s="57" t="str">
        <f>IF(E414=0,"ー",IF(M414=O414,"達成","未達成"))</f>
        <v>未達成</v>
      </c>
      <c r="R414" s="43"/>
      <c r="S414" s="43"/>
      <c r="T414" s="113"/>
    </row>
    <row r="415" spans="2:27" ht="9.75" customHeight="1">
      <c r="E415" s="58"/>
      <c r="F415" s="58"/>
      <c r="G415" s="58"/>
      <c r="H415" s="58"/>
      <c r="I415" s="58"/>
      <c r="J415" s="59"/>
      <c r="K415" s="59"/>
      <c r="L415" s="60"/>
      <c r="M415" s="61"/>
      <c r="N415" s="61"/>
      <c r="O415" s="61"/>
      <c r="P415" s="61"/>
      <c r="Q415" s="62"/>
      <c r="R415" s="61"/>
      <c r="S415" s="61"/>
      <c r="T415" s="111"/>
    </row>
    <row r="416" spans="2:27" ht="19.5">
      <c r="B416" s="177">
        <f>EDATE(B365,1)</f>
        <v>46113</v>
      </c>
      <c r="C416" s="177"/>
      <c r="N416" s="115"/>
      <c r="O416" s="145" t="s">
        <v>29</v>
      </c>
      <c r="P416" s="145"/>
      <c r="Q416" s="144"/>
      <c r="R416" s="144"/>
      <c r="S416" s="144"/>
      <c r="T416" s="144"/>
      <c r="W416" s="149" t="s">
        <v>51</v>
      </c>
      <c r="X416" s="72" t="s">
        <v>49</v>
      </c>
      <c r="Y416" s="147" t="s">
        <v>50</v>
      </c>
      <c r="Z416" s="148"/>
      <c r="AA416" s="116" t="s">
        <v>80</v>
      </c>
    </row>
    <row r="417" spans="2:27" ht="18.75" customHeight="1">
      <c r="B417" s="64" t="s">
        <v>23</v>
      </c>
      <c r="C417" s="64" t="s">
        <v>3</v>
      </c>
      <c r="D417" s="172" t="s">
        <v>4</v>
      </c>
      <c r="E417" s="172"/>
      <c r="F417" s="172"/>
      <c r="G417" s="173" t="s">
        <v>5</v>
      </c>
      <c r="H417" s="173"/>
      <c r="I417" s="173"/>
      <c r="J417" s="173" t="s">
        <v>9</v>
      </c>
      <c r="K417" s="173"/>
      <c r="L417" s="173"/>
      <c r="M417" s="173" t="s">
        <v>24</v>
      </c>
      <c r="N417" s="173"/>
      <c r="O417" s="173"/>
      <c r="P417" s="173"/>
      <c r="Q417" s="173"/>
      <c r="R417" s="56" t="s">
        <v>49</v>
      </c>
      <c r="S417" s="63" t="s">
        <v>50</v>
      </c>
      <c r="T417" s="63" t="s">
        <v>87</v>
      </c>
      <c r="W417" s="150"/>
      <c r="X417" s="69" t="s">
        <v>58</v>
      </c>
      <c r="Y417" s="71" t="s">
        <v>57</v>
      </c>
      <c r="Z417" s="70" t="e">
        <f>IF(COUNTIF(C418:C452,C418)=0,"",B418+COUNTIF(B418:B452,"&gt;=1"))</f>
        <v>#VALUE!</v>
      </c>
      <c r="AA417" s="117" t="s">
        <v>58</v>
      </c>
    </row>
    <row r="418" spans="2:27">
      <c r="B418" s="73" t="str">
        <f>IF(B416&gt;DATE(基本情報!$F$10,基本情報!$H$10,基本情報!$J$10),"ー",IF(COUNTIF(C367:C401,C367)=0,"",B367+COUNTIF(B367:B401,"&gt;=1")))</f>
        <v>ー</v>
      </c>
      <c r="C418" s="74" t="str">
        <f>IF(B418="ー","ー",$C$10)</f>
        <v>ー</v>
      </c>
      <c r="D418" s="136" t="str">
        <f>IF(B418="","",IF(AND(B418&gt;=基本情報!$G$17,B418&lt;=基本情報!$J$17),"夏季休暇",IF(AND(B418&gt;=基本情報!$G$18,B418&lt;=基本情報!$J$18),"年末年始休暇",(IF($C418=基本情報!$G$16,"休日",IF($C418=基本情報!$I$16,"休日",""))))))</f>
        <v/>
      </c>
      <c r="E418" s="137"/>
      <c r="F418" s="138"/>
      <c r="G418" s="166"/>
      <c r="H418" s="167"/>
      <c r="I418" s="168"/>
      <c r="J418" s="169"/>
      <c r="K418" s="170"/>
      <c r="L418" s="171"/>
      <c r="M418" s="135"/>
      <c r="N418" s="135"/>
      <c r="O418" s="135"/>
      <c r="P418" s="135"/>
      <c r="Q418" s="135"/>
      <c r="R418" s="132" t="str">
        <f>IF(COUNTIF(B418:B424,"ー"),"ー",IF(COUNTBLANK(X418:X424)&lt;7,"×",IF(COUNTIF(G418:G424,プルダウン!$B$6)+COUNTIF(G418:G424,プルダウン!$B$7)+COUNTIF(G418:G424,プルダウン!$B$8)+COUNTIF(G418:G424,プルダウン!$B$9)+COUNTIF(G418:G424,プルダウン!$B$10)&gt;0,"ー",IF(COUNTIF(G418:G424,プルダウン!$B$3)+COUNTIF(G418:G424,プルダウン!$B$4)&gt;=2,"○","×"))))</f>
        <v>ー</v>
      </c>
      <c r="S418" s="132" t="str">
        <f>IF(R418="○",IF(COUNTBLANK(Y418:Y424)=7,R418,"×"),R418)</f>
        <v>ー</v>
      </c>
      <c r="T418" s="132" t="str">
        <f>IF(S418="○",IF(COUNTIF(AA418:AA424,プルダウン!$G$12)=0,S418,"×"),S418)</f>
        <v>ー</v>
      </c>
      <c r="W418" s="79" t="str">
        <f>IF(G418=プルダウン!$B$5,ABS(B418-J418),"")</f>
        <v/>
      </c>
      <c r="X418" s="80" t="str">
        <f>IF(AND(D418="",G418=プルダウン!$B$4),"振替作業不可",IF(AND(D418=プルダウン!$B$3,G418=プルダウン!$B$5),"振替休日不可",IF(G418=プルダウン!$B$5,IF(J418="","振替作業日未入力",IF(AND(J418-B418&gt;=-28,J418-B418&lt;=28),"","28日以内に変更")),"")))</f>
        <v/>
      </c>
      <c r="Y418" s="178" t="str">
        <f>IF(G418=プルダウン!$B$4,IF(AND(J418&gt;=$B$418,J418&lt;$Z$417),"",プルダウン!$G$9),"")</f>
        <v/>
      </c>
      <c r="Z418" s="179"/>
      <c r="AA418" s="80" t="str">
        <f>IF(OR(C418="土",C418="日"),IF(G418=プルダウン!$B$4,IF(AND(J418&gt;=B418,J418&lt;=B424),プルダウン!$G$13,プルダウン!$G$12),""),"")</f>
        <v/>
      </c>
    </row>
    <row r="419" spans="2:27">
      <c r="B419" s="75" t="str">
        <f>IF(B418="ー","ー",IF(B418+1&gt;DATE(基本情報!$F$10,基本情報!$H$10,基本情報!$J$10),"ー",B418+1))</f>
        <v>ー</v>
      </c>
      <c r="C419" s="76" t="str">
        <f t="shared" ref="C419:C447" si="60">IFERROR(TEXT(B419,"aaa"),"")</f>
        <v>ー</v>
      </c>
      <c r="D419" s="140" t="str">
        <f>IF(B419="","",IF(AND(B419&gt;=基本情報!$G$17,B419&lt;=基本情報!$J$17),"夏季休暇",IF(AND(B419&gt;=基本情報!$G$18,B419&lt;=基本情報!$J$18),"年末年始休暇",(IF($C419=基本情報!$G$16,"休日",IF($C419=基本情報!$I$16,"休日",""))))))</f>
        <v/>
      </c>
      <c r="E419" s="141"/>
      <c r="F419" s="142"/>
      <c r="G419" s="151"/>
      <c r="H419" s="152"/>
      <c r="I419" s="153"/>
      <c r="J419" s="163"/>
      <c r="K419" s="164"/>
      <c r="L419" s="165"/>
      <c r="M419" s="143"/>
      <c r="N419" s="143"/>
      <c r="O419" s="143"/>
      <c r="P419" s="143"/>
      <c r="Q419" s="143"/>
      <c r="R419" s="133"/>
      <c r="S419" s="133"/>
      <c r="T419" s="133"/>
      <c r="W419" s="81" t="str">
        <f>IF(G419=プルダウン!$B$5,ABS(B419-J419),"")</f>
        <v/>
      </c>
      <c r="X419" s="82" t="str">
        <f>IF(AND(D419="",G419=プルダウン!$B$4),"振替作業不可",IF(AND(D419=プルダウン!$B$3,G419=プルダウン!$B$5),"振替休日不可",IF(G419=プルダウン!$B$5,IF(J419="","振替作業日未入力",IF(AND(J419-B419&gt;=-28,J419-B419&lt;=28),"","28日以内に変更")),"")))</f>
        <v/>
      </c>
      <c r="Y419" s="186" t="str">
        <f>IF(G419=プルダウン!$B$4,IF(AND(J419&gt;=$B$418,J419&lt;$Z$417),"",プルダウン!$G$9),"")</f>
        <v/>
      </c>
      <c r="Z419" s="186"/>
      <c r="AA419" s="82" t="str">
        <f>IF(OR(C419="土",C419="日"),IF(G419=プルダウン!$B$4,IF(AND(J419&gt;=B418,J419&lt;=B424),プルダウン!$G$13,プルダウン!$G$12),""),"")</f>
        <v/>
      </c>
    </row>
    <row r="420" spans="2:27">
      <c r="B420" s="75" t="str">
        <f>IF(B419="ー","ー",IF(B419+1&gt;DATE(基本情報!$F$10,基本情報!$H$10,基本情報!$J$10),"ー",B419+1))</f>
        <v>ー</v>
      </c>
      <c r="C420" s="76" t="str">
        <f t="shared" si="60"/>
        <v>ー</v>
      </c>
      <c r="D420" s="140" t="str">
        <f>IF(B420="","",IF(AND(B420&gt;=基本情報!$G$17,B420&lt;=基本情報!$J$17),"夏季休暇",IF(AND(B420&gt;=基本情報!$G$18,B420&lt;=基本情報!$J$18),"年末年始休暇",(IF($C420=基本情報!$G$16,"休日",IF($C420=基本情報!$I$16,"休日",""))))))</f>
        <v/>
      </c>
      <c r="E420" s="141"/>
      <c r="F420" s="142"/>
      <c r="G420" s="151"/>
      <c r="H420" s="152"/>
      <c r="I420" s="153"/>
      <c r="J420" s="163"/>
      <c r="K420" s="164"/>
      <c r="L420" s="165"/>
      <c r="M420" s="143"/>
      <c r="N420" s="143"/>
      <c r="O420" s="143"/>
      <c r="P420" s="143"/>
      <c r="Q420" s="143"/>
      <c r="R420" s="133"/>
      <c r="S420" s="133"/>
      <c r="T420" s="133"/>
      <c r="W420" s="81" t="str">
        <f>IF(G420=プルダウン!$B$5,ABS(B420-J420),"")</f>
        <v/>
      </c>
      <c r="X420" s="82" t="str">
        <f>IF(AND(D420="",G420=プルダウン!$B$4),"振替作業不可",IF(AND(D420=プルダウン!$B$3,G420=プルダウン!$B$5),"振替休日不可",IF(G420=プルダウン!$B$5,IF(J420="","振替作業日未入力",IF(AND(J420-B420&gt;=-28,J420-B420&lt;=28),"","28日以内に変更")),"")))</f>
        <v/>
      </c>
      <c r="Y420" s="186" t="str">
        <f>IF(G420=プルダウン!$B$4,IF(AND(J420&gt;=$B$418,J420&lt;$Z$417),"",プルダウン!$G$9),"")</f>
        <v/>
      </c>
      <c r="Z420" s="186"/>
      <c r="AA420" s="82" t="str">
        <f>IF(OR(C420="土",C420="日"),IF(G420=プルダウン!$B$4,IF(AND(J420&gt;=B418,J420&lt;=B424),プルダウン!$G$13,プルダウン!$G$12),""),"")</f>
        <v/>
      </c>
    </row>
    <row r="421" spans="2:27">
      <c r="B421" s="75" t="str">
        <f>IF(B420="ー","ー",IF(B420+1&gt;DATE(基本情報!$F$10,基本情報!$H$10,基本情報!$J$10),"ー",B420+1))</f>
        <v>ー</v>
      </c>
      <c r="C421" s="76" t="str">
        <f t="shared" si="60"/>
        <v>ー</v>
      </c>
      <c r="D421" s="140" t="str">
        <f>IF(B421="","",IF(AND(B421&gt;=基本情報!$G$17,B421&lt;=基本情報!$J$17),"夏季休暇",IF(AND(B421&gt;=基本情報!$G$18,B421&lt;=基本情報!$J$18),"年末年始休暇",(IF($C421=基本情報!$G$16,"休日",IF($C421=基本情報!$I$16,"休日",""))))))</f>
        <v/>
      </c>
      <c r="E421" s="141"/>
      <c r="F421" s="142"/>
      <c r="G421" s="151"/>
      <c r="H421" s="152"/>
      <c r="I421" s="153"/>
      <c r="J421" s="163"/>
      <c r="K421" s="164"/>
      <c r="L421" s="165"/>
      <c r="M421" s="143"/>
      <c r="N421" s="143"/>
      <c r="O421" s="143"/>
      <c r="P421" s="143"/>
      <c r="Q421" s="143"/>
      <c r="R421" s="133"/>
      <c r="S421" s="133"/>
      <c r="T421" s="133"/>
      <c r="W421" s="81" t="str">
        <f>IF(G421=プルダウン!$B$5,ABS(B421-J421),"")</f>
        <v/>
      </c>
      <c r="X421" s="82" t="str">
        <f>IF(AND(D421="",G421=プルダウン!$B$4),"振替作業不可",IF(AND(D421=プルダウン!$B$3,G421=プルダウン!$B$5),"振替休日不可",IF(G421=プルダウン!$B$5,IF(J421="","振替作業日未入力",IF(AND(J421-B421&gt;=-28,J421-B421&lt;=28),"","28日以内に変更")),"")))</f>
        <v/>
      </c>
      <c r="Y421" s="186" t="str">
        <f>IF(G421=プルダウン!$B$4,IF(AND(J421&gt;=$B$418,J421&lt;$Z$417),"",プルダウン!$G$9),"")</f>
        <v/>
      </c>
      <c r="Z421" s="186"/>
      <c r="AA421" s="82" t="str">
        <f>IF(OR(C421="土",C421="日"),IF(G421=プルダウン!$B$4,IF(AND(J421&gt;=B418,J421&lt;=B424),プルダウン!$G$13,プルダウン!$G$12),""),"")</f>
        <v/>
      </c>
    </row>
    <row r="422" spans="2:27">
      <c r="B422" s="75" t="str">
        <f>IF(B421="ー","ー",IF(B421+1&gt;DATE(基本情報!$F$10,基本情報!$H$10,基本情報!$J$10),"ー",B421+1))</f>
        <v>ー</v>
      </c>
      <c r="C422" s="76" t="str">
        <f t="shared" si="60"/>
        <v>ー</v>
      </c>
      <c r="D422" s="140" t="str">
        <f>IF(B422="","",IF(AND(B422&gt;=基本情報!$G$17,B422&lt;=基本情報!$J$17),"夏季休暇",IF(AND(B422&gt;=基本情報!$G$18,B422&lt;=基本情報!$J$18),"年末年始休暇",(IF($C422=基本情報!$G$16,"休日",IF($C422=基本情報!$I$16,"休日",""))))))</f>
        <v/>
      </c>
      <c r="E422" s="141"/>
      <c r="F422" s="142"/>
      <c r="G422" s="151"/>
      <c r="H422" s="152"/>
      <c r="I422" s="153"/>
      <c r="J422" s="163"/>
      <c r="K422" s="164"/>
      <c r="L422" s="165"/>
      <c r="M422" s="143"/>
      <c r="N422" s="143"/>
      <c r="O422" s="143"/>
      <c r="P422" s="143"/>
      <c r="Q422" s="143"/>
      <c r="R422" s="133"/>
      <c r="S422" s="133"/>
      <c r="T422" s="133"/>
      <c r="W422" s="81" t="str">
        <f>IF(G422=プルダウン!$B$5,ABS(B422-J422),"")</f>
        <v/>
      </c>
      <c r="X422" s="82" t="str">
        <f>IF(AND(D422="",G422=プルダウン!$B$4),"振替作業不可",IF(AND(D422=プルダウン!$B$3,G422=プルダウン!$B$5),"振替休日不可",IF(G422=プルダウン!$B$5,IF(J422="","振替作業日未入力",IF(AND(J422-B422&gt;=-28,J422-B422&lt;=28),"","28日以内に変更")),"")))</f>
        <v/>
      </c>
      <c r="Y422" s="186" t="str">
        <f>IF(G422=プルダウン!$B$4,IF(AND(J422&gt;=$B$418,J422&lt;$Z$417),"",プルダウン!$G$9),"")</f>
        <v/>
      </c>
      <c r="Z422" s="186"/>
      <c r="AA422" s="82" t="str">
        <f>IF(OR(C422="土",C422="日"),IF(G422=プルダウン!$B$4,IF(AND(J422&gt;=B418,J422&lt;=B424),プルダウン!$G$13,プルダウン!$G$12),""),"")</f>
        <v/>
      </c>
    </row>
    <row r="423" spans="2:27">
      <c r="B423" s="75" t="str">
        <f>IF(B422="ー","ー",IF(B422+1&gt;DATE(基本情報!$F$10,基本情報!$H$10,基本情報!$J$10),"ー",B422+1))</f>
        <v>ー</v>
      </c>
      <c r="C423" s="76" t="str">
        <f t="shared" si="60"/>
        <v>ー</v>
      </c>
      <c r="D423" s="140" t="str">
        <f>IF(B423="","",IF(AND(B423&gt;=基本情報!$G$17,B423&lt;=基本情報!$J$17),"夏季休暇",IF(AND(B423&gt;=基本情報!$G$18,B423&lt;=基本情報!$J$18),"年末年始休暇",(IF($C423=基本情報!$G$16,"休日",IF($C423=基本情報!$I$16,"休日",""))))))</f>
        <v/>
      </c>
      <c r="E423" s="141"/>
      <c r="F423" s="142"/>
      <c r="G423" s="151"/>
      <c r="H423" s="152"/>
      <c r="I423" s="153"/>
      <c r="J423" s="163"/>
      <c r="K423" s="164"/>
      <c r="L423" s="165"/>
      <c r="M423" s="143"/>
      <c r="N423" s="143"/>
      <c r="O423" s="143"/>
      <c r="P423" s="143"/>
      <c r="Q423" s="143"/>
      <c r="R423" s="133"/>
      <c r="S423" s="133"/>
      <c r="T423" s="133"/>
      <c r="W423" s="81" t="str">
        <f>IF(G423=プルダウン!$B$5,ABS(B423-J423),"")</f>
        <v/>
      </c>
      <c r="X423" s="82" t="str">
        <f>IF(AND(D423="",G423=プルダウン!$B$4),"振替作業不可",IF(AND(D423=プルダウン!$B$3,G423=プルダウン!$B$5),"振替休日不可",IF(G423=プルダウン!$B$5,IF(J423="","振替作業日未入力",IF(AND(J423-B423&gt;=-28,J423-B423&lt;=28),"","28日以内に変更")),"")))</f>
        <v/>
      </c>
      <c r="Y423" s="186" t="str">
        <f>IF(G423=プルダウン!$B$4,IF(AND(J423&gt;=$B$418,J423&lt;$Z$417),"",プルダウン!$G$9),"")</f>
        <v/>
      </c>
      <c r="Z423" s="186"/>
      <c r="AA423" s="82" t="str">
        <f>IF(OR(C423="土",C423="日"),IF(G423=プルダウン!$B$4,IF(AND(J423&gt;=B418,J423&lt;=B424),プルダウン!$G$13,プルダウン!$G$12),""),"")</f>
        <v/>
      </c>
    </row>
    <row r="424" spans="2:27">
      <c r="B424" s="77" t="str">
        <f>IF(B423="ー","ー",IF(B423+1&gt;DATE(基本情報!$F$10,基本情報!$H$10,基本情報!$J$10),"ー",B423+1))</f>
        <v>ー</v>
      </c>
      <c r="C424" s="78" t="str">
        <f t="shared" si="60"/>
        <v>ー</v>
      </c>
      <c r="D424" s="154" t="str">
        <f>IF(B424="","",IF(AND(B424&gt;=基本情報!$G$17,B424&lt;=基本情報!$J$17),"夏季休暇",IF(AND(B424&gt;=基本情報!$G$18,B424&lt;=基本情報!$J$18),"年末年始休暇",(IF($C424=基本情報!$G$16,"休日",IF($C424=基本情報!$I$16,"休日",""))))))</f>
        <v/>
      </c>
      <c r="E424" s="155"/>
      <c r="F424" s="156"/>
      <c r="G424" s="157"/>
      <c r="H424" s="158"/>
      <c r="I424" s="159"/>
      <c r="J424" s="160"/>
      <c r="K424" s="161"/>
      <c r="L424" s="162"/>
      <c r="M424" s="146"/>
      <c r="N424" s="146"/>
      <c r="O424" s="146"/>
      <c r="P424" s="146"/>
      <c r="Q424" s="146"/>
      <c r="R424" s="134"/>
      <c r="S424" s="134"/>
      <c r="T424" s="134"/>
      <c r="W424" s="83" t="str">
        <f>IF(G424=プルダウン!$B$5,ABS(B424-J424),"")</f>
        <v/>
      </c>
      <c r="X424" s="84" t="str">
        <f>IF(AND(D424="",G424=プルダウン!$B$4),"振替作業不可",IF(AND(D424=プルダウン!$B$3,G424=プルダウン!$B$5),"振替休日不可",IF(G424=プルダウン!$B$5,IF(J424="","振替作業日未入力",IF(AND(J424-B424&gt;=-28,J424-B424&lt;=28),"","28日以内に変更")),"")))</f>
        <v/>
      </c>
      <c r="Y424" s="184" t="str">
        <f>IF(G424=プルダウン!$B$4,IF(AND(J424&gt;=$B$418,J424&lt;$Z$417),"",プルダウン!$G$9),"")</f>
        <v/>
      </c>
      <c r="Z424" s="184"/>
      <c r="AA424" s="84" t="str">
        <f>IF(OR(C424="土",C424="日"),IF(G424=プルダウン!$B$4,IF(AND(J424&gt;=B418,J424&lt;=B424),プルダウン!$G$13,プルダウン!$G$12),""),"")</f>
        <v/>
      </c>
    </row>
    <row r="425" spans="2:27">
      <c r="B425" s="73" t="str">
        <f>IF(B424="ー","ー",IF(B424+1&gt;DATE(基本情報!$F$10,基本情報!$H$10,基本情報!$J$10),"ー",IF(MONTH(B418)=MONTH(B424+1),B424+1,"ー")))</f>
        <v>ー</v>
      </c>
      <c r="C425" s="74" t="str">
        <f t="shared" si="60"/>
        <v>ー</v>
      </c>
      <c r="D425" s="136" t="str">
        <f>IF(B425="","",IF(AND(B425&gt;=基本情報!$G$17,B425&lt;=基本情報!$J$17),"夏季休暇",IF(AND(B425&gt;=基本情報!$G$18,B425&lt;=基本情報!$J$18),"年末年始休暇",(IF($C425=基本情報!$G$16,"休日",IF($C425=基本情報!$I$16,"休日",""))))))</f>
        <v/>
      </c>
      <c r="E425" s="137"/>
      <c r="F425" s="138"/>
      <c r="G425" s="166"/>
      <c r="H425" s="167"/>
      <c r="I425" s="168"/>
      <c r="J425" s="169"/>
      <c r="K425" s="170"/>
      <c r="L425" s="171"/>
      <c r="M425" s="135"/>
      <c r="N425" s="135"/>
      <c r="O425" s="135"/>
      <c r="P425" s="135"/>
      <c r="Q425" s="135"/>
      <c r="R425" s="132" t="str">
        <f>IF(COUNTIF(B425:B431,"ー"),"ー",IF(COUNTBLANK(X425:X431)&lt;7,"×",IF(COUNTIF(G425:G431,プルダウン!$B$6)+COUNTIF(G425:G431,プルダウン!$B$7)+COUNTIF(G425:G431,プルダウン!$B$8)+COUNTIF(G425:G431,プルダウン!$B$9)+COUNTIF(G425:G431,プルダウン!$B$10)&gt;0,"ー",IF(COUNTIF(G425:G431,プルダウン!$B$3)+COUNTIF(G425:G431,プルダウン!$B$4)&gt;=2,"○","×"))))</f>
        <v>ー</v>
      </c>
      <c r="S425" s="132" t="str">
        <f>IF(R425="○",IF(COUNTBLANK(Y425:Y431)=7,R425,"×"),R425)</f>
        <v>ー</v>
      </c>
      <c r="T425" s="132" t="str">
        <f>IF(S425="○",IF(COUNTIF(AA425:AA431,プルダウン!$G$12)=0,S425,"×"),S425)</f>
        <v>ー</v>
      </c>
      <c r="W425" s="79" t="str">
        <f>IF(G425=プルダウン!$B$5,ABS(B425-J425),"")</f>
        <v/>
      </c>
      <c r="X425" s="80" t="str">
        <f>IF(AND(D425="",G425=プルダウン!$B$4),"振替作業不可",IF(AND(D425=プルダウン!$B$3,G425=プルダウン!$B$5),"振替休日不可",IF(G425=プルダウン!$B$5,IF(J425="","振替作業日未入力",IF(AND(J425-B425&gt;=-28,J425-B425&lt;=28),"","28日以内に変更")),"")))</f>
        <v/>
      </c>
      <c r="Y425" s="185" t="str">
        <f>IF(G425=プルダウン!$B$4,IF(AND(J425&gt;=$B$418,J425&lt;$Z$417),"",プルダウン!$G$9),"")</f>
        <v/>
      </c>
      <c r="Z425" s="185"/>
      <c r="AA425" s="80" t="str">
        <f>IF(OR(C425="土",C425="日"),IF(G425=プルダウン!$B$4,IF(AND(J425&gt;=B425,J425&lt;=B431),プルダウン!$G$13,プルダウン!$G$12),""),"")</f>
        <v/>
      </c>
    </row>
    <row r="426" spans="2:27">
      <c r="B426" s="75" t="str">
        <f>IF(B425="ー","ー",IF(B425+1&gt;DATE(基本情報!$F$10,基本情報!$H$10,基本情報!$J$10),"ー",B425+1))</f>
        <v>ー</v>
      </c>
      <c r="C426" s="76" t="str">
        <f t="shared" si="60"/>
        <v>ー</v>
      </c>
      <c r="D426" s="140" t="str">
        <f>IF(B426="","",IF(AND(B426&gt;=基本情報!$G$17,B426&lt;=基本情報!$J$17),"夏季休暇",IF(AND(B426&gt;=基本情報!$G$18,B426&lt;=基本情報!$J$18),"年末年始休暇",(IF($C426=基本情報!$G$16,"休日",IF($C426=基本情報!$I$16,"休日",""))))))</f>
        <v/>
      </c>
      <c r="E426" s="141"/>
      <c r="F426" s="142"/>
      <c r="G426" s="151"/>
      <c r="H426" s="152"/>
      <c r="I426" s="153"/>
      <c r="J426" s="163"/>
      <c r="K426" s="164"/>
      <c r="L426" s="165"/>
      <c r="M426" s="143"/>
      <c r="N426" s="143"/>
      <c r="O426" s="143"/>
      <c r="P426" s="143"/>
      <c r="Q426" s="143"/>
      <c r="R426" s="133"/>
      <c r="S426" s="133"/>
      <c r="T426" s="133"/>
      <c r="W426" s="81" t="str">
        <f>IF(G426=プルダウン!$B$5,ABS(B426-J426),"")</f>
        <v/>
      </c>
      <c r="X426" s="82" t="str">
        <f>IF(AND(D426="",G426=プルダウン!$B$4),"振替作業不可",IF(AND(D426=プルダウン!$B$3,G426=プルダウン!$B$5),"振替休日不可",IF(G426=プルダウン!$B$5,IF(J426="","振替作業日未入力",IF(AND(J426-B426&gt;=-28,J426-B426&lt;=28),"","28日以内に変更")),"")))</f>
        <v/>
      </c>
      <c r="Y426" s="186" t="str">
        <f>IF(G426=プルダウン!$B$4,IF(AND(J426&gt;=$B$418,J426&lt;$Z$417),"",プルダウン!$G$9),"")</f>
        <v/>
      </c>
      <c r="Z426" s="186"/>
      <c r="AA426" s="82" t="str">
        <f>IF(OR(C426="土",C426="日"),IF(G426=プルダウン!$B$4,IF(AND(J426&gt;=B425,J426&lt;=B431),プルダウン!$G$13,プルダウン!$G$12),""),"")</f>
        <v/>
      </c>
    </row>
    <row r="427" spans="2:27">
      <c r="B427" s="75" t="str">
        <f>IF(B426="ー","ー",IF(B426+1&gt;DATE(基本情報!$F$10,基本情報!$H$10,基本情報!$J$10),"ー",B426+1))</f>
        <v>ー</v>
      </c>
      <c r="C427" s="76" t="str">
        <f t="shared" si="60"/>
        <v>ー</v>
      </c>
      <c r="D427" s="140" t="str">
        <f>IF(B427="","",IF(AND(B427&gt;=基本情報!$G$17,B427&lt;=基本情報!$J$17),"夏季休暇",IF(AND(B427&gt;=基本情報!$G$18,B427&lt;=基本情報!$J$18),"年末年始休暇",(IF($C427=基本情報!$G$16,"休日",IF($C427=基本情報!$I$16,"休日",""))))))</f>
        <v/>
      </c>
      <c r="E427" s="141"/>
      <c r="F427" s="142"/>
      <c r="G427" s="151"/>
      <c r="H427" s="152"/>
      <c r="I427" s="153"/>
      <c r="J427" s="163"/>
      <c r="K427" s="164"/>
      <c r="L427" s="165"/>
      <c r="M427" s="143"/>
      <c r="N427" s="143"/>
      <c r="O427" s="143"/>
      <c r="P427" s="143"/>
      <c r="Q427" s="143"/>
      <c r="R427" s="133"/>
      <c r="S427" s="133"/>
      <c r="T427" s="133"/>
      <c r="W427" s="81" t="str">
        <f>IF(G427=プルダウン!$B$5,ABS(B427-J427),"")</f>
        <v/>
      </c>
      <c r="X427" s="82" t="str">
        <f>IF(AND(D427="",G427=プルダウン!$B$4),"振替作業不可",IF(AND(D427=プルダウン!$B$3,G427=プルダウン!$B$5),"振替休日不可",IF(G427=プルダウン!$B$5,IF(J427="","振替作業日未入力",IF(AND(J427-B427&gt;=-28,J427-B427&lt;=28),"","28日以内に変更")),"")))</f>
        <v/>
      </c>
      <c r="Y427" s="186" t="str">
        <f>IF(G427=プルダウン!$B$4,IF(AND(J427&gt;=$B$418,J427&lt;$Z$417),"",プルダウン!$G$9),"")</f>
        <v/>
      </c>
      <c r="Z427" s="186"/>
      <c r="AA427" s="82" t="str">
        <f>IF(OR(C427="土",C427="日"),IF(G427=プルダウン!$B$4,IF(AND(J427&gt;=B425,J427&lt;=B431),プルダウン!$G$13,プルダウン!$G$12),""),"")</f>
        <v/>
      </c>
    </row>
    <row r="428" spans="2:27">
      <c r="B428" s="75" t="str">
        <f>IF(B427="ー","ー",IF(B427+1&gt;DATE(基本情報!$F$10,基本情報!$H$10,基本情報!$J$10),"ー",B427+1))</f>
        <v>ー</v>
      </c>
      <c r="C428" s="76" t="str">
        <f t="shared" si="60"/>
        <v>ー</v>
      </c>
      <c r="D428" s="140" t="str">
        <f>IF(B428="","",IF(AND(B428&gt;=基本情報!$G$17,B428&lt;=基本情報!$J$17),"夏季休暇",IF(AND(B428&gt;=基本情報!$G$18,B428&lt;=基本情報!$J$18),"年末年始休暇",(IF($C428=基本情報!$G$16,"休日",IF($C428=基本情報!$I$16,"休日",""))))))</f>
        <v/>
      </c>
      <c r="E428" s="141"/>
      <c r="F428" s="142"/>
      <c r="G428" s="151"/>
      <c r="H428" s="152"/>
      <c r="I428" s="153"/>
      <c r="J428" s="163"/>
      <c r="K428" s="164"/>
      <c r="L428" s="165"/>
      <c r="M428" s="143"/>
      <c r="N428" s="143"/>
      <c r="O428" s="143"/>
      <c r="P428" s="143"/>
      <c r="Q428" s="143"/>
      <c r="R428" s="133"/>
      <c r="S428" s="133"/>
      <c r="T428" s="133"/>
      <c r="W428" s="81" t="str">
        <f>IF(G428=プルダウン!$B$5,ABS(B428-J428),"")</f>
        <v/>
      </c>
      <c r="X428" s="82" t="str">
        <f>IF(AND(D428="",G428=プルダウン!$B$4),"振替作業不可",IF(AND(D428=プルダウン!$B$3,G428=プルダウン!$B$5),"振替休日不可",IF(G428=プルダウン!$B$5,IF(J428="","振替作業日未入力",IF(AND(J428-B428&gt;=-28,J428-B428&lt;=28),"","28日以内に変更")),"")))</f>
        <v/>
      </c>
      <c r="Y428" s="186" t="str">
        <f>IF(G428=プルダウン!$B$4,IF(AND(J428&gt;=$B$418,J428&lt;$Z$417),"",プルダウン!$G$9),"")</f>
        <v/>
      </c>
      <c r="Z428" s="186"/>
      <c r="AA428" s="82" t="str">
        <f>IF(OR(C428="土",C428="日"),IF(G428=プルダウン!$B$4,IF(AND(J428&gt;=B425,J428&lt;=B431),プルダウン!$G$13,プルダウン!$G$12),""),"")</f>
        <v/>
      </c>
    </row>
    <row r="429" spans="2:27">
      <c r="B429" s="75" t="str">
        <f>IF(B428="ー","ー",IF(B428+1&gt;DATE(基本情報!$F$10,基本情報!$H$10,基本情報!$J$10),"ー",B428+1))</f>
        <v>ー</v>
      </c>
      <c r="C429" s="76" t="str">
        <f t="shared" si="60"/>
        <v>ー</v>
      </c>
      <c r="D429" s="140" t="str">
        <f>IF(B429="","",IF(AND(B429&gt;=基本情報!$G$17,B429&lt;=基本情報!$J$17),"夏季休暇",IF(AND(B429&gt;=基本情報!$G$18,B429&lt;=基本情報!$J$18),"年末年始休暇",(IF($C429=基本情報!$G$16,"休日",IF($C429=基本情報!$I$16,"休日",""))))))</f>
        <v/>
      </c>
      <c r="E429" s="141"/>
      <c r="F429" s="142"/>
      <c r="G429" s="151"/>
      <c r="H429" s="152"/>
      <c r="I429" s="153"/>
      <c r="J429" s="163"/>
      <c r="K429" s="164"/>
      <c r="L429" s="165"/>
      <c r="M429" s="143"/>
      <c r="N429" s="143"/>
      <c r="O429" s="143"/>
      <c r="P429" s="143"/>
      <c r="Q429" s="143"/>
      <c r="R429" s="133"/>
      <c r="S429" s="133"/>
      <c r="T429" s="133"/>
      <c r="W429" s="81" t="str">
        <f>IF(G429=プルダウン!$B$5,ABS(B429-J429),"")</f>
        <v/>
      </c>
      <c r="X429" s="82" t="str">
        <f>IF(AND(D429="",G429=プルダウン!$B$4),"振替作業不可",IF(AND(D429=プルダウン!$B$3,G429=プルダウン!$B$5),"振替休日不可",IF(G429=プルダウン!$B$5,IF(J429="","振替作業日未入力",IF(AND(J429-B429&gt;=-28,J429-B429&lt;=28),"","28日以内に変更")),"")))</f>
        <v/>
      </c>
      <c r="Y429" s="186" t="str">
        <f>IF(G429=プルダウン!$B$4,IF(AND(J429&gt;=$B$418,J429&lt;$Z$417),"",プルダウン!$G$9),"")</f>
        <v/>
      </c>
      <c r="Z429" s="186"/>
      <c r="AA429" s="82" t="str">
        <f>IF(OR(C429="土",C429="日"),IF(G429=プルダウン!$B$4,IF(AND(J429&gt;=B425,J429&lt;=B431),プルダウン!$G$13,プルダウン!$G$12),""),"")</f>
        <v/>
      </c>
    </row>
    <row r="430" spans="2:27">
      <c r="B430" s="75" t="str">
        <f>IF(B429="ー","ー",IF(B429+1&gt;DATE(基本情報!$F$10,基本情報!$H$10,基本情報!$J$10),"ー",B429+1))</f>
        <v>ー</v>
      </c>
      <c r="C430" s="76" t="str">
        <f t="shared" si="60"/>
        <v>ー</v>
      </c>
      <c r="D430" s="140" t="str">
        <f>IF(B430="","",IF(AND(B430&gt;=基本情報!$G$17,B430&lt;=基本情報!$J$17),"夏季休暇",IF(AND(B430&gt;=基本情報!$G$18,B430&lt;=基本情報!$J$18),"年末年始休暇",(IF($C430=基本情報!$G$16,"休日",IF($C430=基本情報!$I$16,"休日",""))))))</f>
        <v/>
      </c>
      <c r="E430" s="141"/>
      <c r="F430" s="142"/>
      <c r="G430" s="151"/>
      <c r="H430" s="152"/>
      <c r="I430" s="153"/>
      <c r="J430" s="163"/>
      <c r="K430" s="164"/>
      <c r="L430" s="165"/>
      <c r="M430" s="143"/>
      <c r="N430" s="143"/>
      <c r="O430" s="143"/>
      <c r="P430" s="143"/>
      <c r="Q430" s="143"/>
      <c r="R430" s="133"/>
      <c r="S430" s="133"/>
      <c r="T430" s="133"/>
      <c r="W430" s="81" t="str">
        <f>IF(G430=プルダウン!$B$5,ABS(B430-J430),"")</f>
        <v/>
      </c>
      <c r="X430" s="82" t="str">
        <f>IF(AND(D430="",G430=プルダウン!$B$4),"振替作業不可",IF(AND(D430=プルダウン!$B$3,G430=プルダウン!$B$5),"振替休日不可",IF(G430=プルダウン!$B$5,IF(J430="","振替作業日未入力",IF(AND(J430-B430&gt;=-28,J430-B430&lt;=28),"","28日以内に変更")),"")))</f>
        <v/>
      </c>
      <c r="Y430" s="186" t="str">
        <f>IF(G430=プルダウン!$B$4,IF(AND(J430&gt;=$B$418,J430&lt;$Z$417),"",プルダウン!$G$9),"")</f>
        <v/>
      </c>
      <c r="Z430" s="186"/>
      <c r="AA430" s="82" t="str">
        <f>IF(OR(C430="土",C430="日"),IF(G430=プルダウン!$B$4,IF(AND(J430&gt;=B425,J430&lt;=B431),プルダウン!$G$13,プルダウン!$G$12),""),"")</f>
        <v/>
      </c>
    </row>
    <row r="431" spans="2:27">
      <c r="B431" s="77" t="str">
        <f>IF(B430="ー","ー",IF(B430+1&gt;DATE(基本情報!$F$10,基本情報!$H$10,基本情報!$J$10),"ー",B430+1))</f>
        <v>ー</v>
      </c>
      <c r="C431" s="78" t="str">
        <f t="shared" si="60"/>
        <v>ー</v>
      </c>
      <c r="D431" s="154" t="str">
        <f>IF(B431="","",IF(AND(B431&gt;=基本情報!$G$17,B431&lt;=基本情報!$J$17),"夏季休暇",IF(AND(B431&gt;=基本情報!$G$18,B431&lt;=基本情報!$J$18),"年末年始休暇",(IF($C431=基本情報!$G$16,"休日",IF($C431=基本情報!$I$16,"休日",""))))))</f>
        <v/>
      </c>
      <c r="E431" s="155"/>
      <c r="F431" s="156"/>
      <c r="G431" s="157"/>
      <c r="H431" s="158"/>
      <c r="I431" s="159"/>
      <c r="J431" s="160"/>
      <c r="K431" s="161"/>
      <c r="L431" s="162"/>
      <c r="M431" s="146"/>
      <c r="N431" s="146"/>
      <c r="O431" s="146"/>
      <c r="P431" s="146"/>
      <c r="Q431" s="146"/>
      <c r="R431" s="134"/>
      <c r="S431" s="134"/>
      <c r="T431" s="134"/>
      <c r="W431" s="83" t="str">
        <f>IF(G431=プルダウン!$B$5,ABS(B431-J431),"")</f>
        <v/>
      </c>
      <c r="X431" s="84" t="str">
        <f>IF(AND(D431="",G431=プルダウン!$B$4),"振替作業不可",IF(AND(D431=プルダウン!$B$3,G431=プルダウン!$B$5),"振替休日不可",IF(G431=プルダウン!$B$5,IF(J431="","振替作業日未入力",IF(AND(J431-B431&gt;=-28,J431-B431&lt;=28),"","28日以内に変更")),"")))</f>
        <v/>
      </c>
      <c r="Y431" s="184" t="str">
        <f>IF(G431=プルダウン!$B$4,IF(AND(J431&gt;=$B$418,J431&lt;$Z$417),"",プルダウン!$G$9),"")</f>
        <v/>
      </c>
      <c r="Z431" s="184"/>
      <c r="AA431" s="84" t="str">
        <f>IF(OR(C431="土",C431="日"),IF(G431=プルダウン!$B$4,IF(AND(J431&gt;=B425,J431&lt;=B431),プルダウン!$G$13,プルダウン!$G$12),""),"")</f>
        <v/>
      </c>
    </row>
    <row r="432" spans="2:27">
      <c r="B432" s="73" t="str">
        <f>IF(B431="ー","ー",IF(B431+1&gt;DATE(基本情報!$F$10,基本情報!$H$10,基本情報!$J$10),"ー",IF(MONTH(B425)=MONTH(B431+1),B431+1,"ー")))</f>
        <v>ー</v>
      </c>
      <c r="C432" s="74" t="str">
        <f t="shared" si="60"/>
        <v>ー</v>
      </c>
      <c r="D432" s="136" t="str">
        <f>IF(B432="","",IF(AND(B432&gt;=基本情報!$G$17,B432&lt;=基本情報!$J$17),"夏季休暇",IF(AND(B432&gt;=基本情報!$G$18,B432&lt;=基本情報!$J$18),"年末年始休暇",(IF($C432=基本情報!$G$16,"休日",IF($C432=基本情報!$I$16,"休日",""))))))</f>
        <v/>
      </c>
      <c r="E432" s="137"/>
      <c r="F432" s="138"/>
      <c r="G432" s="166"/>
      <c r="H432" s="167"/>
      <c r="I432" s="168"/>
      <c r="J432" s="169"/>
      <c r="K432" s="170"/>
      <c r="L432" s="171"/>
      <c r="M432" s="135"/>
      <c r="N432" s="135"/>
      <c r="O432" s="135"/>
      <c r="P432" s="135"/>
      <c r="Q432" s="135"/>
      <c r="R432" s="132" t="str">
        <f>IF(COUNTIF(B432:B438,"ー"),"ー",IF(COUNTBLANK(X432:X438)&lt;7,"×",IF(COUNTIF(G432:G438,プルダウン!$B$6)+COUNTIF(G432:G438,プルダウン!$B$7)+COUNTIF(G432:G438,プルダウン!$B$8)+COUNTIF(G432:G438,プルダウン!$B$9)+COUNTIF(G432:G438,プルダウン!$B$10)&gt;0,"ー",IF(COUNTIF(G432:G438,プルダウン!$B$3)+COUNTIF(G432:G438,プルダウン!$B$4)&gt;=2,"○","×"))))</f>
        <v>ー</v>
      </c>
      <c r="S432" s="132" t="str">
        <f>IF(R432="○",IF(COUNTBLANK(Y432:Y438)=7,R432,"×"),R432)</f>
        <v>ー</v>
      </c>
      <c r="T432" s="132" t="str">
        <f>IF(S432="○",IF(COUNTIF(AA432:AA438,プルダウン!$G$12)=0,S432,"×"),S432)</f>
        <v>ー</v>
      </c>
      <c r="W432" s="79" t="str">
        <f>IF(G432=プルダウン!$B$5,ABS(B432-J432),"")</f>
        <v/>
      </c>
      <c r="X432" s="80" t="str">
        <f>IF(AND(D432="",G432=プルダウン!$B$4),"振替作業不可",IF(AND(D432=プルダウン!$B$3,G432=プルダウン!$B$5),"振替休日不可",IF(G432=プルダウン!$B$5,IF(J432="","振替作業日未入力",IF(AND(J432-B432&gt;=-28,J432-B432&lt;=28),"","28日以内に変更")),"")))</f>
        <v/>
      </c>
      <c r="Y432" s="185" t="str">
        <f>IF(G432=プルダウン!$B$4,IF(AND(J432&gt;=$B$418,J432&lt;$Z$417),"",プルダウン!$G$9),"")</f>
        <v/>
      </c>
      <c r="Z432" s="185"/>
      <c r="AA432" s="80" t="str">
        <f>IF(OR(C432="土",C432="日"),IF(G432=プルダウン!$B$4,IF(AND(J432&gt;=B432,J432&lt;=B438),プルダウン!$G$13,プルダウン!$G$12),""),"")</f>
        <v/>
      </c>
    </row>
    <row r="433" spans="2:27">
      <c r="B433" s="75" t="str">
        <f>IF(B432="ー","ー",IF(B432+1&gt;DATE(基本情報!$F$10,基本情報!$H$10,基本情報!$J$10),"ー",B432+1))</f>
        <v>ー</v>
      </c>
      <c r="C433" s="76" t="str">
        <f t="shared" si="60"/>
        <v>ー</v>
      </c>
      <c r="D433" s="140" t="str">
        <f>IF(B433="","",IF(AND(B433&gt;=基本情報!$G$17,B433&lt;=基本情報!$J$17),"夏季休暇",IF(AND(B433&gt;=基本情報!$G$18,B433&lt;=基本情報!$J$18),"年末年始休暇",(IF($C433=基本情報!$G$16,"休日",IF($C433=基本情報!$I$16,"休日",""))))))</f>
        <v/>
      </c>
      <c r="E433" s="141"/>
      <c r="F433" s="142"/>
      <c r="G433" s="151"/>
      <c r="H433" s="152"/>
      <c r="I433" s="153"/>
      <c r="J433" s="163"/>
      <c r="K433" s="164"/>
      <c r="L433" s="165"/>
      <c r="M433" s="143"/>
      <c r="N433" s="143"/>
      <c r="O433" s="143"/>
      <c r="P433" s="143"/>
      <c r="Q433" s="143"/>
      <c r="R433" s="133"/>
      <c r="S433" s="133"/>
      <c r="T433" s="133"/>
      <c r="W433" s="81" t="str">
        <f>IF(G433=プルダウン!$B$5,ABS(B433-J433),"")</f>
        <v/>
      </c>
      <c r="X433" s="82" t="str">
        <f>IF(AND(D433="",G433=プルダウン!$B$4),"振替作業不可",IF(AND(D433=プルダウン!$B$3,G433=プルダウン!$B$5),"振替休日不可",IF(G433=プルダウン!$B$5,IF(J433="","振替作業日未入力",IF(AND(J433-B433&gt;=-28,J433-B433&lt;=28),"","28日以内に変更")),"")))</f>
        <v/>
      </c>
      <c r="Y433" s="186" t="str">
        <f>IF(G433=プルダウン!$B$4,IF(AND(J433&gt;=$B$418,J433&lt;$Z$417),"",プルダウン!$G$9),"")</f>
        <v/>
      </c>
      <c r="Z433" s="186"/>
      <c r="AA433" s="82" t="str">
        <f>IF(OR(C433="土",C433="日"),IF(G433=プルダウン!$B$4,IF(AND(J433&gt;=B432,J433&lt;=B438),プルダウン!$G$13,プルダウン!$G$12),""),"")</f>
        <v/>
      </c>
    </row>
    <row r="434" spans="2:27">
      <c r="B434" s="75" t="str">
        <f>IF(B433="ー","ー",IF(B433+1&gt;DATE(基本情報!$F$10,基本情報!$H$10,基本情報!$J$10),"ー",B433+1))</f>
        <v>ー</v>
      </c>
      <c r="C434" s="76" t="str">
        <f t="shared" si="60"/>
        <v>ー</v>
      </c>
      <c r="D434" s="140" t="str">
        <f>IF(B434="","",IF(AND(B434&gt;=基本情報!$G$17,B434&lt;=基本情報!$J$17),"夏季休暇",IF(AND(B434&gt;=基本情報!$G$18,B434&lt;=基本情報!$J$18),"年末年始休暇",(IF($C434=基本情報!$G$16,"休日",IF($C434=基本情報!$I$16,"休日",""))))))</f>
        <v/>
      </c>
      <c r="E434" s="141"/>
      <c r="F434" s="142"/>
      <c r="G434" s="151"/>
      <c r="H434" s="152"/>
      <c r="I434" s="153"/>
      <c r="J434" s="163"/>
      <c r="K434" s="164"/>
      <c r="L434" s="165"/>
      <c r="M434" s="143"/>
      <c r="N434" s="143"/>
      <c r="O434" s="143"/>
      <c r="P434" s="143"/>
      <c r="Q434" s="143"/>
      <c r="R434" s="133"/>
      <c r="S434" s="133"/>
      <c r="T434" s="133"/>
      <c r="W434" s="81" t="str">
        <f>IF(G434=プルダウン!$B$5,ABS(B434-J434),"")</f>
        <v/>
      </c>
      <c r="X434" s="82" t="str">
        <f>IF(AND(D434="",G434=プルダウン!$B$4),"振替作業不可",IF(AND(D434=プルダウン!$B$3,G434=プルダウン!$B$5),"振替休日不可",IF(G434=プルダウン!$B$5,IF(J434="","振替作業日未入力",IF(AND(J434-B434&gt;=-28,J434-B434&lt;=28),"","28日以内に変更")),"")))</f>
        <v/>
      </c>
      <c r="Y434" s="186" t="str">
        <f>IF(G434=プルダウン!$B$4,IF(AND(J434&gt;=$B$418,J434&lt;$Z$417),"",プルダウン!$G$9),"")</f>
        <v/>
      </c>
      <c r="Z434" s="186"/>
      <c r="AA434" s="82" t="str">
        <f>IF(OR(C434="土",C434="日"),IF(G434=プルダウン!$B$4,IF(AND(J434&gt;=B432,J434&lt;=B438),プルダウン!$G$13,プルダウン!$G$12),""),"")</f>
        <v/>
      </c>
    </row>
    <row r="435" spans="2:27">
      <c r="B435" s="75" t="str">
        <f>IF(B434="ー","ー",IF(B434+1&gt;DATE(基本情報!$F$10,基本情報!$H$10,基本情報!$J$10),"ー",B434+1))</f>
        <v>ー</v>
      </c>
      <c r="C435" s="76" t="str">
        <f t="shared" si="60"/>
        <v>ー</v>
      </c>
      <c r="D435" s="140" t="str">
        <f>IF(B435="","",IF(AND(B435&gt;=基本情報!$G$17,B435&lt;=基本情報!$J$17),"夏季休暇",IF(AND(B435&gt;=基本情報!$G$18,B435&lt;=基本情報!$J$18),"年末年始休暇",(IF($C435=基本情報!$G$16,"休日",IF($C435=基本情報!$I$16,"休日",""))))))</f>
        <v/>
      </c>
      <c r="E435" s="141"/>
      <c r="F435" s="142"/>
      <c r="G435" s="151"/>
      <c r="H435" s="152"/>
      <c r="I435" s="153"/>
      <c r="J435" s="163"/>
      <c r="K435" s="164"/>
      <c r="L435" s="165"/>
      <c r="M435" s="143"/>
      <c r="N435" s="143"/>
      <c r="O435" s="143"/>
      <c r="P435" s="143"/>
      <c r="Q435" s="143"/>
      <c r="R435" s="133"/>
      <c r="S435" s="133"/>
      <c r="T435" s="133"/>
      <c r="W435" s="81" t="str">
        <f>IF(G435=プルダウン!$B$5,ABS(B435-J435),"")</f>
        <v/>
      </c>
      <c r="X435" s="82" t="str">
        <f>IF(AND(D435="",G435=プルダウン!$B$4),"振替作業不可",IF(AND(D435=プルダウン!$B$3,G435=プルダウン!$B$5),"振替休日不可",IF(G435=プルダウン!$B$5,IF(J435="","振替作業日未入力",IF(AND(J435-B435&gt;=-28,J435-B435&lt;=28),"","28日以内に変更")),"")))</f>
        <v/>
      </c>
      <c r="Y435" s="186" t="str">
        <f>IF(G435=プルダウン!$B$4,IF(AND(J435&gt;=$B$418,J435&lt;$Z$417),"",プルダウン!$G$9),"")</f>
        <v/>
      </c>
      <c r="Z435" s="186"/>
      <c r="AA435" s="82" t="str">
        <f>IF(OR(C435="土",C435="日"),IF(G435=プルダウン!$B$4,IF(AND(J435&gt;=B432,J435&lt;=B438),プルダウン!$G$13,プルダウン!$G$12),""),"")</f>
        <v/>
      </c>
    </row>
    <row r="436" spans="2:27">
      <c r="B436" s="75" t="str">
        <f>IF(B435="ー","ー",IF(B435+1&gt;DATE(基本情報!$F$10,基本情報!$H$10,基本情報!$J$10),"ー",B435+1))</f>
        <v>ー</v>
      </c>
      <c r="C436" s="76" t="str">
        <f t="shared" si="60"/>
        <v>ー</v>
      </c>
      <c r="D436" s="140" t="str">
        <f>IF(B436="","",IF(AND(B436&gt;=基本情報!$G$17,B436&lt;=基本情報!$J$17),"夏季休暇",IF(AND(B436&gt;=基本情報!$G$18,B436&lt;=基本情報!$J$18),"年末年始休暇",(IF($C436=基本情報!$G$16,"休日",IF($C436=基本情報!$I$16,"休日",""))))))</f>
        <v/>
      </c>
      <c r="E436" s="141"/>
      <c r="F436" s="142"/>
      <c r="G436" s="151"/>
      <c r="H436" s="152"/>
      <c r="I436" s="153"/>
      <c r="J436" s="163"/>
      <c r="K436" s="164"/>
      <c r="L436" s="165"/>
      <c r="M436" s="143"/>
      <c r="N436" s="143"/>
      <c r="O436" s="143"/>
      <c r="P436" s="143"/>
      <c r="Q436" s="143"/>
      <c r="R436" s="133"/>
      <c r="S436" s="133"/>
      <c r="T436" s="133"/>
      <c r="W436" s="81" t="str">
        <f>IF(G436=プルダウン!$B$5,ABS(B436-J436),"")</f>
        <v/>
      </c>
      <c r="X436" s="82" t="str">
        <f>IF(AND(D436="",G436=プルダウン!$B$4),"振替作業不可",IF(AND(D436=プルダウン!$B$3,G436=プルダウン!$B$5),"振替休日不可",IF(G436=プルダウン!$B$5,IF(J436="","振替作業日未入力",IF(AND(J436-B436&gt;=-28,J436-B436&lt;=28),"","28日以内に変更")),"")))</f>
        <v/>
      </c>
      <c r="Y436" s="186" t="str">
        <f>IF(G436=プルダウン!$B$4,IF(AND(J436&gt;=$B$418,J436&lt;$Z$417),"",プルダウン!$G$9),"")</f>
        <v/>
      </c>
      <c r="Z436" s="186"/>
      <c r="AA436" s="82" t="str">
        <f>IF(OR(C436="土",C436="日"),IF(G436=プルダウン!$B$4,IF(AND(J436&gt;=B432,J436&lt;=B438),プルダウン!$G$13,プルダウン!$G$12),""),"")</f>
        <v/>
      </c>
    </row>
    <row r="437" spans="2:27">
      <c r="B437" s="75" t="str">
        <f>IF(B436="ー","ー",IF(B436+1&gt;DATE(基本情報!$F$10,基本情報!$H$10,基本情報!$J$10),"ー",B436+1))</f>
        <v>ー</v>
      </c>
      <c r="C437" s="76" t="str">
        <f t="shared" si="60"/>
        <v>ー</v>
      </c>
      <c r="D437" s="140" t="str">
        <f>IF(B437="","",IF(AND(B437&gt;=基本情報!$G$17,B437&lt;=基本情報!$J$17),"夏季休暇",IF(AND(B437&gt;=基本情報!$G$18,B437&lt;=基本情報!$J$18),"年末年始休暇",(IF($C437=基本情報!$G$16,"休日",IF($C437=基本情報!$I$16,"休日",""))))))</f>
        <v/>
      </c>
      <c r="E437" s="141"/>
      <c r="F437" s="142"/>
      <c r="G437" s="151"/>
      <c r="H437" s="152"/>
      <c r="I437" s="153"/>
      <c r="J437" s="163"/>
      <c r="K437" s="164"/>
      <c r="L437" s="165"/>
      <c r="M437" s="143"/>
      <c r="N437" s="143"/>
      <c r="O437" s="143"/>
      <c r="P437" s="143"/>
      <c r="Q437" s="143"/>
      <c r="R437" s="133"/>
      <c r="S437" s="133"/>
      <c r="T437" s="133"/>
      <c r="W437" s="81" t="str">
        <f>IF(G437=プルダウン!$B$5,ABS(B437-J437),"")</f>
        <v/>
      </c>
      <c r="X437" s="82" t="str">
        <f>IF(AND(D437="",G437=プルダウン!$B$4),"振替作業不可",IF(AND(D437=プルダウン!$B$3,G437=プルダウン!$B$5),"振替休日不可",IF(G437=プルダウン!$B$5,IF(J437="","振替作業日未入力",IF(AND(J437-B437&gt;=-28,J437-B437&lt;=28),"","28日以内に変更")),"")))</f>
        <v/>
      </c>
      <c r="Y437" s="186" t="str">
        <f>IF(G437=プルダウン!$B$4,IF(AND(J437&gt;=$B$418,J437&lt;$Z$417),"",プルダウン!$G$9),"")</f>
        <v/>
      </c>
      <c r="Z437" s="186"/>
      <c r="AA437" s="82" t="str">
        <f>IF(OR(C437="土",C437="日"),IF(G437=プルダウン!$B$4,IF(AND(J437&gt;=B432,J437&lt;=B438),プルダウン!$G$13,プルダウン!$G$12),""),"")</f>
        <v/>
      </c>
    </row>
    <row r="438" spans="2:27">
      <c r="B438" s="77" t="str">
        <f>IF(B437="ー","ー",IF(B437+1&gt;DATE(基本情報!$F$10,基本情報!$H$10,基本情報!$J$10),"ー",B437+1))</f>
        <v>ー</v>
      </c>
      <c r="C438" s="78" t="str">
        <f t="shared" si="60"/>
        <v>ー</v>
      </c>
      <c r="D438" s="154" t="str">
        <f>IF(B438="","",IF(AND(B438&gt;=基本情報!$G$17,B438&lt;=基本情報!$J$17),"夏季休暇",IF(AND(B438&gt;=基本情報!$G$18,B438&lt;=基本情報!$J$18),"年末年始休暇",(IF($C438=基本情報!$G$16,"休日",IF($C438=基本情報!$I$16,"休日",""))))))</f>
        <v/>
      </c>
      <c r="E438" s="155"/>
      <c r="F438" s="156"/>
      <c r="G438" s="157"/>
      <c r="H438" s="158"/>
      <c r="I438" s="159"/>
      <c r="J438" s="160"/>
      <c r="K438" s="161"/>
      <c r="L438" s="162"/>
      <c r="M438" s="146"/>
      <c r="N438" s="146"/>
      <c r="O438" s="146"/>
      <c r="P438" s="146"/>
      <c r="Q438" s="146"/>
      <c r="R438" s="134"/>
      <c r="S438" s="134"/>
      <c r="T438" s="134"/>
      <c r="W438" s="83" t="str">
        <f>IF(G438=プルダウン!$B$5,ABS(B438-J438),"")</f>
        <v/>
      </c>
      <c r="X438" s="84" t="str">
        <f>IF(AND(D438="",G438=プルダウン!$B$4),"振替作業不可",IF(AND(D438=プルダウン!$B$3,G438=プルダウン!$B$5),"振替休日不可",IF(G438=プルダウン!$B$5,IF(J438="","振替作業日未入力",IF(AND(J438-B438&gt;=-28,J438-B438&lt;=28),"","28日以内に変更")),"")))</f>
        <v/>
      </c>
      <c r="Y438" s="184" t="str">
        <f>IF(G438=プルダウン!$B$4,IF(AND(J438&gt;=$B$418,J438&lt;$Z$417),"",プルダウン!$G$9),"")</f>
        <v/>
      </c>
      <c r="Z438" s="184"/>
      <c r="AA438" s="84" t="str">
        <f>IF(OR(C438="土",C438="日"),IF(G438=プルダウン!$B$4,IF(AND(J438&gt;=B432,J438&lt;=B438),プルダウン!$G$13,プルダウン!$G$12),""),"")</f>
        <v/>
      </c>
    </row>
    <row r="439" spans="2:27">
      <c r="B439" s="73" t="str">
        <f>IF(B438="ー","ー",IF(B438+1&gt;DATE(基本情報!$F$10,基本情報!$H$10,基本情報!$J$10),"ー",IF(MONTH(B432)=MONTH(B438+1),B438+1,"ー")))</f>
        <v>ー</v>
      </c>
      <c r="C439" s="74" t="str">
        <f t="shared" si="60"/>
        <v>ー</v>
      </c>
      <c r="D439" s="136" t="str">
        <f>IF(B439="","",IF(AND(B439&gt;=基本情報!$G$17,B439&lt;=基本情報!$J$17),"夏季休暇",IF(AND(B439&gt;=基本情報!$G$18,B439&lt;=基本情報!$J$18),"年末年始休暇",(IF($C439=基本情報!$G$16,"休日",IF($C439=基本情報!$I$16,"休日",""))))))</f>
        <v/>
      </c>
      <c r="E439" s="137"/>
      <c r="F439" s="138"/>
      <c r="G439" s="166"/>
      <c r="H439" s="167"/>
      <c r="I439" s="168"/>
      <c r="J439" s="169"/>
      <c r="K439" s="170"/>
      <c r="L439" s="171"/>
      <c r="M439" s="135"/>
      <c r="N439" s="135"/>
      <c r="O439" s="135"/>
      <c r="P439" s="135"/>
      <c r="Q439" s="135"/>
      <c r="R439" s="132" t="str">
        <f>IF(COUNTIF(B439:B445,"ー"),"ー",IF(COUNTBLANK(X439:X445)&lt;7,"×",IF(COUNTIF(G439:G445,プルダウン!$B$6)+COUNTIF(G439:G445,プルダウン!$B$7)+COUNTIF(G439:G445,プルダウン!$B$8)+COUNTIF(G439:G445,プルダウン!$B$9)+COUNTIF(G439:G445,プルダウン!$B$10)&gt;0,"ー",IF(COUNTIF(G439:G445,プルダウン!$B$3)+COUNTIF(G439:G445,プルダウン!$B$4)&gt;=2,"○","×"))))</f>
        <v>ー</v>
      </c>
      <c r="S439" s="132" t="str">
        <f>IF(R439="○",IF(COUNTBLANK(Y439:Y445)=7,R439,"×"),R439)</f>
        <v>ー</v>
      </c>
      <c r="T439" s="132" t="str">
        <f>IF(S439="○",IF(COUNTIF(AA439:AA445,プルダウン!$G$12)=0,S439,"×"),S439)</f>
        <v>ー</v>
      </c>
      <c r="W439" s="79" t="str">
        <f>IF(G439=プルダウン!$B$5,ABS(B439-J439),"")</f>
        <v/>
      </c>
      <c r="X439" s="80" t="str">
        <f>IF(AND(D439="",G439=プルダウン!$B$4),"振替作業不可",IF(AND(D439=プルダウン!$B$3,G439=プルダウン!$B$5),"振替休日不可",IF(G439=プルダウン!$B$5,IF(J439="","振替作業日未入力",IF(AND(J439-B439&gt;=-28,J439-B439&lt;=28),"","28日以内に変更")),"")))</f>
        <v/>
      </c>
      <c r="Y439" s="185" t="str">
        <f>IF(G439=プルダウン!$B$4,IF(AND(J439&gt;=$B$418,J439&lt;$Z$417),"",プルダウン!$G$9),"")</f>
        <v/>
      </c>
      <c r="Z439" s="185"/>
      <c r="AA439" s="80" t="str">
        <f>IF(OR(C439="土",C439="日"),IF(G439=プルダウン!$B$4,IF(AND(J439&gt;=B439,J439&lt;=B445),プルダウン!$G$13,プルダウン!$G$12),""),"")</f>
        <v/>
      </c>
    </row>
    <row r="440" spans="2:27">
      <c r="B440" s="75" t="str">
        <f>IF(B439="ー","ー",IF(B439+1&gt;DATE(基本情報!$F$10,基本情報!$H$10,基本情報!$J$10),"ー",B439+1))</f>
        <v>ー</v>
      </c>
      <c r="C440" s="76" t="str">
        <f t="shared" si="60"/>
        <v>ー</v>
      </c>
      <c r="D440" s="140" t="str">
        <f>IF(B440="","",IF(AND(B440&gt;=基本情報!$G$17,B440&lt;=基本情報!$J$17),"夏季休暇",IF(AND(B440&gt;=基本情報!$G$18,B440&lt;=基本情報!$J$18),"年末年始休暇",(IF($C440=基本情報!$G$16,"休日",IF($C440=基本情報!$I$16,"休日",""))))))</f>
        <v/>
      </c>
      <c r="E440" s="141"/>
      <c r="F440" s="142"/>
      <c r="G440" s="151"/>
      <c r="H440" s="152"/>
      <c r="I440" s="153"/>
      <c r="J440" s="163"/>
      <c r="K440" s="164"/>
      <c r="L440" s="165"/>
      <c r="M440" s="143"/>
      <c r="N440" s="143"/>
      <c r="O440" s="143"/>
      <c r="P440" s="143"/>
      <c r="Q440" s="143"/>
      <c r="R440" s="133"/>
      <c r="S440" s="133"/>
      <c r="T440" s="133"/>
      <c r="W440" s="81" t="str">
        <f>IF(G440=プルダウン!$B$5,ABS(B440-J440),"")</f>
        <v/>
      </c>
      <c r="X440" s="82" t="str">
        <f>IF(AND(D440="",G440=プルダウン!$B$4),"振替作業不可",IF(AND(D440=プルダウン!$B$3,G440=プルダウン!$B$5),"振替休日不可",IF(G440=プルダウン!$B$5,IF(J440="","振替作業日未入力",IF(AND(J440-B440&gt;=-28,J440-B440&lt;=28),"","28日以内に変更")),"")))</f>
        <v/>
      </c>
      <c r="Y440" s="186" t="str">
        <f>IF(G440=プルダウン!$B$4,IF(AND(J440&gt;=$B$418,J440&lt;$Z$417),"",プルダウン!$G$9),"")</f>
        <v/>
      </c>
      <c r="Z440" s="186"/>
      <c r="AA440" s="82" t="str">
        <f>IF(OR(C440="土",C440="日"),IF(G440=プルダウン!$B$4,IF(AND(J440&gt;=B439,J440&lt;=B445),プルダウン!$G$13,プルダウン!$G$12),""),"")</f>
        <v/>
      </c>
    </row>
    <row r="441" spans="2:27">
      <c r="B441" s="75" t="str">
        <f>IF(B440="ー","ー",IF(B440+1&gt;DATE(基本情報!$F$10,基本情報!$H$10,基本情報!$J$10),"ー",B440+1))</f>
        <v>ー</v>
      </c>
      <c r="C441" s="76" t="str">
        <f t="shared" si="60"/>
        <v>ー</v>
      </c>
      <c r="D441" s="140" t="str">
        <f>IF(B441="","",IF(AND(B441&gt;=基本情報!$G$17,B441&lt;=基本情報!$J$17),"夏季休暇",IF(AND(B441&gt;=基本情報!$G$18,B441&lt;=基本情報!$J$18),"年末年始休暇",(IF($C441=基本情報!$G$16,"休日",IF($C441=基本情報!$I$16,"休日",""))))))</f>
        <v/>
      </c>
      <c r="E441" s="141"/>
      <c r="F441" s="142"/>
      <c r="G441" s="151"/>
      <c r="H441" s="152"/>
      <c r="I441" s="153"/>
      <c r="J441" s="163"/>
      <c r="K441" s="164"/>
      <c r="L441" s="165"/>
      <c r="M441" s="143"/>
      <c r="N441" s="143"/>
      <c r="O441" s="143"/>
      <c r="P441" s="143"/>
      <c r="Q441" s="143"/>
      <c r="R441" s="133"/>
      <c r="S441" s="133"/>
      <c r="T441" s="133"/>
      <c r="W441" s="81" t="str">
        <f>IF(G441=プルダウン!$B$5,ABS(B441-J441),"")</f>
        <v/>
      </c>
      <c r="X441" s="82" t="str">
        <f>IF(AND(D441="",G441=プルダウン!$B$4),"振替作業不可",IF(AND(D441=プルダウン!$B$3,G441=プルダウン!$B$5),"振替休日不可",IF(G441=プルダウン!$B$5,IF(J441="","振替作業日未入力",IF(AND(J441-B441&gt;=-28,J441-B441&lt;=28),"","28日以内に変更")),"")))</f>
        <v/>
      </c>
      <c r="Y441" s="186" t="str">
        <f>IF(G441=プルダウン!$B$4,IF(AND(J441&gt;=$B$418,J441&lt;$Z$417),"",プルダウン!$G$9),"")</f>
        <v/>
      </c>
      <c r="Z441" s="186"/>
      <c r="AA441" s="82" t="str">
        <f>IF(OR(C441="土",C441="日"),IF(G441=プルダウン!$B$4,IF(AND(J441&gt;=B439,J441&lt;=B445),プルダウン!$G$13,プルダウン!$G$12),""),"")</f>
        <v/>
      </c>
    </row>
    <row r="442" spans="2:27">
      <c r="B442" s="75" t="str">
        <f>IF(B441="ー","ー",IF(B441+1&gt;DATE(基本情報!$F$10,基本情報!$H$10,基本情報!$J$10),"ー",B441+1))</f>
        <v>ー</v>
      </c>
      <c r="C442" s="76" t="str">
        <f t="shared" si="60"/>
        <v>ー</v>
      </c>
      <c r="D442" s="140" t="str">
        <f>IF(B442="","",IF(AND(B442&gt;=基本情報!$G$17,B442&lt;=基本情報!$J$17),"夏季休暇",IF(AND(B442&gt;=基本情報!$G$18,B442&lt;=基本情報!$J$18),"年末年始休暇",(IF($C442=基本情報!$G$16,"休日",IF($C442=基本情報!$I$16,"休日",""))))))</f>
        <v/>
      </c>
      <c r="E442" s="141"/>
      <c r="F442" s="142"/>
      <c r="G442" s="151"/>
      <c r="H442" s="152"/>
      <c r="I442" s="153"/>
      <c r="J442" s="163"/>
      <c r="K442" s="164"/>
      <c r="L442" s="165"/>
      <c r="M442" s="143"/>
      <c r="N442" s="143"/>
      <c r="O442" s="143"/>
      <c r="P442" s="143"/>
      <c r="Q442" s="143"/>
      <c r="R442" s="133"/>
      <c r="S442" s="133"/>
      <c r="T442" s="133"/>
      <c r="W442" s="81" t="str">
        <f>IF(G442=プルダウン!$B$5,ABS(B442-J442),"")</f>
        <v/>
      </c>
      <c r="X442" s="82" t="str">
        <f>IF(AND(D442="",G442=プルダウン!$B$4),"振替作業不可",IF(AND(D442=プルダウン!$B$3,G442=プルダウン!$B$5),"振替休日不可",IF(G442=プルダウン!$B$5,IF(J442="","振替作業日未入力",IF(AND(J442-B442&gt;=-28,J442-B442&lt;=28),"","28日以内に変更")),"")))</f>
        <v/>
      </c>
      <c r="Y442" s="186" t="str">
        <f>IF(G442=プルダウン!$B$4,IF(AND(J442&gt;=$B$418,J442&lt;$Z$417),"",プルダウン!$G$9),"")</f>
        <v/>
      </c>
      <c r="Z442" s="186"/>
      <c r="AA442" s="82" t="str">
        <f>IF(OR(C442="土",C442="日"),IF(G442=プルダウン!$B$4,IF(AND(J442&gt;=B439,J442&lt;=B445),プルダウン!$G$13,プルダウン!$G$12),""),"")</f>
        <v/>
      </c>
    </row>
    <row r="443" spans="2:27">
      <c r="B443" s="75" t="str">
        <f>IF(B442="ー","ー",IF(B442+1&gt;DATE(基本情報!$F$10,基本情報!$H$10,基本情報!$J$10),"ー",B442+1))</f>
        <v>ー</v>
      </c>
      <c r="C443" s="76" t="str">
        <f t="shared" si="60"/>
        <v>ー</v>
      </c>
      <c r="D443" s="140" t="str">
        <f>IF(B443="","",IF(AND(B443&gt;=基本情報!$G$17,B443&lt;=基本情報!$J$17),"夏季休暇",IF(AND(B443&gt;=基本情報!$G$18,B443&lt;=基本情報!$J$18),"年末年始休暇",(IF($C443=基本情報!$G$16,"休日",IF($C443=基本情報!$I$16,"休日",""))))))</f>
        <v/>
      </c>
      <c r="E443" s="141"/>
      <c r="F443" s="142"/>
      <c r="G443" s="151"/>
      <c r="H443" s="152"/>
      <c r="I443" s="153"/>
      <c r="J443" s="163"/>
      <c r="K443" s="164"/>
      <c r="L443" s="165"/>
      <c r="M443" s="143"/>
      <c r="N443" s="143"/>
      <c r="O443" s="143"/>
      <c r="P443" s="143"/>
      <c r="Q443" s="143"/>
      <c r="R443" s="133"/>
      <c r="S443" s="133"/>
      <c r="T443" s="133"/>
      <c r="W443" s="81" t="str">
        <f>IF(G443=プルダウン!$B$5,ABS(B443-J443),"")</f>
        <v/>
      </c>
      <c r="X443" s="82" t="str">
        <f>IF(AND(D443="",G443=プルダウン!$B$4),"振替作業不可",IF(AND(D443=プルダウン!$B$3,G443=プルダウン!$B$5),"振替休日不可",IF(G443=プルダウン!$B$5,IF(J443="","振替作業日未入力",IF(AND(J443-B443&gt;=-28,J443-B443&lt;=28),"","28日以内に変更")),"")))</f>
        <v/>
      </c>
      <c r="Y443" s="186" t="str">
        <f>IF(G443=プルダウン!$B$4,IF(AND(J443&gt;=$B$418,J443&lt;$Z$417),"",プルダウン!$G$9),"")</f>
        <v/>
      </c>
      <c r="Z443" s="186"/>
      <c r="AA443" s="82" t="str">
        <f>IF(OR(C443="土",C443="日"),IF(G443=プルダウン!$B$4,IF(AND(J443&gt;=B439,J443&lt;=B445),プルダウン!$G$13,プルダウン!$G$12),""),"")</f>
        <v/>
      </c>
    </row>
    <row r="444" spans="2:27">
      <c r="B444" s="75" t="str">
        <f>IF(B443="ー","ー",IF(B443+1&gt;DATE(基本情報!$F$10,基本情報!$H$10,基本情報!$J$10),"ー",B443+1))</f>
        <v>ー</v>
      </c>
      <c r="C444" s="76" t="str">
        <f t="shared" si="60"/>
        <v>ー</v>
      </c>
      <c r="D444" s="140" t="str">
        <f>IF(B444="","",IF(AND(B444&gt;=基本情報!$G$17,B444&lt;=基本情報!$J$17),"夏季休暇",IF(AND(B444&gt;=基本情報!$G$18,B444&lt;=基本情報!$J$18),"年末年始休暇",(IF($C444=基本情報!$G$16,"休日",IF($C444=基本情報!$I$16,"休日",""))))))</f>
        <v/>
      </c>
      <c r="E444" s="141"/>
      <c r="F444" s="142"/>
      <c r="G444" s="151"/>
      <c r="H444" s="152"/>
      <c r="I444" s="153"/>
      <c r="J444" s="163"/>
      <c r="K444" s="164"/>
      <c r="L444" s="165"/>
      <c r="M444" s="143"/>
      <c r="N444" s="143"/>
      <c r="O444" s="143"/>
      <c r="P444" s="143"/>
      <c r="Q444" s="143"/>
      <c r="R444" s="133"/>
      <c r="S444" s="133"/>
      <c r="T444" s="133"/>
      <c r="W444" s="81" t="str">
        <f>IF(G444=プルダウン!$B$5,ABS(B444-J444),"")</f>
        <v/>
      </c>
      <c r="X444" s="82" t="str">
        <f>IF(AND(D444="",G444=プルダウン!$B$4),"振替作業不可",IF(AND(D444=プルダウン!$B$3,G444=プルダウン!$B$5),"振替休日不可",IF(G444=プルダウン!$B$5,IF(J444="","振替作業日未入力",IF(AND(J444-B444&gt;=-28,J444-B444&lt;=28),"","28日以内に変更")),"")))</f>
        <v/>
      </c>
      <c r="Y444" s="186" t="str">
        <f>IF(G444=プルダウン!$B$4,IF(AND(J444&gt;=$B$418,J444&lt;$Z$417),"",プルダウン!$G$9),"")</f>
        <v/>
      </c>
      <c r="Z444" s="186"/>
      <c r="AA444" s="82" t="str">
        <f>IF(OR(C444="土",C444="日"),IF(G444=プルダウン!$B$4,IF(AND(J444&gt;=B439,J444&lt;=B445),プルダウン!$G$13,プルダウン!$G$12),""),"")</f>
        <v/>
      </c>
    </row>
    <row r="445" spans="2:27">
      <c r="B445" s="77" t="str">
        <f>IF(B444="ー","ー",IF(B444+1&gt;DATE(基本情報!$F$10,基本情報!$H$10,基本情報!$J$10),"ー",B444+1))</f>
        <v>ー</v>
      </c>
      <c r="C445" s="78" t="str">
        <f t="shared" si="60"/>
        <v>ー</v>
      </c>
      <c r="D445" s="154" t="str">
        <f>IF(B445="","",IF(AND(B445&gt;=基本情報!$G$17,B445&lt;=基本情報!$J$17),"夏季休暇",IF(AND(B445&gt;=基本情報!$G$18,B445&lt;=基本情報!$J$18),"年末年始休暇",(IF($C445=基本情報!$G$16,"休日",IF($C445=基本情報!$I$16,"休日",""))))))</f>
        <v/>
      </c>
      <c r="E445" s="155"/>
      <c r="F445" s="156"/>
      <c r="G445" s="157"/>
      <c r="H445" s="158"/>
      <c r="I445" s="159"/>
      <c r="J445" s="160"/>
      <c r="K445" s="161"/>
      <c r="L445" s="162"/>
      <c r="M445" s="146"/>
      <c r="N445" s="146"/>
      <c r="O445" s="146"/>
      <c r="P445" s="146"/>
      <c r="Q445" s="146"/>
      <c r="R445" s="134"/>
      <c r="S445" s="134"/>
      <c r="T445" s="134"/>
      <c r="W445" s="83" t="str">
        <f>IF(G445=プルダウン!$B$5,ABS(B445-J445),"")</f>
        <v/>
      </c>
      <c r="X445" s="84" t="str">
        <f>IF(AND(D445="",G445=プルダウン!$B$4),"振替作業不可",IF(AND(D445=プルダウン!$B$3,G445=プルダウン!$B$5),"振替休日不可",IF(G445=プルダウン!$B$5,IF(J445="","振替作業日未入力",IF(AND(J445-B445&gt;=-28,J445-B445&lt;=28),"","28日以内に変更")),"")))</f>
        <v/>
      </c>
      <c r="Y445" s="184" t="str">
        <f>IF(G445=プルダウン!$B$4,IF(AND(J445&gt;=$B$418,J445&lt;$Z$417),"",プルダウン!$G$9),"")</f>
        <v/>
      </c>
      <c r="Z445" s="184"/>
      <c r="AA445" s="84" t="str">
        <f>IF(OR(C445="土",C445="日"),IF(G445=プルダウン!$B$4,IF(AND(J445&gt;=B439,J445&lt;=B445),プルダウン!$G$13,プルダウン!$G$12),""),"")</f>
        <v/>
      </c>
    </row>
    <row r="446" spans="2:27">
      <c r="B446" s="73" t="str">
        <f>IF(B445="ー","ー",IF(B445+1&gt;DATE(基本情報!$F$10,基本情報!$H$10,基本情報!$J$10),"ー",IF(MONTH(B439)=MONTH(B445+1),B445+1,"ー")))</f>
        <v>ー</v>
      </c>
      <c r="C446" s="74" t="str">
        <f t="shared" si="60"/>
        <v>ー</v>
      </c>
      <c r="D446" s="136" t="str">
        <f>IF(B446="","",IF(AND(B446&gt;=基本情報!$G$17,B446&lt;=基本情報!$J$17),"夏季休暇",IF(AND(B446&gt;=基本情報!$G$18,B446&lt;=基本情報!$J$18),"年末年始休暇",(IF($C446=基本情報!$G$16,"休日",IF($C446=基本情報!$I$16,"休日",""))))))</f>
        <v/>
      </c>
      <c r="E446" s="137"/>
      <c r="F446" s="138"/>
      <c r="G446" s="166"/>
      <c r="H446" s="167"/>
      <c r="I446" s="168"/>
      <c r="J446" s="169"/>
      <c r="K446" s="170"/>
      <c r="L446" s="171"/>
      <c r="M446" s="135"/>
      <c r="N446" s="135"/>
      <c r="O446" s="135"/>
      <c r="P446" s="135"/>
      <c r="Q446" s="135"/>
      <c r="R446" s="132" t="str">
        <f>IF(COUNTIF(B446:B452,"ー"),"ー",IF(COUNTBLANK(X446:X452)&lt;7,"×",IF(COUNTIF(G446:G452,プルダウン!$B$6)+COUNTIF(G446:G452,プルダウン!$B$7)+COUNTIF(G446:G452,プルダウン!$B$8)+COUNTIF(G446:G452,プルダウン!$B$9)+COUNTIF(G446:G452,プルダウン!$B$10)&gt;0,"ー",IF(COUNTIF(G446:G452,プルダウン!$B$3)+COUNTIF(G446:G452,プルダウン!$B$4)&gt;=2,"○","×"))))</f>
        <v>ー</v>
      </c>
      <c r="S446" s="132" t="str">
        <f>IF(R446="○",IF(COUNTBLANK(Y446:Y452)=7,R446,"×"),R446)</f>
        <v>ー</v>
      </c>
      <c r="T446" s="132" t="str">
        <f>IF(S446="○",IF(COUNTIF(AA446:AA452,プルダウン!$G$12)=0,S446,"×"),S446)</f>
        <v>ー</v>
      </c>
      <c r="W446" s="79" t="str">
        <f>IF(G446=プルダウン!$B$5,ABS(B446-J446),"")</f>
        <v/>
      </c>
      <c r="X446" s="80" t="str">
        <f>IF(AND(D446="",G446=プルダウン!$B$4),"振替作業不可",IF(AND(D446=プルダウン!$B$3,G446=プルダウン!$B$5),"振替休日不可",IF(G446=プルダウン!$B$5,IF(J446="","振替作業日未入力",IF(AND(J446-B446&gt;=-28,J446-B446&lt;=28),"","28日以内に変更")),"")))</f>
        <v/>
      </c>
      <c r="Y446" s="185" t="str">
        <f>IF(G446=プルダウン!$B$4,IF(AND(J446&gt;=$B$418,J446&lt;$Z$417),"",プルダウン!$G$9),"")</f>
        <v/>
      </c>
      <c r="Z446" s="185"/>
      <c r="AA446" s="80" t="str">
        <f>IF(OR(C446="土",C446="日"),IF(G446=プルダウン!$B$4,IF(AND(J446&gt;=B446,J446&lt;=B452),プルダウン!$G$13,プルダウン!$G$12),""),"")</f>
        <v/>
      </c>
    </row>
    <row r="447" spans="2:27">
      <c r="B447" s="75" t="str">
        <f>IF(B446="ー","ー",IF(B446+1&gt;DATE(基本情報!$F$10,基本情報!$H$10,基本情報!$J$10),"ー",B446+1))</f>
        <v>ー</v>
      </c>
      <c r="C447" s="76" t="str">
        <f t="shared" si="60"/>
        <v>ー</v>
      </c>
      <c r="D447" s="140" t="str">
        <f>IF(B447="","",IF(AND(B447&gt;=基本情報!$G$17,B447&lt;=基本情報!$J$17),"夏季休暇",IF(AND(B447&gt;=基本情報!$G$18,B447&lt;=基本情報!$J$18),"年末年始休暇",(IF($C447=基本情報!$G$16,"休日",IF($C447=基本情報!$I$16,"休日",""))))))</f>
        <v/>
      </c>
      <c r="E447" s="141"/>
      <c r="F447" s="142"/>
      <c r="G447" s="151"/>
      <c r="H447" s="152"/>
      <c r="I447" s="153"/>
      <c r="J447" s="163"/>
      <c r="K447" s="164"/>
      <c r="L447" s="165"/>
      <c r="M447" s="143"/>
      <c r="N447" s="143"/>
      <c r="O447" s="143"/>
      <c r="P447" s="143"/>
      <c r="Q447" s="143"/>
      <c r="R447" s="133"/>
      <c r="S447" s="133"/>
      <c r="T447" s="133"/>
      <c r="W447" s="81" t="str">
        <f>IF(G447=プルダウン!$B$5,ABS(B447-J447),"")</f>
        <v/>
      </c>
      <c r="X447" s="82" t="str">
        <f>IF(AND(D447="",G447=プルダウン!$B$4),"振替作業不可",IF(AND(D447=プルダウン!$B$3,G447=プルダウン!$B$5),"振替休日不可",IF(G447=プルダウン!$B$5,IF(J447="","振替作業日未入力",IF(AND(J447-B447&gt;=-28,J447-B447&lt;=28),"","28日以内に変更")),"")))</f>
        <v/>
      </c>
      <c r="Y447" s="186" t="str">
        <f>IF(G447=プルダウン!$B$4,IF(AND(J447&gt;=$B$418,J447&lt;$Z$417),"",プルダウン!$G$9),"")</f>
        <v/>
      </c>
      <c r="Z447" s="186"/>
      <c r="AA447" s="82" t="str">
        <f>IF(OR(C447="土",C447="日"),IF(G447=プルダウン!$B$4,IF(AND(J447&gt;=B446,J447&lt;=B452),プルダウン!$G$13,プルダウン!$G$12),""),"")</f>
        <v/>
      </c>
    </row>
    <row r="448" spans="2:27">
      <c r="B448" s="75" t="str">
        <f>IF(B447="ー","ー",IF(B447+1&gt;DATE(基本情報!$F$10,基本情報!$H$10,基本情報!$J$10),"ー",B447+1))</f>
        <v>ー</v>
      </c>
      <c r="C448" s="76" t="str">
        <f>IFERROR(TEXT(B448,"aaa"),"")</f>
        <v>ー</v>
      </c>
      <c r="D448" s="140" t="str">
        <f>IF(B448="","",IF(AND(B448&gt;=基本情報!$G$17,B448&lt;=基本情報!$J$17),"夏季休暇",IF(AND(B448&gt;=基本情報!$G$18,B448&lt;=基本情報!$J$18),"年末年始休暇",(IF($C448=基本情報!$G$16,"休日",IF($C448=基本情報!$I$16,"休日",""))))))</f>
        <v/>
      </c>
      <c r="E448" s="141"/>
      <c r="F448" s="142"/>
      <c r="G448" s="151"/>
      <c r="H448" s="152"/>
      <c r="I448" s="153"/>
      <c r="J448" s="163"/>
      <c r="K448" s="164"/>
      <c r="L448" s="165"/>
      <c r="M448" s="143"/>
      <c r="N448" s="143"/>
      <c r="O448" s="143"/>
      <c r="P448" s="143"/>
      <c r="Q448" s="143"/>
      <c r="R448" s="133"/>
      <c r="S448" s="133"/>
      <c r="T448" s="133"/>
      <c r="W448" s="81" t="str">
        <f>IF(G448=プルダウン!$B$5,ABS(B448-J448),"")</f>
        <v/>
      </c>
      <c r="X448" s="82" t="str">
        <f>IF(AND(D448="",G448=プルダウン!$B$4),"振替作業不可",IF(AND(D448=プルダウン!$B$3,G448=プルダウン!$B$5),"振替休日不可",IF(G448=プルダウン!$B$5,IF(J448="","振替作業日未入力",IF(AND(J448-B448&gt;=-28,J448-B448&lt;=28),"","28日以内に変更")),"")))</f>
        <v/>
      </c>
      <c r="Y448" s="186" t="str">
        <f>IF(G448=プルダウン!$B$4,IF(AND(J448&gt;=$B$418,J448&lt;$Z$417),"",プルダウン!$G$9),"")</f>
        <v/>
      </c>
      <c r="Z448" s="186"/>
      <c r="AA448" s="82" t="str">
        <f>IF(OR(C448="土",C448="日"),IF(G448=プルダウン!$B$4,IF(AND(J448&gt;=B446,J448&lt;=B452),プルダウン!$G$13,プルダウン!$G$12),""),"")</f>
        <v/>
      </c>
    </row>
    <row r="449" spans="2:27">
      <c r="B449" s="75" t="str">
        <f>IF(B448="ー","ー",IF(B448+1&gt;DATE(基本情報!$F$10,基本情報!$H$10,基本情報!$J$10),"ー",B448+1))</f>
        <v>ー</v>
      </c>
      <c r="C449" s="76" t="str">
        <f t="shared" ref="C449:C452" si="61">IFERROR(TEXT(B449,"aaa"),"")</f>
        <v>ー</v>
      </c>
      <c r="D449" s="140" t="str">
        <f>IF(B449="","",IF(AND(B449&gt;=基本情報!$G$17,B449&lt;=基本情報!$J$17),"夏季休暇",IF(AND(B449&gt;=基本情報!$G$18,B449&lt;=基本情報!$J$18),"年末年始休暇",(IF($C449=基本情報!$G$16,"休日",IF($C449=基本情報!$I$16,"休日",""))))))</f>
        <v/>
      </c>
      <c r="E449" s="141"/>
      <c r="F449" s="142"/>
      <c r="G449" s="151"/>
      <c r="H449" s="152"/>
      <c r="I449" s="153"/>
      <c r="J449" s="163"/>
      <c r="K449" s="164"/>
      <c r="L449" s="165"/>
      <c r="M449" s="143"/>
      <c r="N449" s="143"/>
      <c r="O449" s="143"/>
      <c r="P449" s="143"/>
      <c r="Q449" s="143"/>
      <c r="R449" s="133"/>
      <c r="S449" s="133"/>
      <c r="T449" s="133"/>
      <c r="W449" s="81" t="str">
        <f>IF(G449=プルダウン!$B$5,ABS(B449-J449),"")</f>
        <v/>
      </c>
      <c r="X449" s="82" t="str">
        <f>IF(AND(D449="",G449=プルダウン!$B$4),"振替作業不可",IF(AND(D449=プルダウン!$B$3,G449=プルダウン!$B$5),"振替休日不可",IF(G449=プルダウン!$B$5,IF(J449="","振替作業日未入力",IF(AND(J449-B449&gt;=-28,J449-B449&lt;=28),"","28日以内に変更")),"")))</f>
        <v/>
      </c>
      <c r="Y449" s="186" t="str">
        <f>IF(G449=プルダウン!$B$4,IF(AND(J449&gt;=$B$418,J449&lt;$Z$417),"",プルダウン!$G$9),"")</f>
        <v/>
      </c>
      <c r="Z449" s="186"/>
      <c r="AA449" s="82" t="str">
        <f>IF(OR(C449="土",C449="日"),IF(G449=プルダウン!$B$4,IF(AND(J449&gt;=B446,J449&lt;=B452),プルダウン!$G$13,プルダウン!$G$12),""),"")</f>
        <v/>
      </c>
    </row>
    <row r="450" spans="2:27">
      <c r="B450" s="75" t="str">
        <f>IF(B449="ー","ー",IF(B449+1&gt;DATE(基本情報!$F$10,基本情報!$H$10,基本情報!$J$10),"ー",B449+1))</f>
        <v>ー</v>
      </c>
      <c r="C450" s="76" t="str">
        <f t="shared" si="61"/>
        <v>ー</v>
      </c>
      <c r="D450" s="140" t="str">
        <f>IF(B450="","",IF(AND(B450&gt;=基本情報!$G$17,B450&lt;=基本情報!$J$17),"夏季休暇",IF(AND(B450&gt;=基本情報!$G$18,B450&lt;=基本情報!$J$18),"年末年始休暇",(IF($C450=基本情報!$G$16,"休日",IF($C450=基本情報!$I$16,"休日",""))))))</f>
        <v/>
      </c>
      <c r="E450" s="141"/>
      <c r="F450" s="142"/>
      <c r="G450" s="151"/>
      <c r="H450" s="152"/>
      <c r="I450" s="153"/>
      <c r="J450" s="163"/>
      <c r="K450" s="164"/>
      <c r="L450" s="165"/>
      <c r="M450" s="143"/>
      <c r="N450" s="143"/>
      <c r="O450" s="143"/>
      <c r="P450" s="143"/>
      <c r="Q450" s="143"/>
      <c r="R450" s="133"/>
      <c r="S450" s="133"/>
      <c r="T450" s="133"/>
      <c r="W450" s="81" t="str">
        <f>IF(G450=プルダウン!$B$5,ABS(B450-J450),"")</f>
        <v/>
      </c>
      <c r="X450" s="82" t="str">
        <f>IF(AND(D450="",G450=プルダウン!$B$4),"振替作業不可",IF(AND(D450=プルダウン!$B$3,G450=プルダウン!$B$5),"振替休日不可",IF(G450=プルダウン!$B$5,IF(J450="","振替作業日未入力",IF(AND(J450-B450&gt;=-28,J450-B450&lt;=28),"","28日以内に変更")),"")))</f>
        <v/>
      </c>
      <c r="Y450" s="186" t="str">
        <f>IF(G450=プルダウン!$B$4,IF(AND(J450&gt;=$B$418,J450&lt;$Z$417),"",プルダウン!$G$9),"")</f>
        <v/>
      </c>
      <c r="Z450" s="186"/>
      <c r="AA450" s="82" t="str">
        <f>IF(OR(C450="土",C450="日"),IF(G450=プルダウン!$B$4,IF(AND(J450&gt;=B446,J450&lt;=B452),プルダウン!$G$13,プルダウン!$G$12),""),"")</f>
        <v/>
      </c>
    </row>
    <row r="451" spans="2:27">
      <c r="B451" s="75" t="str">
        <f>IF(B450="ー","ー",IF(B450+1&gt;DATE(基本情報!$F$10,基本情報!$H$10,基本情報!$J$10),"ー",B450+1))</f>
        <v>ー</v>
      </c>
      <c r="C451" s="76" t="str">
        <f t="shared" si="61"/>
        <v>ー</v>
      </c>
      <c r="D451" s="140" t="str">
        <f>IF(B451="","",IF(AND(B451&gt;=基本情報!$G$17,B451&lt;=基本情報!$J$17),"夏季休暇",IF(AND(B451&gt;=基本情報!$G$18,B451&lt;=基本情報!$J$18),"年末年始休暇",(IF($C451=基本情報!$G$16,"休日",IF($C451=基本情報!$I$16,"休日",""))))))</f>
        <v/>
      </c>
      <c r="E451" s="141"/>
      <c r="F451" s="142"/>
      <c r="G451" s="151"/>
      <c r="H451" s="152"/>
      <c r="I451" s="153"/>
      <c r="J451" s="163"/>
      <c r="K451" s="164"/>
      <c r="L451" s="165"/>
      <c r="M451" s="143"/>
      <c r="N451" s="143"/>
      <c r="O451" s="143"/>
      <c r="P451" s="143"/>
      <c r="Q451" s="143"/>
      <c r="R451" s="133"/>
      <c r="S451" s="133"/>
      <c r="T451" s="133"/>
      <c r="W451" s="81" t="str">
        <f>IF(G451=プルダウン!$B$5,ABS(B451-J451),"")</f>
        <v/>
      </c>
      <c r="X451" s="82" t="str">
        <f>IF(AND(D451="",G451=プルダウン!$B$4),"振替作業不可",IF(AND(D451=プルダウン!$B$3,G451=プルダウン!$B$5),"振替休日不可",IF(G451=プルダウン!$B$5,IF(J451="","振替作業日未入力",IF(AND(J451-B451&gt;=-28,J451-B451&lt;=28),"","28日以内に変更")),"")))</f>
        <v/>
      </c>
      <c r="Y451" s="186" t="str">
        <f>IF(G451=プルダウン!$B$4,IF(AND(J451&gt;=$B$418,J451&lt;$Z$417),"",プルダウン!$G$9),"")</f>
        <v/>
      </c>
      <c r="Z451" s="186"/>
      <c r="AA451" s="82" t="str">
        <f>IF(OR(C451="土",C451="日"),IF(G451=プルダウン!$B$4,IF(AND(J451&gt;=B446,J451&lt;=B452),プルダウン!$G$13,プルダウン!$G$12),""),"")</f>
        <v/>
      </c>
    </row>
    <row r="452" spans="2:27">
      <c r="B452" s="77" t="str">
        <f>IF(B451="ー","ー",IF(B451+1&gt;DATE(基本情報!$F$10,基本情報!$H$10,基本情報!$J$10),"ー",B451+1))</f>
        <v>ー</v>
      </c>
      <c r="C452" s="78" t="str">
        <f t="shared" si="61"/>
        <v>ー</v>
      </c>
      <c r="D452" s="154" t="str">
        <f>IF(B452="","",IF(AND(B452&gt;=基本情報!$G$17,B452&lt;=基本情報!$J$17),"夏季休暇",IF(AND(B452&gt;=基本情報!$G$18,B452&lt;=基本情報!$J$18),"年末年始休暇",(IF($C452=基本情報!$G$16,"休日",IF($C452=基本情報!$I$16,"休日",""))))))</f>
        <v/>
      </c>
      <c r="E452" s="155"/>
      <c r="F452" s="156"/>
      <c r="G452" s="157"/>
      <c r="H452" s="158"/>
      <c r="I452" s="159"/>
      <c r="J452" s="160"/>
      <c r="K452" s="161"/>
      <c r="L452" s="162"/>
      <c r="M452" s="146"/>
      <c r="N452" s="146"/>
      <c r="O452" s="146"/>
      <c r="P452" s="146"/>
      <c r="Q452" s="146"/>
      <c r="R452" s="134"/>
      <c r="S452" s="134"/>
      <c r="T452" s="134"/>
      <c r="W452" s="83" t="str">
        <f>IF(G452=プルダウン!$B$5,ABS(B452-J452),"")</f>
        <v/>
      </c>
      <c r="X452" s="84" t="str">
        <f>IF(AND(D452="",G452=プルダウン!$B$4),"振替作業不可",IF(AND(D452=プルダウン!$B$3,G452=プルダウン!$B$5),"振替休日不可",IF(G452=プルダウン!$B$5,IF(J452="","振替作業日未入力",IF(AND(J452-B452&gt;=-28,J452-B452&lt;=28),"","28日以内に変更")),"")))</f>
        <v/>
      </c>
      <c r="Y452" s="184" t="str">
        <f>IF(G452=プルダウン!$B$4,IF(AND(J452&gt;=$B$418,J452&lt;$Z$417),"",プルダウン!$G$9),"")</f>
        <v/>
      </c>
      <c r="Z452" s="184"/>
      <c r="AA452" s="84" t="str">
        <f>IF(OR(C452="土",C452="日"),IF(G452=プルダウン!$B$4,IF(AND(J452&gt;=B446,J452&lt;=B452),プルダウン!$G$13,プルダウン!$G$12),""),"")</f>
        <v/>
      </c>
    </row>
    <row r="453" spans="2:27" ht="9.75" customHeight="1">
      <c r="C453" s="66"/>
    </row>
    <row r="454" spans="2:27">
      <c r="C454" s="66"/>
      <c r="E454" s="33" t="s">
        <v>78</v>
      </c>
      <c r="F454" s="34"/>
      <c r="G454" s="34"/>
      <c r="H454" s="34"/>
      <c r="I454" s="34"/>
      <c r="J454" s="35"/>
      <c r="K454" s="35"/>
      <c r="L454" s="35"/>
      <c r="M454" s="36" t="s">
        <v>79</v>
      </c>
      <c r="N454" s="34"/>
      <c r="O454" s="34"/>
      <c r="P454" s="34"/>
      <c r="Q454" s="34"/>
      <c r="R454" s="35"/>
      <c r="S454" s="102"/>
      <c r="T454" s="102"/>
    </row>
    <row r="455" spans="2:27">
      <c r="C455" s="66"/>
      <c r="E455" s="93" t="s">
        <v>71</v>
      </c>
      <c r="F455" s="94" t="s">
        <v>72</v>
      </c>
      <c r="G455" s="94" t="s">
        <v>73</v>
      </c>
      <c r="H455" s="94" t="s">
        <v>74</v>
      </c>
      <c r="I455" s="94" t="s">
        <v>75</v>
      </c>
      <c r="J455" s="95" t="s">
        <v>76</v>
      </c>
      <c r="K455" s="96" t="s">
        <v>77</v>
      </c>
      <c r="L455" s="96" t="s">
        <v>88</v>
      </c>
      <c r="M455" s="94" t="s">
        <v>71</v>
      </c>
      <c r="N455" s="94" t="s">
        <v>72</v>
      </c>
      <c r="O455" s="94" t="s">
        <v>73</v>
      </c>
      <c r="P455" s="94" t="s">
        <v>74</v>
      </c>
      <c r="Q455" s="94" t="s">
        <v>75</v>
      </c>
      <c r="R455" s="95" t="s">
        <v>76</v>
      </c>
      <c r="S455" s="96" t="s">
        <v>77</v>
      </c>
      <c r="T455" s="103" t="s">
        <v>88</v>
      </c>
    </row>
    <row r="456" spans="2:27">
      <c r="C456" s="66"/>
      <c r="E456" s="97">
        <f>COUNTIF($G418:$G452,プルダウン!$B$3)</f>
        <v>0</v>
      </c>
      <c r="F456" s="98">
        <f>COUNTIF($G418:$G452,プルダウン!$B$4)</f>
        <v>0</v>
      </c>
      <c r="G456" s="98">
        <f>COUNTIF($G418:$G452,プルダウン!$B$5)</f>
        <v>0</v>
      </c>
      <c r="H456" s="98">
        <f>COUNTIF($G418:$G452,プルダウン!$B$6)</f>
        <v>0</v>
      </c>
      <c r="I456" s="98">
        <f>COUNTIF($G418:$G452,プルダウン!$B$7)</f>
        <v>0</v>
      </c>
      <c r="J456" s="99">
        <f>COUNTIF($G418:$G452,プルダウン!$B$8)</f>
        <v>0</v>
      </c>
      <c r="K456" s="100">
        <f>COUNTIF($G418:$G452,プルダウン!$B$9)</f>
        <v>0</v>
      </c>
      <c r="L456" s="100">
        <f>COUNTIF($G418:$G452,プルダウン!$B$10)</f>
        <v>0</v>
      </c>
      <c r="M456" s="98">
        <f>M405+E456</f>
        <v>21</v>
      </c>
      <c r="N456" s="98">
        <f t="shared" ref="N456" si="62">N405+F456</f>
        <v>5</v>
      </c>
      <c r="O456" s="98">
        <f t="shared" ref="O456" si="63">O405+G456</f>
        <v>5</v>
      </c>
      <c r="P456" s="98">
        <f t="shared" ref="P456" si="64">P405+H456</f>
        <v>0</v>
      </c>
      <c r="Q456" s="98">
        <f t="shared" ref="Q456" si="65">Q405+I456</f>
        <v>3</v>
      </c>
      <c r="R456" s="99">
        <f t="shared" ref="R456" si="66">R405+J456</f>
        <v>0</v>
      </c>
      <c r="S456" s="100">
        <f t="shared" ref="S456" si="67">S405+K456</f>
        <v>0</v>
      </c>
      <c r="T456" s="104">
        <f t="shared" ref="T456" si="68">T405+L456</f>
        <v>0</v>
      </c>
    </row>
    <row r="457" spans="2:27">
      <c r="C457" s="66"/>
      <c r="E457" s="33" t="s">
        <v>52</v>
      </c>
      <c r="F457" s="34"/>
      <c r="G457" s="34"/>
      <c r="H457" s="34"/>
      <c r="I457" s="34"/>
      <c r="J457" s="35"/>
      <c r="K457" s="105"/>
      <c r="L457" s="35"/>
      <c r="M457" s="107" t="s">
        <v>54</v>
      </c>
      <c r="N457" s="34"/>
      <c r="O457" s="34"/>
      <c r="P457" s="34"/>
      <c r="Q457" s="34"/>
      <c r="R457" s="35"/>
      <c r="S457" s="102"/>
      <c r="T457" s="112"/>
    </row>
    <row r="458" spans="2:27">
      <c r="C458" s="66"/>
      <c r="E458" s="67" t="s">
        <v>45</v>
      </c>
      <c r="F458" s="40"/>
      <c r="G458" s="39" t="s">
        <v>46</v>
      </c>
      <c r="H458" s="41"/>
      <c r="I458" s="42" t="s">
        <v>56</v>
      </c>
      <c r="J458" s="43"/>
      <c r="K458" s="106"/>
      <c r="L458" s="42"/>
      <c r="M458" s="39" t="s">
        <v>45</v>
      </c>
      <c r="N458" s="40"/>
      <c r="O458" s="39" t="s">
        <v>46</v>
      </c>
      <c r="P458" s="41"/>
      <c r="Q458" s="42" t="s">
        <v>56</v>
      </c>
      <c r="R458" s="43"/>
      <c r="S458" s="43"/>
      <c r="T458" s="113"/>
    </row>
    <row r="459" spans="2:27">
      <c r="C459" s="66"/>
      <c r="E459" s="68">
        <f>COUNTIF(R418:R452,"○")+COUNTIF(R418:R452,"×")</f>
        <v>0</v>
      </c>
      <c r="F459" s="40"/>
      <c r="G459" s="39">
        <f>COUNTIF(R418:R452,"○")</f>
        <v>0</v>
      </c>
      <c r="H459" s="41"/>
      <c r="I459" s="57" t="str">
        <f>IF(E459=0,"ー",IF(E459=G459,"達成","未達成"))</f>
        <v>ー</v>
      </c>
      <c r="J459" s="43"/>
      <c r="K459" s="106"/>
      <c r="L459" s="42"/>
      <c r="M459" s="44">
        <f>M408+E459</f>
        <v>30</v>
      </c>
      <c r="N459" s="40"/>
      <c r="O459" s="39">
        <f>O408+G459</f>
        <v>11</v>
      </c>
      <c r="P459" s="41"/>
      <c r="Q459" s="57" t="str">
        <f>IF(E459=0,"ー",IF(M459=O459,"達成","未達成"))</f>
        <v>ー</v>
      </c>
      <c r="R459" s="43"/>
      <c r="S459" s="43"/>
      <c r="T459" s="113"/>
    </row>
    <row r="460" spans="2:27">
      <c r="C460" s="66"/>
      <c r="E460" s="101" t="s">
        <v>53</v>
      </c>
      <c r="F460" s="37"/>
      <c r="G460" s="37"/>
      <c r="H460" s="37"/>
      <c r="I460" s="37"/>
      <c r="J460" s="38"/>
      <c r="K460" s="108"/>
      <c r="L460" s="37"/>
      <c r="M460" s="36" t="s">
        <v>55</v>
      </c>
      <c r="N460" s="37"/>
      <c r="O460" s="37"/>
      <c r="P460" s="37"/>
      <c r="Q460" s="37"/>
      <c r="R460" s="38"/>
      <c r="S460" s="38"/>
      <c r="T460" s="114"/>
    </row>
    <row r="461" spans="2:27">
      <c r="C461" s="66"/>
      <c r="E461" s="67" t="s">
        <v>45</v>
      </c>
      <c r="F461" s="40"/>
      <c r="G461" s="39" t="s">
        <v>46</v>
      </c>
      <c r="H461" s="41"/>
      <c r="I461" s="42" t="s">
        <v>56</v>
      </c>
      <c r="J461" s="43"/>
      <c r="K461" s="106"/>
      <c r="L461" s="42"/>
      <c r="M461" s="39" t="s">
        <v>45</v>
      </c>
      <c r="N461" s="40"/>
      <c r="O461" s="39" t="s">
        <v>46</v>
      </c>
      <c r="P461" s="41"/>
      <c r="Q461" s="42" t="s">
        <v>56</v>
      </c>
      <c r="R461" s="43"/>
      <c r="S461" s="43"/>
      <c r="T461" s="113"/>
    </row>
    <row r="462" spans="2:27">
      <c r="C462" s="66"/>
      <c r="E462" s="68">
        <f>COUNTIF(S418:S452,"○")+COUNTIF(S418:S452,"×")</f>
        <v>0</v>
      </c>
      <c r="F462" s="40"/>
      <c r="G462" s="39">
        <f>COUNTIF(S418:S452,"○")</f>
        <v>0</v>
      </c>
      <c r="H462" s="41"/>
      <c r="I462" s="57" t="str">
        <f>IF(E462=0,"ー",IF(G462=E462,"達成","未達成"))</f>
        <v>ー</v>
      </c>
      <c r="J462" s="43"/>
      <c r="K462" s="106"/>
      <c r="L462" s="42"/>
      <c r="M462" s="44">
        <f>M411+E462</f>
        <v>30</v>
      </c>
      <c r="N462" s="40"/>
      <c r="O462" s="39">
        <f>O411+G462</f>
        <v>10</v>
      </c>
      <c r="P462" s="41"/>
      <c r="Q462" s="57" t="str">
        <f>IF(E462=0,"ー",IF(M462=O462,"達成","未達成"))</f>
        <v>ー</v>
      </c>
      <c r="R462" s="43"/>
      <c r="S462" s="43"/>
      <c r="T462" s="113"/>
    </row>
    <row r="463" spans="2:27">
      <c r="C463" s="66"/>
      <c r="E463" s="101" t="s">
        <v>90</v>
      </c>
      <c r="F463" s="37"/>
      <c r="G463" s="37"/>
      <c r="H463" s="37"/>
      <c r="I463" s="37"/>
      <c r="J463" s="38"/>
      <c r="K463" s="108"/>
      <c r="L463" s="37"/>
      <c r="M463" s="36" t="s">
        <v>91</v>
      </c>
      <c r="N463" s="37"/>
      <c r="O463" s="37"/>
      <c r="P463" s="37"/>
      <c r="Q463" s="37"/>
      <c r="R463" s="38"/>
      <c r="S463" s="38"/>
      <c r="T463" s="114"/>
    </row>
    <row r="464" spans="2:27">
      <c r="C464" s="66"/>
      <c r="E464" s="67" t="s">
        <v>45</v>
      </c>
      <c r="F464" s="40"/>
      <c r="G464" s="39" t="s">
        <v>46</v>
      </c>
      <c r="H464" s="41"/>
      <c r="I464" s="42" t="s">
        <v>56</v>
      </c>
      <c r="J464" s="43"/>
      <c r="K464" s="106"/>
      <c r="L464" s="42"/>
      <c r="M464" s="39" t="s">
        <v>45</v>
      </c>
      <c r="N464" s="40"/>
      <c r="O464" s="39" t="s">
        <v>46</v>
      </c>
      <c r="P464" s="41"/>
      <c r="Q464" s="42" t="s">
        <v>56</v>
      </c>
      <c r="R464" s="43"/>
      <c r="S464" s="43"/>
      <c r="T464" s="113"/>
    </row>
    <row r="465" spans="2:27">
      <c r="C465" s="66"/>
      <c r="E465" s="68">
        <f>COUNTIF(T418:T452,"○")+COUNTIF(T418:T452,"×")</f>
        <v>0</v>
      </c>
      <c r="F465" s="40"/>
      <c r="G465" s="39">
        <f>COUNTIF(T418:T452,"○")</f>
        <v>0</v>
      </c>
      <c r="H465" s="41"/>
      <c r="I465" s="57" t="str">
        <f>IF(E465=0,"ー",IF(G465=E465,"達成","未達成"))</f>
        <v>ー</v>
      </c>
      <c r="J465" s="43"/>
      <c r="K465" s="106"/>
      <c r="L465" s="42"/>
      <c r="M465" s="44">
        <f>M414+E465</f>
        <v>30</v>
      </c>
      <c r="N465" s="40"/>
      <c r="O465" s="39">
        <f>O414+G465</f>
        <v>9</v>
      </c>
      <c r="P465" s="41"/>
      <c r="Q465" s="57" t="str">
        <f>IF(E465=0,"ー",IF(M465=O465,"達成","未達成"))</f>
        <v>ー</v>
      </c>
      <c r="R465" s="43"/>
      <c r="S465" s="43"/>
      <c r="T465" s="113"/>
    </row>
    <row r="466" spans="2:27" ht="9.75" customHeight="1">
      <c r="E466" s="58"/>
      <c r="F466" s="58"/>
      <c r="G466" s="58"/>
      <c r="H466" s="58"/>
      <c r="I466" s="58"/>
      <c r="J466" s="59"/>
      <c r="K466" s="59"/>
      <c r="L466" s="60"/>
      <c r="M466" s="61"/>
      <c r="N466" s="61"/>
      <c r="O466" s="61"/>
      <c r="P466" s="61"/>
      <c r="Q466" s="62"/>
      <c r="R466" s="61"/>
      <c r="S466" s="61"/>
      <c r="T466" s="111"/>
    </row>
    <row r="467" spans="2:27" ht="19.5">
      <c r="B467" s="177">
        <f>EDATE(B416,1)</f>
        <v>46143</v>
      </c>
      <c r="C467" s="177"/>
      <c r="N467" s="115"/>
      <c r="O467" s="145" t="s">
        <v>29</v>
      </c>
      <c r="P467" s="145"/>
      <c r="Q467" s="144"/>
      <c r="R467" s="144"/>
      <c r="S467" s="144"/>
      <c r="T467" s="144"/>
      <c r="W467" s="149" t="s">
        <v>51</v>
      </c>
      <c r="X467" s="72" t="s">
        <v>49</v>
      </c>
      <c r="Y467" s="147" t="s">
        <v>50</v>
      </c>
      <c r="Z467" s="148"/>
      <c r="AA467" s="116" t="s">
        <v>80</v>
      </c>
    </row>
    <row r="468" spans="2:27" ht="18.75" customHeight="1">
      <c r="B468" s="64" t="s">
        <v>23</v>
      </c>
      <c r="C468" s="64" t="s">
        <v>3</v>
      </c>
      <c r="D468" s="172" t="s">
        <v>4</v>
      </c>
      <c r="E468" s="172"/>
      <c r="F468" s="172"/>
      <c r="G468" s="173" t="s">
        <v>5</v>
      </c>
      <c r="H468" s="173"/>
      <c r="I468" s="173"/>
      <c r="J468" s="173" t="s">
        <v>9</v>
      </c>
      <c r="K468" s="173"/>
      <c r="L468" s="173"/>
      <c r="M468" s="173" t="s">
        <v>24</v>
      </c>
      <c r="N468" s="173"/>
      <c r="O468" s="173"/>
      <c r="P468" s="173"/>
      <c r="Q468" s="173"/>
      <c r="R468" s="56" t="s">
        <v>49</v>
      </c>
      <c r="S468" s="63" t="s">
        <v>50</v>
      </c>
      <c r="T468" s="63" t="s">
        <v>87</v>
      </c>
      <c r="W468" s="150"/>
      <c r="X468" s="69" t="s">
        <v>58</v>
      </c>
      <c r="Y468" s="71" t="s">
        <v>57</v>
      </c>
      <c r="Z468" s="70" t="e">
        <f>IF(COUNTIF(C469:C503,C469)=0,"",B469+COUNTIF(B469:B503,"&gt;=1"))</f>
        <v>#VALUE!</v>
      </c>
      <c r="AA468" s="117" t="s">
        <v>58</v>
      </c>
    </row>
    <row r="469" spans="2:27">
      <c r="B469" s="73" t="str">
        <f>IF(B467&gt;DATE(基本情報!$F$10,基本情報!$H$10,基本情報!$J$10),"ー",IF(COUNTIF(C418:C452,C418)=0,"",B418+COUNTIF(B418:B452,"&gt;=1")))</f>
        <v>ー</v>
      </c>
      <c r="C469" s="74" t="str">
        <f>IF(B469="ー","ー",$C$10)</f>
        <v>ー</v>
      </c>
      <c r="D469" s="136" t="str">
        <f>IF(B469="","",IF(AND(B469&gt;=基本情報!$G$17,B469&lt;=基本情報!$J$17),"夏季休暇",IF(AND(B469&gt;=基本情報!$G$18,B469&lt;=基本情報!$J$18),"年末年始休暇",(IF($C469=基本情報!$G$16,"休日",IF($C469=基本情報!$I$16,"休日",""))))))</f>
        <v/>
      </c>
      <c r="E469" s="137"/>
      <c r="F469" s="138"/>
      <c r="G469" s="166"/>
      <c r="H469" s="167"/>
      <c r="I469" s="168"/>
      <c r="J469" s="169"/>
      <c r="K469" s="170"/>
      <c r="L469" s="171"/>
      <c r="M469" s="135"/>
      <c r="N469" s="135"/>
      <c r="O469" s="135"/>
      <c r="P469" s="135"/>
      <c r="Q469" s="135"/>
      <c r="R469" s="132" t="str">
        <f>IF(COUNTIF(B469:B475,"ー"),"ー",IF(COUNTBLANK(X469:X475)&lt;7,"×",IF(COUNTIF(G469:G475,プルダウン!$B$6)+COUNTIF(G469:G475,プルダウン!$B$7)+COUNTIF(G469:G475,プルダウン!$B$8)+COUNTIF(G469:G475,プルダウン!$B$9)+COUNTIF(G469:G475,プルダウン!$B$10)&gt;0,"ー",IF(COUNTIF(G469:G475,プルダウン!$B$3)+COUNTIF(G469:G475,プルダウン!$B$4)&gt;=2,"○","×"))))</f>
        <v>ー</v>
      </c>
      <c r="S469" s="132" t="str">
        <f>IF(R469="○",IF(COUNTBLANK(Y469:Y475)=7,R469,"×"),R469)</f>
        <v>ー</v>
      </c>
      <c r="T469" s="132" t="str">
        <f>IF(S469="○",IF(COUNTIF(AA469:AA475,プルダウン!$G$12)=0,S469,"×"),S469)</f>
        <v>ー</v>
      </c>
      <c r="W469" s="79" t="str">
        <f>IF(G469=プルダウン!$B$5,ABS(B469-J469),"")</f>
        <v/>
      </c>
      <c r="X469" s="80" t="str">
        <f>IF(AND(D469="",G469=プルダウン!$B$4),"振替作業不可",IF(AND(D469=プルダウン!$B$3,G469=プルダウン!$B$5),"振替休日不可",IF(G469=プルダウン!$B$5,IF(J469="","振替作業日未入力",IF(AND(J469-B469&gt;=-28,J469-B469&lt;=28),"","28日以内に変更")),"")))</f>
        <v/>
      </c>
      <c r="Y469" s="178" t="str">
        <f>IF(G469=プルダウン!$B$4,IF(AND(J469&gt;=$B$469,J469&lt;$Z$468),"",プルダウン!$G$9),"")</f>
        <v/>
      </c>
      <c r="Z469" s="179"/>
      <c r="AA469" s="80" t="str">
        <f>IF(OR(C469="土",C469="日"),IF(G469=プルダウン!$B$4,IF(AND(J469&gt;=B469,J469&lt;=B475),プルダウン!$G$13,プルダウン!$G$12),""),"")</f>
        <v/>
      </c>
    </row>
    <row r="470" spans="2:27">
      <c r="B470" s="75" t="str">
        <f>IF(B469="ー","ー",IF(B469+1&gt;DATE(基本情報!$F$10,基本情報!$H$10,基本情報!$J$10),"ー",B469+1))</f>
        <v>ー</v>
      </c>
      <c r="C470" s="76" t="str">
        <f t="shared" ref="C470:C498" si="69">IFERROR(TEXT(B470,"aaa"),"")</f>
        <v>ー</v>
      </c>
      <c r="D470" s="140" t="str">
        <f>IF(B470="","",IF(AND(B470&gt;=基本情報!$G$17,B470&lt;=基本情報!$J$17),"夏季休暇",IF(AND(B470&gt;=基本情報!$G$18,B470&lt;=基本情報!$J$18),"年末年始休暇",(IF($C470=基本情報!$G$16,"休日",IF($C470=基本情報!$I$16,"休日",""))))))</f>
        <v/>
      </c>
      <c r="E470" s="141"/>
      <c r="F470" s="142"/>
      <c r="G470" s="151"/>
      <c r="H470" s="152"/>
      <c r="I470" s="153"/>
      <c r="J470" s="163"/>
      <c r="K470" s="164"/>
      <c r="L470" s="165"/>
      <c r="M470" s="143"/>
      <c r="N470" s="143"/>
      <c r="O470" s="143"/>
      <c r="P470" s="143"/>
      <c r="Q470" s="143"/>
      <c r="R470" s="133"/>
      <c r="S470" s="133"/>
      <c r="T470" s="133"/>
      <c r="W470" s="81" t="str">
        <f>IF(G470=プルダウン!$B$5,ABS(B470-J470),"")</f>
        <v/>
      </c>
      <c r="X470" s="82" t="str">
        <f>IF(AND(D470="",G470=プルダウン!$B$4),"振替作業不可",IF(AND(D470=プルダウン!$B$3,G470=プルダウン!$B$5),"振替休日不可",IF(G470=プルダウン!$B$5,IF(J470="","振替作業日未入力",IF(AND(J470-B470&gt;=-28,J470-B470&lt;=28),"","28日以内に変更")),"")))</f>
        <v/>
      </c>
      <c r="Y470" s="186" t="str">
        <f>IF(G470=プルダウン!$B$4,IF(AND(J470&gt;=$B$469,J470&lt;$Z$468),"",プルダウン!$G$9),"")</f>
        <v/>
      </c>
      <c r="Z470" s="186"/>
      <c r="AA470" s="82" t="str">
        <f>IF(OR(C470="土",C470="日"),IF(G470=プルダウン!$B$4,IF(AND(J470&gt;=B469,J470&lt;=B475),プルダウン!$G$13,プルダウン!$G$12),""),"")</f>
        <v/>
      </c>
    </row>
    <row r="471" spans="2:27">
      <c r="B471" s="75" t="str">
        <f>IF(B470="ー","ー",IF(B470+1&gt;DATE(基本情報!$F$10,基本情報!$H$10,基本情報!$J$10),"ー",B470+1))</f>
        <v>ー</v>
      </c>
      <c r="C471" s="76" t="str">
        <f t="shared" si="69"/>
        <v>ー</v>
      </c>
      <c r="D471" s="140" t="str">
        <f>IF(B471="","",IF(AND(B471&gt;=基本情報!$G$17,B471&lt;=基本情報!$J$17),"夏季休暇",IF(AND(B471&gt;=基本情報!$G$18,B471&lt;=基本情報!$J$18),"年末年始休暇",(IF($C471=基本情報!$G$16,"休日",IF($C471=基本情報!$I$16,"休日",""))))))</f>
        <v/>
      </c>
      <c r="E471" s="141"/>
      <c r="F471" s="142"/>
      <c r="G471" s="151"/>
      <c r="H471" s="152"/>
      <c r="I471" s="153"/>
      <c r="J471" s="163"/>
      <c r="K471" s="164"/>
      <c r="L471" s="165"/>
      <c r="M471" s="143"/>
      <c r="N471" s="143"/>
      <c r="O471" s="143"/>
      <c r="P471" s="143"/>
      <c r="Q471" s="143"/>
      <c r="R471" s="133"/>
      <c r="S471" s="133"/>
      <c r="T471" s="133"/>
      <c r="W471" s="81" t="str">
        <f>IF(G471=プルダウン!$B$5,ABS(B471-J471),"")</f>
        <v/>
      </c>
      <c r="X471" s="82" t="str">
        <f>IF(AND(D471="",G471=プルダウン!$B$4),"振替作業不可",IF(AND(D471=プルダウン!$B$3,G471=プルダウン!$B$5),"振替休日不可",IF(G471=プルダウン!$B$5,IF(J471="","振替作業日未入力",IF(AND(J471-B471&gt;=-28,J471-B471&lt;=28),"","28日以内に変更")),"")))</f>
        <v/>
      </c>
      <c r="Y471" s="186" t="str">
        <f>IF(G471=プルダウン!$B$4,IF(AND(J471&gt;=$B$469,J471&lt;$Z$468),"",プルダウン!$G$9),"")</f>
        <v/>
      </c>
      <c r="Z471" s="186"/>
      <c r="AA471" s="82" t="str">
        <f>IF(OR(C471="土",C471="日"),IF(G471=プルダウン!$B$4,IF(AND(J471&gt;=B469,J471&lt;=B475),プルダウン!$G$13,プルダウン!$G$12),""),"")</f>
        <v/>
      </c>
    </row>
    <row r="472" spans="2:27">
      <c r="B472" s="75" t="str">
        <f>IF(B471="ー","ー",IF(B471+1&gt;DATE(基本情報!$F$10,基本情報!$H$10,基本情報!$J$10),"ー",B471+1))</f>
        <v>ー</v>
      </c>
      <c r="C472" s="76" t="str">
        <f t="shared" si="69"/>
        <v>ー</v>
      </c>
      <c r="D472" s="140" t="str">
        <f>IF(B472="","",IF(AND(B472&gt;=基本情報!$G$17,B472&lt;=基本情報!$J$17),"夏季休暇",IF(AND(B472&gt;=基本情報!$G$18,B472&lt;=基本情報!$J$18),"年末年始休暇",(IF($C472=基本情報!$G$16,"休日",IF($C472=基本情報!$I$16,"休日",""))))))</f>
        <v/>
      </c>
      <c r="E472" s="141"/>
      <c r="F472" s="142"/>
      <c r="G472" s="151"/>
      <c r="H472" s="152"/>
      <c r="I472" s="153"/>
      <c r="J472" s="163"/>
      <c r="K472" s="164"/>
      <c r="L472" s="165"/>
      <c r="M472" s="143"/>
      <c r="N472" s="143"/>
      <c r="O472" s="143"/>
      <c r="P472" s="143"/>
      <c r="Q472" s="143"/>
      <c r="R472" s="133"/>
      <c r="S472" s="133"/>
      <c r="T472" s="133"/>
      <c r="W472" s="81" t="str">
        <f>IF(G472=プルダウン!$B$5,ABS(B472-J472),"")</f>
        <v/>
      </c>
      <c r="X472" s="82" t="str">
        <f>IF(AND(D472="",G472=プルダウン!$B$4),"振替作業不可",IF(AND(D472=プルダウン!$B$3,G472=プルダウン!$B$5),"振替休日不可",IF(G472=プルダウン!$B$5,IF(J472="","振替作業日未入力",IF(AND(J472-B472&gt;=-28,J472-B472&lt;=28),"","28日以内に変更")),"")))</f>
        <v/>
      </c>
      <c r="Y472" s="186" t="str">
        <f>IF(G472=プルダウン!$B$4,IF(AND(J472&gt;=$B$469,J472&lt;$Z$468),"",プルダウン!$G$9),"")</f>
        <v/>
      </c>
      <c r="Z472" s="186"/>
      <c r="AA472" s="82" t="str">
        <f>IF(OR(C472="土",C472="日"),IF(G472=プルダウン!$B$4,IF(AND(J472&gt;=B469,J472&lt;=B475),プルダウン!$G$13,プルダウン!$G$12),""),"")</f>
        <v/>
      </c>
    </row>
    <row r="473" spans="2:27">
      <c r="B473" s="75" t="str">
        <f>IF(B472="ー","ー",IF(B472+1&gt;DATE(基本情報!$F$10,基本情報!$H$10,基本情報!$J$10),"ー",B472+1))</f>
        <v>ー</v>
      </c>
      <c r="C473" s="76" t="str">
        <f t="shared" si="69"/>
        <v>ー</v>
      </c>
      <c r="D473" s="140" t="str">
        <f>IF(B473="","",IF(AND(B473&gt;=基本情報!$G$17,B473&lt;=基本情報!$J$17),"夏季休暇",IF(AND(B473&gt;=基本情報!$G$18,B473&lt;=基本情報!$J$18),"年末年始休暇",(IF($C473=基本情報!$G$16,"休日",IF($C473=基本情報!$I$16,"休日",""))))))</f>
        <v/>
      </c>
      <c r="E473" s="141"/>
      <c r="F473" s="142"/>
      <c r="G473" s="151"/>
      <c r="H473" s="152"/>
      <c r="I473" s="153"/>
      <c r="J473" s="163"/>
      <c r="K473" s="164"/>
      <c r="L473" s="165"/>
      <c r="M473" s="143"/>
      <c r="N473" s="143"/>
      <c r="O473" s="143"/>
      <c r="P473" s="143"/>
      <c r="Q473" s="143"/>
      <c r="R473" s="133"/>
      <c r="S473" s="133"/>
      <c r="T473" s="133"/>
      <c r="W473" s="81" t="str">
        <f>IF(G473=プルダウン!$B$5,ABS(B473-J473),"")</f>
        <v/>
      </c>
      <c r="X473" s="82" t="str">
        <f>IF(AND(D473="",G473=プルダウン!$B$4),"振替作業不可",IF(AND(D473=プルダウン!$B$3,G473=プルダウン!$B$5),"振替休日不可",IF(G473=プルダウン!$B$5,IF(J473="","振替作業日未入力",IF(AND(J473-B473&gt;=-28,J473-B473&lt;=28),"","28日以内に変更")),"")))</f>
        <v/>
      </c>
      <c r="Y473" s="186" t="str">
        <f>IF(G473=プルダウン!$B$4,IF(AND(J473&gt;=$B$469,J473&lt;$Z$468),"",プルダウン!$G$9),"")</f>
        <v/>
      </c>
      <c r="Z473" s="186"/>
      <c r="AA473" s="82" t="str">
        <f>IF(OR(C473="土",C473="日"),IF(G473=プルダウン!$B$4,IF(AND(J473&gt;=B469,J473&lt;=B475),プルダウン!$G$13,プルダウン!$G$12),""),"")</f>
        <v/>
      </c>
    </row>
    <row r="474" spans="2:27">
      <c r="B474" s="75" t="str">
        <f>IF(B473="ー","ー",IF(B473+1&gt;DATE(基本情報!$F$10,基本情報!$H$10,基本情報!$J$10),"ー",B473+1))</f>
        <v>ー</v>
      </c>
      <c r="C474" s="76" t="str">
        <f t="shared" si="69"/>
        <v>ー</v>
      </c>
      <c r="D474" s="140" t="str">
        <f>IF(B474="","",IF(AND(B474&gt;=基本情報!$G$17,B474&lt;=基本情報!$J$17),"夏季休暇",IF(AND(B474&gt;=基本情報!$G$18,B474&lt;=基本情報!$J$18),"年末年始休暇",(IF($C474=基本情報!$G$16,"休日",IF($C474=基本情報!$I$16,"休日",""))))))</f>
        <v/>
      </c>
      <c r="E474" s="141"/>
      <c r="F474" s="142"/>
      <c r="G474" s="151"/>
      <c r="H474" s="152"/>
      <c r="I474" s="153"/>
      <c r="J474" s="163"/>
      <c r="K474" s="164"/>
      <c r="L474" s="165"/>
      <c r="M474" s="143"/>
      <c r="N474" s="143"/>
      <c r="O474" s="143"/>
      <c r="P474" s="143"/>
      <c r="Q474" s="143"/>
      <c r="R474" s="133"/>
      <c r="S474" s="133"/>
      <c r="T474" s="133"/>
      <c r="W474" s="81" t="str">
        <f>IF(G474=プルダウン!$B$5,ABS(B474-J474),"")</f>
        <v/>
      </c>
      <c r="X474" s="82" t="str">
        <f>IF(AND(D474="",G474=プルダウン!$B$4),"振替作業不可",IF(AND(D474=プルダウン!$B$3,G474=プルダウン!$B$5),"振替休日不可",IF(G474=プルダウン!$B$5,IF(J474="","振替作業日未入力",IF(AND(J474-B474&gt;=-28,J474-B474&lt;=28),"","28日以内に変更")),"")))</f>
        <v/>
      </c>
      <c r="Y474" s="186" t="str">
        <f>IF(G474=プルダウン!$B$4,IF(AND(J474&gt;=$B$469,J474&lt;$Z$468),"",プルダウン!$G$9),"")</f>
        <v/>
      </c>
      <c r="Z474" s="186"/>
      <c r="AA474" s="82" t="str">
        <f>IF(OR(C474="土",C474="日"),IF(G474=プルダウン!$B$4,IF(AND(J474&gt;=B469,J474&lt;=B475),プルダウン!$G$13,プルダウン!$G$12),""),"")</f>
        <v/>
      </c>
    </row>
    <row r="475" spans="2:27">
      <c r="B475" s="77" t="str">
        <f>IF(B474="ー","ー",IF(B474+1&gt;DATE(基本情報!$F$10,基本情報!$H$10,基本情報!$J$10),"ー",B474+1))</f>
        <v>ー</v>
      </c>
      <c r="C475" s="78" t="str">
        <f t="shared" si="69"/>
        <v>ー</v>
      </c>
      <c r="D475" s="154" t="str">
        <f>IF(B475="","",IF(AND(B475&gt;=基本情報!$G$17,B475&lt;=基本情報!$J$17),"夏季休暇",IF(AND(B475&gt;=基本情報!$G$18,B475&lt;=基本情報!$J$18),"年末年始休暇",(IF($C475=基本情報!$G$16,"休日",IF($C475=基本情報!$I$16,"休日",""))))))</f>
        <v/>
      </c>
      <c r="E475" s="155"/>
      <c r="F475" s="156"/>
      <c r="G475" s="157"/>
      <c r="H475" s="158"/>
      <c r="I475" s="159"/>
      <c r="J475" s="160"/>
      <c r="K475" s="161"/>
      <c r="L475" s="162"/>
      <c r="M475" s="146"/>
      <c r="N475" s="146"/>
      <c r="O475" s="146"/>
      <c r="P475" s="146"/>
      <c r="Q475" s="146"/>
      <c r="R475" s="134"/>
      <c r="S475" s="134"/>
      <c r="T475" s="134"/>
      <c r="W475" s="83" t="str">
        <f>IF(G475=プルダウン!$B$5,ABS(B475-J475),"")</f>
        <v/>
      </c>
      <c r="X475" s="84" t="str">
        <f>IF(AND(D475="",G475=プルダウン!$B$4),"振替作業不可",IF(AND(D475=プルダウン!$B$3,G475=プルダウン!$B$5),"振替休日不可",IF(G475=プルダウン!$B$5,IF(J475="","振替作業日未入力",IF(AND(J475-B475&gt;=-28,J475-B475&lt;=28),"","28日以内に変更")),"")))</f>
        <v/>
      </c>
      <c r="Y475" s="184" t="str">
        <f>IF(G475=プルダウン!$B$4,IF(AND(J475&gt;=$B$469,J475&lt;$Z$468),"",プルダウン!$G$9),"")</f>
        <v/>
      </c>
      <c r="Z475" s="184"/>
      <c r="AA475" s="84" t="str">
        <f>IF(OR(C475="土",C475="日"),IF(G475=プルダウン!$B$4,IF(AND(J475&gt;=B469,J475&lt;=B475),プルダウン!$G$13,プルダウン!$G$12),""),"")</f>
        <v/>
      </c>
    </row>
    <row r="476" spans="2:27">
      <c r="B476" s="73" t="str">
        <f>IF(B475="ー","ー",IF(B475+1&gt;DATE(基本情報!$F$10,基本情報!$H$10,基本情報!$J$10),"ー",IF(MONTH(B469)=MONTH(B475+1),B475+1,"ー")))</f>
        <v>ー</v>
      </c>
      <c r="C476" s="74" t="str">
        <f t="shared" si="69"/>
        <v>ー</v>
      </c>
      <c r="D476" s="136" t="str">
        <f>IF(B476="","",IF(AND(B476&gt;=基本情報!$G$17,B476&lt;=基本情報!$J$17),"夏季休暇",IF(AND(B476&gt;=基本情報!$G$18,B476&lt;=基本情報!$J$18),"年末年始休暇",(IF($C476=基本情報!$G$16,"休日",IF($C476=基本情報!$I$16,"休日",""))))))</f>
        <v/>
      </c>
      <c r="E476" s="137"/>
      <c r="F476" s="138"/>
      <c r="G476" s="166"/>
      <c r="H476" s="167"/>
      <c r="I476" s="168"/>
      <c r="J476" s="169"/>
      <c r="K476" s="170"/>
      <c r="L476" s="171"/>
      <c r="M476" s="135"/>
      <c r="N476" s="135"/>
      <c r="O476" s="135"/>
      <c r="P476" s="135"/>
      <c r="Q476" s="135"/>
      <c r="R476" s="132" t="str">
        <f>IF(COUNTIF(B476:B482,"ー"),"ー",IF(COUNTBLANK(X476:X482)&lt;7,"×",IF(COUNTIF(G476:G482,プルダウン!$B$6)+COUNTIF(G476:G482,プルダウン!$B$7)+COUNTIF(G476:G482,プルダウン!$B$8)+COUNTIF(G476:G482,プルダウン!$B$9)+COUNTIF(G476:G482,プルダウン!$B$10)&gt;0,"ー",IF(COUNTIF(G476:G482,プルダウン!$B$3)+COUNTIF(G476:G482,プルダウン!$B$4)&gt;=2,"○","×"))))</f>
        <v>ー</v>
      </c>
      <c r="S476" s="132" t="str">
        <f>IF(R476="○",IF(COUNTBLANK(Y476:Y482)=7,R476,"×"),R476)</f>
        <v>ー</v>
      </c>
      <c r="T476" s="132" t="str">
        <f>IF(S476="○",IF(COUNTIF(AA476:AA482,プルダウン!$G$12)=0,S476,"×"),S476)</f>
        <v>ー</v>
      </c>
      <c r="W476" s="79" t="str">
        <f>IF(G476=プルダウン!$B$5,ABS(B476-J476),"")</f>
        <v/>
      </c>
      <c r="X476" s="80" t="str">
        <f>IF(AND(D476="",G476=プルダウン!$B$4),"振替作業不可",IF(AND(D476=プルダウン!$B$3,G476=プルダウン!$B$5),"振替休日不可",IF(G476=プルダウン!$B$5,IF(J476="","振替作業日未入力",IF(AND(J476-B476&gt;=-28,J476-B476&lt;=28),"","28日以内に変更")),"")))</f>
        <v/>
      </c>
      <c r="Y476" s="185" t="str">
        <f>IF(G476=プルダウン!$B$4,IF(AND(J476&gt;=$B$469,J476&lt;$Z$468),"",プルダウン!$G$9),"")</f>
        <v/>
      </c>
      <c r="Z476" s="185"/>
      <c r="AA476" s="80" t="str">
        <f>IF(OR(C476="土",C476="日"),IF(G476=プルダウン!$B$4,IF(AND(J476&gt;=B476,J476&lt;=B482),プルダウン!$G$13,プルダウン!$G$12),""),"")</f>
        <v/>
      </c>
    </row>
    <row r="477" spans="2:27">
      <c r="B477" s="75" t="str">
        <f>IF(B476="ー","ー",IF(B476+1&gt;DATE(基本情報!$F$10,基本情報!$H$10,基本情報!$J$10),"ー",B476+1))</f>
        <v>ー</v>
      </c>
      <c r="C477" s="76" t="str">
        <f t="shared" si="69"/>
        <v>ー</v>
      </c>
      <c r="D477" s="140" t="str">
        <f>IF(B477="","",IF(AND(B477&gt;=基本情報!$G$17,B477&lt;=基本情報!$J$17),"夏季休暇",IF(AND(B477&gt;=基本情報!$G$18,B477&lt;=基本情報!$J$18),"年末年始休暇",(IF($C477=基本情報!$G$16,"休日",IF($C477=基本情報!$I$16,"休日",""))))))</f>
        <v/>
      </c>
      <c r="E477" s="141"/>
      <c r="F477" s="142"/>
      <c r="G477" s="151"/>
      <c r="H477" s="152"/>
      <c r="I477" s="153"/>
      <c r="J477" s="163"/>
      <c r="K477" s="164"/>
      <c r="L477" s="165"/>
      <c r="M477" s="143"/>
      <c r="N477" s="143"/>
      <c r="O477" s="143"/>
      <c r="P477" s="143"/>
      <c r="Q477" s="143"/>
      <c r="R477" s="133"/>
      <c r="S477" s="133"/>
      <c r="T477" s="133"/>
      <c r="W477" s="81" t="str">
        <f>IF(G477=プルダウン!$B$5,ABS(B477-J477),"")</f>
        <v/>
      </c>
      <c r="X477" s="82" t="str">
        <f>IF(AND(D477="",G477=プルダウン!$B$4),"振替作業不可",IF(AND(D477=プルダウン!$B$3,G477=プルダウン!$B$5),"振替休日不可",IF(G477=プルダウン!$B$5,IF(J477="","振替作業日未入力",IF(AND(J477-B477&gt;=-28,J477-B477&lt;=28),"","28日以内に変更")),"")))</f>
        <v/>
      </c>
      <c r="Y477" s="186" t="str">
        <f>IF(G477=プルダウン!$B$4,IF(AND(J477&gt;=$B$469,J477&lt;$Z$468),"",プルダウン!$G$9),"")</f>
        <v/>
      </c>
      <c r="Z477" s="186"/>
      <c r="AA477" s="82" t="str">
        <f>IF(OR(C477="土",C477="日"),IF(G477=プルダウン!$B$4,IF(AND(J477&gt;=B476,J477&lt;=B482),プルダウン!$G$13,プルダウン!$G$12),""),"")</f>
        <v/>
      </c>
    </row>
    <row r="478" spans="2:27">
      <c r="B478" s="75" t="str">
        <f>IF(B477="ー","ー",IF(B477+1&gt;DATE(基本情報!$F$10,基本情報!$H$10,基本情報!$J$10),"ー",B477+1))</f>
        <v>ー</v>
      </c>
      <c r="C478" s="76" t="str">
        <f t="shared" si="69"/>
        <v>ー</v>
      </c>
      <c r="D478" s="140" t="str">
        <f>IF(B478="","",IF(AND(B478&gt;=基本情報!$G$17,B478&lt;=基本情報!$J$17),"夏季休暇",IF(AND(B478&gt;=基本情報!$G$18,B478&lt;=基本情報!$J$18),"年末年始休暇",(IF($C478=基本情報!$G$16,"休日",IF($C478=基本情報!$I$16,"休日",""))))))</f>
        <v/>
      </c>
      <c r="E478" s="141"/>
      <c r="F478" s="142"/>
      <c r="G478" s="151"/>
      <c r="H478" s="152"/>
      <c r="I478" s="153"/>
      <c r="J478" s="163"/>
      <c r="K478" s="164"/>
      <c r="L478" s="165"/>
      <c r="M478" s="143"/>
      <c r="N478" s="143"/>
      <c r="O478" s="143"/>
      <c r="P478" s="143"/>
      <c r="Q478" s="143"/>
      <c r="R478" s="133"/>
      <c r="S478" s="133"/>
      <c r="T478" s="133"/>
      <c r="W478" s="81" t="str">
        <f>IF(G478=プルダウン!$B$5,ABS(B478-J478),"")</f>
        <v/>
      </c>
      <c r="X478" s="82" t="str">
        <f>IF(AND(D478="",G478=プルダウン!$B$4),"振替作業不可",IF(AND(D478=プルダウン!$B$3,G478=プルダウン!$B$5),"振替休日不可",IF(G478=プルダウン!$B$5,IF(J478="","振替作業日未入力",IF(AND(J478-B478&gt;=-28,J478-B478&lt;=28),"","28日以内に変更")),"")))</f>
        <v/>
      </c>
      <c r="Y478" s="186" t="str">
        <f>IF(G478=プルダウン!$B$4,IF(AND(J478&gt;=$B$469,J478&lt;$Z$468),"",プルダウン!$G$9),"")</f>
        <v/>
      </c>
      <c r="Z478" s="186"/>
      <c r="AA478" s="82" t="str">
        <f>IF(OR(C478="土",C478="日"),IF(G478=プルダウン!$B$4,IF(AND(J478&gt;=B476,J478&lt;=B482),プルダウン!$G$13,プルダウン!$G$12),""),"")</f>
        <v/>
      </c>
    </row>
    <row r="479" spans="2:27">
      <c r="B479" s="75" t="str">
        <f>IF(B478="ー","ー",IF(B478+1&gt;DATE(基本情報!$F$10,基本情報!$H$10,基本情報!$J$10),"ー",B478+1))</f>
        <v>ー</v>
      </c>
      <c r="C479" s="76" t="str">
        <f t="shared" si="69"/>
        <v>ー</v>
      </c>
      <c r="D479" s="140" t="str">
        <f>IF(B479="","",IF(AND(B479&gt;=基本情報!$G$17,B479&lt;=基本情報!$J$17),"夏季休暇",IF(AND(B479&gt;=基本情報!$G$18,B479&lt;=基本情報!$J$18),"年末年始休暇",(IF($C479=基本情報!$G$16,"休日",IF($C479=基本情報!$I$16,"休日",""))))))</f>
        <v/>
      </c>
      <c r="E479" s="141"/>
      <c r="F479" s="142"/>
      <c r="G479" s="151"/>
      <c r="H479" s="152"/>
      <c r="I479" s="153"/>
      <c r="J479" s="163"/>
      <c r="K479" s="164"/>
      <c r="L479" s="165"/>
      <c r="M479" s="143"/>
      <c r="N479" s="143"/>
      <c r="O479" s="143"/>
      <c r="P479" s="143"/>
      <c r="Q479" s="143"/>
      <c r="R479" s="133"/>
      <c r="S479" s="133"/>
      <c r="T479" s="133"/>
      <c r="W479" s="81" t="str">
        <f>IF(G479=プルダウン!$B$5,ABS(B479-J479),"")</f>
        <v/>
      </c>
      <c r="X479" s="82" t="str">
        <f>IF(AND(D479="",G479=プルダウン!$B$4),"振替作業不可",IF(AND(D479=プルダウン!$B$3,G479=プルダウン!$B$5),"振替休日不可",IF(G479=プルダウン!$B$5,IF(J479="","振替作業日未入力",IF(AND(J479-B479&gt;=-28,J479-B479&lt;=28),"","28日以内に変更")),"")))</f>
        <v/>
      </c>
      <c r="Y479" s="186" t="str">
        <f>IF(G479=プルダウン!$B$4,IF(AND(J479&gt;=$B$469,J479&lt;$Z$468),"",プルダウン!$G$9),"")</f>
        <v/>
      </c>
      <c r="Z479" s="186"/>
      <c r="AA479" s="82" t="str">
        <f>IF(OR(C479="土",C479="日"),IF(G479=プルダウン!$B$4,IF(AND(J479&gt;=B476,J479&lt;=B482),プルダウン!$G$13,プルダウン!$G$12),""),"")</f>
        <v/>
      </c>
    </row>
    <row r="480" spans="2:27">
      <c r="B480" s="75" t="str">
        <f>IF(B479="ー","ー",IF(B479+1&gt;DATE(基本情報!$F$10,基本情報!$H$10,基本情報!$J$10),"ー",B479+1))</f>
        <v>ー</v>
      </c>
      <c r="C480" s="76" t="str">
        <f t="shared" si="69"/>
        <v>ー</v>
      </c>
      <c r="D480" s="140" t="str">
        <f>IF(B480="","",IF(AND(B480&gt;=基本情報!$G$17,B480&lt;=基本情報!$J$17),"夏季休暇",IF(AND(B480&gt;=基本情報!$G$18,B480&lt;=基本情報!$J$18),"年末年始休暇",(IF($C480=基本情報!$G$16,"休日",IF($C480=基本情報!$I$16,"休日",""))))))</f>
        <v/>
      </c>
      <c r="E480" s="141"/>
      <c r="F480" s="142"/>
      <c r="G480" s="151"/>
      <c r="H480" s="152"/>
      <c r="I480" s="153"/>
      <c r="J480" s="163"/>
      <c r="K480" s="164"/>
      <c r="L480" s="165"/>
      <c r="M480" s="143"/>
      <c r="N480" s="143"/>
      <c r="O480" s="143"/>
      <c r="P480" s="143"/>
      <c r="Q480" s="143"/>
      <c r="R480" s="133"/>
      <c r="S480" s="133"/>
      <c r="T480" s="133"/>
      <c r="W480" s="81" t="str">
        <f>IF(G480=プルダウン!$B$5,ABS(B480-J480),"")</f>
        <v/>
      </c>
      <c r="X480" s="82" t="str">
        <f>IF(AND(D480="",G480=プルダウン!$B$4),"振替作業不可",IF(AND(D480=プルダウン!$B$3,G480=プルダウン!$B$5),"振替休日不可",IF(G480=プルダウン!$B$5,IF(J480="","振替作業日未入力",IF(AND(J480-B480&gt;=-28,J480-B480&lt;=28),"","28日以内に変更")),"")))</f>
        <v/>
      </c>
      <c r="Y480" s="186" t="str">
        <f>IF(G480=プルダウン!$B$4,IF(AND(J480&gt;=$B$469,J480&lt;$Z$468),"",プルダウン!$G$9),"")</f>
        <v/>
      </c>
      <c r="Z480" s="186"/>
      <c r="AA480" s="82" t="str">
        <f>IF(OR(C480="土",C480="日"),IF(G480=プルダウン!$B$4,IF(AND(J480&gt;=B476,J480&lt;=B482),プルダウン!$G$13,プルダウン!$G$12),""),"")</f>
        <v/>
      </c>
    </row>
    <row r="481" spans="2:27">
      <c r="B481" s="75" t="str">
        <f>IF(B480="ー","ー",IF(B480+1&gt;DATE(基本情報!$F$10,基本情報!$H$10,基本情報!$J$10),"ー",B480+1))</f>
        <v>ー</v>
      </c>
      <c r="C481" s="76" t="str">
        <f t="shared" si="69"/>
        <v>ー</v>
      </c>
      <c r="D481" s="140" t="str">
        <f>IF(B481="","",IF(AND(B481&gt;=基本情報!$G$17,B481&lt;=基本情報!$J$17),"夏季休暇",IF(AND(B481&gt;=基本情報!$G$18,B481&lt;=基本情報!$J$18),"年末年始休暇",(IF($C481=基本情報!$G$16,"休日",IF($C481=基本情報!$I$16,"休日",""))))))</f>
        <v/>
      </c>
      <c r="E481" s="141"/>
      <c r="F481" s="142"/>
      <c r="G481" s="151"/>
      <c r="H481" s="152"/>
      <c r="I481" s="153"/>
      <c r="J481" s="163"/>
      <c r="K481" s="164"/>
      <c r="L481" s="165"/>
      <c r="M481" s="143"/>
      <c r="N481" s="143"/>
      <c r="O481" s="143"/>
      <c r="P481" s="143"/>
      <c r="Q481" s="143"/>
      <c r="R481" s="133"/>
      <c r="S481" s="133"/>
      <c r="T481" s="133"/>
      <c r="W481" s="81" t="str">
        <f>IF(G481=プルダウン!$B$5,ABS(B481-J481),"")</f>
        <v/>
      </c>
      <c r="X481" s="82" t="str">
        <f>IF(AND(D481="",G481=プルダウン!$B$4),"振替作業不可",IF(AND(D481=プルダウン!$B$3,G481=プルダウン!$B$5),"振替休日不可",IF(G481=プルダウン!$B$5,IF(J481="","振替作業日未入力",IF(AND(J481-B481&gt;=-28,J481-B481&lt;=28),"","28日以内に変更")),"")))</f>
        <v/>
      </c>
      <c r="Y481" s="186" t="str">
        <f>IF(G481=プルダウン!$B$4,IF(AND(J481&gt;=$B$469,J481&lt;$Z$468),"",プルダウン!$G$9),"")</f>
        <v/>
      </c>
      <c r="Z481" s="186"/>
      <c r="AA481" s="82" t="str">
        <f>IF(OR(C481="土",C481="日"),IF(G481=プルダウン!$B$4,IF(AND(J481&gt;=B476,J481&lt;=B482),プルダウン!$G$13,プルダウン!$G$12),""),"")</f>
        <v/>
      </c>
    </row>
    <row r="482" spans="2:27">
      <c r="B482" s="77" t="str">
        <f>IF(B481="ー","ー",IF(B481+1&gt;DATE(基本情報!$F$10,基本情報!$H$10,基本情報!$J$10),"ー",B481+1))</f>
        <v>ー</v>
      </c>
      <c r="C482" s="78" t="str">
        <f t="shared" si="69"/>
        <v>ー</v>
      </c>
      <c r="D482" s="154" t="str">
        <f>IF(B482="","",IF(AND(B482&gt;=基本情報!$G$17,B482&lt;=基本情報!$J$17),"夏季休暇",IF(AND(B482&gt;=基本情報!$G$18,B482&lt;=基本情報!$J$18),"年末年始休暇",(IF($C482=基本情報!$G$16,"休日",IF($C482=基本情報!$I$16,"休日",""))))))</f>
        <v/>
      </c>
      <c r="E482" s="155"/>
      <c r="F482" s="156"/>
      <c r="G482" s="157"/>
      <c r="H482" s="158"/>
      <c r="I482" s="159"/>
      <c r="J482" s="160"/>
      <c r="K482" s="161"/>
      <c r="L482" s="162"/>
      <c r="M482" s="146"/>
      <c r="N482" s="146"/>
      <c r="O482" s="146"/>
      <c r="P482" s="146"/>
      <c r="Q482" s="146"/>
      <c r="R482" s="134"/>
      <c r="S482" s="134"/>
      <c r="T482" s="134"/>
      <c r="W482" s="83" t="str">
        <f>IF(G482=プルダウン!$B$5,ABS(B482-J482),"")</f>
        <v/>
      </c>
      <c r="X482" s="84" t="str">
        <f>IF(AND(D482="",G482=プルダウン!$B$4),"振替作業不可",IF(AND(D482=プルダウン!$B$3,G482=プルダウン!$B$5),"振替休日不可",IF(G482=プルダウン!$B$5,IF(J482="","振替作業日未入力",IF(AND(J482-B482&gt;=-28,J482-B482&lt;=28),"","28日以内に変更")),"")))</f>
        <v/>
      </c>
      <c r="Y482" s="184" t="str">
        <f>IF(G482=プルダウン!$B$4,IF(AND(J482&gt;=$B$469,J482&lt;$Z$468),"",プルダウン!$G$9),"")</f>
        <v/>
      </c>
      <c r="Z482" s="184"/>
      <c r="AA482" s="84" t="str">
        <f>IF(OR(C482="土",C482="日"),IF(G482=プルダウン!$B$4,IF(AND(J482&gt;=B476,J482&lt;=B482),プルダウン!$G$13,プルダウン!$G$12),""),"")</f>
        <v/>
      </c>
    </row>
    <row r="483" spans="2:27">
      <c r="B483" s="73" t="str">
        <f>IF(B482="ー","ー",IF(B482+1&gt;DATE(基本情報!$F$10,基本情報!$H$10,基本情報!$J$10),"ー",IF(MONTH(B476)=MONTH(B482+1),B482+1,"ー")))</f>
        <v>ー</v>
      </c>
      <c r="C483" s="74" t="str">
        <f t="shared" si="69"/>
        <v>ー</v>
      </c>
      <c r="D483" s="136" t="str">
        <f>IF(B483="","",IF(AND(B483&gt;=基本情報!$G$17,B483&lt;=基本情報!$J$17),"夏季休暇",IF(AND(B483&gt;=基本情報!$G$18,B483&lt;=基本情報!$J$18),"年末年始休暇",(IF($C483=基本情報!$G$16,"休日",IF($C483=基本情報!$I$16,"休日",""))))))</f>
        <v/>
      </c>
      <c r="E483" s="137"/>
      <c r="F483" s="138"/>
      <c r="G483" s="166"/>
      <c r="H483" s="167"/>
      <c r="I483" s="168"/>
      <c r="J483" s="169"/>
      <c r="K483" s="170"/>
      <c r="L483" s="171"/>
      <c r="M483" s="135"/>
      <c r="N483" s="135"/>
      <c r="O483" s="135"/>
      <c r="P483" s="135"/>
      <c r="Q483" s="135"/>
      <c r="R483" s="132" t="str">
        <f>IF(COUNTIF(B483:B489,"ー"),"ー",IF(COUNTBLANK(X483:X489)&lt;7,"×",IF(COUNTIF(G483:G489,プルダウン!$B$6)+COUNTIF(G483:G489,プルダウン!$B$7)+COUNTIF(G483:G489,プルダウン!$B$8)+COUNTIF(G483:G489,プルダウン!$B$9)+COUNTIF(G483:G489,プルダウン!$B$10)&gt;0,"ー",IF(COUNTIF(G483:G489,プルダウン!$B$3)+COUNTIF(G483:G489,プルダウン!$B$4)&gt;=2,"○","×"))))</f>
        <v>ー</v>
      </c>
      <c r="S483" s="132" t="str">
        <f>IF(R483="○",IF(COUNTBLANK(Y483:Y489)=7,R483,"×"),R483)</f>
        <v>ー</v>
      </c>
      <c r="T483" s="132" t="str">
        <f>IF(S483="○",IF(COUNTIF(AA483:AA489,プルダウン!$G$12)=0,S483,"×"),S483)</f>
        <v>ー</v>
      </c>
      <c r="W483" s="79" t="str">
        <f>IF(G483=プルダウン!$B$5,ABS(B483-J483),"")</f>
        <v/>
      </c>
      <c r="X483" s="80" t="str">
        <f>IF(AND(D483="",G483=プルダウン!$B$4),"振替作業不可",IF(AND(D483=プルダウン!$B$3,G483=プルダウン!$B$5),"振替休日不可",IF(G483=プルダウン!$B$5,IF(J483="","振替作業日未入力",IF(AND(J483-B483&gt;=-28,J483-B483&lt;=28),"","28日以内に変更")),"")))</f>
        <v/>
      </c>
      <c r="Y483" s="185" t="str">
        <f>IF(G483=プルダウン!$B$4,IF(AND(J483&gt;=$B$469,J483&lt;$Z$468),"",プルダウン!$G$9),"")</f>
        <v/>
      </c>
      <c r="Z483" s="185"/>
      <c r="AA483" s="80" t="str">
        <f>IF(OR(C483="土",C483="日"),IF(G483=プルダウン!$B$4,IF(AND(J483&gt;=B483,J483&lt;=B489),プルダウン!$G$13,プルダウン!$G$12),""),"")</f>
        <v/>
      </c>
    </row>
    <row r="484" spans="2:27">
      <c r="B484" s="75" t="str">
        <f>IF(B483="ー","ー",IF(B483+1&gt;DATE(基本情報!$F$10,基本情報!$H$10,基本情報!$J$10),"ー",B483+1))</f>
        <v>ー</v>
      </c>
      <c r="C484" s="76" t="str">
        <f t="shared" si="69"/>
        <v>ー</v>
      </c>
      <c r="D484" s="140" t="str">
        <f>IF(B484="","",IF(AND(B484&gt;=基本情報!$G$17,B484&lt;=基本情報!$J$17),"夏季休暇",IF(AND(B484&gt;=基本情報!$G$18,B484&lt;=基本情報!$J$18),"年末年始休暇",(IF($C484=基本情報!$G$16,"休日",IF($C484=基本情報!$I$16,"休日",""))))))</f>
        <v/>
      </c>
      <c r="E484" s="141"/>
      <c r="F484" s="142"/>
      <c r="G484" s="151"/>
      <c r="H484" s="152"/>
      <c r="I484" s="153"/>
      <c r="J484" s="163"/>
      <c r="K484" s="164"/>
      <c r="L484" s="165"/>
      <c r="M484" s="143"/>
      <c r="N484" s="143"/>
      <c r="O484" s="143"/>
      <c r="P484" s="143"/>
      <c r="Q484" s="143"/>
      <c r="R484" s="133"/>
      <c r="S484" s="133"/>
      <c r="T484" s="133"/>
      <c r="W484" s="81" t="str">
        <f>IF(G484=プルダウン!$B$5,ABS(B484-J484),"")</f>
        <v/>
      </c>
      <c r="X484" s="82" t="str">
        <f>IF(AND(D484="",G484=プルダウン!$B$4),"振替作業不可",IF(AND(D484=プルダウン!$B$3,G484=プルダウン!$B$5),"振替休日不可",IF(G484=プルダウン!$B$5,IF(J484="","振替作業日未入力",IF(AND(J484-B484&gt;=-28,J484-B484&lt;=28),"","28日以内に変更")),"")))</f>
        <v/>
      </c>
      <c r="Y484" s="186" t="str">
        <f>IF(G484=プルダウン!$B$4,IF(AND(J484&gt;=$B$469,J484&lt;$Z$468),"",プルダウン!$G$9),"")</f>
        <v/>
      </c>
      <c r="Z484" s="186"/>
      <c r="AA484" s="82" t="str">
        <f>IF(OR(C484="土",C484="日"),IF(G484=プルダウン!$B$4,IF(AND(J484&gt;=B483,J484&lt;=B489),プルダウン!$G$13,プルダウン!$G$12),""),"")</f>
        <v/>
      </c>
    </row>
    <row r="485" spans="2:27">
      <c r="B485" s="75" t="str">
        <f>IF(B484="ー","ー",IF(B484+1&gt;DATE(基本情報!$F$10,基本情報!$H$10,基本情報!$J$10),"ー",B484+1))</f>
        <v>ー</v>
      </c>
      <c r="C485" s="76" t="str">
        <f t="shared" si="69"/>
        <v>ー</v>
      </c>
      <c r="D485" s="140" t="str">
        <f>IF(B485="","",IF(AND(B485&gt;=基本情報!$G$17,B485&lt;=基本情報!$J$17),"夏季休暇",IF(AND(B485&gt;=基本情報!$G$18,B485&lt;=基本情報!$J$18),"年末年始休暇",(IF($C485=基本情報!$G$16,"休日",IF($C485=基本情報!$I$16,"休日",""))))))</f>
        <v/>
      </c>
      <c r="E485" s="141"/>
      <c r="F485" s="142"/>
      <c r="G485" s="151"/>
      <c r="H485" s="152"/>
      <c r="I485" s="153"/>
      <c r="J485" s="163"/>
      <c r="K485" s="164"/>
      <c r="L485" s="165"/>
      <c r="M485" s="143"/>
      <c r="N485" s="143"/>
      <c r="O485" s="143"/>
      <c r="P485" s="143"/>
      <c r="Q485" s="143"/>
      <c r="R485" s="133"/>
      <c r="S485" s="133"/>
      <c r="T485" s="133"/>
      <c r="W485" s="81" t="str">
        <f>IF(G485=プルダウン!$B$5,ABS(B485-J485),"")</f>
        <v/>
      </c>
      <c r="X485" s="82" t="str">
        <f>IF(AND(D485="",G485=プルダウン!$B$4),"振替作業不可",IF(AND(D485=プルダウン!$B$3,G485=プルダウン!$B$5),"振替休日不可",IF(G485=プルダウン!$B$5,IF(J485="","振替作業日未入力",IF(AND(J485-B485&gt;=-28,J485-B485&lt;=28),"","28日以内に変更")),"")))</f>
        <v/>
      </c>
      <c r="Y485" s="186" t="str">
        <f>IF(G485=プルダウン!$B$4,IF(AND(J485&gt;=$B$469,J485&lt;$Z$468),"",プルダウン!$G$9),"")</f>
        <v/>
      </c>
      <c r="Z485" s="186"/>
      <c r="AA485" s="82" t="str">
        <f>IF(OR(C485="土",C485="日"),IF(G485=プルダウン!$B$4,IF(AND(J485&gt;=B483,J485&lt;=B489),プルダウン!$G$13,プルダウン!$G$12),""),"")</f>
        <v/>
      </c>
    </row>
    <row r="486" spans="2:27">
      <c r="B486" s="75" t="str">
        <f>IF(B485="ー","ー",IF(B485+1&gt;DATE(基本情報!$F$10,基本情報!$H$10,基本情報!$J$10),"ー",B485+1))</f>
        <v>ー</v>
      </c>
      <c r="C486" s="76" t="str">
        <f t="shared" si="69"/>
        <v>ー</v>
      </c>
      <c r="D486" s="140" t="str">
        <f>IF(B486="","",IF(AND(B486&gt;=基本情報!$G$17,B486&lt;=基本情報!$J$17),"夏季休暇",IF(AND(B486&gt;=基本情報!$G$18,B486&lt;=基本情報!$J$18),"年末年始休暇",(IF($C486=基本情報!$G$16,"休日",IF($C486=基本情報!$I$16,"休日",""))))))</f>
        <v/>
      </c>
      <c r="E486" s="141"/>
      <c r="F486" s="142"/>
      <c r="G486" s="151"/>
      <c r="H486" s="152"/>
      <c r="I486" s="153"/>
      <c r="J486" s="163"/>
      <c r="K486" s="164"/>
      <c r="L486" s="165"/>
      <c r="M486" s="143"/>
      <c r="N486" s="143"/>
      <c r="O486" s="143"/>
      <c r="P486" s="143"/>
      <c r="Q486" s="143"/>
      <c r="R486" s="133"/>
      <c r="S486" s="133"/>
      <c r="T486" s="133"/>
      <c r="W486" s="81" t="str">
        <f>IF(G486=プルダウン!$B$5,ABS(B486-J486),"")</f>
        <v/>
      </c>
      <c r="X486" s="82" t="str">
        <f>IF(AND(D486="",G486=プルダウン!$B$4),"振替作業不可",IF(AND(D486=プルダウン!$B$3,G486=プルダウン!$B$5),"振替休日不可",IF(G486=プルダウン!$B$5,IF(J486="","振替作業日未入力",IF(AND(J486-B486&gt;=-28,J486-B486&lt;=28),"","28日以内に変更")),"")))</f>
        <v/>
      </c>
      <c r="Y486" s="186" t="str">
        <f>IF(G486=プルダウン!$B$4,IF(AND(J486&gt;=$B$469,J486&lt;$Z$468),"",プルダウン!$G$9),"")</f>
        <v/>
      </c>
      <c r="Z486" s="186"/>
      <c r="AA486" s="82" t="str">
        <f>IF(OR(C486="土",C486="日"),IF(G486=プルダウン!$B$4,IF(AND(J486&gt;=B483,J486&lt;=B489),プルダウン!$G$13,プルダウン!$G$12),""),"")</f>
        <v/>
      </c>
    </row>
    <row r="487" spans="2:27">
      <c r="B487" s="75" t="str">
        <f>IF(B486="ー","ー",IF(B486+1&gt;DATE(基本情報!$F$10,基本情報!$H$10,基本情報!$J$10),"ー",B486+1))</f>
        <v>ー</v>
      </c>
      <c r="C487" s="76" t="str">
        <f t="shared" si="69"/>
        <v>ー</v>
      </c>
      <c r="D487" s="140" t="str">
        <f>IF(B487="","",IF(AND(B487&gt;=基本情報!$G$17,B487&lt;=基本情報!$J$17),"夏季休暇",IF(AND(B487&gt;=基本情報!$G$18,B487&lt;=基本情報!$J$18),"年末年始休暇",(IF($C487=基本情報!$G$16,"休日",IF($C487=基本情報!$I$16,"休日",""))))))</f>
        <v/>
      </c>
      <c r="E487" s="141"/>
      <c r="F487" s="142"/>
      <c r="G487" s="151"/>
      <c r="H487" s="152"/>
      <c r="I487" s="153"/>
      <c r="J487" s="163"/>
      <c r="K487" s="164"/>
      <c r="L487" s="165"/>
      <c r="M487" s="143"/>
      <c r="N487" s="143"/>
      <c r="O487" s="143"/>
      <c r="P487" s="143"/>
      <c r="Q487" s="143"/>
      <c r="R487" s="133"/>
      <c r="S487" s="133"/>
      <c r="T487" s="133"/>
      <c r="W487" s="81" t="str">
        <f>IF(G487=プルダウン!$B$5,ABS(B487-J487),"")</f>
        <v/>
      </c>
      <c r="X487" s="82" t="str">
        <f>IF(AND(D487="",G487=プルダウン!$B$4),"振替作業不可",IF(AND(D487=プルダウン!$B$3,G487=プルダウン!$B$5),"振替休日不可",IF(G487=プルダウン!$B$5,IF(J487="","振替作業日未入力",IF(AND(J487-B487&gt;=-28,J487-B487&lt;=28),"","28日以内に変更")),"")))</f>
        <v/>
      </c>
      <c r="Y487" s="186" t="str">
        <f>IF(G487=プルダウン!$B$4,IF(AND(J487&gt;=$B$469,J487&lt;$Z$468),"",プルダウン!$G$9),"")</f>
        <v/>
      </c>
      <c r="Z487" s="186"/>
      <c r="AA487" s="82" t="str">
        <f>IF(OR(C487="土",C487="日"),IF(G487=プルダウン!$B$4,IF(AND(J487&gt;=B483,J487&lt;=B489),プルダウン!$G$13,プルダウン!$G$12),""),"")</f>
        <v/>
      </c>
    </row>
    <row r="488" spans="2:27">
      <c r="B488" s="75" t="str">
        <f>IF(B487="ー","ー",IF(B487+1&gt;DATE(基本情報!$F$10,基本情報!$H$10,基本情報!$J$10),"ー",B487+1))</f>
        <v>ー</v>
      </c>
      <c r="C488" s="76" t="str">
        <f t="shared" si="69"/>
        <v>ー</v>
      </c>
      <c r="D488" s="140" t="str">
        <f>IF(B488="","",IF(AND(B488&gt;=基本情報!$G$17,B488&lt;=基本情報!$J$17),"夏季休暇",IF(AND(B488&gt;=基本情報!$G$18,B488&lt;=基本情報!$J$18),"年末年始休暇",(IF($C488=基本情報!$G$16,"休日",IF($C488=基本情報!$I$16,"休日",""))))))</f>
        <v/>
      </c>
      <c r="E488" s="141"/>
      <c r="F488" s="142"/>
      <c r="G488" s="151"/>
      <c r="H488" s="152"/>
      <c r="I488" s="153"/>
      <c r="J488" s="163"/>
      <c r="K488" s="164"/>
      <c r="L488" s="165"/>
      <c r="M488" s="143"/>
      <c r="N488" s="143"/>
      <c r="O488" s="143"/>
      <c r="P488" s="143"/>
      <c r="Q488" s="143"/>
      <c r="R488" s="133"/>
      <c r="S488" s="133"/>
      <c r="T488" s="133"/>
      <c r="W488" s="81" t="str">
        <f>IF(G488=プルダウン!$B$5,ABS(B488-J488),"")</f>
        <v/>
      </c>
      <c r="X488" s="82" t="str">
        <f>IF(AND(D488="",G488=プルダウン!$B$4),"振替作業不可",IF(AND(D488=プルダウン!$B$3,G488=プルダウン!$B$5),"振替休日不可",IF(G488=プルダウン!$B$5,IF(J488="","振替作業日未入力",IF(AND(J488-B488&gt;=-28,J488-B488&lt;=28),"","28日以内に変更")),"")))</f>
        <v/>
      </c>
      <c r="Y488" s="186" t="str">
        <f>IF(G488=プルダウン!$B$4,IF(AND(J488&gt;=$B$469,J488&lt;$Z$468),"",プルダウン!$G$9),"")</f>
        <v/>
      </c>
      <c r="Z488" s="186"/>
      <c r="AA488" s="82" t="str">
        <f>IF(OR(C488="土",C488="日"),IF(G488=プルダウン!$B$4,IF(AND(J488&gt;=B483,J488&lt;=B489),プルダウン!$G$13,プルダウン!$G$12),""),"")</f>
        <v/>
      </c>
    </row>
    <row r="489" spans="2:27">
      <c r="B489" s="77" t="str">
        <f>IF(B488="ー","ー",IF(B488+1&gt;DATE(基本情報!$F$10,基本情報!$H$10,基本情報!$J$10),"ー",B488+1))</f>
        <v>ー</v>
      </c>
      <c r="C489" s="78" t="str">
        <f t="shared" si="69"/>
        <v>ー</v>
      </c>
      <c r="D489" s="154" t="str">
        <f>IF(B489="","",IF(AND(B489&gt;=基本情報!$G$17,B489&lt;=基本情報!$J$17),"夏季休暇",IF(AND(B489&gt;=基本情報!$G$18,B489&lt;=基本情報!$J$18),"年末年始休暇",(IF($C489=基本情報!$G$16,"休日",IF($C489=基本情報!$I$16,"休日",""))))))</f>
        <v/>
      </c>
      <c r="E489" s="155"/>
      <c r="F489" s="156"/>
      <c r="G489" s="157"/>
      <c r="H489" s="158"/>
      <c r="I489" s="159"/>
      <c r="J489" s="160"/>
      <c r="K489" s="161"/>
      <c r="L489" s="162"/>
      <c r="M489" s="146"/>
      <c r="N489" s="146"/>
      <c r="O489" s="146"/>
      <c r="P489" s="146"/>
      <c r="Q489" s="146"/>
      <c r="R489" s="134"/>
      <c r="S489" s="134"/>
      <c r="T489" s="134"/>
      <c r="W489" s="83" t="str">
        <f>IF(G489=プルダウン!$B$5,ABS(B489-J489),"")</f>
        <v/>
      </c>
      <c r="X489" s="84" t="str">
        <f>IF(AND(D489="",G489=プルダウン!$B$4),"振替作業不可",IF(AND(D489=プルダウン!$B$3,G489=プルダウン!$B$5),"振替休日不可",IF(G489=プルダウン!$B$5,IF(J489="","振替作業日未入力",IF(AND(J489-B489&gt;=-28,J489-B489&lt;=28),"","28日以内に変更")),"")))</f>
        <v/>
      </c>
      <c r="Y489" s="184" t="str">
        <f>IF(G489=プルダウン!$B$4,IF(AND(J489&gt;=$B$469,J489&lt;$Z$468),"",プルダウン!$G$9),"")</f>
        <v/>
      </c>
      <c r="Z489" s="184"/>
      <c r="AA489" s="84" t="str">
        <f>IF(OR(C489="土",C489="日"),IF(G489=プルダウン!$B$4,IF(AND(J489&gt;=B483,J489&lt;=B489),プルダウン!$G$13,プルダウン!$G$12),""),"")</f>
        <v/>
      </c>
    </row>
    <row r="490" spans="2:27">
      <c r="B490" s="73" t="str">
        <f>IF(B489="ー","ー",IF(B489+1&gt;DATE(基本情報!$F$10,基本情報!$H$10,基本情報!$J$10),"ー",IF(MONTH(B483)=MONTH(B489+1),B489+1,"ー")))</f>
        <v>ー</v>
      </c>
      <c r="C490" s="74" t="str">
        <f t="shared" si="69"/>
        <v>ー</v>
      </c>
      <c r="D490" s="136" t="str">
        <f>IF(B490="","",IF(AND(B490&gt;=基本情報!$G$17,B490&lt;=基本情報!$J$17),"夏季休暇",IF(AND(B490&gt;=基本情報!$G$18,B490&lt;=基本情報!$J$18),"年末年始休暇",(IF($C490=基本情報!$G$16,"休日",IF($C490=基本情報!$I$16,"休日",""))))))</f>
        <v/>
      </c>
      <c r="E490" s="137"/>
      <c r="F490" s="138"/>
      <c r="G490" s="166"/>
      <c r="H490" s="167"/>
      <c r="I490" s="168"/>
      <c r="J490" s="169"/>
      <c r="K490" s="170"/>
      <c r="L490" s="171"/>
      <c r="M490" s="135"/>
      <c r="N490" s="135"/>
      <c r="O490" s="135"/>
      <c r="P490" s="135"/>
      <c r="Q490" s="135"/>
      <c r="R490" s="132" t="str">
        <f>IF(COUNTIF(B490:B496,"ー"),"ー",IF(COUNTBLANK(X490:X496)&lt;7,"×",IF(COUNTIF(G490:G496,プルダウン!$B$6)+COUNTIF(G490:G496,プルダウン!$B$7)+COUNTIF(G490:G496,プルダウン!$B$8)+COUNTIF(G490:G496,プルダウン!$B$9)+COUNTIF(G490:G496,プルダウン!$B$10)&gt;0,"ー",IF(COUNTIF(G490:G496,プルダウン!$B$3)+COUNTIF(G490:G496,プルダウン!$B$4)&gt;=2,"○","×"))))</f>
        <v>ー</v>
      </c>
      <c r="S490" s="132" t="str">
        <f>IF(R490="○",IF(COUNTBLANK(Y490:Y496)=7,R490,"×"),R490)</f>
        <v>ー</v>
      </c>
      <c r="T490" s="132" t="str">
        <f>IF(S490="○",IF(COUNTIF(AA490:AA496,プルダウン!$G$12)=0,S490,"×"),S490)</f>
        <v>ー</v>
      </c>
      <c r="W490" s="79" t="str">
        <f>IF(G490=プルダウン!$B$5,ABS(B490-J490),"")</f>
        <v/>
      </c>
      <c r="X490" s="80" t="str">
        <f>IF(AND(D490="",G490=プルダウン!$B$4),"振替作業不可",IF(AND(D490=プルダウン!$B$3,G490=プルダウン!$B$5),"振替休日不可",IF(G490=プルダウン!$B$5,IF(J490="","振替作業日未入力",IF(AND(J490-B490&gt;=-28,J490-B490&lt;=28),"","28日以内に変更")),"")))</f>
        <v/>
      </c>
      <c r="Y490" s="185" t="str">
        <f>IF(G490=プルダウン!$B$4,IF(AND(J490&gt;=$B$469,J490&lt;$Z$468),"",プルダウン!$G$9),"")</f>
        <v/>
      </c>
      <c r="Z490" s="185"/>
      <c r="AA490" s="80" t="str">
        <f>IF(OR(C490="土",C490="日"),IF(G490=プルダウン!$B$4,IF(AND(J490&gt;=B490,J490&lt;=B496),プルダウン!$G$13,プルダウン!$G$12),""),"")</f>
        <v/>
      </c>
    </row>
    <row r="491" spans="2:27">
      <c r="B491" s="75" t="str">
        <f>IF(B490="ー","ー",IF(B490+1&gt;DATE(基本情報!$F$10,基本情報!$H$10,基本情報!$J$10),"ー",B490+1))</f>
        <v>ー</v>
      </c>
      <c r="C491" s="76" t="str">
        <f t="shared" si="69"/>
        <v>ー</v>
      </c>
      <c r="D491" s="140" t="str">
        <f>IF(B491="","",IF(AND(B491&gt;=基本情報!$G$17,B491&lt;=基本情報!$J$17),"夏季休暇",IF(AND(B491&gt;=基本情報!$G$18,B491&lt;=基本情報!$J$18),"年末年始休暇",(IF($C491=基本情報!$G$16,"休日",IF($C491=基本情報!$I$16,"休日",""))))))</f>
        <v/>
      </c>
      <c r="E491" s="141"/>
      <c r="F491" s="142"/>
      <c r="G491" s="151"/>
      <c r="H491" s="152"/>
      <c r="I491" s="153"/>
      <c r="J491" s="163"/>
      <c r="K491" s="164"/>
      <c r="L491" s="165"/>
      <c r="M491" s="143"/>
      <c r="N491" s="143"/>
      <c r="O491" s="143"/>
      <c r="P491" s="143"/>
      <c r="Q491" s="143"/>
      <c r="R491" s="133"/>
      <c r="S491" s="133"/>
      <c r="T491" s="133"/>
      <c r="W491" s="81" t="str">
        <f>IF(G491=プルダウン!$B$5,ABS(B491-J491),"")</f>
        <v/>
      </c>
      <c r="X491" s="82" t="str">
        <f>IF(AND(D491="",G491=プルダウン!$B$4),"振替作業不可",IF(AND(D491=プルダウン!$B$3,G491=プルダウン!$B$5),"振替休日不可",IF(G491=プルダウン!$B$5,IF(J491="","振替作業日未入力",IF(AND(J491-B491&gt;=-28,J491-B491&lt;=28),"","28日以内に変更")),"")))</f>
        <v/>
      </c>
      <c r="Y491" s="186" t="str">
        <f>IF(G491=プルダウン!$B$4,IF(AND(J491&gt;=$B$469,J491&lt;$Z$468),"",プルダウン!$G$9),"")</f>
        <v/>
      </c>
      <c r="Z491" s="186"/>
      <c r="AA491" s="82" t="str">
        <f>IF(OR(C491="土",C491="日"),IF(G491=プルダウン!$B$4,IF(AND(J491&gt;=B490,J491&lt;=B496),プルダウン!$G$13,プルダウン!$G$12),""),"")</f>
        <v/>
      </c>
    </row>
    <row r="492" spans="2:27">
      <c r="B492" s="75" t="str">
        <f>IF(B491="ー","ー",IF(B491+1&gt;DATE(基本情報!$F$10,基本情報!$H$10,基本情報!$J$10),"ー",B491+1))</f>
        <v>ー</v>
      </c>
      <c r="C492" s="76" t="str">
        <f t="shared" si="69"/>
        <v>ー</v>
      </c>
      <c r="D492" s="140" t="str">
        <f>IF(B492="","",IF(AND(B492&gt;=基本情報!$G$17,B492&lt;=基本情報!$J$17),"夏季休暇",IF(AND(B492&gt;=基本情報!$G$18,B492&lt;=基本情報!$J$18),"年末年始休暇",(IF($C492=基本情報!$G$16,"休日",IF($C492=基本情報!$I$16,"休日",""))))))</f>
        <v/>
      </c>
      <c r="E492" s="141"/>
      <c r="F492" s="142"/>
      <c r="G492" s="151"/>
      <c r="H492" s="152"/>
      <c r="I492" s="153"/>
      <c r="J492" s="163"/>
      <c r="K492" s="164"/>
      <c r="L492" s="165"/>
      <c r="M492" s="143"/>
      <c r="N492" s="143"/>
      <c r="O492" s="143"/>
      <c r="P492" s="143"/>
      <c r="Q492" s="143"/>
      <c r="R492" s="133"/>
      <c r="S492" s="133"/>
      <c r="T492" s="133"/>
      <c r="W492" s="81" t="str">
        <f>IF(G492=プルダウン!$B$5,ABS(B492-J492),"")</f>
        <v/>
      </c>
      <c r="X492" s="82" t="str">
        <f>IF(AND(D492="",G492=プルダウン!$B$4),"振替作業不可",IF(AND(D492=プルダウン!$B$3,G492=プルダウン!$B$5),"振替休日不可",IF(G492=プルダウン!$B$5,IF(J492="","振替作業日未入力",IF(AND(J492-B492&gt;=-28,J492-B492&lt;=28),"","28日以内に変更")),"")))</f>
        <v/>
      </c>
      <c r="Y492" s="186" t="str">
        <f>IF(G492=プルダウン!$B$4,IF(AND(J492&gt;=$B$469,J492&lt;$Z$468),"",プルダウン!$G$9),"")</f>
        <v/>
      </c>
      <c r="Z492" s="186"/>
      <c r="AA492" s="82" t="str">
        <f>IF(OR(C492="土",C492="日"),IF(G492=プルダウン!$B$4,IF(AND(J492&gt;=B490,J492&lt;=B496),プルダウン!$G$13,プルダウン!$G$12),""),"")</f>
        <v/>
      </c>
    </row>
    <row r="493" spans="2:27">
      <c r="B493" s="75" t="str">
        <f>IF(B492="ー","ー",IF(B492+1&gt;DATE(基本情報!$F$10,基本情報!$H$10,基本情報!$J$10),"ー",B492+1))</f>
        <v>ー</v>
      </c>
      <c r="C493" s="76" t="str">
        <f t="shared" si="69"/>
        <v>ー</v>
      </c>
      <c r="D493" s="140" t="str">
        <f>IF(B493="","",IF(AND(B493&gt;=基本情報!$G$17,B493&lt;=基本情報!$J$17),"夏季休暇",IF(AND(B493&gt;=基本情報!$G$18,B493&lt;=基本情報!$J$18),"年末年始休暇",(IF($C493=基本情報!$G$16,"休日",IF($C493=基本情報!$I$16,"休日",""))))))</f>
        <v/>
      </c>
      <c r="E493" s="141"/>
      <c r="F493" s="142"/>
      <c r="G493" s="151"/>
      <c r="H493" s="152"/>
      <c r="I493" s="153"/>
      <c r="J493" s="163"/>
      <c r="K493" s="164"/>
      <c r="L493" s="165"/>
      <c r="M493" s="143"/>
      <c r="N493" s="143"/>
      <c r="O493" s="143"/>
      <c r="P493" s="143"/>
      <c r="Q493" s="143"/>
      <c r="R493" s="133"/>
      <c r="S493" s="133"/>
      <c r="T493" s="133"/>
      <c r="W493" s="81" t="str">
        <f>IF(G493=プルダウン!$B$5,ABS(B493-J493),"")</f>
        <v/>
      </c>
      <c r="X493" s="82" t="str">
        <f>IF(AND(D493="",G493=プルダウン!$B$4),"振替作業不可",IF(AND(D493=プルダウン!$B$3,G493=プルダウン!$B$5),"振替休日不可",IF(G493=プルダウン!$B$5,IF(J493="","振替作業日未入力",IF(AND(J493-B493&gt;=-28,J493-B493&lt;=28),"","28日以内に変更")),"")))</f>
        <v/>
      </c>
      <c r="Y493" s="186" t="str">
        <f>IF(G493=プルダウン!$B$4,IF(AND(J493&gt;=$B$469,J493&lt;$Z$468),"",プルダウン!$G$9),"")</f>
        <v/>
      </c>
      <c r="Z493" s="186"/>
      <c r="AA493" s="82" t="str">
        <f>IF(OR(C493="土",C493="日"),IF(G493=プルダウン!$B$4,IF(AND(J493&gt;=B490,J493&lt;=B496),プルダウン!$G$13,プルダウン!$G$12),""),"")</f>
        <v/>
      </c>
    </row>
    <row r="494" spans="2:27">
      <c r="B494" s="75" t="str">
        <f>IF(B493="ー","ー",IF(B493+1&gt;DATE(基本情報!$F$10,基本情報!$H$10,基本情報!$J$10),"ー",B493+1))</f>
        <v>ー</v>
      </c>
      <c r="C494" s="76" t="str">
        <f t="shared" si="69"/>
        <v>ー</v>
      </c>
      <c r="D494" s="140" t="str">
        <f>IF(B494="","",IF(AND(B494&gt;=基本情報!$G$17,B494&lt;=基本情報!$J$17),"夏季休暇",IF(AND(B494&gt;=基本情報!$G$18,B494&lt;=基本情報!$J$18),"年末年始休暇",(IF($C494=基本情報!$G$16,"休日",IF($C494=基本情報!$I$16,"休日",""))))))</f>
        <v/>
      </c>
      <c r="E494" s="141"/>
      <c r="F494" s="142"/>
      <c r="G494" s="151"/>
      <c r="H494" s="152"/>
      <c r="I494" s="153"/>
      <c r="J494" s="163"/>
      <c r="K494" s="164"/>
      <c r="L494" s="165"/>
      <c r="M494" s="143"/>
      <c r="N494" s="143"/>
      <c r="O494" s="143"/>
      <c r="P494" s="143"/>
      <c r="Q494" s="143"/>
      <c r="R494" s="133"/>
      <c r="S494" s="133"/>
      <c r="T494" s="133"/>
      <c r="W494" s="81" t="str">
        <f>IF(G494=プルダウン!$B$5,ABS(B494-J494),"")</f>
        <v/>
      </c>
      <c r="X494" s="82" t="str">
        <f>IF(AND(D494="",G494=プルダウン!$B$4),"振替作業不可",IF(AND(D494=プルダウン!$B$3,G494=プルダウン!$B$5),"振替休日不可",IF(G494=プルダウン!$B$5,IF(J494="","振替作業日未入力",IF(AND(J494-B494&gt;=-28,J494-B494&lt;=28),"","28日以内に変更")),"")))</f>
        <v/>
      </c>
      <c r="Y494" s="186" t="str">
        <f>IF(G494=プルダウン!$B$4,IF(AND(J494&gt;=$B$469,J494&lt;$Z$468),"",プルダウン!$G$9),"")</f>
        <v/>
      </c>
      <c r="Z494" s="186"/>
      <c r="AA494" s="82" t="str">
        <f>IF(OR(C494="土",C494="日"),IF(G494=プルダウン!$B$4,IF(AND(J494&gt;=B490,J494&lt;=B496),プルダウン!$G$13,プルダウン!$G$12),""),"")</f>
        <v/>
      </c>
    </row>
    <row r="495" spans="2:27">
      <c r="B495" s="75" t="str">
        <f>IF(B494="ー","ー",IF(B494+1&gt;DATE(基本情報!$F$10,基本情報!$H$10,基本情報!$J$10),"ー",B494+1))</f>
        <v>ー</v>
      </c>
      <c r="C495" s="76" t="str">
        <f t="shared" si="69"/>
        <v>ー</v>
      </c>
      <c r="D495" s="140" t="str">
        <f>IF(B495="","",IF(AND(B495&gt;=基本情報!$G$17,B495&lt;=基本情報!$J$17),"夏季休暇",IF(AND(B495&gt;=基本情報!$G$18,B495&lt;=基本情報!$J$18),"年末年始休暇",(IF($C495=基本情報!$G$16,"休日",IF($C495=基本情報!$I$16,"休日",""))))))</f>
        <v/>
      </c>
      <c r="E495" s="141"/>
      <c r="F495" s="142"/>
      <c r="G495" s="151"/>
      <c r="H495" s="152"/>
      <c r="I495" s="153"/>
      <c r="J495" s="163"/>
      <c r="K495" s="164"/>
      <c r="L495" s="165"/>
      <c r="M495" s="143"/>
      <c r="N495" s="143"/>
      <c r="O495" s="143"/>
      <c r="P495" s="143"/>
      <c r="Q495" s="143"/>
      <c r="R495" s="133"/>
      <c r="S495" s="133"/>
      <c r="T495" s="133"/>
      <c r="W495" s="81" t="str">
        <f>IF(G495=プルダウン!$B$5,ABS(B495-J495),"")</f>
        <v/>
      </c>
      <c r="X495" s="82" t="str">
        <f>IF(AND(D495="",G495=プルダウン!$B$4),"振替作業不可",IF(AND(D495=プルダウン!$B$3,G495=プルダウン!$B$5),"振替休日不可",IF(G495=プルダウン!$B$5,IF(J495="","振替作業日未入力",IF(AND(J495-B495&gt;=-28,J495-B495&lt;=28),"","28日以内に変更")),"")))</f>
        <v/>
      </c>
      <c r="Y495" s="186" t="str">
        <f>IF(G495=プルダウン!$B$4,IF(AND(J495&gt;=$B$469,J495&lt;$Z$468),"",プルダウン!$G$9),"")</f>
        <v/>
      </c>
      <c r="Z495" s="186"/>
      <c r="AA495" s="82" t="str">
        <f>IF(OR(C495="土",C495="日"),IF(G495=プルダウン!$B$4,IF(AND(J495&gt;=B490,J495&lt;=B496),プルダウン!$G$13,プルダウン!$G$12),""),"")</f>
        <v/>
      </c>
    </row>
    <row r="496" spans="2:27">
      <c r="B496" s="77" t="str">
        <f>IF(B495="ー","ー",IF(B495+1&gt;DATE(基本情報!$F$10,基本情報!$H$10,基本情報!$J$10),"ー",B495+1))</f>
        <v>ー</v>
      </c>
      <c r="C496" s="78" t="str">
        <f t="shared" si="69"/>
        <v>ー</v>
      </c>
      <c r="D496" s="154" t="str">
        <f>IF(B496="","",IF(AND(B496&gt;=基本情報!$G$17,B496&lt;=基本情報!$J$17),"夏季休暇",IF(AND(B496&gt;=基本情報!$G$18,B496&lt;=基本情報!$J$18),"年末年始休暇",(IF($C496=基本情報!$G$16,"休日",IF($C496=基本情報!$I$16,"休日",""))))))</f>
        <v/>
      </c>
      <c r="E496" s="155"/>
      <c r="F496" s="156"/>
      <c r="G496" s="157"/>
      <c r="H496" s="158"/>
      <c r="I496" s="159"/>
      <c r="J496" s="160"/>
      <c r="K496" s="161"/>
      <c r="L496" s="162"/>
      <c r="M496" s="146"/>
      <c r="N496" s="146"/>
      <c r="O496" s="146"/>
      <c r="P496" s="146"/>
      <c r="Q496" s="146"/>
      <c r="R496" s="134"/>
      <c r="S496" s="134"/>
      <c r="T496" s="134"/>
      <c r="W496" s="83" t="str">
        <f>IF(G496=プルダウン!$B$5,ABS(B496-J496),"")</f>
        <v/>
      </c>
      <c r="X496" s="84" t="str">
        <f>IF(AND(D496="",G496=プルダウン!$B$4),"振替作業不可",IF(AND(D496=プルダウン!$B$3,G496=プルダウン!$B$5),"振替休日不可",IF(G496=プルダウン!$B$5,IF(J496="","振替作業日未入力",IF(AND(J496-B496&gt;=-28,J496-B496&lt;=28),"","28日以内に変更")),"")))</f>
        <v/>
      </c>
      <c r="Y496" s="184" t="str">
        <f>IF(G496=プルダウン!$B$4,IF(AND(J496&gt;=$B$469,J496&lt;$Z$468),"",プルダウン!$G$9),"")</f>
        <v/>
      </c>
      <c r="Z496" s="184"/>
      <c r="AA496" s="84" t="str">
        <f>IF(OR(C496="土",C496="日"),IF(G496=プルダウン!$B$4,IF(AND(J496&gt;=B490,J496&lt;=B496),プルダウン!$G$13,プルダウン!$G$12),""),"")</f>
        <v/>
      </c>
    </row>
    <row r="497" spans="2:27">
      <c r="B497" s="73" t="str">
        <f>IF(B496="ー","ー",IF(B496+1&gt;DATE(基本情報!$F$10,基本情報!$H$10,基本情報!$J$10),"ー",IF(MONTH(B490)=MONTH(B496+1),B496+1,"ー")))</f>
        <v>ー</v>
      </c>
      <c r="C497" s="74" t="str">
        <f t="shared" si="69"/>
        <v>ー</v>
      </c>
      <c r="D497" s="136" t="str">
        <f>IF(B497="","",IF(AND(B497&gt;=基本情報!$G$17,B497&lt;=基本情報!$J$17),"夏季休暇",IF(AND(B497&gt;=基本情報!$G$18,B497&lt;=基本情報!$J$18),"年末年始休暇",(IF($C497=基本情報!$G$16,"休日",IF($C497=基本情報!$I$16,"休日",""))))))</f>
        <v/>
      </c>
      <c r="E497" s="137"/>
      <c r="F497" s="138"/>
      <c r="G497" s="166"/>
      <c r="H497" s="167"/>
      <c r="I497" s="168"/>
      <c r="J497" s="169"/>
      <c r="K497" s="170"/>
      <c r="L497" s="171"/>
      <c r="M497" s="135"/>
      <c r="N497" s="135"/>
      <c r="O497" s="135"/>
      <c r="P497" s="135"/>
      <c r="Q497" s="135"/>
      <c r="R497" s="132" t="str">
        <f>IF(COUNTIF(B497:B503,"ー"),"ー",IF(COUNTBLANK(X497:X503)&lt;7,"×",IF(COUNTIF(G497:G503,プルダウン!$B$6)+COUNTIF(G497:G503,プルダウン!$B$7)+COUNTIF(G497:G503,プルダウン!$B$8)+COUNTIF(G497:G503,プルダウン!$B$9)+COUNTIF(G497:G503,プルダウン!$B$10)&gt;0,"ー",IF(COUNTIF(G497:G503,プルダウン!$B$3)+COUNTIF(G497:G503,プルダウン!$B$4)&gt;=2,"○","×"))))</f>
        <v>ー</v>
      </c>
      <c r="S497" s="132" t="str">
        <f>IF(R497="○",IF(COUNTBLANK(Y497:Y503)=7,R497,"×"),R497)</f>
        <v>ー</v>
      </c>
      <c r="T497" s="132" t="str">
        <f>IF(S497="○",IF(COUNTIF(AA497:AA503,プルダウン!$G$12)=0,S497,"×"),S497)</f>
        <v>ー</v>
      </c>
      <c r="W497" s="79" t="str">
        <f>IF(G497=プルダウン!$B$5,ABS(B497-J497),"")</f>
        <v/>
      </c>
      <c r="X497" s="80" t="str">
        <f>IF(AND(D497="",G497=プルダウン!$B$4),"振替作業不可",IF(AND(D497=プルダウン!$B$3,G497=プルダウン!$B$5),"振替休日不可",IF(G497=プルダウン!$B$5,IF(J497="","振替作業日未入力",IF(AND(J497-B497&gt;=-28,J497-B497&lt;=28),"","28日以内に変更")),"")))</f>
        <v/>
      </c>
      <c r="Y497" s="185" t="str">
        <f>IF(G497=プルダウン!$B$4,IF(AND(J497&gt;=$B$469,J497&lt;$Z$468),"",プルダウン!$G$9),"")</f>
        <v/>
      </c>
      <c r="Z497" s="185"/>
      <c r="AA497" s="80" t="str">
        <f>IF(OR(C497="土",C497="日"),IF(G497=プルダウン!$B$4,IF(AND(J497&gt;=B497,J497&lt;=B503),プルダウン!$G$13,プルダウン!$G$12),""),"")</f>
        <v/>
      </c>
    </row>
    <row r="498" spans="2:27">
      <c r="B498" s="75" t="str">
        <f>IF(B497="ー","ー",IF(B497+1&gt;DATE(基本情報!$F$10,基本情報!$H$10,基本情報!$J$10),"ー",B497+1))</f>
        <v>ー</v>
      </c>
      <c r="C498" s="76" t="str">
        <f t="shared" si="69"/>
        <v>ー</v>
      </c>
      <c r="D498" s="140" t="str">
        <f>IF(B498="","",IF(AND(B498&gt;=基本情報!$G$17,B498&lt;=基本情報!$J$17),"夏季休暇",IF(AND(B498&gt;=基本情報!$G$18,B498&lt;=基本情報!$J$18),"年末年始休暇",(IF($C498=基本情報!$G$16,"休日",IF($C498=基本情報!$I$16,"休日",""))))))</f>
        <v/>
      </c>
      <c r="E498" s="141"/>
      <c r="F498" s="142"/>
      <c r="G498" s="151"/>
      <c r="H498" s="152"/>
      <c r="I498" s="153"/>
      <c r="J498" s="163"/>
      <c r="K498" s="164"/>
      <c r="L498" s="165"/>
      <c r="M498" s="143"/>
      <c r="N498" s="143"/>
      <c r="O498" s="143"/>
      <c r="P498" s="143"/>
      <c r="Q498" s="143"/>
      <c r="R498" s="133"/>
      <c r="S498" s="133"/>
      <c r="T498" s="133"/>
      <c r="W498" s="81" t="str">
        <f>IF(G498=プルダウン!$B$5,ABS(B498-J498),"")</f>
        <v/>
      </c>
      <c r="X498" s="82" t="str">
        <f>IF(AND(D498="",G498=プルダウン!$B$4),"振替作業不可",IF(AND(D498=プルダウン!$B$3,G498=プルダウン!$B$5),"振替休日不可",IF(G498=プルダウン!$B$5,IF(J498="","振替作業日未入力",IF(AND(J498-B498&gt;=-28,J498-B498&lt;=28),"","28日以内に変更")),"")))</f>
        <v/>
      </c>
      <c r="Y498" s="186" t="str">
        <f>IF(G498=プルダウン!$B$4,IF(AND(J498&gt;=$B$469,J498&lt;$Z$468),"",プルダウン!$G$9),"")</f>
        <v/>
      </c>
      <c r="Z498" s="186"/>
      <c r="AA498" s="82" t="str">
        <f>IF(OR(C498="土",C498="日"),IF(G498=プルダウン!$B$4,IF(AND(J498&gt;=B497,J498&lt;=B503),プルダウン!$G$13,プルダウン!$G$12),""),"")</f>
        <v/>
      </c>
    </row>
    <row r="499" spans="2:27">
      <c r="B499" s="75" t="str">
        <f>IF(B498="ー","ー",IF(B498+1&gt;DATE(基本情報!$F$10,基本情報!$H$10,基本情報!$J$10),"ー",B498+1))</f>
        <v>ー</v>
      </c>
      <c r="C499" s="76" t="str">
        <f>IFERROR(TEXT(B499,"aaa"),"")</f>
        <v>ー</v>
      </c>
      <c r="D499" s="140" t="str">
        <f>IF(B499="","",IF(AND(B499&gt;=基本情報!$G$17,B499&lt;=基本情報!$J$17),"夏季休暇",IF(AND(B499&gt;=基本情報!$G$18,B499&lt;=基本情報!$J$18),"年末年始休暇",(IF($C499=基本情報!$G$16,"休日",IF($C499=基本情報!$I$16,"休日",""))))))</f>
        <v/>
      </c>
      <c r="E499" s="141"/>
      <c r="F499" s="142"/>
      <c r="G499" s="151"/>
      <c r="H499" s="152"/>
      <c r="I499" s="153"/>
      <c r="J499" s="163"/>
      <c r="K499" s="164"/>
      <c r="L499" s="165"/>
      <c r="M499" s="143"/>
      <c r="N499" s="143"/>
      <c r="O499" s="143"/>
      <c r="P499" s="143"/>
      <c r="Q499" s="143"/>
      <c r="R499" s="133"/>
      <c r="S499" s="133"/>
      <c r="T499" s="133"/>
      <c r="W499" s="81" t="str">
        <f>IF(G499=プルダウン!$B$5,ABS(B499-J499),"")</f>
        <v/>
      </c>
      <c r="X499" s="82" t="str">
        <f>IF(AND(D499="",G499=プルダウン!$B$4),"振替作業不可",IF(AND(D499=プルダウン!$B$3,G499=プルダウン!$B$5),"振替休日不可",IF(G499=プルダウン!$B$5,IF(J499="","振替作業日未入力",IF(AND(J499-B499&gt;=-28,J499-B499&lt;=28),"","28日以内に変更")),"")))</f>
        <v/>
      </c>
      <c r="Y499" s="186" t="str">
        <f>IF(G499=プルダウン!$B$4,IF(AND(J499&gt;=$B$469,J499&lt;$Z$468),"",プルダウン!$G$9),"")</f>
        <v/>
      </c>
      <c r="Z499" s="186"/>
      <c r="AA499" s="82" t="str">
        <f>IF(OR(C499="土",C499="日"),IF(G499=プルダウン!$B$4,IF(AND(J499&gt;=B497,J499&lt;=B503),プルダウン!$G$13,プルダウン!$G$12),""),"")</f>
        <v/>
      </c>
    </row>
    <row r="500" spans="2:27">
      <c r="B500" s="75" t="str">
        <f>IF(B499="ー","ー",IF(B499+1&gt;DATE(基本情報!$F$10,基本情報!$H$10,基本情報!$J$10),"ー",B499+1))</f>
        <v>ー</v>
      </c>
      <c r="C500" s="76" t="str">
        <f t="shared" ref="C500:C503" si="70">IFERROR(TEXT(B500,"aaa"),"")</f>
        <v>ー</v>
      </c>
      <c r="D500" s="140" t="str">
        <f>IF(B500="","",IF(AND(B500&gt;=基本情報!$G$17,B500&lt;=基本情報!$J$17),"夏季休暇",IF(AND(B500&gt;=基本情報!$G$18,B500&lt;=基本情報!$J$18),"年末年始休暇",(IF($C500=基本情報!$G$16,"休日",IF($C500=基本情報!$I$16,"休日",""))))))</f>
        <v/>
      </c>
      <c r="E500" s="141"/>
      <c r="F500" s="142"/>
      <c r="G500" s="151"/>
      <c r="H500" s="152"/>
      <c r="I500" s="153"/>
      <c r="J500" s="163"/>
      <c r="K500" s="164"/>
      <c r="L500" s="165"/>
      <c r="M500" s="143"/>
      <c r="N500" s="143"/>
      <c r="O500" s="143"/>
      <c r="P500" s="143"/>
      <c r="Q500" s="143"/>
      <c r="R500" s="133"/>
      <c r="S500" s="133"/>
      <c r="T500" s="133"/>
      <c r="W500" s="81" t="str">
        <f>IF(G500=プルダウン!$B$5,ABS(B500-J500),"")</f>
        <v/>
      </c>
      <c r="X500" s="82" t="str">
        <f>IF(AND(D500="",G500=プルダウン!$B$4),"振替作業不可",IF(AND(D500=プルダウン!$B$3,G500=プルダウン!$B$5),"振替休日不可",IF(G500=プルダウン!$B$5,IF(J500="","振替作業日未入力",IF(AND(J500-B500&gt;=-28,J500-B500&lt;=28),"","28日以内に変更")),"")))</f>
        <v/>
      </c>
      <c r="Y500" s="186" t="str">
        <f>IF(G500=プルダウン!$B$4,IF(AND(J500&gt;=$B$469,J500&lt;$Z$468),"",プルダウン!$G$9),"")</f>
        <v/>
      </c>
      <c r="Z500" s="186"/>
      <c r="AA500" s="82" t="str">
        <f>IF(OR(C500="土",C500="日"),IF(G500=プルダウン!$B$4,IF(AND(J500&gt;=B497,J500&lt;=B503),プルダウン!$G$13,プルダウン!$G$12),""),"")</f>
        <v/>
      </c>
    </row>
    <row r="501" spans="2:27">
      <c r="B501" s="75" t="str">
        <f>IF(B500="ー","ー",IF(B500+1&gt;DATE(基本情報!$F$10,基本情報!$H$10,基本情報!$J$10),"ー",B500+1))</f>
        <v>ー</v>
      </c>
      <c r="C501" s="76" t="str">
        <f t="shared" si="70"/>
        <v>ー</v>
      </c>
      <c r="D501" s="140" t="str">
        <f>IF(B501="","",IF(AND(B501&gt;=基本情報!$G$17,B501&lt;=基本情報!$J$17),"夏季休暇",IF(AND(B501&gt;=基本情報!$G$18,B501&lt;=基本情報!$J$18),"年末年始休暇",(IF($C501=基本情報!$G$16,"休日",IF($C501=基本情報!$I$16,"休日",""))))))</f>
        <v/>
      </c>
      <c r="E501" s="141"/>
      <c r="F501" s="142"/>
      <c r="G501" s="151"/>
      <c r="H501" s="152"/>
      <c r="I501" s="153"/>
      <c r="J501" s="163"/>
      <c r="K501" s="164"/>
      <c r="L501" s="165"/>
      <c r="M501" s="143"/>
      <c r="N501" s="143"/>
      <c r="O501" s="143"/>
      <c r="P501" s="143"/>
      <c r="Q501" s="143"/>
      <c r="R501" s="133"/>
      <c r="S501" s="133"/>
      <c r="T501" s="133"/>
      <c r="W501" s="81" t="str">
        <f>IF(G501=プルダウン!$B$5,ABS(B501-J501),"")</f>
        <v/>
      </c>
      <c r="X501" s="82" t="str">
        <f>IF(AND(D501="",G501=プルダウン!$B$4),"振替作業不可",IF(AND(D501=プルダウン!$B$3,G501=プルダウン!$B$5),"振替休日不可",IF(G501=プルダウン!$B$5,IF(J501="","振替作業日未入力",IF(AND(J501-B501&gt;=-28,J501-B501&lt;=28),"","28日以内に変更")),"")))</f>
        <v/>
      </c>
      <c r="Y501" s="186" t="str">
        <f>IF(G501=プルダウン!$B$4,IF(AND(J501&gt;=$B$469,J501&lt;$Z$468),"",プルダウン!$G$9),"")</f>
        <v/>
      </c>
      <c r="Z501" s="186"/>
      <c r="AA501" s="82" t="str">
        <f>IF(OR(C501="土",C501="日"),IF(G501=プルダウン!$B$4,IF(AND(J501&gt;=B497,J501&lt;=B503),プルダウン!$G$13,プルダウン!$G$12),""),"")</f>
        <v/>
      </c>
    </row>
    <row r="502" spans="2:27">
      <c r="B502" s="75" t="str">
        <f>IF(B501="ー","ー",IF(B501+1&gt;DATE(基本情報!$F$10,基本情報!$H$10,基本情報!$J$10),"ー",B501+1))</f>
        <v>ー</v>
      </c>
      <c r="C502" s="76" t="str">
        <f t="shared" si="70"/>
        <v>ー</v>
      </c>
      <c r="D502" s="140" t="str">
        <f>IF(B502="","",IF(AND(B502&gt;=基本情報!$G$17,B502&lt;=基本情報!$J$17),"夏季休暇",IF(AND(B502&gt;=基本情報!$G$18,B502&lt;=基本情報!$J$18),"年末年始休暇",(IF($C502=基本情報!$G$16,"休日",IF($C502=基本情報!$I$16,"休日",""))))))</f>
        <v/>
      </c>
      <c r="E502" s="141"/>
      <c r="F502" s="142"/>
      <c r="G502" s="151"/>
      <c r="H502" s="152"/>
      <c r="I502" s="153"/>
      <c r="J502" s="163"/>
      <c r="K502" s="164"/>
      <c r="L502" s="165"/>
      <c r="M502" s="143"/>
      <c r="N502" s="143"/>
      <c r="O502" s="143"/>
      <c r="P502" s="143"/>
      <c r="Q502" s="143"/>
      <c r="R502" s="133"/>
      <c r="S502" s="133"/>
      <c r="T502" s="133"/>
      <c r="W502" s="81" t="str">
        <f>IF(G502=プルダウン!$B$5,ABS(B502-J502),"")</f>
        <v/>
      </c>
      <c r="X502" s="82" t="str">
        <f>IF(AND(D502="",G502=プルダウン!$B$4),"振替作業不可",IF(AND(D502=プルダウン!$B$3,G502=プルダウン!$B$5),"振替休日不可",IF(G502=プルダウン!$B$5,IF(J502="","振替作業日未入力",IF(AND(J502-B502&gt;=-28,J502-B502&lt;=28),"","28日以内に変更")),"")))</f>
        <v/>
      </c>
      <c r="Y502" s="186" t="str">
        <f>IF(G502=プルダウン!$B$4,IF(AND(J502&gt;=$B$469,J502&lt;$Z$468),"",プルダウン!$G$9),"")</f>
        <v/>
      </c>
      <c r="Z502" s="186"/>
      <c r="AA502" s="82" t="str">
        <f>IF(OR(C502="土",C502="日"),IF(G502=プルダウン!$B$4,IF(AND(J502&gt;=B497,J502&lt;=B503),プルダウン!$G$13,プルダウン!$G$12),""),"")</f>
        <v/>
      </c>
    </row>
    <row r="503" spans="2:27">
      <c r="B503" s="77" t="str">
        <f>IF(B502="ー","ー",IF(B502+1&gt;DATE(基本情報!$F$10,基本情報!$H$10,基本情報!$J$10),"ー",B502+1))</f>
        <v>ー</v>
      </c>
      <c r="C503" s="78" t="str">
        <f t="shared" si="70"/>
        <v>ー</v>
      </c>
      <c r="D503" s="154" t="str">
        <f>IF(B503="","",IF(AND(B503&gt;=基本情報!$G$17,B503&lt;=基本情報!$J$17),"夏季休暇",IF(AND(B503&gt;=基本情報!$G$18,B503&lt;=基本情報!$J$18),"年末年始休暇",(IF($C503=基本情報!$G$16,"休日",IF($C503=基本情報!$I$16,"休日",""))))))</f>
        <v/>
      </c>
      <c r="E503" s="155"/>
      <c r="F503" s="156"/>
      <c r="G503" s="157"/>
      <c r="H503" s="158"/>
      <c r="I503" s="159"/>
      <c r="J503" s="160"/>
      <c r="K503" s="161"/>
      <c r="L503" s="162"/>
      <c r="M503" s="146"/>
      <c r="N503" s="146"/>
      <c r="O503" s="146"/>
      <c r="P503" s="146"/>
      <c r="Q503" s="146"/>
      <c r="R503" s="134"/>
      <c r="S503" s="134"/>
      <c r="T503" s="134"/>
      <c r="W503" s="83" t="str">
        <f>IF(G503=プルダウン!$B$5,ABS(B503-J503),"")</f>
        <v/>
      </c>
      <c r="X503" s="84" t="str">
        <f>IF(AND(D503="",G503=プルダウン!$B$4),"振替作業不可",IF(AND(D503=プルダウン!$B$3,G503=プルダウン!$B$5),"振替休日不可",IF(G503=プルダウン!$B$5,IF(J503="","振替作業日未入力",IF(AND(J503-B503&gt;=-28,J503-B503&lt;=28),"","28日以内に変更")),"")))</f>
        <v/>
      </c>
      <c r="Y503" s="184" t="str">
        <f>IF(G503=プルダウン!$B$4,IF(AND(J503&gt;=$B$469,J503&lt;$Z$468),"",プルダウン!$G$9),"")</f>
        <v/>
      </c>
      <c r="Z503" s="184"/>
      <c r="AA503" s="84" t="str">
        <f>IF(OR(C503="土",C503="日"),IF(G503=プルダウン!$B$4,IF(AND(J503&gt;=B497,J503&lt;=B503),プルダウン!$G$13,プルダウン!$G$12),""),"")</f>
        <v/>
      </c>
    </row>
    <row r="504" spans="2:27" ht="9.75" customHeight="1">
      <c r="C504" s="66"/>
    </row>
    <row r="505" spans="2:27">
      <c r="C505" s="66"/>
      <c r="E505" s="33" t="s">
        <v>78</v>
      </c>
      <c r="F505" s="34"/>
      <c r="G505" s="34"/>
      <c r="H505" s="34"/>
      <c r="I505" s="34"/>
      <c r="J505" s="35"/>
      <c r="K505" s="35"/>
      <c r="L505" s="35"/>
      <c r="M505" s="36" t="s">
        <v>79</v>
      </c>
      <c r="N505" s="34"/>
      <c r="O505" s="34"/>
      <c r="P505" s="34"/>
      <c r="Q505" s="34"/>
      <c r="R505" s="35"/>
      <c r="S505" s="102"/>
      <c r="T505" s="102"/>
    </row>
    <row r="506" spans="2:27">
      <c r="C506" s="66"/>
      <c r="E506" s="93" t="s">
        <v>71</v>
      </c>
      <c r="F506" s="94" t="s">
        <v>72</v>
      </c>
      <c r="G506" s="94" t="s">
        <v>73</v>
      </c>
      <c r="H506" s="94" t="s">
        <v>74</v>
      </c>
      <c r="I506" s="94" t="s">
        <v>75</v>
      </c>
      <c r="J506" s="95" t="s">
        <v>76</v>
      </c>
      <c r="K506" s="96" t="s">
        <v>77</v>
      </c>
      <c r="L506" s="96" t="s">
        <v>88</v>
      </c>
      <c r="M506" s="94" t="s">
        <v>71</v>
      </c>
      <c r="N506" s="94" t="s">
        <v>72</v>
      </c>
      <c r="O506" s="94" t="s">
        <v>73</v>
      </c>
      <c r="P506" s="94" t="s">
        <v>74</v>
      </c>
      <c r="Q506" s="94" t="s">
        <v>75</v>
      </c>
      <c r="R506" s="95" t="s">
        <v>76</v>
      </c>
      <c r="S506" s="96" t="s">
        <v>77</v>
      </c>
      <c r="T506" s="103" t="s">
        <v>88</v>
      </c>
    </row>
    <row r="507" spans="2:27">
      <c r="C507" s="66"/>
      <c r="E507" s="97">
        <f>COUNTIF($G469:$G503,プルダウン!$B$3)</f>
        <v>0</v>
      </c>
      <c r="F507" s="98">
        <f>COUNTIF($G469:$G503,プルダウン!$B$4)</f>
        <v>0</v>
      </c>
      <c r="G507" s="98">
        <f>COUNTIF($G469:$G503,プルダウン!$B$5)</f>
        <v>0</v>
      </c>
      <c r="H507" s="98">
        <f>COUNTIF($G469:$G503,プルダウン!$B$6)</f>
        <v>0</v>
      </c>
      <c r="I507" s="98">
        <f>COUNTIF($G469:$G503,プルダウン!$B$7)</f>
        <v>0</v>
      </c>
      <c r="J507" s="99">
        <f>COUNTIF($G469:$G503,プルダウン!$B$8)</f>
        <v>0</v>
      </c>
      <c r="K507" s="100">
        <f>COUNTIF($G469:$G503,プルダウン!$B$9)</f>
        <v>0</v>
      </c>
      <c r="L507" s="100">
        <f>COUNTIF($G469:$G503,プルダウン!$B$10)</f>
        <v>0</v>
      </c>
      <c r="M507" s="98">
        <f>M456+E507</f>
        <v>21</v>
      </c>
      <c r="N507" s="98">
        <f t="shared" ref="N507" si="71">N456+F507</f>
        <v>5</v>
      </c>
      <c r="O507" s="98">
        <f t="shared" ref="O507" si="72">O456+G507</f>
        <v>5</v>
      </c>
      <c r="P507" s="98">
        <f t="shared" ref="P507" si="73">P456+H507</f>
        <v>0</v>
      </c>
      <c r="Q507" s="98">
        <f t="shared" ref="Q507" si="74">Q456+I507</f>
        <v>3</v>
      </c>
      <c r="R507" s="99">
        <f t="shared" ref="R507" si="75">R456+J507</f>
        <v>0</v>
      </c>
      <c r="S507" s="100">
        <f t="shared" ref="S507" si="76">S456+K507</f>
        <v>0</v>
      </c>
      <c r="T507" s="104">
        <f t="shared" ref="T507" si="77">T456+L507</f>
        <v>0</v>
      </c>
    </row>
    <row r="508" spans="2:27">
      <c r="C508" s="66"/>
      <c r="E508" s="33" t="s">
        <v>52</v>
      </c>
      <c r="F508" s="34"/>
      <c r="G508" s="34"/>
      <c r="H508" s="34"/>
      <c r="I508" s="34"/>
      <c r="J508" s="35"/>
      <c r="K508" s="105"/>
      <c r="L508" s="35"/>
      <c r="M508" s="107" t="s">
        <v>54</v>
      </c>
      <c r="N508" s="34"/>
      <c r="O508" s="34"/>
      <c r="P508" s="34"/>
      <c r="Q508" s="34"/>
      <c r="R508" s="35"/>
      <c r="S508" s="102"/>
      <c r="T508" s="112"/>
    </row>
    <row r="509" spans="2:27">
      <c r="C509" s="66"/>
      <c r="E509" s="67" t="s">
        <v>45</v>
      </c>
      <c r="F509" s="40"/>
      <c r="G509" s="39" t="s">
        <v>46</v>
      </c>
      <c r="H509" s="41"/>
      <c r="I509" s="42" t="s">
        <v>56</v>
      </c>
      <c r="J509" s="43"/>
      <c r="K509" s="106"/>
      <c r="L509" s="42"/>
      <c r="M509" s="39" t="s">
        <v>45</v>
      </c>
      <c r="N509" s="40"/>
      <c r="O509" s="39" t="s">
        <v>46</v>
      </c>
      <c r="P509" s="41"/>
      <c r="Q509" s="42" t="s">
        <v>56</v>
      </c>
      <c r="R509" s="43"/>
      <c r="S509" s="43"/>
      <c r="T509" s="113"/>
    </row>
    <row r="510" spans="2:27">
      <c r="C510" s="66"/>
      <c r="E510" s="68">
        <f>COUNTIF(R469:R503,"○")+COUNTIF(R469:R503,"×")</f>
        <v>0</v>
      </c>
      <c r="F510" s="40"/>
      <c r="G510" s="39">
        <f>COUNTIF(R469:R503,"○")</f>
        <v>0</v>
      </c>
      <c r="H510" s="41"/>
      <c r="I510" s="57" t="str">
        <f>IF(E510=0,"ー",IF(E510=G510,"達成","未達成"))</f>
        <v>ー</v>
      </c>
      <c r="J510" s="43"/>
      <c r="K510" s="106"/>
      <c r="L510" s="42"/>
      <c r="M510" s="44">
        <f>M459+E510</f>
        <v>30</v>
      </c>
      <c r="N510" s="40"/>
      <c r="O510" s="39">
        <f>O459+G510</f>
        <v>11</v>
      </c>
      <c r="P510" s="41"/>
      <c r="Q510" s="57" t="str">
        <f>IF(E510=0,"ー",IF(M510=O510,"達成","未達成"))</f>
        <v>ー</v>
      </c>
      <c r="R510" s="43"/>
      <c r="S510" s="43"/>
      <c r="T510" s="113"/>
    </row>
    <row r="511" spans="2:27">
      <c r="C511" s="66"/>
      <c r="E511" s="101" t="s">
        <v>53</v>
      </c>
      <c r="F511" s="37"/>
      <c r="G511" s="37"/>
      <c r="H511" s="37"/>
      <c r="I511" s="37"/>
      <c r="J511" s="38"/>
      <c r="K511" s="108"/>
      <c r="L511" s="37"/>
      <c r="M511" s="36" t="s">
        <v>55</v>
      </c>
      <c r="N511" s="37"/>
      <c r="O511" s="37"/>
      <c r="P511" s="37"/>
      <c r="Q511" s="37"/>
      <c r="R511" s="38"/>
      <c r="S511" s="38"/>
      <c r="T511" s="114"/>
    </row>
    <row r="512" spans="2:27">
      <c r="C512" s="66"/>
      <c r="E512" s="67" t="s">
        <v>45</v>
      </c>
      <c r="F512" s="40"/>
      <c r="G512" s="39" t="s">
        <v>46</v>
      </c>
      <c r="H512" s="41"/>
      <c r="I512" s="42" t="s">
        <v>56</v>
      </c>
      <c r="J512" s="43"/>
      <c r="K512" s="106"/>
      <c r="L512" s="42"/>
      <c r="M512" s="39" t="s">
        <v>45</v>
      </c>
      <c r="N512" s="40"/>
      <c r="O512" s="39" t="s">
        <v>46</v>
      </c>
      <c r="P512" s="41"/>
      <c r="Q512" s="42" t="s">
        <v>56</v>
      </c>
      <c r="R512" s="43"/>
      <c r="S512" s="43"/>
      <c r="T512" s="113"/>
    </row>
    <row r="513" spans="2:27">
      <c r="C513" s="66"/>
      <c r="E513" s="68">
        <f>COUNTIF(S469:S503,"○")+COUNTIF(S469:S503,"×")</f>
        <v>0</v>
      </c>
      <c r="F513" s="40"/>
      <c r="G513" s="39">
        <f>COUNTIF(S469:S503,"○")</f>
        <v>0</v>
      </c>
      <c r="H513" s="41"/>
      <c r="I513" s="57" t="str">
        <f>IF(E513=0,"ー",IF(G513=E513,"達成","未達成"))</f>
        <v>ー</v>
      </c>
      <c r="J513" s="43"/>
      <c r="K513" s="106"/>
      <c r="L513" s="42"/>
      <c r="M513" s="44">
        <f>M462+E513</f>
        <v>30</v>
      </c>
      <c r="N513" s="40"/>
      <c r="O513" s="39">
        <f>O462+G513</f>
        <v>10</v>
      </c>
      <c r="P513" s="41"/>
      <c r="Q513" s="57" t="str">
        <f>IF(E513=0,"ー",IF(M513=O513,"達成","未達成"))</f>
        <v>ー</v>
      </c>
      <c r="R513" s="43"/>
      <c r="S513" s="43"/>
      <c r="T513" s="113"/>
    </row>
    <row r="514" spans="2:27">
      <c r="C514" s="66"/>
      <c r="E514" s="101" t="s">
        <v>90</v>
      </c>
      <c r="F514" s="37"/>
      <c r="G514" s="37"/>
      <c r="H514" s="37"/>
      <c r="I514" s="37"/>
      <c r="J514" s="38"/>
      <c r="K514" s="108"/>
      <c r="L514" s="37"/>
      <c r="M514" s="36" t="s">
        <v>91</v>
      </c>
      <c r="N514" s="37"/>
      <c r="O514" s="37"/>
      <c r="P514" s="37"/>
      <c r="Q514" s="37"/>
      <c r="R514" s="38"/>
      <c r="S514" s="38"/>
      <c r="T514" s="114"/>
    </row>
    <row r="515" spans="2:27">
      <c r="C515" s="66"/>
      <c r="E515" s="67" t="s">
        <v>45</v>
      </c>
      <c r="F515" s="40"/>
      <c r="G515" s="39" t="s">
        <v>46</v>
      </c>
      <c r="H515" s="41"/>
      <c r="I515" s="42" t="s">
        <v>56</v>
      </c>
      <c r="J515" s="43"/>
      <c r="K515" s="106"/>
      <c r="L515" s="42"/>
      <c r="M515" s="39" t="s">
        <v>45</v>
      </c>
      <c r="N515" s="40"/>
      <c r="O515" s="39" t="s">
        <v>46</v>
      </c>
      <c r="P515" s="41"/>
      <c r="Q515" s="42" t="s">
        <v>56</v>
      </c>
      <c r="R515" s="43"/>
      <c r="S515" s="43"/>
      <c r="T515" s="113"/>
    </row>
    <row r="516" spans="2:27">
      <c r="C516" s="66"/>
      <c r="E516" s="68">
        <f>COUNTIF(T469:T503,"○")+COUNTIF(T469:T503,"×")</f>
        <v>0</v>
      </c>
      <c r="F516" s="40"/>
      <c r="G516" s="39">
        <f>COUNTIF(T469:T503,"○")</f>
        <v>0</v>
      </c>
      <c r="H516" s="41"/>
      <c r="I516" s="57" t="str">
        <f>IF(E516=0,"ー",IF(G516=E516,"達成","未達成"))</f>
        <v>ー</v>
      </c>
      <c r="J516" s="43"/>
      <c r="K516" s="106"/>
      <c r="L516" s="42"/>
      <c r="M516" s="44">
        <f>M465+E516</f>
        <v>30</v>
      </c>
      <c r="N516" s="40"/>
      <c r="O516" s="39">
        <f>O465+G516</f>
        <v>9</v>
      </c>
      <c r="P516" s="41"/>
      <c r="Q516" s="57" t="str">
        <f>IF(E516=0,"ー",IF(M516=O516,"達成","未達成"))</f>
        <v>ー</v>
      </c>
      <c r="R516" s="43"/>
      <c r="S516" s="43"/>
      <c r="T516" s="113"/>
    </row>
    <row r="517" spans="2:27" ht="9.75" customHeight="1">
      <c r="E517" s="58"/>
      <c r="F517" s="58"/>
      <c r="G517" s="58"/>
      <c r="H517" s="58"/>
      <c r="I517" s="58"/>
      <c r="J517" s="59"/>
      <c r="K517" s="59"/>
      <c r="L517" s="60"/>
      <c r="M517" s="61"/>
      <c r="N517" s="61"/>
      <c r="O517" s="61"/>
      <c r="P517" s="61"/>
      <c r="Q517" s="62"/>
      <c r="R517" s="61"/>
      <c r="S517" s="61"/>
      <c r="T517" s="111"/>
    </row>
    <row r="518" spans="2:27" ht="19.5">
      <c r="B518" s="177">
        <f>EDATE(B467,1)</f>
        <v>46174</v>
      </c>
      <c r="C518" s="177"/>
      <c r="N518" s="115"/>
      <c r="O518" s="145" t="s">
        <v>29</v>
      </c>
      <c r="P518" s="145"/>
      <c r="Q518" s="144"/>
      <c r="R518" s="144"/>
      <c r="S518" s="144"/>
      <c r="T518" s="144"/>
      <c r="W518" s="149" t="s">
        <v>51</v>
      </c>
      <c r="X518" s="72" t="s">
        <v>49</v>
      </c>
      <c r="Y518" s="147" t="s">
        <v>50</v>
      </c>
      <c r="Z518" s="148"/>
      <c r="AA518" s="116" t="s">
        <v>80</v>
      </c>
    </row>
    <row r="519" spans="2:27" ht="18.75" customHeight="1">
      <c r="B519" s="64" t="s">
        <v>23</v>
      </c>
      <c r="C519" s="64" t="s">
        <v>3</v>
      </c>
      <c r="D519" s="172" t="s">
        <v>4</v>
      </c>
      <c r="E519" s="172"/>
      <c r="F519" s="172"/>
      <c r="G519" s="173" t="s">
        <v>5</v>
      </c>
      <c r="H519" s="173"/>
      <c r="I519" s="173"/>
      <c r="J519" s="173" t="s">
        <v>9</v>
      </c>
      <c r="K519" s="173"/>
      <c r="L519" s="173"/>
      <c r="M519" s="173" t="s">
        <v>24</v>
      </c>
      <c r="N519" s="173"/>
      <c r="O519" s="173"/>
      <c r="P519" s="173"/>
      <c r="Q519" s="173"/>
      <c r="R519" s="56" t="s">
        <v>49</v>
      </c>
      <c r="S519" s="63" t="s">
        <v>50</v>
      </c>
      <c r="T519" s="63" t="s">
        <v>87</v>
      </c>
      <c r="W519" s="150"/>
      <c r="X519" s="69" t="s">
        <v>58</v>
      </c>
      <c r="Y519" s="71" t="s">
        <v>57</v>
      </c>
      <c r="Z519" s="70" t="e">
        <f>IF(COUNTIF(C520:C554,C520)=0,"",B520+COUNTIF(B520:B554,"&gt;=1"))</f>
        <v>#VALUE!</v>
      </c>
      <c r="AA519" s="117" t="s">
        <v>58</v>
      </c>
    </row>
    <row r="520" spans="2:27">
      <c r="B520" s="73" t="str">
        <f>IF(B518&gt;DATE(基本情報!$F$10,基本情報!$H$10,基本情報!$J$10),"ー",IF(COUNTIF(C469:C503,C469)=0,"",B469+COUNTIF(B469:B503,"&gt;=1")))</f>
        <v>ー</v>
      </c>
      <c r="C520" s="74" t="str">
        <f>IF(B520="ー","ー",$C$10)</f>
        <v>ー</v>
      </c>
      <c r="D520" s="136" t="str">
        <f>IF(B520="","",IF(AND(B520&gt;=基本情報!$G$17,B520&lt;=基本情報!$J$17),"夏季休暇",IF(AND(B520&gt;=基本情報!$G$18,B520&lt;=基本情報!$J$18),"年末年始休暇",(IF($C520=基本情報!$G$16,"休日",IF($C520=基本情報!$I$16,"休日",""))))))</f>
        <v/>
      </c>
      <c r="E520" s="137"/>
      <c r="F520" s="138"/>
      <c r="G520" s="166"/>
      <c r="H520" s="167"/>
      <c r="I520" s="168"/>
      <c r="J520" s="169"/>
      <c r="K520" s="170"/>
      <c r="L520" s="171"/>
      <c r="M520" s="135"/>
      <c r="N520" s="135"/>
      <c r="O520" s="135"/>
      <c r="P520" s="135"/>
      <c r="Q520" s="135"/>
      <c r="R520" s="132" t="str">
        <f>IF(COUNTIF(B520:B526,"ー"),"ー",IF(COUNTBLANK(X520:X526)&lt;7,"×",IF(COUNTIF(G520:G526,プルダウン!$B$6)+COUNTIF(G520:G526,プルダウン!$B$7)+COUNTIF(G520:G526,プルダウン!$B$8)+COUNTIF(G520:G526,プルダウン!$B$9)+COUNTIF(G520:G526,プルダウン!$B$10)&gt;0,"ー",IF(COUNTIF(G520:G526,プルダウン!$B$3)+COUNTIF(G520:G526,プルダウン!$B$4)&gt;=2,"○","×"))))</f>
        <v>ー</v>
      </c>
      <c r="S520" s="132" t="str">
        <f>IF(R520="○",IF(COUNTBLANK(Y520:Y526)=7,R520,"×"),R520)</f>
        <v>ー</v>
      </c>
      <c r="T520" s="132" t="str">
        <f>IF(S520="○",IF(COUNTIF(AA520:AA526,プルダウン!$G$12)=0,S520,"×"),S520)</f>
        <v>ー</v>
      </c>
      <c r="W520" s="79" t="str">
        <f>IF(G520=プルダウン!$B$5,ABS(B520-J520),"")</f>
        <v/>
      </c>
      <c r="X520" s="80" t="str">
        <f>IF(AND(D520="",G520=プルダウン!$B$4),"振替作業不可",IF(AND(D520=プルダウン!$B$3,G520=プルダウン!$B$5),"振替休日不可",IF(G520=プルダウン!$B$5,IF(J520="","振替作業日未入力",IF(AND(J520-B520&gt;=-28,J520-B520&lt;=28),"","28日以内に変更")),"")))</f>
        <v/>
      </c>
      <c r="Y520" s="178" t="str">
        <f>IF(G520=プルダウン!$B$4,IF(AND(J520&gt;=$B$520,J520&lt;$Z$519),"",プルダウン!$G$9),"")</f>
        <v/>
      </c>
      <c r="Z520" s="179"/>
      <c r="AA520" s="80" t="str">
        <f>IF(OR(C520="土",C520="日"),IF(G520=プルダウン!$B$4,IF(AND(J520&gt;=B520,J520&lt;=B526),プルダウン!$G$13,プルダウン!$G$12),""),"")</f>
        <v/>
      </c>
    </row>
    <row r="521" spans="2:27">
      <c r="B521" s="75" t="str">
        <f>IF(B520="ー","ー",IF(B520+1&gt;DATE(基本情報!$F$10,基本情報!$H$10,基本情報!$J$10),"ー",B520+1))</f>
        <v>ー</v>
      </c>
      <c r="C521" s="76" t="str">
        <f t="shared" ref="C521:C549" si="78">IFERROR(TEXT(B521,"aaa"),"")</f>
        <v>ー</v>
      </c>
      <c r="D521" s="140" t="str">
        <f>IF(B521="","",IF(AND(B521&gt;=基本情報!$G$17,B521&lt;=基本情報!$J$17),"夏季休暇",IF(AND(B521&gt;=基本情報!$G$18,B521&lt;=基本情報!$J$18),"年末年始休暇",(IF($C521=基本情報!$G$16,"休日",IF($C521=基本情報!$I$16,"休日",""))))))</f>
        <v/>
      </c>
      <c r="E521" s="141"/>
      <c r="F521" s="142"/>
      <c r="G521" s="151"/>
      <c r="H521" s="152"/>
      <c r="I521" s="153"/>
      <c r="J521" s="163"/>
      <c r="K521" s="164"/>
      <c r="L521" s="165"/>
      <c r="M521" s="143"/>
      <c r="N521" s="143"/>
      <c r="O521" s="143"/>
      <c r="P521" s="143"/>
      <c r="Q521" s="143"/>
      <c r="R521" s="133"/>
      <c r="S521" s="133"/>
      <c r="T521" s="133"/>
      <c r="W521" s="81" t="str">
        <f>IF(G521=プルダウン!$B$5,ABS(B521-J521),"")</f>
        <v/>
      </c>
      <c r="X521" s="82" t="str">
        <f>IF(AND(D521="",G521=プルダウン!$B$4),"振替作業不可",IF(AND(D521=プルダウン!$B$3,G521=プルダウン!$B$5),"振替休日不可",IF(G521=プルダウン!$B$5,IF(J521="","振替作業日未入力",IF(AND(J521-B521&gt;=-28,J521-B521&lt;=28),"","28日以内に変更")),"")))</f>
        <v/>
      </c>
      <c r="Y521" s="186" t="str">
        <f>IF(G521=プルダウン!$B$4,IF(AND(J521&gt;=$B$520,J521&lt;$Z$519),"",プルダウン!$G$9),"")</f>
        <v/>
      </c>
      <c r="Z521" s="186"/>
      <c r="AA521" s="82" t="str">
        <f>IF(OR(C521="土",C521="日"),IF(G521=プルダウン!$B$4,IF(AND(J521&gt;=B520,J521&lt;=B526),プルダウン!$G$13,プルダウン!$G$12),""),"")</f>
        <v/>
      </c>
    </row>
    <row r="522" spans="2:27">
      <c r="B522" s="75" t="str">
        <f>IF(B521="ー","ー",IF(B521+1&gt;DATE(基本情報!$F$10,基本情報!$H$10,基本情報!$J$10),"ー",B521+1))</f>
        <v>ー</v>
      </c>
      <c r="C522" s="76" t="str">
        <f t="shared" si="78"/>
        <v>ー</v>
      </c>
      <c r="D522" s="140" t="str">
        <f>IF(B522="","",IF(AND(B522&gt;=基本情報!$G$17,B522&lt;=基本情報!$J$17),"夏季休暇",IF(AND(B522&gt;=基本情報!$G$18,B522&lt;=基本情報!$J$18),"年末年始休暇",(IF($C522=基本情報!$G$16,"休日",IF($C522=基本情報!$I$16,"休日",""))))))</f>
        <v/>
      </c>
      <c r="E522" s="141"/>
      <c r="F522" s="142"/>
      <c r="G522" s="151"/>
      <c r="H522" s="152"/>
      <c r="I522" s="153"/>
      <c r="J522" s="163"/>
      <c r="K522" s="164"/>
      <c r="L522" s="165"/>
      <c r="M522" s="143"/>
      <c r="N522" s="143"/>
      <c r="O522" s="143"/>
      <c r="P522" s="143"/>
      <c r="Q522" s="143"/>
      <c r="R522" s="133"/>
      <c r="S522" s="133"/>
      <c r="T522" s="133"/>
      <c r="W522" s="81" t="str">
        <f>IF(G522=プルダウン!$B$5,ABS(B522-J522),"")</f>
        <v/>
      </c>
      <c r="X522" s="82" t="str">
        <f>IF(AND(D522="",G522=プルダウン!$B$4),"振替作業不可",IF(AND(D522=プルダウン!$B$3,G522=プルダウン!$B$5),"振替休日不可",IF(G522=プルダウン!$B$5,IF(J522="","振替作業日未入力",IF(AND(J522-B522&gt;=-28,J522-B522&lt;=28),"","28日以内に変更")),"")))</f>
        <v/>
      </c>
      <c r="Y522" s="186" t="str">
        <f>IF(G522=プルダウン!$B$4,IF(AND(J522&gt;=$B$520,J522&lt;$Z$519),"",プルダウン!$G$9),"")</f>
        <v/>
      </c>
      <c r="Z522" s="186"/>
      <c r="AA522" s="82" t="str">
        <f>IF(OR(C522="土",C522="日"),IF(G522=プルダウン!$B$4,IF(AND(J522&gt;=B520,J522&lt;=B526),プルダウン!$G$13,プルダウン!$G$12),""),"")</f>
        <v/>
      </c>
    </row>
    <row r="523" spans="2:27">
      <c r="B523" s="75" t="str">
        <f>IF(B522="ー","ー",IF(B522+1&gt;DATE(基本情報!$F$10,基本情報!$H$10,基本情報!$J$10),"ー",B522+1))</f>
        <v>ー</v>
      </c>
      <c r="C523" s="76" t="str">
        <f t="shared" si="78"/>
        <v>ー</v>
      </c>
      <c r="D523" s="140" t="str">
        <f>IF(B523="","",IF(AND(B523&gt;=基本情報!$G$17,B523&lt;=基本情報!$J$17),"夏季休暇",IF(AND(B523&gt;=基本情報!$G$18,B523&lt;=基本情報!$J$18),"年末年始休暇",(IF($C523=基本情報!$G$16,"休日",IF($C523=基本情報!$I$16,"休日",""))))))</f>
        <v/>
      </c>
      <c r="E523" s="141"/>
      <c r="F523" s="142"/>
      <c r="G523" s="151"/>
      <c r="H523" s="152"/>
      <c r="I523" s="153"/>
      <c r="J523" s="163"/>
      <c r="K523" s="164"/>
      <c r="L523" s="165"/>
      <c r="M523" s="143"/>
      <c r="N523" s="143"/>
      <c r="O523" s="143"/>
      <c r="P523" s="143"/>
      <c r="Q523" s="143"/>
      <c r="R523" s="133"/>
      <c r="S523" s="133"/>
      <c r="T523" s="133"/>
      <c r="W523" s="81" t="str">
        <f>IF(G523=プルダウン!$B$5,ABS(B523-J523),"")</f>
        <v/>
      </c>
      <c r="X523" s="82" t="str">
        <f>IF(AND(D523="",G523=プルダウン!$B$4),"振替作業不可",IF(AND(D523=プルダウン!$B$3,G523=プルダウン!$B$5),"振替休日不可",IF(G523=プルダウン!$B$5,IF(J523="","振替作業日未入力",IF(AND(J523-B523&gt;=-28,J523-B523&lt;=28),"","28日以内に変更")),"")))</f>
        <v/>
      </c>
      <c r="Y523" s="186" t="str">
        <f>IF(G523=プルダウン!$B$4,IF(AND(J523&gt;=$B$520,J523&lt;$Z$519),"",プルダウン!$G$9),"")</f>
        <v/>
      </c>
      <c r="Z523" s="186"/>
      <c r="AA523" s="82" t="str">
        <f>IF(OR(C523="土",C523="日"),IF(G523=プルダウン!$B$4,IF(AND(J523&gt;=B520,J523&lt;=B526),プルダウン!$G$13,プルダウン!$G$12),""),"")</f>
        <v/>
      </c>
    </row>
    <row r="524" spans="2:27">
      <c r="B524" s="75" t="str">
        <f>IF(B523="ー","ー",IF(B523+1&gt;DATE(基本情報!$F$10,基本情報!$H$10,基本情報!$J$10),"ー",B523+1))</f>
        <v>ー</v>
      </c>
      <c r="C524" s="76" t="str">
        <f t="shared" si="78"/>
        <v>ー</v>
      </c>
      <c r="D524" s="140" t="str">
        <f>IF(B524="","",IF(AND(B524&gt;=基本情報!$G$17,B524&lt;=基本情報!$J$17),"夏季休暇",IF(AND(B524&gt;=基本情報!$G$18,B524&lt;=基本情報!$J$18),"年末年始休暇",(IF($C524=基本情報!$G$16,"休日",IF($C524=基本情報!$I$16,"休日",""))))))</f>
        <v/>
      </c>
      <c r="E524" s="141"/>
      <c r="F524" s="142"/>
      <c r="G524" s="151"/>
      <c r="H524" s="152"/>
      <c r="I524" s="153"/>
      <c r="J524" s="163"/>
      <c r="K524" s="164"/>
      <c r="L524" s="165"/>
      <c r="M524" s="143"/>
      <c r="N524" s="143"/>
      <c r="O524" s="143"/>
      <c r="P524" s="143"/>
      <c r="Q524" s="143"/>
      <c r="R524" s="133"/>
      <c r="S524" s="133"/>
      <c r="T524" s="133"/>
      <c r="W524" s="81" t="str">
        <f>IF(G524=プルダウン!$B$5,ABS(B524-J524),"")</f>
        <v/>
      </c>
      <c r="X524" s="82" t="str">
        <f>IF(AND(D524="",G524=プルダウン!$B$4),"振替作業不可",IF(AND(D524=プルダウン!$B$3,G524=プルダウン!$B$5),"振替休日不可",IF(G524=プルダウン!$B$5,IF(J524="","振替作業日未入力",IF(AND(J524-B524&gt;=-28,J524-B524&lt;=28),"","28日以内に変更")),"")))</f>
        <v/>
      </c>
      <c r="Y524" s="186" t="str">
        <f>IF(G524=プルダウン!$B$4,IF(AND(J524&gt;=$B$520,J524&lt;$Z$519),"",プルダウン!$G$9),"")</f>
        <v/>
      </c>
      <c r="Z524" s="186"/>
      <c r="AA524" s="82" t="str">
        <f>IF(OR(C524="土",C524="日"),IF(G524=プルダウン!$B$4,IF(AND(J524&gt;=B520,J524&lt;=B526),プルダウン!$G$13,プルダウン!$G$12),""),"")</f>
        <v/>
      </c>
    </row>
    <row r="525" spans="2:27">
      <c r="B525" s="75" t="str">
        <f>IF(B524="ー","ー",IF(B524+1&gt;DATE(基本情報!$F$10,基本情報!$H$10,基本情報!$J$10),"ー",B524+1))</f>
        <v>ー</v>
      </c>
      <c r="C525" s="76" t="str">
        <f t="shared" si="78"/>
        <v>ー</v>
      </c>
      <c r="D525" s="140" t="str">
        <f>IF(B525="","",IF(AND(B525&gt;=基本情報!$G$17,B525&lt;=基本情報!$J$17),"夏季休暇",IF(AND(B525&gt;=基本情報!$G$18,B525&lt;=基本情報!$J$18),"年末年始休暇",(IF($C525=基本情報!$G$16,"休日",IF($C525=基本情報!$I$16,"休日",""))))))</f>
        <v/>
      </c>
      <c r="E525" s="141"/>
      <c r="F525" s="142"/>
      <c r="G525" s="151"/>
      <c r="H525" s="152"/>
      <c r="I525" s="153"/>
      <c r="J525" s="163"/>
      <c r="K525" s="164"/>
      <c r="L525" s="165"/>
      <c r="M525" s="143"/>
      <c r="N525" s="143"/>
      <c r="O525" s="143"/>
      <c r="P525" s="143"/>
      <c r="Q525" s="143"/>
      <c r="R525" s="133"/>
      <c r="S525" s="133"/>
      <c r="T525" s="133"/>
      <c r="W525" s="81" t="str">
        <f>IF(G525=プルダウン!$B$5,ABS(B525-J525),"")</f>
        <v/>
      </c>
      <c r="X525" s="82" t="str">
        <f>IF(AND(D525="",G525=プルダウン!$B$4),"振替作業不可",IF(AND(D525=プルダウン!$B$3,G525=プルダウン!$B$5),"振替休日不可",IF(G525=プルダウン!$B$5,IF(J525="","振替作業日未入力",IF(AND(J525-B525&gt;=-28,J525-B525&lt;=28),"","28日以内に変更")),"")))</f>
        <v/>
      </c>
      <c r="Y525" s="186" t="str">
        <f>IF(G525=プルダウン!$B$4,IF(AND(J525&gt;=$B$520,J525&lt;$Z$519),"",プルダウン!$G$9),"")</f>
        <v/>
      </c>
      <c r="Z525" s="186"/>
      <c r="AA525" s="82" t="str">
        <f>IF(OR(C525="土",C525="日"),IF(G525=プルダウン!$B$4,IF(AND(J525&gt;=B520,J525&lt;=B526),プルダウン!$G$13,プルダウン!$G$12),""),"")</f>
        <v/>
      </c>
    </row>
    <row r="526" spans="2:27">
      <c r="B526" s="77" t="str">
        <f>IF(B525="ー","ー",IF(B525+1&gt;DATE(基本情報!$F$10,基本情報!$H$10,基本情報!$J$10),"ー",B525+1))</f>
        <v>ー</v>
      </c>
      <c r="C526" s="78" t="str">
        <f t="shared" si="78"/>
        <v>ー</v>
      </c>
      <c r="D526" s="154" t="str">
        <f>IF(B526="","",IF(AND(B526&gt;=基本情報!$G$17,B526&lt;=基本情報!$J$17),"夏季休暇",IF(AND(B526&gt;=基本情報!$G$18,B526&lt;=基本情報!$J$18),"年末年始休暇",(IF($C526=基本情報!$G$16,"休日",IF($C526=基本情報!$I$16,"休日",""))))))</f>
        <v/>
      </c>
      <c r="E526" s="155"/>
      <c r="F526" s="156"/>
      <c r="G526" s="157"/>
      <c r="H526" s="158"/>
      <c r="I526" s="159"/>
      <c r="J526" s="160"/>
      <c r="K526" s="161"/>
      <c r="L526" s="162"/>
      <c r="M526" s="146"/>
      <c r="N526" s="146"/>
      <c r="O526" s="146"/>
      <c r="P526" s="146"/>
      <c r="Q526" s="146"/>
      <c r="R526" s="134"/>
      <c r="S526" s="134"/>
      <c r="T526" s="134"/>
      <c r="W526" s="83" t="str">
        <f>IF(G526=プルダウン!$B$5,ABS(B526-J526),"")</f>
        <v/>
      </c>
      <c r="X526" s="84" t="str">
        <f>IF(AND(D526="",G526=プルダウン!$B$4),"振替作業不可",IF(AND(D526=プルダウン!$B$3,G526=プルダウン!$B$5),"振替休日不可",IF(G526=プルダウン!$B$5,IF(J526="","振替作業日未入力",IF(AND(J526-B526&gt;=-28,J526-B526&lt;=28),"","28日以内に変更")),"")))</f>
        <v/>
      </c>
      <c r="Y526" s="184" t="str">
        <f>IF(G526=プルダウン!$B$4,IF(AND(J526&gt;=$B$520,J526&lt;$Z$519),"",プルダウン!$G$9),"")</f>
        <v/>
      </c>
      <c r="Z526" s="184"/>
      <c r="AA526" s="84" t="str">
        <f>IF(OR(C526="土",C526="日"),IF(G526=プルダウン!$B$4,IF(AND(J526&gt;=B520,J526&lt;=B526),プルダウン!$G$13,プルダウン!$G$12),""),"")</f>
        <v/>
      </c>
    </row>
    <row r="527" spans="2:27">
      <c r="B527" s="73" t="str">
        <f>IF(B526="ー","ー",IF(B526+1&gt;DATE(基本情報!$F$10,基本情報!$H$10,基本情報!$J$10),"ー",IF(MONTH(B520)=MONTH(B526+1),B526+1,"ー")))</f>
        <v>ー</v>
      </c>
      <c r="C527" s="74" t="str">
        <f t="shared" si="78"/>
        <v>ー</v>
      </c>
      <c r="D527" s="136" t="str">
        <f>IF(B527="","",IF(AND(B527&gt;=基本情報!$G$17,B527&lt;=基本情報!$J$17),"夏季休暇",IF(AND(B527&gt;=基本情報!$G$18,B527&lt;=基本情報!$J$18),"年末年始休暇",(IF($C527=基本情報!$G$16,"休日",IF($C527=基本情報!$I$16,"休日",""))))))</f>
        <v/>
      </c>
      <c r="E527" s="137"/>
      <c r="F527" s="138"/>
      <c r="G527" s="166"/>
      <c r="H527" s="167"/>
      <c r="I527" s="168"/>
      <c r="J527" s="169"/>
      <c r="K527" s="170"/>
      <c r="L527" s="171"/>
      <c r="M527" s="135"/>
      <c r="N527" s="135"/>
      <c r="O527" s="135"/>
      <c r="P527" s="135"/>
      <c r="Q527" s="135"/>
      <c r="R527" s="132" t="str">
        <f>IF(COUNTIF(B527:B533,"ー"),"ー",IF(COUNTBLANK(X527:X533)&lt;7,"×",IF(COUNTIF(G527:G533,プルダウン!$B$6)+COUNTIF(G527:G533,プルダウン!$B$7)+COUNTIF(G527:G533,プルダウン!$B$8)+COUNTIF(G527:G533,プルダウン!$B$9)+COUNTIF(G527:G533,プルダウン!$B$10)&gt;0,"ー",IF(COUNTIF(G527:G533,プルダウン!$B$3)+COUNTIF(G527:G533,プルダウン!$B$4)&gt;=2,"○","×"))))</f>
        <v>ー</v>
      </c>
      <c r="S527" s="132" t="str">
        <f>IF(R527="○",IF(COUNTBLANK(Y527:Y533)=7,R527,"×"),R527)</f>
        <v>ー</v>
      </c>
      <c r="T527" s="132" t="str">
        <f>IF(S527="○",IF(COUNTIF(AA527:AA533,プルダウン!$G$12)=0,S527,"×"),S527)</f>
        <v>ー</v>
      </c>
      <c r="W527" s="79" t="str">
        <f>IF(G527=プルダウン!$B$5,ABS(B527-J527),"")</f>
        <v/>
      </c>
      <c r="X527" s="80" t="str">
        <f>IF(AND(D527="",G527=プルダウン!$B$4),"振替作業不可",IF(AND(D527=プルダウン!$B$3,G527=プルダウン!$B$5),"振替休日不可",IF(G527=プルダウン!$B$5,IF(J527="","振替作業日未入力",IF(AND(J527-B527&gt;=-28,J527-B527&lt;=28),"","28日以内に変更")),"")))</f>
        <v/>
      </c>
      <c r="Y527" s="185" t="str">
        <f>IF(G527=プルダウン!$B$4,IF(AND(J527&gt;=$B$520,J527&lt;$Z$519),"",プルダウン!$G$9),"")</f>
        <v/>
      </c>
      <c r="Z527" s="185"/>
      <c r="AA527" s="80" t="str">
        <f>IF(OR(C527="土",C527="日"),IF(G527=プルダウン!$B$4,IF(AND(J527&gt;=B527,J527&lt;=B533),プルダウン!$G$13,プルダウン!$G$12),""),"")</f>
        <v/>
      </c>
    </row>
    <row r="528" spans="2:27">
      <c r="B528" s="75" t="str">
        <f>IF(B527="ー","ー",IF(B527+1&gt;DATE(基本情報!$F$10,基本情報!$H$10,基本情報!$J$10),"ー",B527+1))</f>
        <v>ー</v>
      </c>
      <c r="C528" s="76" t="str">
        <f t="shared" si="78"/>
        <v>ー</v>
      </c>
      <c r="D528" s="140" t="str">
        <f>IF(B528="","",IF(AND(B528&gt;=基本情報!$G$17,B528&lt;=基本情報!$J$17),"夏季休暇",IF(AND(B528&gt;=基本情報!$G$18,B528&lt;=基本情報!$J$18),"年末年始休暇",(IF($C528=基本情報!$G$16,"休日",IF($C528=基本情報!$I$16,"休日",""))))))</f>
        <v/>
      </c>
      <c r="E528" s="141"/>
      <c r="F528" s="142"/>
      <c r="G528" s="151"/>
      <c r="H528" s="152"/>
      <c r="I528" s="153"/>
      <c r="J528" s="163"/>
      <c r="K528" s="164"/>
      <c r="L528" s="165"/>
      <c r="M528" s="143"/>
      <c r="N528" s="143"/>
      <c r="O528" s="143"/>
      <c r="P528" s="143"/>
      <c r="Q528" s="143"/>
      <c r="R528" s="133"/>
      <c r="S528" s="133"/>
      <c r="T528" s="133"/>
      <c r="W528" s="81" t="str">
        <f>IF(G528=プルダウン!$B$5,ABS(B528-J528),"")</f>
        <v/>
      </c>
      <c r="X528" s="82" t="str">
        <f>IF(AND(D528="",G528=プルダウン!$B$4),"振替作業不可",IF(AND(D528=プルダウン!$B$3,G528=プルダウン!$B$5),"振替休日不可",IF(G528=プルダウン!$B$5,IF(J528="","振替作業日未入力",IF(AND(J528-B528&gt;=-28,J528-B528&lt;=28),"","28日以内に変更")),"")))</f>
        <v/>
      </c>
      <c r="Y528" s="186" t="str">
        <f>IF(G528=プルダウン!$B$4,IF(AND(J528&gt;=$B$520,J528&lt;$Z$519),"",プルダウン!$G$9),"")</f>
        <v/>
      </c>
      <c r="Z528" s="186"/>
      <c r="AA528" s="82" t="str">
        <f>IF(OR(C528="土",C528="日"),IF(G528=プルダウン!$B$4,IF(AND(J528&gt;=B527,J528&lt;=B533),プルダウン!$G$13,プルダウン!$G$12),""),"")</f>
        <v/>
      </c>
    </row>
    <row r="529" spans="2:27">
      <c r="B529" s="75" t="str">
        <f>IF(B528="ー","ー",IF(B528+1&gt;DATE(基本情報!$F$10,基本情報!$H$10,基本情報!$J$10),"ー",B528+1))</f>
        <v>ー</v>
      </c>
      <c r="C529" s="76" t="str">
        <f t="shared" si="78"/>
        <v>ー</v>
      </c>
      <c r="D529" s="140" t="str">
        <f>IF(B529="","",IF(AND(B529&gt;=基本情報!$G$17,B529&lt;=基本情報!$J$17),"夏季休暇",IF(AND(B529&gt;=基本情報!$G$18,B529&lt;=基本情報!$J$18),"年末年始休暇",(IF($C529=基本情報!$G$16,"休日",IF($C529=基本情報!$I$16,"休日",""))))))</f>
        <v/>
      </c>
      <c r="E529" s="141"/>
      <c r="F529" s="142"/>
      <c r="G529" s="151"/>
      <c r="H529" s="152"/>
      <c r="I529" s="153"/>
      <c r="J529" s="163"/>
      <c r="K529" s="164"/>
      <c r="L529" s="165"/>
      <c r="M529" s="143"/>
      <c r="N529" s="143"/>
      <c r="O529" s="143"/>
      <c r="P529" s="143"/>
      <c r="Q529" s="143"/>
      <c r="R529" s="133"/>
      <c r="S529" s="133"/>
      <c r="T529" s="133"/>
      <c r="W529" s="81" t="str">
        <f>IF(G529=プルダウン!$B$5,ABS(B529-J529),"")</f>
        <v/>
      </c>
      <c r="X529" s="82" t="str">
        <f>IF(AND(D529="",G529=プルダウン!$B$4),"振替作業不可",IF(AND(D529=プルダウン!$B$3,G529=プルダウン!$B$5),"振替休日不可",IF(G529=プルダウン!$B$5,IF(J529="","振替作業日未入力",IF(AND(J529-B529&gt;=-28,J529-B529&lt;=28),"","28日以内に変更")),"")))</f>
        <v/>
      </c>
      <c r="Y529" s="186" t="str">
        <f>IF(G529=プルダウン!$B$4,IF(AND(J529&gt;=$B$520,J529&lt;$Z$519),"",プルダウン!$G$9),"")</f>
        <v/>
      </c>
      <c r="Z529" s="186"/>
      <c r="AA529" s="82" t="str">
        <f>IF(OR(C529="土",C529="日"),IF(G529=プルダウン!$B$4,IF(AND(J529&gt;=B527,J529&lt;=B533),プルダウン!$G$13,プルダウン!$G$12),""),"")</f>
        <v/>
      </c>
    </row>
    <row r="530" spans="2:27">
      <c r="B530" s="75" t="str">
        <f>IF(B529="ー","ー",IF(B529+1&gt;DATE(基本情報!$F$10,基本情報!$H$10,基本情報!$J$10),"ー",B529+1))</f>
        <v>ー</v>
      </c>
      <c r="C530" s="76" t="str">
        <f t="shared" si="78"/>
        <v>ー</v>
      </c>
      <c r="D530" s="140" t="str">
        <f>IF(B530="","",IF(AND(B530&gt;=基本情報!$G$17,B530&lt;=基本情報!$J$17),"夏季休暇",IF(AND(B530&gt;=基本情報!$G$18,B530&lt;=基本情報!$J$18),"年末年始休暇",(IF($C530=基本情報!$G$16,"休日",IF($C530=基本情報!$I$16,"休日",""))))))</f>
        <v/>
      </c>
      <c r="E530" s="141"/>
      <c r="F530" s="142"/>
      <c r="G530" s="151"/>
      <c r="H530" s="152"/>
      <c r="I530" s="153"/>
      <c r="J530" s="163"/>
      <c r="K530" s="164"/>
      <c r="L530" s="165"/>
      <c r="M530" s="143"/>
      <c r="N530" s="143"/>
      <c r="O530" s="143"/>
      <c r="P530" s="143"/>
      <c r="Q530" s="143"/>
      <c r="R530" s="133"/>
      <c r="S530" s="133"/>
      <c r="T530" s="133"/>
      <c r="W530" s="81" t="str">
        <f>IF(G530=プルダウン!$B$5,ABS(B530-J530),"")</f>
        <v/>
      </c>
      <c r="X530" s="82" t="str">
        <f>IF(AND(D530="",G530=プルダウン!$B$4),"振替作業不可",IF(AND(D530=プルダウン!$B$3,G530=プルダウン!$B$5),"振替休日不可",IF(G530=プルダウン!$B$5,IF(J530="","振替作業日未入力",IF(AND(J530-B530&gt;=-28,J530-B530&lt;=28),"","28日以内に変更")),"")))</f>
        <v/>
      </c>
      <c r="Y530" s="186" t="str">
        <f>IF(G530=プルダウン!$B$4,IF(AND(J530&gt;=$B$520,J530&lt;$Z$519),"",プルダウン!$G$9),"")</f>
        <v/>
      </c>
      <c r="Z530" s="186"/>
      <c r="AA530" s="82" t="str">
        <f>IF(OR(C530="土",C530="日"),IF(G530=プルダウン!$B$4,IF(AND(J530&gt;=B527,J530&lt;=B533),プルダウン!$G$13,プルダウン!$G$12),""),"")</f>
        <v/>
      </c>
    </row>
    <row r="531" spans="2:27">
      <c r="B531" s="75" t="str">
        <f>IF(B530="ー","ー",IF(B530+1&gt;DATE(基本情報!$F$10,基本情報!$H$10,基本情報!$J$10),"ー",B530+1))</f>
        <v>ー</v>
      </c>
      <c r="C531" s="76" t="str">
        <f t="shared" si="78"/>
        <v>ー</v>
      </c>
      <c r="D531" s="140" t="str">
        <f>IF(B531="","",IF(AND(B531&gt;=基本情報!$G$17,B531&lt;=基本情報!$J$17),"夏季休暇",IF(AND(B531&gt;=基本情報!$G$18,B531&lt;=基本情報!$J$18),"年末年始休暇",(IF($C531=基本情報!$G$16,"休日",IF($C531=基本情報!$I$16,"休日",""))))))</f>
        <v/>
      </c>
      <c r="E531" s="141"/>
      <c r="F531" s="142"/>
      <c r="G531" s="151"/>
      <c r="H531" s="152"/>
      <c r="I531" s="153"/>
      <c r="J531" s="163"/>
      <c r="K531" s="164"/>
      <c r="L531" s="165"/>
      <c r="M531" s="143"/>
      <c r="N531" s="143"/>
      <c r="O531" s="143"/>
      <c r="P531" s="143"/>
      <c r="Q531" s="143"/>
      <c r="R531" s="133"/>
      <c r="S531" s="133"/>
      <c r="T531" s="133"/>
      <c r="W531" s="81" t="str">
        <f>IF(G531=プルダウン!$B$5,ABS(B531-J531),"")</f>
        <v/>
      </c>
      <c r="X531" s="82" t="str">
        <f>IF(AND(D531="",G531=プルダウン!$B$4),"振替作業不可",IF(AND(D531=プルダウン!$B$3,G531=プルダウン!$B$5),"振替休日不可",IF(G531=プルダウン!$B$5,IF(J531="","振替作業日未入力",IF(AND(J531-B531&gt;=-28,J531-B531&lt;=28),"","28日以内に変更")),"")))</f>
        <v/>
      </c>
      <c r="Y531" s="186" t="str">
        <f>IF(G531=プルダウン!$B$4,IF(AND(J531&gt;=$B$520,J531&lt;$Z$519),"",プルダウン!$G$9),"")</f>
        <v/>
      </c>
      <c r="Z531" s="186"/>
      <c r="AA531" s="82" t="str">
        <f>IF(OR(C531="土",C531="日"),IF(G531=プルダウン!$B$4,IF(AND(J531&gt;=B527,J531&lt;=B533),プルダウン!$G$13,プルダウン!$G$12),""),"")</f>
        <v/>
      </c>
    </row>
    <row r="532" spans="2:27">
      <c r="B532" s="75" t="str">
        <f>IF(B531="ー","ー",IF(B531+1&gt;DATE(基本情報!$F$10,基本情報!$H$10,基本情報!$J$10),"ー",B531+1))</f>
        <v>ー</v>
      </c>
      <c r="C532" s="76" t="str">
        <f t="shared" si="78"/>
        <v>ー</v>
      </c>
      <c r="D532" s="140" t="str">
        <f>IF(B532="","",IF(AND(B532&gt;=基本情報!$G$17,B532&lt;=基本情報!$J$17),"夏季休暇",IF(AND(B532&gt;=基本情報!$G$18,B532&lt;=基本情報!$J$18),"年末年始休暇",(IF($C532=基本情報!$G$16,"休日",IF($C532=基本情報!$I$16,"休日",""))))))</f>
        <v/>
      </c>
      <c r="E532" s="141"/>
      <c r="F532" s="142"/>
      <c r="G532" s="151"/>
      <c r="H532" s="152"/>
      <c r="I532" s="153"/>
      <c r="J532" s="163"/>
      <c r="K532" s="164"/>
      <c r="L532" s="165"/>
      <c r="M532" s="143"/>
      <c r="N532" s="143"/>
      <c r="O532" s="143"/>
      <c r="P532" s="143"/>
      <c r="Q532" s="143"/>
      <c r="R532" s="133"/>
      <c r="S532" s="133"/>
      <c r="T532" s="133"/>
      <c r="W532" s="81" t="str">
        <f>IF(G532=プルダウン!$B$5,ABS(B532-J532),"")</f>
        <v/>
      </c>
      <c r="X532" s="82" t="str">
        <f>IF(AND(D532="",G532=プルダウン!$B$4),"振替作業不可",IF(AND(D532=プルダウン!$B$3,G532=プルダウン!$B$5),"振替休日不可",IF(G532=プルダウン!$B$5,IF(J532="","振替作業日未入力",IF(AND(J532-B532&gt;=-28,J532-B532&lt;=28),"","28日以内に変更")),"")))</f>
        <v/>
      </c>
      <c r="Y532" s="186" t="str">
        <f>IF(G532=プルダウン!$B$4,IF(AND(J532&gt;=$B$520,J532&lt;$Z$519),"",プルダウン!$G$9),"")</f>
        <v/>
      </c>
      <c r="Z532" s="186"/>
      <c r="AA532" s="82" t="str">
        <f>IF(OR(C532="土",C532="日"),IF(G532=プルダウン!$B$4,IF(AND(J532&gt;=B527,J532&lt;=B533),プルダウン!$G$13,プルダウン!$G$12),""),"")</f>
        <v/>
      </c>
    </row>
    <row r="533" spans="2:27">
      <c r="B533" s="77" t="str">
        <f>IF(B532="ー","ー",IF(B532+1&gt;DATE(基本情報!$F$10,基本情報!$H$10,基本情報!$J$10),"ー",B532+1))</f>
        <v>ー</v>
      </c>
      <c r="C533" s="78" t="str">
        <f t="shared" si="78"/>
        <v>ー</v>
      </c>
      <c r="D533" s="154" t="str">
        <f>IF(B533="","",IF(AND(B533&gt;=基本情報!$G$17,B533&lt;=基本情報!$J$17),"夏季休暇",IF(AND(B533&gt;=基本情報!$G$18,B533&lt;=基本情報!$J$18),"年末年始休暇",(IF($C533=基本情報!$G$16,"休日",IF($C533=基本情報!$I$16,"休日",""))))))</f>
        <v/>
      </c>
      <c r="E533" s="155"/>
      <c r="F533" s="156"/>
      <c r="G533" s="157"/>
      <c r="H533" s="158"/>
      <c r="I533" s="159"/>
      <c r="J533" s="160"/>
      <c r="K533" s="161"/>
      <c r="L533" s="162"/>
      <c r="M533" s="146"/>
      <c r="N533" s="146"/>
      <c r="O533" s="146"/>
      <c r="P533" s="146"/>
      <c r="Q533" s="146"/>
      <c r="R533" s="134"/>
      <c r="S533" s="134"/>
      <c r="T533" s="134"/>
      <c r="W533" s="83" t="str">
        <f>IF(G533=プルダウン!$B$5,ABS(B533-J533),"")</f>
        <v/>
      </c>
      <c r="X533" s="84" t="str">
        <f>IF(AND(D533="",G533=プルダウン!$B$4),"振替作業不可",IF(AND(D533=プルダウン!$B$3,G533=プルダウン!$B$5),"振替休日不可",IF(G533=プルダウン!$B$5,IF(J533="","振替作業日未入力",IF(AND(J533-B533&gt;=-28,J533-B533&lt;=28),"","28日以内に変更")),"")))</f>
        <v/>
      </c>
      <c r="Y533" s="184" t="str">
        <f>IF(G533=プルダウン!$B$4,IF(AND(J533&gt;=$B$520,J533&lt;$Z$519),"",プルダウン!$G$9),"")</f>
        <v/>
      </c>
      <c r="Z533" s="184"/>
      <c r="AA533" s="84" t="str">
        <f>IF(OR(C533="土",C533="日"),IF(G533=プルダウン!$B$4,IF(AND(J533&gt;=B527,J533&lt;=B533),プルダウン!$G$13,プルダウン!$G$12),""),"")</f>
        <v/>
      </c>
    </row>
    <row r="534" spans="2:27">
      <c r="B534" s="73" t="str">
        <f>IF(B533="ー","ー",IF(B533+1&gt;DATE(基本情報!$F$10,基本情報!$H$10,基本情報!$J$10),"ー",IF(MONTH(B527)=MONTH(B533+1),B533+1,"ー")))</f>
        <v>ー</v>
      </c>
      <c r="C534" s="74" t="str">
        <f t="shared" si="78"/>
        <v>ー</v>
      </c>
      <c r="D534" s="136" t="str">
        <f>IF(B534="","",IF(AND(B534&gt;=基本情報!$G$17,B534&lt;=基本情報!$J$17),"夏季休暇",IF(AND(B534&gt;=基本情報!$G$18,B534&lt;=基本情報!$J$18),"年末年始休暇",(IF($C534=基本情報!$G$16,"休日",IF($C534=基本情報!$I$16,"休日",""))))))</f>
        <v/>
      </c>
      <c r="E534" s="137"/>
      <c r="F534" s="138"/>
      <c r="G534" s="166"/>
      <c r="H534" s="167"/>
      <c r="I534" s="168"/>
      <c r="J534" s="169"/>
      <c r="K534" s="170"/>
      <c r="L534" s="171"/>
      <c r="M534" s="135"/>
      <c r="N534" s="135"/>
      <c r="O534" s="135"/>
      <c r="P534" s="135"/>
      <c r="Q534" s="135"/>
      <c r="R534" s="132" t="str">
        <f>IF(COUNTIF(B534:B540,"ー"),"ー",IF(COUNTBLANK(X534:X540)&lt;7,"×",IF(COUNTIF(G534:G540,プルダウン!$B$6)+COUNTIF(G534:G540,プルダウン!$B$7)+COUNTIF(G534:G540,プルダウン!$B$8)+COUNTIF(G534:G540,プルダウン!$B$9)+COUNTIF(G534:G540,プルダウン!$B$10)&gt;0,"ー",IF(COUNTIF(G534:G540,プルダウン!$B$3)+COUNTIF(G534:G540,プルダウン!$B$4)&gt;=2,"○","×"))))</f>
        <v>ー</v>
      </c>
      <c r="S534" s="132" t="str">
        <f>IF(R534="○",IF(COUNTBLANK(Y534:Y540)=7,R534,"×"),R534)</f>
        <v>ー</v>
      </c>
      <c r="T534" s="132" t="str">
        <f>IF(S534="○",IF(COUNTIF(AA534:AA540,プルダウン!$G$12)=0,S534,"×"),S534)</f>
        <v>ー</v>
      </c>
      <c r="W534" s="79" t="str">
        <f>IF(G534=プルダウン!$B$5,ABS(B534-J534),"")</f>
        <v/>
      </c>
      <c r="X534" s="80" t="str">
        <f>IF(AND(D534="",G534=プルダウン!$B$4),"振替作業不可",IF(AND(D534=プルダウン!$B$3,G534=プルダウン!$B$5),"振替休日不可",IF(G534=プルダウン!$B$5,IF(J534="","振替作業日未入力",IF(AND(J534-B534&gt;=-28,J534-B534&lt;=28),"","28日以内に変更")),"")))</f>
        <v/>
      </c>
      <c r="Y534" s="185" t="str">
        <f>IF(G534=プルダウン!$B$4,IF(AND(J534&gt;=$B$520,J534&lt;$Z$519),"",プルダウン!$G$9),"")</f>
        <v/>
      </c>
      <c r="Z534" s="185"/>
      <c r="AA534" s="80" t="str">
        <f>IF(OR(C534="土",C534="日"),IF(G534=プルダウン!$B$4,IF(AND(J534&gt;=B534,J534&lt;=B540),プルダウン!$G$13,プルダウン!$G$12),""),"")</f>
        <v/>
      </c>
    </row>
    <row r="535" spans="2:27">
      <c r="B535" s="75" t="str">
        <f>IF(B534="ー","ー",IF(B534+1&gt;DATE(基本情報!$F$10,基本情報!$H$10,基本情報!$J$10),"ー",B534+1))</f>
        <v>ー</v>
      </c>
      <c r="C535" s="76" t="str">
        <f t="shared" si="78"/>
        <v>ー</v>
      </c>
      <c r="D535" s="140" t="str">
        <f>IF(B535="","",IF(AND(B535&gt;=基本情報!$G$17,B535&lt;=基本情報!$J$17),"夏季休暇",IF(AND(B535&gt;=基本情報!$G$18,B535&lt;=基本情報!$J$18),"年末年始休暇",(IF($C535=基本情報!$G$16,"休日",IF($C535=基本情報!$I$16,"休日",""))))))</f>
        <v/>
      </c>
      <c r="E535" s="141"/>
      <c r="F535" s="142"/>
      <c r="G535" s="151"/>
      <c r="H535" s="152"/>
      <c r="I535" s="153"/>
      <c r="J535" s="163"/>
      <c r="K535" s="164"/>
      <c r="L535" s="165"/>
      <c r="M535" s="143"/>
      <c r="N535" s="143"/>
      <c r="O535" s="143"/>
      <c r="P535" s="143"/>
      <c r="Q535" s="143"/>
      <c r="R535" s="133"/>
      <c r="S535" s="133"/>
      <c r="T535" s="133"/>
      <c r="W535" s="81" t="str">
        <f>IF(G535=プルダウン!$B$5,ABS(B535-J535),"")</f>
        <v/>
      </c>
      <c r="X535" s="82" t="str">
        <f>IF(AND(D535="",G535=プルダウン!$B$4),"振替作業不可",IF(AND(D535=プルダウン!$B$3,G535=プルダウン!$B$5),"振替休日不可",IF(G535=プルダウン!$B$5,IF(J535="","振替作業日未入力",IF(AND(J535-B535&gt;=-28,J535-B535&lt;=28),"","28日以内に変更")),"")))</f>
        <v/>
      </c>
      <c r="Y535" s="186" t="str">
        <f>IF(G535=プルダウン!$B$4,IF(AND(J535&gt;=$B$520,J535&lt;$Z$519),"",プルダウン!$G$9),"")</f>
        <v/>
      </c>
      <c r="Z535" s="186"/>
      <c r="AA535" s="82" t="str">
        <f>IF(OR(C535="土",C535="日"),IF(G535=プルダウン!$B$4,IF(AND(J535&gt;=B534,J535&lt;=B540),プルダウン!$G$13,プルダウン!$G$12),""),"")</f>
        <v/>
      </c>
    </row>
    <row r="536" spans="2:27">
      <c r="B536" s="75" t="str">
        <f>IF(B535="ー","ー",IF(B535+1&gt;DATE(基本情報!$F$10,基本情報!$H$10,基本情報!$J$10),"ー",B535+1))</f>
        <v>ー</v>
      </c>
      <c r="C536" s="76" t="str">
        <f t="shared" si="78"/>
        <v>ー</v>
      </c>
      <c r="D536" s="140" t="str">
        <f>IF(B536="","",IF(AND(B536&gt;=基本情報!$G$17,B536&lt;=基本情報!$J$17),"夏季休暇",IF(AND(B536&gt;=基本情報!$G$18,B536&lt;=基本情報!$J$18),"年末年始休暇",(IF($C536=基本情報!$G$16,"休日",IF($C536=基本情報!$I$16,"休日",""))))))</f>
        <v/>
      </c>
      <c r="E536" s="141"/>
      <c r="F536" s="142"/>
      <c r="G536" s="151"/>
      <c r="H536" s="152"/>
      <c r="I536" s="153"/>
      <c r="J536" s="163"/>
      <c r="K536" s="164"/>
      <c r="L536" s="165"/>
      <c r="M536" s="143"/>
      <c r="N536" s="143"/>
      <c r="O536" s="143"/>
      <c r="P536" s="143"/>
      <c r="Q536" s="143"/>
      <c r="R536" s="133"/>
      <c r="S536" s="133"/>
      <c r="T536" s="133"/>
      <c r="W536" s="81" t="str">
        <f>IF(G536=プルダウン!$B$5,ABS(B536-J536),"")</f>
        <v/>
      </c>
      <c r="X536" s="82" t="str">
        <f>IF(AND(D536="",G536=プルダウン!$B$4),"振替作業不可",IF(AND(D536=プルダウン!$B$3,G536=プルダウン!$B$5),"振替休日不可",IF(G536=プルダウン!$B$5,IF(J536="","振替作業日未入力",IF(AND(J536-B536&gt;=-28,J536-B536&lt;=28),"","28日以内に変更")),"")))</f>
        <v/>
      </c>
      <c r="Y536" s="186" t="str">
        <f>IF(G536=プルダウン!$B$4,IF(AND(J536&gt;=$B$520,J536&lt;$Z$519),"",プルダウン!$G$9),"")</f>
        <v/>
      </c>
      <c r="Z536" s="186"/>
      <c r="AA536" s="82" t="str">
        <f>IF(OR(C536="土",C536="日"),IF(G536=プルダウン!$B$4,IF(AND(J536&gt;=B534,J536&lt;=B540),プルダウン!$G$13,プルダウン!$G$12),""),"")</f>
        <v/>
      </c>
    </row>
    <row r="537" spans="2:27">
      <c r="B537" s="75" t="str">
        <f>IF(B536="ー","ー",IF(B536+1&gt;DATE(基本情報!$F$10,基本情報!$H$10,基本情報!$J$10),"ー",B536+1))</f>
        <v>ー</v>
      </c>
      <c r="C537" s="76" t="str">
        <f t="shared" si="78"/>
        <v>ー</v>
      </c>
      <c r="D537" s="140" t="str">
        <f>IF(B537="","",IF(AND(B537&gt;=基本情報!$G$17,B537&lt;=基本情報!$J$17),"夏季休暇",IF(AND(B537&gt;=基本情報!$G$18,B537&lt;=基本情報!$J$18),"年末年始休暇",(IF($C537=基本情報!$G$16,"休日",IF($C537=基本情報!$I$16,"休日",""))))))</f>
        <v/>
      </c>
      <c r="E537" s="141"/>
      <c r="F537" s="142"/>
      <c r="G537" s="151"/>
      <c r="H537" s="152"/>
      <c r="I537" s="153"/>
      <c r="J537" s="163"/>
      <c r="K537" s="164"/>
      <c r="L537" s="165"/>
      <c r="M537" s="143"/>
      <c r="N537" s="143"/>
      <c r="O537" s="143"/>
      <c r="P537" s="143"/>
      <c r="Q537" s="143"/>
      <c r="R537" s="133"/>
      <c r="S537" s="133"/>
      <c r="T537" s="133"/>
      <c r="W537" s="81" t="str">
        <f>IF(G537=プルダウン!$B$5,ABS(B537-J537),"")</f>
        <v/>
      </c>
      <c r="X537" s="82" t="str">
        <f>IF(AND(D537="",G537=プルダウン!$B$4),"振替作業不可",IF(AND(D537=プルダウン!$B$3,G537=プルダウン!$B$5),"振替休日不可",IF(G537=プルダウン!$B$5,IF(J537="","振替作業日未入力",IF(AND(J537-B537&gt;=-28,J537-B537&lt;=28),"","28日以内に変更")),"")))</f>
        <v/>
      </c>
      <c r="Y537" s="186" t="str">
        <f>IF(G537=プルダウン!$B$4,IF(AND(J537&gt;=$B$520,J537&lt;$Z$519),"",プルダウン!$G$9),"")</f>
        <v/>
      </c>
      <c r="Z537" s="186"/>
      <c r="AA537" s="82" t="str">
        <f>IF(OR(C537="土",C537="日"),IF(G537=プルダウン!$B$4,IF(AND(J537&gt;=B534,J537&lt;=B540),プルダウン!$G$13,プルダウン!$G$12),""),"")</f>
        <v/>
      </c>
    </row>
    <row r="538" spans="2:27">
      <c r="B538" s="75" t="str">
        <f>IF(B537="ー","ー",IF(B537+1&gt;DATE(基本情報!$F$10,基本情報!$H$10,基本情報!$J$10),"ー",B537+1))</f>
        <v>ー</v>
      </c>
      <c r="C538" s="76" t="str">
        <f t="shared" si="78"/>
        <v>ー</v>
      </c>
      <c r="D538" s="140" t="str">
        <f>IF(B538="","",IF(AND(B538&gt;=基本情報!$G$17,B538&lt;=基本情報!$J$17),"夏季休暇",IF(AND(B538&gt;=基本情報!$G$18,B538&lt;=基本情報!$J$18),"年末年始休暇",(IF($C538=基本情報!$G$16,"休日",IF($C538=基本情報!$I$16,"休日",""))))))</f>
        <v/>
      </c>
      <c r="E538" s="141"/>
      <c r="F538" s="142"/>
      <c r="G538" s="151"/>
      <c r="H538" s="152"/>
      <c r="I538" s="153"/>
      <c r="J538" s="163"/>
      <c r="K538" s="164"/>
      <c r="L538" s="165"/>
      <c r="M538" s="143"/>
      <c r="N538" s="143"/>
      <c r="O538" s="143"/>
      <c r="P538" s="143"/>
      <c r="Q538" s="143"/>
      <c r="R538" s="133"/>
      <c r="S538" s="133"/>
      <c r="T538" s="133"/>
      <c r="W538" s="81" t="str">
        <f>IF(G538=プルダウン!$B$5,ABS(B538-J538),"")</f>
        <v/>
      </c>
      <c r="X538" s="82" t="str">
        <f>IF(AND(D538="",G538=プルダウン!$B$4),"振替作業不可",IF(AND(D538=プルダウン!$B$3,G538=プルダウン!$B$5),"振替休日不可",IF(G538=プルダウン!$B$5,IF(J538="","振替作業日未入力",IF(AND(J538-B538&gt;=-28,J538-B538&lt;=28),"","28日以内に変更")),"")))</f>
        <v/>
      </c>
      <c r="Y538" s="186" t="str">
        <f>IF(G538=プルダウン!$B$4,IF(AND(J538&gt;=$B$520,J538&lt;$Z$519),"",プルダウン!$G$9),"")</f>
        <v/>
      </c>
      <c r="Z538" s="186"/>
      <c r="AA538" s="82" t="str">
        <f>IF(OR(C538="土",C538="日"),IF(G538=プルダウン!$B$4,IF(AND(J538&gt;=B534,J538&lt;=B540),プルダウン!$G$13,プルダウン!$G$12),""),"")</f>
        <v/>
      </c>
    </row>
    <row r="539" spans="2:27">
      <c r="B539" s="75" t="str">
        <f>IF(B538="ー","ー",IF(B538+1&gt;DATE(基本情報!$F$10,基本情報!$H$10,基本情報!$J$10),"ー",B538+1))</f>
        <v>ー</v>
      </c>
      <c r="C539" s="76" t="str">
        <f t="shared" si="78"/>
        <v>ー</v>
      </c>
      <c r="D539" s="140" t="str">
        <f>IF(B539="","",IF(AND(B539&gt;=基本情報!$G$17,B539&lt;=基本情報!$J$17),"夏季休暇",IF(AND(B539&gt;=基本情報!$G$18,B539&lt;=基本情報!$J$18),"年末年始休暇",(IF($C539=基本情報!$G$16,"休日",IF($C539=基本情報!$I$16,"休日",""))))))</f>
        <v/>
      </c>
      <c r="E539" s="141"/>
      <c r="F539" s="142"/>
      <c r="G539" s="151"/>
      <c r="H539" s="152"/>
      <c r="I539" s="153"/>
      <c r="J539" s="163"/>
      <c r="K539" s="164"/>
      <c r="L539" s="165"/>
      <c r="M539" s="143"/>
      <c r="N539" s="143"/>
      <c r="O539" s="143"/>
      <c r="P539" s="143"/>
      <c r="Q539" s="143"/>
      <c r="R539" s="133"/>
      <c r="S539" s="133"/>
      <c r="T539" s="133"/>
      <c r="W539" s="81" t="str">
        <f>IF(G539=プルダウン!$B$5,ABS(B539-J539),"")</f>
        <v/>
      </c>
      <c r="X539" s="82" t="str">
        <f>IF(AND(D539="",G539=プルダウン!$B$4),"振替作業不可",IF(AND(D539=プルダウン!$B$3,G539=プルダウン!$B$5),"振替休日不可",IF(G539=プルダウン!$B$5,IF(J539="","振替作業日未入力",IF(AND(J539-B539&gt;=-28,J539-B539&lt;=28),"","28日以内に変更")),"")))</f>
        <v/>
      </c>
      <c r="Y539" s="186" t="str">
        <f>IF(G539=プルダウン!$B$4,IF(AND(J539&gt;=$B$520,J539&lt;$Z$519),"",プルダウン!$G$9),"")</f>
        <v/>
      </c>
      <c r="Z539" s="186"/>
      <c r="AA539" s="82" t="str">
        <f>IF(OR(C539="土",C539="日"),IF(G539=プルダウン!$B$4,IF(AND(J539&gt;=B534,J539&lt;=B540),プルダウン!$G$13,プルダウン!$G$12),""),"")</f>
        <v/>
      </c>
    </row>
    <row r="540" spans="2:27">
      <c r="B540" s="77" t="str">
        <f>IF(B539="ー","ー",IF(B539+1&gt;DATE(基本情報!$F$10,基本情報!$H$10,基本情報!$J$10),"ー",B539+1))</f>
        <v>ー</v>
      </c>
      <c r="C540" s="78" t="str">
        <f t="shared" si="78"/>
        <v>ー</v>
      </c>
      <c r="D540" s="154" t="str">
        <f>IF(B540="","",IF(AND(B540&gt;=基本情報!$G$17,B540&lt;=基本情報!$J$17),"夏季休暇",IF(AND(B540&gt;=基本情報!$G$18,B540&lt;=基本情報!$J$18),"年末年始休暇",(IF($C540=基本情報!$G$16,"休日",IF($C540=基本情報!$I$16,"休日",""))))))</f>
        <v/>
      </c>
      <c r="E540" s="155"/>
      <c r="F540" s="156"/>
      <c r="G540" s="157"/>
      <c r="H540" s="158"/>
      <c r="I540" s="159"/>
      <c r="J540" s="160"/>
      <c r="K540" s="161"/>
      <c r="L540" s="162"/>
      <c r="M540" s="146"/>
      <c r="N540" s="146"/>
      <c r="O540" s="146"/>
      <c r="P540" s="146"/>
      <c r="Q540" s="146"/>
      <c r="R540" s="134"/>
      <c r="S540" s="134"/>
      <c r="T540" s="134"/>
      <c r="W540" s="83" t="str">
        <f>IF(G540=プルダウン!$B$5,ABS(B540-J540),"")</f>
        <v/>
      </c>
      <c r="X540" s="84" t="str">
        <f>IF(AND(D540="",G540=プルダウン!$B$4),"振替作業不可",IF(AND(D540=プルダウン!$B$3,G540=プルダウン!$B$5),"振替休日不可",IF(G540=プルダウン!$B$5,IF(J540="","振替作業日未入力",IF(AND(J540-B540&gt;=-28,J540-B540&lt;=28),"","28日以内に変更")),"")))</f>
        <v/>
      </c>
      <c r="Y540" s="184" t="str">
        <f>IF(G540=プルダウン!$B$4,IF(AND(J540&gt;=$B$520,J540&lt;$Z$519),"",プルダウン!$G$9),"")</f>
        <v/>
      </c>
      <c r="Z540" s="184"/>
      <c r="AA540" s="84" t="str">
        <f>IF(OR(C540="土",C540="日"),IF(G540=プルダウン!$B$4,IF(AND(J540&gt;=B534,J540&lt;=B540),プルダウン!$G$13,プルダウン!$G$12),""),"")</f>
        <v/>
      </c>
    </row>
    <row r="541" spans="2:27">
      <c r="B541" s="73" t="str">
        <f>IF(B540="ー","ー",IF(B540+1&gt;DATE(基本情報!$F$10,基本情報!$H$10,基本情報!$J$10),"ー",IF(MONTH(B534)=MONTH(B540+1),B540+1,"ー")))</f>
        <v>ー</v>
      </c>
      <c r="C541" s="74" t="str">
        <f t="shared" si="78"/>
        <v>ー</v>
      </c>
      <c r="D541" s="136" t="str">
        <f>IF(B541="","",IF(AND(B541&gt;=基本情報!$G$17,B541&lt;=基本情報!$J$17),"夏季休暇",IF(AND(B541&gt;=基本情報!$G$18,B541&lt;=基本情報!$J$18),"年末年始休暇",(IF($C541=基本情報!$G$16,"休日",IF($C541=基本情報!$I$16,"休日",""))))))</f>
        <v/>
      </c>
      <c r="E541" s="137"/>
      <c r="F541" s="138"/>
      <c r="G541" s="166"/>
      <c r="H541" s="167"/>
      <c r="I541" s="168"/>
      <c r="J541" s="169"/>
      <c r="K541" s="170"/>
      <c r="L541" s="171"/>
      <c r="M541" s="135"/>
      <c r="N541" s="135"/>
      <c r="O541" s="135"/>
      <c r="P541" s="135"/>
      <c r="Q541" s="135"/>
      <c r="R541" s="132" t="str">
        <f>IF(COUNTIF(B541:B547,"ー"),"ー",IF(COUNTBLANK(X541:X547)&lt;7,"×",IF(COUNTIF(G541:G547,プルダウン!$B$6)+COUNTIF(G541:G547,プルダウン!$B$7)+COUNTIF(G541:G547,プルダウン!$B$8)+COUNTIF(G541:G547,プルダウン!$B$9)+COUNTIF(G541:G547,プルダウン!$B$10)&gt;0,"ー",IF(COUNTIF(G541:G547,プルダウン!$B$3)+COUNTIF(G541:G547,プルダウン!$B$4)&gt;=2,"○","×"))))</f>
        <v>ー</v>
      </c>
      <c r="S541" s="132" t="str">
        <f>IF(R541="○",IF(COUNTBLANK(Y541:Y547)=7,R541,"×"),R541)</f>
        <v>ー</v>
      </c>
      <c r="T541" s="132" t="str">
        <f>IF(S541="○",IF(COUNTIF(AA541:AA547,プルダウン!$G$12)=0,S541,"×"),S541)</f>
        <v>ー</v>
      </c>
      <c r="W541" s="79" t="str">
        <f>IF(G541=プルダウン!$B$5,ABS(B541-J541),"")</f>
        <v/>
      </c>
      <c r="X541" s="80" t="str">
        <f>IF(AND(D541="",G541=プルダウン!$B$4),"振替作業不可",IF(AND(D541=プルダウン!$B$3,G541=プルダウン!$B$5),"振替休日不可",IF(G541=プルダウン!$B$5,IF(J541="","振替作業日未入力",IF(AND(J541-B541&gt;=-28,J541-B541&lt;=28),"","28日以内に変更")),"")))</f>
        <v/>
      </c>
      <c r="Y541" s="185" t="str">
        <f>IF(G541=プルダウン!$B$4,IF(AND(J541&gt;=$B$520,J541&lt;$Z$519),"",プルダウン!$G$9),"")</f>
        <v/>
      </c>
      <c r="Z541" s="185"/>
      <c r="AA541" s="80" t="str">
        <f>IF(OR(C541="土",C541="日"),IF(G541=プルダウン!$B$4,IF(AND(J541&gt;=B541,J541&lt;=B547),プルダウン!$G$13,プルダウン!$G$12),""),"")</f>
        <v/>
      </c>
    </row>
    <row r="542" spans="2:27">
      <c r="B542" s="75" t="str">
        <f>IF(B541="ー","ー",IF(B541+1&gt;DATE(基本情報!$F$10,基本情報!$H$10,基本情報!$J$10),"ー",B541+1))</f>
        <v>ー</v>
      </c>
      <c r="C542" s="76" t="str">
        <f t="shared" si="78"/>
        <v>ー</v>
      </c>
      <c r="D542" s="140" t="str">
        <f>IF(B542="","",IF(AND(B542&gt;=基本情報!$G$17,B542&lt;=基本情報!$J$17),"夏季休暇",IF(AND(B542&gt;=基本情報!$G$18,B542&lt;=基本情報!$J$18),"年末年始休暇",(IF($C542=基本情報!$G$16,"休日",IF($C542=基本情報!$I$16,"休日",""))))))</f>
        <v/>
      </c>
      <c r="E542" s="141"/>
      <c r="F542" s="142"/>
      <c r="G542" s="151"/>
      <c r="H542" s="152"/>
      <c r="I542" s="153"/>
      <c r="J542" s="163"/>
      <c r="K542" s="164"/>
      <c r="L542" s="165"/>
      <c r="M542" s="143"/>
      <c r="N542" s="143"/>
      <c r="O542" s="143"/>
      <c r="P542" s="143"/>
      <c r="Q542" s="143"/>
      <c r="R542" s="133"/>
      <c r="S542" s="133"/>
      <c r="T542" s="133"/>
      <c r="W542" s="81" t="str">
        <f>IF(G542=プルダウン!$B$5,ABS(B542-J542),"")</f>
        <v/>
      </c>
      <c r="X542" s="82" t="str">
        <f>IF(AND(D542="",G542=プルダウン!$B$4),"振替作業不可",IF(AND(D542=プルダウン!$B$3,G542=プルダウン!$B$5),"振替休日不可",IF(G542=プルダウン!$B$5,IF(J542="","振替作業日未入力",IF(AND(J542-B542&gt;=-28,J542-B542&lt;=28),"","28日以内に変更")),"")))</f>
        <v/>
      </c>
      <c r="Y542" s="186" t="str">
        <f>IF(G542=プルダウン!$B$4,IF(AND(J542&gt;=$B$520,J542&lt;$Z$519),"",プルダウン!$G$9),"")</f>
        <v/>
      </c>
      <c r="Z542" s="186"/>
      <c r="AA542" s="82" t="str">
        <f>IF(OR(C542="土",C542="日"),IF(G542=プルダウン!$B$4,IF(AND(J542&gt;=B541,J542&lt;=B547),プルダウン!$G$13,プルダウン!$G$12),""),"")</f>
        <v/>
      </c>
    </row>
    <row r="543" spans="2:27">
      <c r="B543" s="75" t="str">
        <f>IF(B542="ー","ー",IF(B542+1&gt;DATE(基本情報!$F$10,基本情報!$H$10,基本情報!$J$10),"ー",B542+1))</f>
        <v>ー</v>
      </c>
      <c r="C543" s="76" t="str">
        <f t="shared" si="78"/>
        <v>ー</v>
      </c>
      <c r="D543" s="140" t="str">
        <f>IF(B543="","",IF(AND(B543&gt;=基本情報!$G$17,B543&lt;=基本情報!$J$17),"夏季休暇",IF(AND(B543&gt;=基本情報!$G$18,B543&lt;=基本情報!$J$18),"年末年始休暇",(IF($C543=基本情報!$G$16,"休日",IF($C543=基本情報!$I$16,"休日",""))))))</f>
        <v/>
      </c>
      <c r="E543" s="141"/>
      <c r="F543" s="142"/>
      <c r="G543" s="151"/>
      <c r="H543" s="152"/>
      <c r="I543" s="153"/>
      <c r="J543" s="163"/>
      <c r="K543" s="164"/>
      <c r="L543" s="165"/>
      <c r="M543" s="143"/>
      <c r="N543" s="143"/>
      <c r="O543" s="143"/>
      <c r="P543" s="143"/>
      <c r="Q543" s="143"/>
      <c r="R543" s="133"/>
      <c r="S543" s="133"/>
      <c r="T543" s="133"/>
      <c r="W543" s="81" t="str">
        <f>IF(G543=プルダウン!$B$5,ABS(B543-J543),"")</f>
        <v/>
      </c>
      <c r="X543" s="82" t="str">
        <f>IF(AND(D543="",G543=プルダウン!$B$4),"振替作業不可",IF(AND(D543=プルダウン!$B$3,G543=プルダウン!$B$5),"振替休日不可",IF(G543=プルダウン!$B$5,IF(J543="","振替作業日未入力",IF(AND(J543-B543&gt;=-28,J543-B543&lt;=28),"","28日以内に変更")),"")))</f>
        <v/>
      </c>
      <c r="Y543" s="186" t="str">
        <f>IF(G543=プルダウン!$B$4,IF(AND(J543&gt;=$B$520,J543&lt;$Z$519),"",プルダウン!$G$9),"")</f>
        <v/>
      </c>
      <c r="Z543" s="186"/>
      <c r="AA543" s="82" t="str">
        <f>IF(OR(C543="土",C543="日"),IF(G543=プルダウン!$B$4,IF(AND(J543&gt;=B541,J543&lt;=B547),プルダウン!$G$13,プルダウン!$G$12),""),"")</f>
        <v/>
      </c>
    </row>
    <row r="544" spans="2:27">
      <c r="B544" s="75" t="str">
        <f>IF(B543="ー","ー",IF(B543+1&gt;DATE(基本情報!$F$10,基本情報!$H$10,基本情報!$J$10),"ー",B543+1))</f>
        <v>ー</v>
      </c>
      <c r="C544" s="76" t="str">
        <f t="shared" si="78"/>
        <v>ー</v>
      </c>
      <c r="D544" s="140" t="str">
        <f>IF(B544="","",IF(AND(B544&gt;=基本情報!$G$17,B544&lt;=基本情報!$J$17),"夏季休暇",IF(AND(B544&gt;=基本情報!$G$18,B544&lt;=基本情報!$J$18),"年末年始休暇",(IF($C544=基本情報!$G$16,"休日",IF($C544=基本情報!$I$16,"休日",""))))))</f>
        <v/>
      </c>
      <c r="E544" s="141"/>
      <c r="F544" s="142"/>
      <c r="G544" s="151"/>
      <c r="H544" s="152"/>
      <c r="I544" s="153"/>
      <c r="J544" s="163"/>
      <c r="K544" s="164"/>
      <c r="L544" s="165"/>
      <c r="M544" s="143"/>
      <c r="N544" s="143"/>
      <c r="O544" s="143"/>
      <c r="P544" s="143"/>
      <c r="Q544" s="143"/>
      <c r="R544" s="133"/>
      <c r="S544" s="133"/>
      <c r="T544" s="133"/>
      <c r="W544" s="81" t="str">
        <f>IF(G544=プルダウン!$B$5,ABS(B544-J544),"")</f>
        <v/>
      </c>
      <c r="X544" s="82" t="str">
        <f>IF(AND(D544="",G544=プルダウン!$B$4),"振替作業不可",IF(AND(D544=プルダウン!$B$3,G544=プルダウン!$B$5),"振替休日不可",IF(G544=プルダウン!$B$5,IF(J544="","振替作業日未入力",IF(AND(J544-B544&gt;=-28,J544-B544&lt;=28),"","28日以内に変更")),"")))</f>
        <v/>
      </c>
      <c r="Y544" s="186" t="str">
        <f>IF(G544=プルダウン!$B$4,IF(AND(J544&gt;=$B$520,J544&lt;$Z$519),"",プルダウン!$G$9),"")</f>
        <v/>
      </c>
      <c r="Z544" s="186"/>
      <c r="AA544" s="82" t="str">
        <f>IF(OR(C544="土",C544="日"),IF(G544=プルダウン!$B$4,IF(AND(J544&gt;=B541,J544&lt;=B547),プルダウン!$G$13,プルダウン!$G$12),""),"")</f>
        <v/>
      </c>
    </row>
    <row r="545" spans="2:27">
      <c r="B545" s="75" t="str">
        <f>IF(B544="ー","ー",IF(B544+1&gt;DATE(基本情報!$F$10,基本情報!$H$10,基本情報!$J$10),"ー",B544+1))</f>
        <v>ー</v>
      </c>
      <c r="C545" s="76" t="str">
        <f t="shared" si="78"/>
        <v>ー</v>
      </c>
      <c r="D545" s="140" t="str">
        <f>IF(B545="","",IF(AND(B545&gt;=基本情報!$G$17,B545&lt;=基本情報!$J$17),"夏季休暇",IF(AND(B545&gt;=基本情報!$G$18,B545&lt;=基本情報!$J$18),"年末年始休暇",(IF($C545=基本情報!$G$16,"休日",IF($C545=基本情報!$I$16,"休日",""))))))</f>
        <v/>
      </c>
      <c r="E545" s="141"/>
      <c r="F545" s="142"/>
      <c r="G545" s="151"/>
      <c r="H545" s="152"/>
      <c r="I545" s="153"/>
      <c r="J545" s="163"/>
      <c r="K545" s="164"/>
      <c r="L545" s="165"/>
      <c r="M545" s="143"/>
      <c r="N545" s="143"/>
      <c r="O545" s="143"/>
      <c r="P545" s="143"/>
      <c r="Q545" s="143"/>
      <c r="R545" s="133"/>
      <c r="S545" s="133"/>
      <c r="T545" s="133"/>
      <c r="W545" s="81" t="str">
        <f>IF(G545=プルダウン!$B$5,ABS(B545-J545),"")</f>
        <v/>
      </c>
      <c r="X545" s="82" t="str">
        <f>IF(AND(D545="",G545=プルダウン!$B$4),"振替作業不可",IF(AND(D545=プルダウン!$B$3,G545=プルダウン!$B$5),"振替休日不可",IF(G545=プルダウン!$B$5,IF(J545="","振替作業日未入力",IF(AND(J545-B545&gt;=-28,J545-B545&lt;=28),"","28日以内に変更")),"")))</f>
        <v/>
      </c>
      <c r="Y545" s="186" t="str">
        <f>IF(G545=プルダウン!$B$4,IF(AND(J545&gt;=$B$520,J545&lt;$Z$519),"",プルダウン!$G$9),"")</f>
        <v/>
      </c>
      <c r="Z545" s="186"/>
      <c r="AA545" s="82" t="str">
        <f>IF(OR(C545="土",C545="日"),IF(G545=プルダウン!$B$4,IF(AND(J545&gt;=B541,J545&lt;=B547),プルダウン!$G$13,プルダウン!$G$12),""),"")</f>
        <v/>
      </c>
    </row>
    <row r="546" spans="2:27">
      <c r="B546" s="75" t="str">
        <f>IF(B545="ー","ー",IF(B545+1&gt;DATE(基本情報!$F$10,基本情報!$H$10,基本情報!$J$10),"ー",B545+1))</f>
        <v>ー</v>
      </c>
      <c r="C546" s="76" t="str">
        <f t="shared" si="78"/>
        <v>ー</v>
      </c>
      <c r="D546" s="140" t="str">
        <f>IF(B546="","",IF(AND(B546&gt;=基本情報!$G$17,B546&lt;=基本情報!$J$17),"夏季休暇",IF(AND(B546&gt;=基本情報!$G$18,B546&lt;=基本情報!$J$18),"年末年始休暇",(IF($C546=基本情報!$G$16,"休日",IF($C546=基本情報!$I$16,"休日",""))))))</f>
        <v/>
      </c>
      <c r="E546" s="141"/>
      <c r="F546" s="142"/>
      <c r="G546" s="151"/>
      <c r="H546" s="152"/>
      <c r="I546" s="153"/>
      <c r="J546" s="163"/>
      <c r="K546" s="164"/>
      <c r="L546" s="165"/>
      <c r="M546" s="143"/>
      <c r="N546" s="143"/>
      <c r="O546" s="143"/>
      <c r="P546" s="143"/>
      <c r="Q546" s="143"/>
      <c r="R546" s="133"/>
      <c r="S546" s="133"/>
      <c r="T546" s="133"/>
      <c r="W546" s="81" t="str">
        <f>IF(G546=プルダウン!$B$5,ABS(B546-J546),"")</f>
        <v/>
      </c>
      <c r="X546" s="82" t="str">
        <f>IF(AND(D546="",G546=プルダウン!$B$4),"振替作業不可",IF(AND(D546=プルダウン!$B$3,G546=プルダウン!$B$5),"振替休日不可",IF(G546=プルダウン!$B$5,IF(J546="","振替作業日未入力",IF(AND(J546-B546&gt;=-28,J546-B546&lt;=28),"","28日以内に変更")),"")))</f>
        <v/>
      </c>
      <c r="Y546" s="186" t="str">
        <f>IF(G546=プルダウン!$B$4,IF(AND(J546&gt;=$B$520,J546&lt;$Z$519),"",プルダウン!$G$9),"")</f>
        <v/>
      </c>
      <c r="Z546" s="186"/>
      <c r="AA546" s="82" t="str">
        <f>IF(OR(C546="土",C546="日"),IF(G546=プルダウン!$B$4,IF(AND(J546&gt;=B541,J546&lt;=B547),プルダウン!$G$13,プルダウン!$G$12),""),"")</f>
        <v/>
      </c>
    </row>
    <row r="547" spans="2:27">
      <c r="B547" s="77" t="str">
        <f>IF(B546="ー","ー",IF(B546+1&gt;DATE(基本情報!$F$10,基本情報!$H$10,基本情報!$J$10),"ー",B546+1))</f>
        <v>ー</v>
      </c>
      <c r="C547" s="78" t="str">
        <f t="shared" si="78"/>
        <v>ー</v>
      </c>
      <c r="D547" s="154" t="str">
        <f>IF(B547="","",IF(AND(B547&gt;=基本情報!$G$17,B547&lt;=基本情報!$J$17),"夏季休暇",IF(AND(B547&gt;=基本情報!$G$18,B547&lt;=基本情報!$J$18),"年末年始休暇",(IF($C547=基本情報!$G$16,"休日",IF($C547=基本情報!$I$16,"休日",""))))))</f>
        <v/>
      </c>
      <c r="E547" s="155"/>
      <c r="F547" s="156"/>
      <c r="G547" s="157"/>
      <c r="H547" s="158"/>
      <c r="I547" s="159"/>
      <c r="J547" s="160"/>
      <c r="K547" s="161"/>
      <c r="L547" s="162"/>
      <c r="M547" s="146"/>
      <c r="N547" s="146"/>
      <c r="O547" s="146"/>
      <c r="P547" s="146"/>
      <c r="Q547" s="146"/>
      <c r="R547" s="134"/>
      <c r="S547" s="134"/>
      <c r="T547" s="134"/>
      <c r="W547" s="83" t="str">
        <f>IF(G547=プルダウン!$B$5,ABS(B547-J547),"")</f>
        <v/>
      </c>
      <c r="X547" s="84" t="str">
        <f>IF(AND(D547="",G547=プルダウン!$B$4),"振替作業不可",IF(AND(D547=プルダウン!$B$3,G547=プルダウン!$B$5),"振替休日不可",IF(G547=プルダウン!$B$5,IF(J547="","振替作業日未入力",IF(AND(J547-B547&gt;=-28,J547-B547&lt;=28),"","28日以内に変更")),"")))</f>
        <v/>
      </c>
      <c r="Y547" s="184" t="str">
        <f>IF(G547=プルダウン!$B$4,IF(AND(J547&gt;=$B$520,J547&lt;$Z$519),"",プルダウン!$G$9),"")</f>
        <v/>
      </c>
      <c r="Z547" s="184"/>
      <c r="AA547" s="84" t="str">
        <f>IF(OR(C547="土",C547="日"),IF(G547=プルダウン!$B$4,IF(AND(J547&gt;=B541,J547&lt;=B547),プルダウン!$G$13,プルダウン!$G$12),""),"")</f>
        <v/>
      </c>
    </row>
    <row r="548" spans="2:27">
      <c r="B548" s="73" t="str">
        <f>IF(B547="ー","ー",IF(B547+1&gt;DATE(基本情報!$F$10,基本情報!$H$10,基本情報!$J$10),"ー",IF(MONTH(B541)=MONTH(B547+1),B547+1,"ー")))</f>
        <v>ー</v>
      </c>
      <c r="C548" s="74" t="str">
        <f t="shared" si="78"/>
        <v>ー</v>
      </c>
      <c r="D548" s="136" t="str">
        <f>IF(B548="","",IF(AND(B548&gt;=基本情報!$G$17,B548&lt;=基本情報!$J$17),"夏季休暇",IF(AND(B548&gt;=基本情報!$G$18,B548&lt;=基本情報!$J$18),"年末年始休暇",(IF($C548=基本情報!$G$16,"休日",IF($C548=基本情報!$I$16,"休日",""))))))</f>
        <v/>
      </c>
      <c r="E548" s="137"/>
      <c r="F548" s="138"/>
      <c r="G548" s="166"/>
      <c r="H548" s="167"/>
      <c r="I548" s="168"/>
      <c r="J548" s="169"/>
      <c r="K548" s="170"/>
      <c r="L548" s="171"/>
      <c r="M548" s="135"/>
      <c r="N548" s="135"/>
      <c r="O548" s="135"/>
      <c r="P548" s="135"/>
      <c r="Q548" s="135"/>
      <c r="R548" s="132" t="str">
        <f>IF(COUNTIF(B548:B554,"ー"),"ー",IF(COUNTBLANK(X548:X554)&lt;7,"×",IF(COUNTIF(G548:G554,プルダウン!$B$6)+COUNTIF(G548:G554,プルダウン!$B$7)+COUNTIF(G548:G554,プルダウン!$B$8)+COUNTIF(G548:G554,プルダウン!$B$9)+COUNTIF(G548:G554,プルダウン!$B$10)&gt;0,"ー",IF(COUNTIF(G548:G554,プルダウン!$B$3)+COUNTIF(G548:G554,プルダウン!$B$4)&gt;=2,"○","×"))))</f>
        <v>ー</v>
      </c>
      <c r="S548" s="132" t="str">
        <f>IF(R548="○",IF(COUNTBLANK(Y548:Y554)=7,R548,"×"),R548)</f>
        <v>ー</v>
      </c>
      <c r="T548" s="132" t="str">
        <f>IF(S548="○",IF(COUNTIF(AA548:AA554,プルダウン!$G$12)=0,S548,"×"),S548)</f>
        <v>ー</v>
      </c>
      <c r="W548" s="79" t="str">
        <f>IF(G548=プルダウン!$B$5,ABS(B548-J548),"")</f>
        <v/>
      </c>
      <c r="X548" s="80" t="str">
        <f>IF(AND(D548="",G548=プルダウン!$B$4),"振替作業不可",IF(AND(D548=プルダウン!$B$3,G548=プルダウン!$B$5),"振替休日不可",IF(G548=プルダウン!$B$5,IF(J548="","振替作業日未入力",IF(AND(J548-B548&gt;=-28,J548-B548&lt;=28),"","28日以内に変更")),"")))</f>
        <v/>
      </c>
      <c r="Y548" s="185" t="str">
        <f>IF(G548=プルダウン!$B$4,IF(AND(J548&gt;=$B$520,J548&lt;$Z$519),"",プルダウン!$G$9),"")</f>
        <v/>
      </c>
      <c r="Z548" s="185"/>
      <c r="AA548" s="80" t="str">
        <f>IF(OR(C548="土",C548="日"),IF(G548=プルダウン!$B$4,IF(AND(J548&gt;=B548,J548&lt;=B554),プルダウン!$G$13,プルダウン!$G$12),""),"")</f>
        <v/>
      </c>
    </row>
    <row r="549" spans="2:27">
      <c r="B549" s="75" t="str">
        <f>IF(B548="ー","ー",IF(B548+1&gt;DATE(基本情報!$F$10,基本情報!$H$10,基本情報!$J$10),"ー",B548+1))</f>
        <v>ー</v>
      </c>
      <c r="C549" s="76" t="str">
        <f t="shared" si="78"/>
        <v>ー</v>
      </c>
      <c r="D549" s="140" t="str">
        <f>IF(B549="","",IF(AND(B549&gt;=基本情報!$G$17,B549&lt;=基本情報!$J$17),"夏季休暇",IF(AND(B549&gt;=基本情報!$G$18,B549&lt;=基本情報!$J$18),"年末年始休暇",(IF($C549=基本情報!$G$16,"休日",IF($C549=基本情報!$I$16,"休日",""))))))</f>
        <v/>
      </c>
      <c r="E549" s="141"/>
      <c r="F549" s="142"/>
      <c r="G549" s="151"/>
      <c r="H549" s="152"/>
      <c r="I549" s="153"/>
      <c r="J549" s="163"/>
      <c r="K549" s="164"/>
      <c r="L549" s="165"/>
      <c r="M549" s="143"/>
      <c r="N549" s="143"/>
      <c r="O549" s="143"/>
      <c r="P549" s="143"/>
      <c r="Q549" s="143"/>
      <c r="R549" s="133"/>
      <c r="S549" s="133"/>
      <c r="T549" s="133"/>
      <c r="W549" s="81" t="str">
        <f>IF(G549=プルダウン!$B$5,ABS(B549-J549),"")</f>
        <v/>
      </c>
      <c r="X549" s="82" t="str">
        <f>IF(AND(D549="",G549=プルダウン!$B$4),"振替作業不可",IF(AND(D549=プルダウン!$B$3,G549=プルダウン!$B$5),"振替休日不可",IF(G549=プルダウン!$B$5,IF(J549="","振替作業日未入力",IF(AND(J549-B549&gt;=-28,J549-B549&lt;=28),"","28日以内に変更")),"")))</f>
        <v/>
      </c>
      <c r="Y549" s="186" t="str">
        <f>IF(G549=プルダウン!$B$4,IF(AND(J549&gt;=$B$520,J549&lt;$Z$519),"",プルダウン!$G$9),"")</f>
        <v/>
      </c>
      <c r="Z549" s="186"/>
      <c r="AA549" s="82" t="str">
        <f>IF(OR(C549="土",C549="日"),IF(G549=プルダウン!$B$4,IF(AND(J549&gt;=B548,J549&lt;=B554),プルダウン!$G$13,プルダウン!$G$12),""),"")</f>
        <v/>
      </c>
    </row>
    <row r="550" spans="2:27">
      <c r="B550" s="75" t="str">
        <f>IF(B549="ー","ー",IF(B549+1&gt;DATE(基本情報!$F$10,基本情報!$H$10,基本情報!$J$10),"ー",B549+1))</f>
        <v>ー</v>
      </c>
      <c r="C550" s="76" t="str">
        <f>IFERROR(TEXT(B550,"aaa"),"")</f>
        <v>ー</v>
      </c>
      <c r="D550" s="140" t="str">
        <f>IF(B550="","",IF(AND(B550&gt;=基本情報!$G$17,B550&lt;=基本情報!$J$17),"夏季休暇",IF(AND(B550&gt;=基本情報!$G$18,B550&lt;=基本情報!$J$18),"年末年始休暇",(IF($C550=基本情報!$G$16,"休日",IF($C550=基本情報!$I$16,"休日",""))))))</f>
        <v/>
      </c>
      <c r="E550" s="141"/>
      <c r="F550" s="142"/>
      <c r="G550" s="151"/>
      <c r="H550" s="152"/>
      <c r="I550" s="153"/>
      <c r="J550" s="163"/>
      <c r="K550" s="164"/>
      <c r="L550" s="165"/>
      <c r="M550" s="143"/>
      <c r="N550" s="143"/>
      <c r="O550" s="143"/>
      <c r="P550" s="143"/>
      <c r="Q550" s="143"/>
      <c r="R550" s="133"/>
      <c r="S550" s="133"/>
      <c r="T550" s="133"/>
      <c r="W550" s="81" t="str">
        <f>IF(G550=プルダウン!$B$5,ABS(B550-J550),"")</f>
        <v/>
      </c>
      <c r="X550" s="82" t="str">
        <f>IF(AND(D550="",G550=プルダウン!$B$4),"振替作業不可",IF(AND(D550=プルダウン!$B$3,G550=プルダウン!$B$5),"振替休日不可",IF(G550=プルダウン!$B$5,IF(J550="","振替作業日未入力",IF(AND(J550-B550&gt;=-28,J550-B550&lt;=28),"","28日以内に変更")),"")))</f>
        <v/>
      </c>
      <c r="Y550" s="186" t="str">
        <f>IF(G550=プルダウン!$B$4,IF(AND(J550&gt;=$B$520,J550&lt;$Z$519),"",プルダウン!$G$9),"")</f>
        <v/>
      </c>
      <c r="Z550" s="186"/>
      <c r="AA550" s="82" t="str">
        <f>IF(OR(C550="土",C550="日"),IF(G550=プルダウン!$B$4,IF(AND(J550&gt;=B548,J550&lt;=B554),プルダウン!$G$13,プルダウン!$G$12),""),"")</f>
        <v/>
      </c>
    </row>
    <row r="551" spans="2:27">
      <c r="B551" s="75" t="str">
        <f>IF(B550="ー","ー",IF(B550+1&gt;DATE(基本情報!$F$10,基本情報!$H$10,基本情報!$J$10),"ー",B550+1))</f>
        <v>ー</v>
      </c>
      <c r="C551" s="76" t="str">
        <f t="shared" ref="C551:C554" si="79">IFERROR(TEXT(B551,"aaa"),"")</f>
        <v>ー</v>
      </c>
      <c r="D551" s="140" t="str">
        <f>IF(B551="","",IF(AND(B551&gt;=基本情報!$G$17,B551&lt;=基本情報!$J$17),"夏季休暇",IF(AND(B551&gt;=基本情報!$G$18,B551&lt;=基本情報!$J$18),"年末年始休暇",(IF($C551=基本情報!$G$16,"休日",IF($C551=基本情報!$I$16,"休日",""))))))</f>
        <v/>
      </c>
      <c r="E551" s="141"/>
      <c r="F551" s="142"/>
      <c r="G551" s="151"/>
      <c r="H551" s="152"/>
      <c r="I551" s="153"/>
      <c r="J551" s="163"/>
      <c r="K551" s="164"/>
      <c r="L551" s="165"/>
      <c r="M551" s="143"/>
      <c r="N551" s="143"/>
      <c r="O551" s="143"/>
      <c r="P551" s="143"/>
      <c r="Q551" s="143"/>
      <c r="R551" s="133"/>
      <c r="S551" s="133"/>
      <c r="T551" s="133"/>
      <c r="W551" s="81" t="str">
        <f>IF(G551=プルダウン!$B$5,ABS(B551-J551),"")</f>
        <v/>
      </c>
      <c r="X551" s="82" t="str">
        <f>IF(AND(D551="",G551=プルダウン!$B$4),"振替作業不可",IF(AND(D551=プルダウン!$B$3,G551=プルダウン!$B$5),"振替休日不可",IF(G551=プルダウン!$B$5,IF(J551="","振替作業日未入力",IF(AND(J551-B551&gt;=-28,J551-B551&lt;=28),"","28日以内に変更")),"")))</f>
        <v/>
      </c>
      <c r="Y551" s="186" t="str">
        <f>IF(G551=プルダウン!$B$4,IF(AND(J551&gt;=$B$520,J551&lt;$Z$519),"",プルダウン!$G$9),"")</f>
        <v/>
      </c>
      <c r="Z551" s="186"/>
      <c r="AA551" s="82" t="str">
        <f>IF(OR(C551="土",C551="日"),IF(G551=プルダウン!$B$4,IF(AND(J551&gt;=B548,J551&lt;=B554),プルダウン!$G$13,プルダウン!$G$12),""),"")</f>
        <v/>
      </c>
    </row>
    <row r="552" spans="2:27">
      <c r="B552" s="75" t="str">
        <f>IF(B551="ー","ー",IF(B551+1&gt;DATE(基本情報!$F$10,基本情報!$H$10,基本情報!$J$10),"ー",B551+1))</f>
        <v>ー</v>
      </c>
      <c r="C552" s="76" t="str">
        <f t="shared" si="79"/>
        <v>ー</v>
      </c>
      <c r="D552" s="140" t="str">
        <f>IF(B552="","",IF(AND(B552&gt;=基本情報!$G$17,B552&lt;=基本情報!$J$17),"夏季休暇",IF(AND(B552&gt;=基本情報!$G$18,B552&lt;=基本情報!$J$18),"年末年始休暇",(IF($C552=基本情報!$G$16,"休日",IF($C552=基本情報!$I$16,"休日",""))))))</f>
        <v/>
      </c>
      <c r="E552" s="141"/>
      <c r="F552" s="142"/>
      <c r="G552" s="151"/>
      <c r="H552" s="152"/>
      <c r="I552" s="153"/>
      <c r="J552" s="163"/>
      <c r="K552" s="164"/>
      <c r="L552" s="165"/>
      <c r="M552" s="143"/>
      <c r="N552" s="143"/>
      <c r="O552" s="143"/>
      <c r="P552" s="143"/>
      <c r="Q552" s="143"/>
      <c r="R552" s="133"/>
      <c r="S552" s="133"/>
      <c r="T552" s="133"/>
      <c r="W552" s="81" t="str">
        <f>IF(G552=プルダウン!$B$5,ABS(B552-J552),"")</f>
        <v/>
      </c>
      <c r="X552" s="82" t="str">
        <f>IF(AND(D552="",G552=プルダウン!$B$4),"振替作業不可",IF(AND(D552=プルダウン!$B$3,G552=プルダウン!$B$5),"振替休日不可",IF(G552=プルダウン!$B$5,IF(J552="","振替作業日未入力",IF(AND(J552-B552&gt;=-28,J552-B552&lt;=28),"","28日以内に変更")),"")))</f>
        <v/>
      </c>
      <c r="Y552" s="186" t="str">
        <f>IF(G552=プルダウン!$B$4,IF(AND(J552&gt;=$B$520,J552&lt;$Z$519),"",プルダウン!$G$9),"")</f>
        <v/>
      </c>
      <c r="Z552" s="186"/>
      <c r="AA552" s="82" t="str">
        <f>IF(OR(C552="土",C552="日"),IF(G552=プルダウン!$B$4,IF(AND(J552&gt;=B548,J552&lt;=B554),プルダウン!$G$13,プルダウン!$G$12),""),"")</f>
        <v/>
      </c>
    </row>
    <row r="553" spans="2:27">
      <c r="B553" s="75" t="str">
        <f>IF(B552="ー","ー",IF(B552+1&gt;DATE(基本情報!$F$10,基本情報!$H$10,基本情報!$J$10),"ー",B552+1))</f>
        <v>ー</v>
      </c>
      <c r="C553" s="76" t="str">
        <f t="shared" si="79"/>
        <v>ー</v>
      </c>
      <c r="D553" s="140" t="str">
        <f>IF(B553="","",IF(AND(B553&gt;=基本情報!$G$17,B553&lt;=基本情報!$J$17),"夏季休暇",IF(AND(B553&gt;=基本情報!$G$18,B553&lt;=基本情報!$J$18),"年末年始休暇",(IF($C553=基本情報!$G$16,"休日",IF($C553=基本情報!$I$16,"休日",""))))))</f>
        <v/>
      </c>
      <c r="E553" s="141"/>
      <c r="F553" s="142"/>
      <c r="G553" s="151"/>
      <c r="H553" s="152"/>
      <c r="I553" s="153"/>
      <c r="J553" s="163"/>
      <c r="K553" s="164"/>
      <c r="L553" s="165"/>
      <c r="M553" s="143"/>
      <c r="N553" s="143"/>
      <c r="O553" s="143"/>
      <c r="P553" s="143"/>
      <c r="Q553" s="143"/>
      <c r="R553" s="133"/>
      <c r="S553" s="133"/>
      <c r="T553" s="133"/>
      <c r="W553" s="81" t="str">
        <f>IF(G553=プルダウン!$B$5,ABS(B553-J553),"")</f>
        <v/>
      </c>
      <c r="X553" s="82" t="str">
        <f>IF(AND(D553="",G553=プルダウン!$B$4),"振替作業不可",IF(AND(D553=プルダウン!$B$3,G553=プルダウン!$B$5),"振替休日不可",IF(G553=プルダウン!$B$5,IF(J553="","振替作業日未入力",IF(AND(J553-B553&gt;=-28,J553-B553&lt;=28),"","28日以内に変更")),"")))</f>
        <v/>
      </c>
      <c r="Y553" s="186" t="str">
        <f>IF(G553=プルダウン!$B$4,IF(AND(J553&gt;=$B$520,J553&lt;$Z$519),"",プルダウン!$G$9),"")</f>
        <v/>
      </c>
      <c r="Z553" s="186"/>
      <c r="AA553" s="82" t="str">
        <f>IF(OR(C553="土",C553="日"),IF(G553=プルダウン!$B$4,IF(AND(J553&gt;=B548,J553&lt;=B554),プルダウン!$G$13,プルダウン!$G$12),""),"")</f>
        <v/>
      </c>
    </row>
    <row r="554" spans="2:27">
      <c r="B554" s="77" t="str">
        <f>IF(B553="ー","ー",IF(B553+1&gt;DATE(基本情報!$F$10,基本情報!$H$10,基本情報!$J$10),"ー",B553+1))</f>
        <v>ー</v>
      </c>
      <c r="C554" s="78" t="str">
        <f t="shared" si="79"/>
        <v>ー</v>
      </c>
      <c r="D554" s="154" t="str">
        <f>IF(B554="","",IF(AND(B554&gt;=基本情報!$G$17,B554&lt;=基本情報!$J$17),"夏季休暇",IF(AND(B554&gt;=基本情報!$G$18,B554&lt;=基本情報!$J$18),"年末年始休暇",(IF($C554=基本情報!$G$16,"休日",IF($C554=基本情報!$I$16,"休日",""))))))</f>
        <v/>
      </c>
      <c r="E554" s="155"/>
      <c r="F554" s="156"/>
      <c r="G554" s="157"/>
      <c r="H554" s="158"/>
      <c r="I554" s="159"/>
      <c r="J554" s="160"/>
      <c r="K554" s="161"/>
      <c r="L554" s="162"/>
      <c r="M554" s="146"/>
      <c r="N554" s="146"/>
      <c r="O554" s="146"/>
      <c r="P554" s="146"/>
      <c r="Q554" s="146"/>
      <c r="R554" s="134"/>
      <c r="S554" s="134"/>
      <c r="T554" s="134"/>
      <c r="W554" s="83" t="str">
        <f>IF(G554=プルダウン!$B$5,ABS(B554-J554),"")</f>
        <v/>
      </c>
      <c r="X554" s="84" t="str">
        <f>IF(AND(D554="",G554=プルダウン!$B$4),"振替作業不可",IF(AND(D554=プルダウン!$B$3,G554=プルダウン!$B$5),"振替休日不可",IF(G554=プルダウン!$B$5,IF(J554="","振替作業日未入力",IF(AND(J554-B554&gt;=-28,J554-B554&lt;=28),"","28日以内に変更")),"")))</f>
        <v/>
      </c>
      <c r="Y554" s="184" t="str">
        <f>IF(G554=プルダウン!$B$4,IF(AND(J554&gt;=$B$520,J554&lt;$Z$519),"",プルダウン!$G$9),"")</f>
        <v/>
      </c>
      <c r="Z554" s="184"/>
      <c r="AA554" s="84" t="str">
        <f>IF(OR(C554="土",C554="日"),IF(G554=プルダウン!$B$4,IF(AND(J554&gt;=B548,J554&lt;=B554),プルダウン!$G$13,プルダウン!$G$12),""),"")</f>
        <v/>
      </c>
    </row>
    <row r="555" spans="2:27" ht="9.75" customHeight="1">
      <c r="C555" s="66"/>
    </row>
    <row r="556" spans="2:27">
      <c r="C556" s="66"/>
      <c r="E556" s="33" t="s">
        <v>78</v>
      </c>
      <c r="F556" s="34"/>
      <c r="G556" s="34"/>
      <c r="H556" s="34"/>
      <c r="I556" s="34"/>
      <c r="J556" s="35"/>
      <c r="K556" s="35"/>
      <c r="L556" s="35"/>
      <c r="M556" s="36" t="s">
        <v>79</v>
      </c>
      <c r="N556" s="34"/>
      <c r="O556" s="34"/>
      <c r="P556" s="34"/>
      <c r="Q556" s="34"/>
      <c r="R556" s="35"/>
      <c r="S556" s="102"/>
      <c r="T556" s="102"/>
    </row>
    <row r="557" spans="2:27">
      <c r="C557" s="66"/>
      <c r="E557" s="93" t="s">
        <v>71</v>
      </c>
      <c r="F557" s="94" t="s">
        <v>72</v>
      </c>
      <c r="G557" s="94" t="s">
        <v>73</v>
      </c>
      <c r="H557" s="94" t="s">
        <v>74</v>
      </c>
      <c r="I557" s="94" t="s">
        <v>75</v>
      </c>
      <c r="J557" s="95" t="s">
        <v>76</v>
      </c>
      <c r="K557" s="96" t="s">
        <v>77</v>
      </c>
      <c r="L557" s="96" t="s">
        <v>88</v>
      </c>
      <c r="M557" s="94" t="s">
        <v>71</v>
      </c>
      <c r="N557" s="94" t="s">
        <v>72</v>
      </c>
      <c r="O557" s="94" t="s">
        <v>73</v>
      </c>
      <c r="P557" s="94" t="s">
        <v>74</v>
      </c>
      <c r="Q557" s="94" t="s">
        <v>75</v>
      </c>
      <c r="R557" s="95" t="s">
        <v>76</v>
      </c>
      <c r="S557" s="96" t="s">
        <v>77</v>
      </c>
      <c r="T557" s="103" t="s">
        <v>88</v>
      </c>
    </row>
    <row r="558" spans="2:27">
      <c r="C558" s="66"/>
      <c r="E558" s="97">
        <f>COUNTIF($G520:$G554,プルダウン!$B$3)</f>
        <v>0</v>
      </c>
      <c r="F558" s="98">
        <f>COUNTIF($G520:$G554,プルダウン!$B$4)</f>
        <v>0</v>
      </c>
      <c r="G558" s="98">
        <f>COUNTIF($G520:$G554,プルダウン!$B$5)</f>
        <v>0</v>
      </c>
      <c r="H558" s="98">
        <f>COUNTIF($G520:$G554,プルダウン!$B$6)</f>
        <v>0</v>
      </c>
      <c r="I558" s="98">
        <f>COUNTIF($G520:$G554,プルダウン!$B$7)</f>
        <v>0</v>
      </c>
      <c r="J558" s="99">
        <f>COUNTIF($G520:$G554,プルダウン!$B$8)</f>
        <v>0</v>
      </c>
      <c r="K558" s="100">
        <f>COUNTIF($G520:$G554,プルダウン!$B$9)</f>
        <v>0</v>
      </c>
      <c r="L558" s="100">
        <f>COUNTIF($G520:$G554,プルダウン!$B$10)</f>
        <v>0</v>
      </c>
      <c r="M558" s="98">
        <f>M507+E558</f>
        <v>21</v>
      </c>
      <c r="N558" s="98">
        <f t="shared" ref="N558" si="80">N507+F558</f>
        <v>5</v>
      </c>
      <c r="O558" s="98">
        <f t="shared" ref="O558" si="81">O507+G558</f>
        <v>5</v>
      </c>
      <c r="P558" s="98">
        <f t="shared" ref="P558" si="82">P507+H558</f>
        <v>0</v>
      </c>
      <c r="Q558" s="98">
        <f t="shared" ref="Q558" si="83">Q507+I558</f>
        <v>3</v>
      </c>
      <c r="R558" s="99">
        <f t="shared" ref="R558" si="84">R507+J558</f>
        <v>0</v>
      </c>
      <c r="S558" s="100">
        <f t="shared" ref="S558" si="85">S507+K558</f>
        <v>0</v>
      </c>
      <c r="T558" s="104">
        <f t="shared" ref="T558" si="86">T507+L558</f>
        <v>0</v>
      </c>
    </row>
    <row r="559" spans="2:27">
      <c r="C559" s="66"/>
      <c r="E559" s="33" t="s">
        <v>52</v>
      </c>
      <c r="F559" s="34"/>
      <c r="G559" s="34"/>
      <c r="H559" s="34"/>
      <c r="I559" s="34"/>
      <c r="J559" s="35"/>
      <c r="K559" s="105"/>
      <c r="L559" s="35"/>
      <c r="M559" s="107" t="s">
        <v>54</v>
      </c>
      <c r="N559" s="34"/>
      <c r="O559" s="34"/>
      <c r="P559" s="34"/>
      <c r="Q559" s="34"/>
      <c r="R559" s="35"/>
      <c r="S559" s="102"/>
      <c r="T559" s="112"/>
    </row>
    <row r="560" spans="2:27">
      <c r="C560" s="66"/>
      <c r="E560" s="67" t="s">
        <v>45</v>
      </c>
      <c r="F560" s="40"/>
      <c r="G560" s="39" t="s">
        <v>46</v>
      </c>
      <c r="H560" s="41"/>
      <c r="I560" s="42" t="s">
        <v>56</v>
      </c>
      <c r="J560" s="43"/>
      <c r="K560" s="106"/>
      <c r="L560" s="42"/>
      <c r="M560" s="39" t="s">
        <v>45</v>
      </c>
      <c r="N560" s="40"/>
      <c r="O560" s="39" t="s">
        <v>46</v>
      </c>
      <c r="P560" s="41"/>
      <c r="Q560" s="42" t="s">
        <v>56</v>
      </c>
      <c r="R560" s="43"/>
      <c r="S560" s="43"/>
      <c r="T560" s="113"/>
    </row>
    <row r="561" spans="2:27">
      <c r="C561" s="66"/>
      <c r="E561" s="68">
        <f>COUNTIF(R520:R554,"○")+COUNTIF(R520:R554,"×")</f>
        <v>0</v>
      </c>
      <c r="F561" s="40"/>
      <c r="G561" s="39">
        <f>COUNTIF(R520:R554,"○")</f>
        <v>0</v>
      </c>
      <c r="H561" s="41"/>
      <c r="I561" s="57" t="str">
        <f>IF(E561=0,"ー",IF(E561=G561,"達成","未達成"))</f>
        <v>ー</v>
      </c>
      <c r="J561" s="43"/>
      <c r="K561" s="106"/>
      <c r="L561" s="42"/>
      <c r="M561" s="44">
        <f>M510+E561</f>
        <v>30</v>
      </c>
      <c r="N561" s="40"/>
      <c r="O561" s="39">
        <f>O510+G561</f>
        <v>11</v>
      </c>
      <c r="P561" s="41"/>
      <c r="Q561" s="57" t="str">
        <f>IF(E561=0,"ー",IF(M561=O561,"達成","未達成"))</f>
        <v>ー</v>
      </c>
      <c r="R561" s="43"/>
      <c r="S561" s="43"/>
      <c r="T561" s="113"/>
    </row>
    <row r="562" spans="2:27">
      <c r="C562" s="66"/>
      <c r="E562" s="101" t="s">
        <v>53</v>
      </c>
      <c r="F562" s="37"/>
      <c r="G562" s="37"/>
      <c r="H562" s="37"/>
      <c r="I562" s="37"/>
      <c r="J562" s="38"/>
      <c r="K562" s="108"/>
      <c r="L562" s="37"/>
      <c r="M562" s="36" t="s">
        <v>55</v>
      </c>
      <c r="N562" s="37"/>
      <c r="O562" s="37"/>
      <c r="P562" s="37"/>
      <c r="Q562" s="37"/>
      <c r="R562" s="38"/>
      <c r="S562" s="38"/>
      <c r="T562" s="114"/>
    </row>
    <row r="563" spans="2:27">
      <c r="C563" s="66"/>
      <c r="E563" s="67" t="s">
        <v>45</v>
      </c>
      <c r="F563" s="40"/>
      <c r="G563" s="39" t="s">
        <v>46</v>
      </c>
      <c r="H563" s="41"/>
      <c r="I563" s="42" t="s">
        <v>56</v>
      </c>
      <c r="J563" s="43"/>
      <c r="K563" s="106"/>
      <c r="L563" s="42"/>
      <c r="M563" s="39" t="s">
        <v>45</v>
      </c>
      <c r="N563" s="40"/>
      <c r="O563" s="39" t="s">
        <v>46</v>
      </c>
      <c r="P563" s="41"/>
      <c r="Q563" s="42" t="s">
        <v>56</v>
      </c>
      <c r="R563" s="43"/>
      <c r="S563" s="43"/>
      <c r="T563" s="113"/>
    </row>
    <row r="564" spans="2:27">
      <c r="C564" s="66"/>
      <c r="E564" s="68">
        <f>COUNTIF(S520:S554,"○")+COUNTIF(S520:S554,"×")</f>
        <v>0</v>
      </c>
      <c r="F564" s="40"/>
      <c r="G564" s="39">
        <f>COUNTIF(S520:S554,"○")</f>
        <v>0</v>
      </c>
      <c r="H564" s="41"/>
      <c r="I564" s="57" t="str">
        <f>IF(E564=0,"ー",IF(G564=E564,"達成","未達成"))</f>
        <v>ー</v>
      </c>
      <c r="J564" s="43"/>
      <c r="K564" s="106"/>
      <c r="L564" s="42"/>
      <c r="M564" s="44">
        <f>M513+E564</f>
        <v>30</v>
      </c>
      <c r="N564" s="40"/>
      <c r="O564" s="39">
        <f>O513+G564</f>
        <v>10</v>
      </c>
      <c r="P564" s="41"/>
      <c r="Q564" s="57" t="str">
        <f>IF(E564=0,"ー",IF(M564=O564,"達成","未達成"))</f>
        <v>ー</v>
      </c>
      <c r="R564" s="43"/>
      <c r="S564" s="43"/>
      <c r="T564" s="113"/>
    </row>
    <row r="565" spans="2:27">
      <c r="C565" s="66"/>
      <c r="E565" s="101" t="s">
        <v>90</v>
      </c>
      <c r="F565" s="37"/>
      <c r="G565" s="37"/>
      <c r="H565" s="37"/>
      <c r="I565" s="37"/>
      <c r="J565" s="38"/>
      <c r="K565" s="108"/>
      <c r="L565" s="37"/>
      <c r="M565" s="36" t="s">
        <v>91</v>
      </c>
      <c r="N565" s="37"/>
      <c r="O565" s="37"/>
      <c r="P565" s="37"/>
      <c r="Q565" s="37"/>
      <c r="R565" s="38"/>
      <c r="S565" s="38"/>
      <c r="T565" s="114"/>
    </row>
    <row r="566" spans="2:27">
      <c r="C566" s="66"/>
      <c r="E566" s="67" t="s">
        <v>45</v>
      </c>
      <c r="F566" s="40"/>
      <c r="G566" s="39" t="s">
        <v>46</v>
      </c>
      <c r="H566" s="41"/>
      <c r="I566" s="42" t="s">
        <v>56</v>
      </c>
      <c r="J566" s="43"/>
      <c r="K566" s="106"/>
      <c r="L566" s="42"/>
      <c r="M566" s="39" t="s">
        <v>45</v>
      </c>
      <c r="N566" s="40"/>
      <c r="O566" s="39" t="s">
        <v>46</v>
      </c>
      <c r="P566" s="41"/>
      <c r="Q566" s="42" t="s">
        <v>56</v>
      </c>
      <c r="R566" s="43"/>
      <c r="S566" s="43"/>
      <c r="T566" s="113"/>
    </row>
    <row r="567" spans="2:27">
      <c r="C567" s="66"/>
      <c r="E567" s="68">
        <f>COUNTIF(T520:T554,"○")+COUNTIF(T520:T554,"×")</f>
        <v>0</v>
      </c>
      <c r="F567" s="40"/>
      <c r="G567" s="39">
        <f>COUNTIF(T520:T554,"○")</f>
        <v>0</v>
      </c>
      <c r="H567" s="41"/>
      <c r="I567" s="57" t="str">
        <f>IF(E567=0,"ー",IF(G567=E567,"達成","未達成"))</f>
        <v>ー</v>
      </c>
      <c r="J567" s="43"/>
      <c r="K567" s="106"/>
      <c r="L567" s="42"/>
      <c r="M567" s="44">
        <f>M516+E567</f>
        <v>30</v>
      </c>
      <c r="N567" s="40"/>
      <c r="O567" s="39">
        <f>O516+G567</f>
        <v>9</v>
      </c>
      <c r="P567" s="41"/>
      <c r="Q567" s="57" t="str">
        <f>IF(E567=0,"ー",IF(M567=O567,"達成","未達成"))</f>
        <v>ー</v>
      </c>
      <c r="R567" s="43"/>
      <c r="S567" s="43"/>
      <c r="T567" s="113"/>
    </row>
    <row r="568" spans="2:27" ht="9.75" customHeight="1">
      <c r="E568" s="58"/>
      <c r="F568" s="58"/>
      <c r="G568" s="58"/>
      <c r="H568" s="58"/>
      <c r="I568" s="58"/>
      <c r="J568" s="59"/>
      <c r="K568" s="59"/>
      <c r="L568" s="60"/>
      <c r="M568" s="61"/>
      <c r="N568" s="61"/>
      <c r="O568" s="61"/>
      <c r="P568" s="61"/>
      <c r="Q568" s="62"/>
      <c r="R568" s="61"/>
      <c r="S568" s="61"/>
      <c r="T568" s="111"/>
    </row>
    <row r="569" spans="2:27" ht="19.5">
      <c r="B569" s="177">
        <f>EDATE(B518,1)</f>
        <v>46204</v>
      </c>
      <c r="C569" s="177"/>
      <c r="N569" s="115"/>
      <c r="O569" s="145" t="s">
        <v>29</v>
      </c>
      <c r="P569" s="145"/>
      <c r="Q569" s="144"/>
      <c r="R569" s="144"/>
      <c r="S569" s="144"/>
      <c r="T569" s="144"/>
      <c r="W569" s="149" t="s">
        <v>51</v>
      </c>
      <c r="X569" s="72" t="s">
        <v>49</v>
      </c>
      <c r="Y569" s="147" t="s">
        <v>50</v>
      </c>
      <c r="Z569" s="148"/>
      <c r="AA569" s="116" t="s">
        <v>80</v>
      </c>
    </row>
    <row r="570" spans="2:27" ht="18.75" customHeight="1">
      <c r="B570" s="64" t="s">
        <v>23</v>
      </c>
      <c r="C570" s="64" t="s">
        <v>3</v>
      </c>
      <c r="D570" s="172" t="s">
        <v>4</v>
      </c>
      <c r="E570" s="172"/>
      <c r="F570" s="172"/>
      <c r="G570" s="173" t="s">
        <v>5</v>
      </c>
      <c r="H570" s="173"/>
      <c r="I570" s="173"/>
      <c r="J570" s="173" t="s">
        <v>9</v>
      </c>
      <c r="K570" s="173"/>
      <c r="L570" s="173"/>
      <c r="M570" s="173" t="s">
        <v>24</v>
      </c>
      <c r="N570" s="173"/>
      <c r="O570" s="173"/>
      <c r="P570" s="173"/>
      <c r="Q570" s="173"/>
      <c r="R570" s="56" t="s">
        <v>49</v>
      </c>
      <c r="S570" s="63" t="s">
        <v>50</v>
      </c>
      <c r="T570" s="63" t="s">
        <v>87</v>
      </c>
      <c r="W570" s="150"/>
      <c r="X570" s="69" t="s">
        <v>58</v>
      </c>
      <c r="Y570" s="71" t="s">
        <v>57</v>
      </c>
      <c r="Z570" s="70" t="e">
        <f>IF(COUNTIF(C571:C605,C571)=0,"",B571+COUNTIF(B571:B605,"&gt;=1"))</f>
        <v>#VALUE!</v>
      </c>
      <c r="AA570" s="117" t="s">
        <v>58</v>
      </c>
    </row>
    <row r="571" spans="2:27">
      <c r="B571" s="73" t="str">
        <f>IF(B569&gt;DATE(基本情報!$F$10,基本情報!$H$10,基本情報!$J$10),"ー",IF(COUNTIF(C520:C554,C520)=0,"",B520+COUNTIF(B520:B554,"&gt;=1")))</f>
        <v>ー</v>
      </c>
      <c r="C571" s="74" t="str">
        <f>IF(B571="ー","ー",$C$10)</f>
        <v>ー</v>
      </c>
      <c r="D571" s="136" t="str">
        <f>IF(B571="","",IF(AND(B571&gt;=基本情報!$G$17,B571&lt;=基本情報!$J$17),"夏季休暇",IF(AND(B571&gt;=基本情報!$G$18,B571&lt;=基本情報!$J$18),"年末年始休暇",(IF($C571=基本情報!$G$16,"休日",IF($C571=基本情報!$I$16,"休日",""))))))</f>
        <v/>
      </c>
      <c r="E571" s="137"/>
      <c r="F571" s="138"/>
      <c r="G571" s="166"/>
      <c r="H571" s="167"/>
      <c r="I571" s="168"/>
      <c r="J571" s="169"/>
      <c r="K571" s="170"/>
      <c r="L571" s="171"/>
      <c r="M571" s="135"/>
      <c r="N571" s="135"/>
      <c r="O571" s="135"/>
      <c r="P571" s="135"/>
      <c r="Q571" s="135"/>
      <c r="R571" s="132" t="str">
        <f>IF(COUNTIF(B571:B577,"ー"),"ー",IF(COUNTBLANK(X571:X577)&lt;7,"×",IF(COUNTIF(G571:G577,プルダウン!$B$6)+COUNTIF(G571:G577,プルダウン!$B$7)+COUNTIF(G571:G577,プルダウン!$B$8)+COUNTIF(G571:G577,プルダウン!$B$9)+COUNTIF(G571:G577,プルダウン!$B$10)&gt;0,"ー",IF(COUNTIF(G571:G577,プルダウン!$B$3)+COUNTIF(G571:G577,プルダウン!$B$4)&gt;=2,"○","×"))))</f>
        <v>ー</v>
      </c>
      <c r="S571" s="132" t="str">
        <f>IF(R571="○",IF(COUNTBLANK(Y571:Y577)=7,R571,"×"),R571)</f>
        <v>ー</v>
      </c>
      <c r="T571" s="132" t="str">
        <f>IF(S571="○",IF(COUNTIF(AA571:AA577,プルダウン!$G$12)=0,S571,"×"),S571)</f>
        <v>ー</v>
      </c>
      <c r="W571" s="79" t="str">
        <f>IF(G571=プルダウン!$B$5,ABS(B571-J571),"")</f>
        <v/>
      </c>
      <c r="X571" s="80" t="str">
        <f>IF(AND(D571="",G571=プルダウン!$B$4),"振替作業不可",IF(AND(D571=プルダウン!$B$3,G571=プルダウン!$B$5),"振替休日不可",IF(G571=プルダウン!$B$5,IF(J571="","振替作業日未入力",IF(AND(J571-B571&gt;=-28,J571-B571&lt;=28),"","28日以内に変更")),"")))</f>
        <v/>
      </c>
      <c r="Y571" s="178" t="str">
        <f>IF(G571=プルダウン!$B$4,IF(AND(J571&gt;=$B$571,J571&lt;$Z$570),"",プルダウン!$G$9),"")</f>
        <v/>
      </c>
      <c r="Z571" s="179"/>
      <c r="AA571" s="80" t="str">
        <f>IF(OR(C571="土",C571="日"),IF(G571=プルダウン!$B$4,IF(AND(J571&gt;=B571,J571&lt;=B577),プルダウン!$G$13,プルダウン!$G$12),""),"")</f>
        <v/>
      </c>
    </row>
    <row r="572" spans="2:27">
      <c r="B572" s="75" t="str">
        <f>IF(B571="ー","ー",IF(B571+1&gt;DATE(基本情報!$F$10,基本情報!$H$10,基本情報!$J$10),"ー",B571+1))</f>
        <v>ー</v>
      </c>
      <c r="C572" s="76" t="str">
        <f t="shared" ref="C572:C600" si="87">IFERROR(TEXT(B572,"aaa"),"")</f>
        <v>ー</v>
      </c>
      <c r="D572" s="140" t="str">
        <f>IF(B572="","",IF(AND(B572&gt;=基本情報!$G$17,B572&lt;=基本情報!$J$17),"夏季休暇",IF(AND(B572&gt;=基本情報!$G$18,B572&lt;=基本情報!$J$18),"年末年始休暇",(IF($C572=基本情報!$G$16,"休日",IF($C572=基本情報!$I$16,"休日",""))))))</f>
        <v/>
      </c>
      <c r="E572" s="141"/>
      <c r="F572" s="142"/>
      <c r="G572" s="151"/>
      <c r="H572" s="152"/>
      <c r="I572" s="153"/>
      <c r="J572" s="163"/>
      <c r="K572" s="164"/>
      <c r="L572" s="165"/>
      <c r="M572" s="143"/>
      <c r="N572" s="143"/>
      <c r="O572" s="143"/>
      <c r="P572" s="143"/>
      <c r="Q572" s="143"/>
      <c r="R572" s="133"/>
      <c r="S572" s="133"/>
      <c r="T572" s="133"/>
      <c r="W572" s="81" t="str">
        <f>IF(G572=プルダウン!$B$5,ABS(B572-J572),"")</f>
        <v/>
      </c>
      <c r="X572" s="82" t="str">
        <f>IF(AND(D572="",G572=プルダウン!$B$4),"振替作業不可",IF(AND(D572=プルダウン!$B$3,G572=プルダウン!$B$5),"振替休日不可",IF(G572=プルダウン!$B$5,IF(J572="","振替作業日未入力",IF(AND(J572-B572&gt;=-28,J572-B572&lt;=28),"","28日以内に変更")),"")))</f>
        <v/>
      </c>
      <c r="Y572" s="186" t="str">
        <f>IF(G572=プルダウン!$B$4,IF(AND(J572&gt;=$B$571,J572&lt;$Z$570),"",プルダウン!$G$9),"")</f>
        <v/>
      </c>
      <c r="Z572" s="186"/>
      <c r="AA572" s="82" t="str">
        <f>IF(OR(C572="土",C572="日"),IF(G572=プルダウン!$B$4,IF(AND(J572&gt;=B571,J572&lt;=B577),プルダウン!$G$13,プルダウン!$G$12),""),"")</f>
        <v/>
      </c>
    </row>
    <row r="573" spans="2:27">
      <c r="B573" s="75" t="str">
        <f>IF(B572="ー","ー",IF(B572+1&gt;DATE(基本情報!$F$10,基本情報!$H$10,基本情報!$J$10),"ー",B572+1))</f>
        <v>ー</v>
      </c>
      <c r="C573" s="76" t="str">
        <f t="shared" si="87"/>
        <v>ー</v>
      </c>
      <c r="D573" s="140" t="str">
        <f>IF(B573="","",IF(AND(B573&gt;=基本情報!$G$17,B573&lt;=基本情報!$J$17),"夏季休暇",IF(AND(B573&gt;=基本情報!$G$18,B573&lt;=基本情報!$J$18),"年末年始休暇",(IF($C573=基本情報!$G$16,"休日",IF($C573=基本情報!$I$16,"休日",""))))))</f>
        <v/>
      </c>
      <c r="E573" s="141"/>
      <c r="F573" s="142"/>
      <c r="G573" s="151"/>
      <c r="H573" s="152"/>
      <c r="I573" s="153"/>
      <c r="J573" s="163"/>
      <c r="K573" s="164"/>
      <c r="L573" s="165"/>
      <c r="M573" s="143"/>
      <c r="N573" s="143"/>
      <c r="O573" s="143"/>
      <c r="P573" s="143"/>
      <c r="Q573" s="143"/>
      <c r="R573" s="133"/>
      <c r="S573" s="133"/>
      <c r="T573" s="133"/>
      <c r="W573" s="81" t="str">
        <f>IF(G573=プルダウン!$B$5,ABS(B573-J573),"")</f>
        <v/>
      </c>
      <c r="X573" s="82" t="str">
        <f>IF(AND(D573="",G573=プルダウン!$B$4),"振替作業不可",IF(AND(D573=プルダウン!$B$3,G573=プルダウン!$B$5),"振替休日不可",IF(G573=プルダウン!$B$5,IF(J573="","振替作業日未入力",IF(AND(J573-B573&gt;=-28,J573-B573&lt;=28),"","28日以内に変更")),"")))</f>
        <v/>
      </c>
      <c r="Y573" s="186" t="str">
        <f>IF(G573=プルダウン!$B$4,IF(AND(J573&gt;=$B$571,J573&lt;$Z$570),"",プルダウン!$G$9),"")</f>
        <v/>
      </c>
      <c r="Z573" s="186"/>
      <c r="AA573" s="82" t="str">
        <f>IF(OR(C573="土",C573="日"),IF(G573=プルダウン!$B$4,IF(AND(J573&gt;=B571,J573&lt;=B577),プルダウン!$G$13,プルダウン!$G$12),""),"")</f>
        <v/>
      </c>
    </row>
    <row r="574" spans="2:27">
      <c r="B574" s="75" t="str">
        <f>IF(B573="ー","ー",IF(B573+1&gt;DATE(基本情報!$F$10,基本情報!$H$10,基本情報!$J$10),"ー",B573+1))</f>
        <v>ー</v>
      </c>
      <c r="C574" s="76" t="str">
        <f t="shared" si="87"/>
        <v>ー</v>
      </c>
      <c r="D574" s="140" t="str">
        <f>IF(B574="","",IF(AND(B574&gt;=基本情報!$G$17,B574&lt;=基本情報!$J$17),"夏季休暇",IF(AND(B574&gt;=基本情報!$G$18,B574&lt;=基本情報!$J$18),"年末年始休暇",(IF($C574=基本情報!$G$16,"休日",IF($C574=基本情報!$I$16,"休日",""))))))</f>
        <v/>
      </c>
      <c r="E574" s="141"/>
      <c r="F574" s="142"/>
      <c r="G574" s="151"/>
      <c r="H574" s="152"/>
      <c r="I574" s="153"/>
      <c r="J574" s="163"/>
      <c r="K574" s="164"/>
      <c r="L574" s="165"/>
      <c r="M574" s="143"/>
      <c r="N574" s="143"/>
      <c r="O574" s="143"/>
      <c r="P574" s="143"/>
      <c r="Q574" s="143"/>
      <c r="R574" s="133"/>
      <c r="S574" s="133"/>
      <c r="T574" s="133"/>
      <c r="W574" s="81" t="str">
        <f>IF(G574=プルダウン!$B$5,ABS(B574-J574),"")</f>
        <v/>
      </c>
      <c r="X574" s="82" t="str">
        <f>IF(AND(D574="",G574=プルダウン!$B$4),"振替作業不可",IF(AND(D574=プルダウン!$B$3,G574=プルダウン!$B$5),"振替休日不可",IF(G574=プルダウン!$B$5,IF(J574="","振替作業日未入力",IF(AND(J574-B574&gt;=-28,J574-B574&lt;=28),"","28日以内に変更")),"")))</f>
        <v/>
      </c>
      <c r="Y574" s="186" t="str">
        <f>IF(G574=プルダウン!$B$4,IF(AND(J574&gt;=$B$571,J574&lt;$Z$570),"",プルダウン!$G$9),"")</f>
        <v/>
      </c>
      <c r="Z574" s="186"/>
      <c r="AA574" s="82" t="str">
        <f>IF(OR(C574="土",C574="日"),IF(G574=プルダウン!$B$4,IF(AND(J574&gt;=B571,J574&lt;=B577),プルダウン!$G$13,プルダウン!$G$12),""),"")</f>
        <v/>
      </c>
    </row>
    <row r="575" spans="2:27">
      <c r="B575" s="75" t="str">
        <f>IF(B574="ー","ー",IF(B574+1&gt;DATE(基本情報!$F$10,基本情報!$H$10,基本情報!$J$10),"ー",B574+1))</f>
        <v>ー</v>
      </c>
      <c r="C575" s="76" t="str">
        <f t="shared" si="87"/>
        <v>ー</v>
      </c>
      <c r="D575" s="140" t="str">
        <f>IF(B575="","",IF(AND(B575&gt;=基本情報!$G$17,B575&lt;=基本情報!$J$17),"夏季休暇",IF(AND(B575&gt;=基本情報!$G$18,B575&lt;=基本情報!$J$18),"年末年始休暇",(IF($C575=基本情報!$G$16,"休日",IF($C575=基本情報!$I$16,"休日",""))))))</f>
        <v/>
      </c>
      <c r="E575" s="141"/>
      <c r="F575" s="142"/>
      <c r="G575" s="151"/>
      <c r="H575" s="152"/>
      <c r="I575" s="153"/>
      <c r="J575" s="163"/>
      <c r="K575" s="164"/>
      <c r="L575" s="165"/>
      <c r="M575" s="143"/>
      <c r="N575" s="143"/>
      <c r="O575" s="143"/>
      <c r="P575" s="143"/>
      <c r="Q575" s="143"/>
      <c r="R575" s="133"/>
      <c r="S575" s="133"/>
      <c r="T575" s="133"/>
      <c r="W575" s="81" t="str">
        <f>IF(G575=プルダウン!$B$5,ABS(B575-J575),"")</f>
        <v/>
      </c>
      <c r="X575" s="82" t="str">
        <f>IF(AND(D575="",G575=プルダウン!$B$4),"振替作業不可",IF(AND(D575=プルダウン!$B$3,G575=プルダウン!$B$5),"振替休日不可",IF(G575=プルダウン!$B$5,IF(J575="","振替作業日未入力",IF(AND(J575-B575&gt;=-28,J575-B575&lt;=28),"","28日以内に変更")),"")))</f>
        <v/>
      </c>
      <c r="Y575" s="186" t="str">
        <f>IF(G575=プルダウン!$B$4,IF(AND(J575&gt;=$B$571,J575&lt;$Z$570),"",プルダウン!$G$9),"")</f>
        <v/>
      </c>
      <c r="Z575" s="186"/>
      <c r="AA575" s="82" t="str">
        <f>IF(OR(C575="土",C575="日"),IF(G575=プルダウン!$B$4,IF(AND(J575&gt;=B571,J575&lt;=B577),プルダウン!$G$13,プルダウン!$G$12),""),"")</f>
        <v/>
      </c>
    </row>
    <row r="576" spans="2:27">
      <c r="B576" s="75" t="str">
        <f>IF(B575="ー","ー",IF(B575+1&gt;DATE(基本情報!$F$10,基本情報!$H$10,基本情報!$J$10),"ー",B575+1))</f>
        <v>ー</v>
      </c>
      <c r="C576" s="76" t="str">
        <f t="shared" si="87"/>
        <v>ー</v>
      </c>
      <c r="D576" s="140" t="str">
        <f>IF(B576="","",IF(AND(B576&gt;=基本情報!$G$17,B576&lt;=基本情報!$J$17),"夏季休暇",IF(AND(B576&gt;=基本情報!$G$18,B576&lt;=基本情報!$J$18),"年末年始休暇",(IF($C576=基本情報!$G$16,"休日",IF($C576=基本情報!$I$16,"休日",""))))))</f>
        <v/>
      </c>
      <c r="E576" s="141"/>
      <c r="F576" s="142"/>
      <c r="G576" s="151"/>
      <c r="H576" s="152"/>
      <c r="I576" s="153"/>
      <c r="J576" s="163"/>
      <c r="K576" s="164"/>
      <c r="L576" s="165"/>
      <c r="M576" s="143"/>
      <c r="N576" s="143"/>
      <c r="O576" s="143"/>
      <c r="P576" s="143"/>
      <c r="Q576" s="143"/>
      <c r="R576" s="133"/>
      <c r="S576" s="133"/>
      <c r="T576" s="133"/>
      <c r="W576" s="81" t="str">
        <f>IF(G576=プルダウン!$B$5,ABS(B576-J576),"")</f>
        <v/>
      </c>
      <c r="X576" s="82" t="str">
        <f>IF(AND(D576="",G576=プルダウン!$B$4),"振替作業不可",IF(AND(D576=プルダウン!$B$3,G576=プルダウン!$B$5),"振替休日不可",IF(G576=プルダウン!$B$5,IF(J576="","振替作業日未入力",IF(AND(J576-B576&gt;=-28,J576-B576&lt;=28),"","28日以内に変更")),"")))</f>
        <v/>
      </c>
      <c r="Y576" s="186" t="str">
        <f>IF(G576=プルダウン!$B$4,IF(AND(J576&gt;=$B$571,J576&lt;$Z$570),"",プルダウン!$G$9),"")</f>
        <v/>
      </c>
      <c r="Z576" s="186"/>
      <c r="AA576" s="82" t="str">
        <f>IF(OR(C576="土",C576="日"),IF(G576=プルダウン!$B$4,IF(AND(J576&gt;=B571,J576&lt;=B577),プルダウン!$G$13,プルダウン!$G$12),""),"")</f>
        <v/>
      </c>
    </row>
    <row r="577" spans="2:27">
      <c r="B577" s="77" t="str">
        <f>IF(B576="ー","ー",IF(B576+1&gt;DATE(基本情報!$F$10,基本情報!$H$10,基本情報!$J$10),"ー",B576+1))</f>
        <v>ー</v>
      </c>
      <c r="C577" s="78" t="str">
        <f t="shared" si="87"/>
        <v>ー</v>
      </c>
      <c r="D577" s="154" t="str">
        <f>IF(B577="","",IF(AND(B577&gt;=基本情報!$G$17,B577&lt;=基本情報!$J$17),"夏季休暇",IF(AND(B577&gt;=基本情報!$G$18,B577&lt;=基本情報!$J$18),"年末年始休暇",(IF($C577=基本情報!$G$16,"休日",IF($C577=基本情報!$I$16,"休日",""))))))</f>
        <v/>
      </c>
      <c r="E577" s="155"/>
      <c r="F577" s="156"/>
      <c r="G577" s="157"/>
      <c r="H577" s="158"/>
      <c r="I577" s="159"/>
      <c r="J577" s="160"/>
      <c r="K577" s="161"/>
      <c r="L577" s="162"/>
      <c r="M577" s="146"/>
      <c r="N577" s="146"/>
      <c r="O577" s="146"/>
      <c r="P577" s="146"/>
      <c r="Q577" s="146"/>
      <c r="R577" s="134"/>
      <c r="S577" s="134"/>
      <c r="T577" s="134"/>
      <c r="W577" s="83" t="str">
        <f>IF(G577=プルダウン!$B$5,ABS(B577-J577),"")</f>
        <v/>
      </c>
      <c r="X577" s="84" t="str">
        <f>IF(AND(D577="",G577=プルダウン!$B$4),"振替作業不可",IF(AND(D577=プルダウン!$B$3,G577=プルダウン!$B$5),"振替休日不可",IF(G577=プルダウン!$B$5,IF(J577="","振替作業日未入力",IF(AND(J577-B577&gt;=-28,J577-B577&lt;=28),"","28日以内に変更")),"")))</f>
        <v/>
      </c>
      <c r="Y577" s="184" t="str">
        <f>IF(G577=プルダウン!$B$4,IF(AND(J577&gt;=$B$571,J577&lt;$Z$570),"",プルダウン!$G$9),"")</f>
        <v/>
      </c>
      <c r="Z577" s="184"/>
      <c r="AA577" s="84" t="str">
        <f>IF(OR(C577="土",C577="日"),IF(G577=プルダウン!$B$4,IF(AND(J577&gt;=B571,J577&lt;=B577),プルダウン!$G$13,プルダウン!$G$12),""),"")</f>
        <v/>
      </c>
    </row>
    <row r="578" spans="2:27">
      <c r="B578" s="73" t="str">
        <f>IF(B577="ー","ー",IF(B577+1&gt;DATE(基本情報!$F$10,基本情報!$H$10,基本情報!$J$10),"ー",IF(MONTH(B571)=MONTH(B577+1),B577+1,"ー")))</f>
        <v>ー</v>
      </c>
      <c r="C578" s="74" t="str">
        <f t="shared" si="87"/>
        <v>ー</v>
      </c>
      <c r="D578" s="136" t="str">
        <f>IF(B578="","",IF(AND(B578&gt;=基本情報!$G$17,B578&lt;=基本情報!$J$17),"夏季休暇",IF(AND(B578&gt;=基本情報!$G$18,B578&lt;=基本情報!$J$18),"年末年始休暇",(IF($C578=基本情報!$G$16,"休日",IF($C578=基本情報!$I$16,"休日",""))))))</f>
        <v/>
      </c>
      <c r="E578" s="137"/>
      <c r="F578" s="138"/>
      <c r="G578" s="166"/>
      <c r="H578" s="167"/>
      <c r="I578" s="168"/>
      <c r="J578" s="169"/>
      <c r="K578" s="170"/>
      <c r="L578" s="171"/>
      <c r="M578" s="135"/>
      <c r="N578" s="135"/>
      <c r="O578" s="135"/>
      <c r="P578" s="135"/>
      <c r="Q578" s="135"/>
      <c r="R578" s="132" t="str">
        <f>IF(COUNTIF(B578:B584,"ー"),"ー",IF(COUNTBLANK(X578:X584)&lt;7,"×",IF(COUNTIF(G578:G584,プルダウン!$B$6)+COUNTIF(G578:G584,プルダウン!$B$7)+COUNTIF(G578:G584,プルダウン!$B$8)+COUNTIF(G578:G584,プルダウン!$B$9)+COUNTIF(G578:G584,プルダウン!$B$10)&gt;0,"ー",IF(COUNTIF(G578:G584,プルダウン!$B$3)+COUNTIF(G578:G584,プルダウン!$B$4)&gt;=2,"○","×"))))</f>
        <v>ー</v>
      </c>
      <c r="S578" s="132" t="str">
        <f>IF(R578="○",IF(COUNTBLANK(Y578:Y584)=7,R578,"×"),R578)</f>
        <v>ー</v>
      </c>
      <c r="T578" s="132" t="str">
        <f>IF(S578="○",IF(COUNTIF(AA578:AA584,プルダウン!$G$12)=0,S578,"×"),S578)</f>
        <v>ー</v>
      </c>
      <c r="W578" s="79" t="str">
        <f>IF(G578=プルダウン!$B$5,ABS(B578-J578),"")</f>
        <v/>
      </c>
      <c r="X578" s="80" t="str">
        <f>IF(AND(D578="",G578=プルダウン!$B$4),"振替作業不可",IF(AND(D578=プルダウン!$B$3,G578=プルダウン!$B$5),"振替休日不可",IF(G578=プルダウン!$B$5,IF(J578="","振替作業日未入力",IF(AND(J578-B578&gt;=-28,J578-B578&lt;=28),"","28日以内に変更")),"")))</f>
        <v/>
      </c>
      <c r="Y578" s="185" t="str">
        <f>IF(G578=プルダウン!$B$4,IF(AND(J578&gt;=$B$571,J578&lt;$Z$570),"",プルダウン!$G$9),"")</f>
        <v/>
      </c>
      <c r="Z578" s="185"/>
      <c r="AA578" s="80" t="str">
        <f>IF(OR(C578="土",C578="日"),IF(G578=プルダウン!$B$4,IF(AND(J578&gt;=B578,J578&lt;=B584),プルダウン!$G$13,プルダウン!$G$12),""),"")</f>
        <v/>
      </c>
    </row>
    <row r="579" spans="2:27">
      <c r="B579" s="75" t="str">
        <f>IF(B578="ー","ー",IF(B578+1&gt;DATE(基本情報!$F$10,基本情報!$H$10,基本情報!$J$10),"ー",B578+1))</f>
        <v>ー</v>
      </c>
      <c r="C579" s="76" t="str">
        <f t="shared" si="87"/>
        <v>ー</v>
      </c>
      <c r="D579" s="140" t="str">
        <f>IF(B579="","",IF(AND(B579&gt;=基本情報!$G$17,B579&lt;=基本情報!$J$17),"夏季休暇",IF(AND(B579&gt;=基本情報!$G$18,B579&lt;=基本情報!$J$18),"年末年始休暇",(IF($C579=基本情報!$G$16,"休日",IF($C579=基本情報!$I$16,"休日",""))))))</f>
        <v/>
      </c>
      <c r="E579" s="141"/>
      <c r="F579" s="142"/>
      <c r="G579" s="151"/>
      <c r="H579" s="152"/>
      <c r="I579" s="153"/>
      <c r="J579" s="163"/>
      <c r="K579" s="164"/>
      <c r="L579" s="165"/>
      <c r="M579" s="143"/>
      <c r="N579" s="143"/>
      <c r="O579" s="143"/>
      <c r="P579" s="143"/>
      <c r="Q579" s="143"/>
      <c r="R579" s="133"/>
      <c r="S579" s="133"/>
      <c r="T579" s="133"/>
      <c r="W579" s="81" t="str">
        <f>IF(G579=プルダウン!$B$5,ABS(B579-J579),"")</f>
        <v/>
      </c>
      <c r="X579" s="82" t="str">
        <f>IF(AND(D579="",G579=プルダウン!$B$4),"振替作業不可",IF(AND(D579=プルダウン!$B$3,G579=プルダウン!$B$5),"振替休日不可",IF(G579=プルダウン!$B$5,IF(J579="","振替作業日未入力",IF(AND(J579-B579&gt;=-28,J579-B579&lt;=28),"","28日以内に変更")),"")))</f>
        <v/>
      </c>
      <c r="Y579" s="186" t="str">
        <f>IF(G579=プルダウン!$B$4,IF(AND(J579&gt;=$B$571,J579&lt;$Z$570),"",プルダウン!$G$9),"")</f>
        <v/>
      </c>
      <c r="Z579" s="186"/>
      <c r="AA579" s="82" t="str">
        <f>IF(OR(C579="土",C579="日"),IF(G579=プルダウン!$B$4,IF(AND(J579&gt;=B578,J579&lt;=B584),プルダウン!$G$13,プルダウン!$G$12),""),"")</f>
        <v/>
      </c>
    </row>
    <row r="580" spans="2:27">
      <c r="B580" s="75" t="str">
        <f>IF(B579="ー","ー",IF(B579+1&gt;DATE(基本情報!$F$10,基本情報!$H$10,基本情報!$J$10),"ー",B579+1))</f>
        <v>ー</v>
      </c>
      <c r="C580" s="76" t="str">
        <f t="shared" si="87"/>
        <v>ー</v>
      </c>
      <c r="D580" s="140" t="str">
        <f>IF(B580="","",IF(AND(B580&gt;=基本情報!$G$17,B580&lt;=基本情報!$J$17),"夏季休暇",IF(AND(B580&gt;=基本情報!$G$18,B580&lt;=基本情報!$J$18),"年末年始休暇",(IF($C580=基本情報!$G$16,"休日",IF($C580=基本情報!$I$16,"休日",""))))))</f>
        <v/>
      </c>
      <c r="E580" s="141"/>
      <c r="F580" s="142"/>
      <c r="G580" s="151"/>
      <c r="H580" s="152"/>
      <c r="I580" s="153"/>
      <c r="J580" s="163"/>
      <c r="K580" s="164"/>
      <c r="L580" s="165"/>
      <c r="M580" s="143"/>
      <c r="N580" s="143"/>
      <c r="O580" s="143"/>
      <c r="P580" s="143"/>
      <c r="Q580" s="143"/>
      <c r="R580" s="133"/>
      <c r="S580" s="133"/>
      <c r="T580" s="133"/>
      <c r="W580" s="81" t="str">
        <f>IF(G580=プルダウン!$B$5,ABS(B580-J580),"")</f>
        <v/>
      </c>
      <c r="X580" s="82" t="str">
        <f>IF(AND(D580="",G580=プルダウン!$B$4),"振替作業不可",IF(AND(D580=プルダウン!$B$3,G580=プルダウン!$B$5),"振替休日不可",IF(G580=プルダウン!$B$5,IF(J580="","振替作業日未入力",IF(AND(J580-B580&gt;=-28,J580-B580&lt;=28),"","28日以内に変更")),"")))</f>
        <v/>
      </c>
      <c r="Y580" s="186" t="str">
        <f>IF(G580=プルダウン!$B$4,IF(AND(J580&gt;=$B$571,J580&lt;$Z$570),"",プルダウン!$G$9),"")</f>
        <v/>
      </c>
      <c r="Z580" s="186"/>
      <c r="AA580" s="82" t="str">
        <f>IF(OR(C580="土",C580="日"),IF(G580=プルダウン!$B$4,IF(AND(J580&gt;=B578,J580&lt;=B584),プルダウン!$G$13,プルダウン!$G$12),""),"")</f>
        <v/>
      </c>
    </row>
    <row r="581" spans="2:27">
      <c r="B581" s="75" t="str">
        <f>IF(B580="ー","ー",IF(B580+1&gt;DATE(基本情報!$F$10,基本情報!$H$10,基本情報!$J$10),"ー",B580+1))</f>
        <v>ー</v>
      </c>
      <c r="C581" s="76" t="str">
        <f t="shared" si="87"/>
        <v>ー</v>
      </c>
      <c r="D581" s="140" t="str">
        <f>IF(B581="","",IF(AND(B581&gt;=基本情報!$G$17,B581&lt;=基本情報!$J$17),"夏季休暇",IF(AND(B581&gt;=基本情報!$G$18,B581&lt;=基本情報!$J$18),"年末年始休暇",(IF($C581=基本情報!$G$16,"休日",IF($C581=基本情報!$I$16,"休日",""))))))</f>
        <v/>
      </c>
      <c r="E581" s="141"/>
      <c r="F581" s="142"/>
      <c r="G581" s="151"/>
      <c r="H581" s="152"/>
      <c r="I581" s="153"/>
      <c r="J581" s="163"/>
      <c r="K581" s="164"/>
      <c r="L581" s="165"/>
      <c r="M581" s="143"/>
      <c r="N581" s="143"/>
      <c r="O581" s="143"/>
      <c r="P581" s="143"/>
      <c r="Q581" s="143"/>
      <c r="R581" s="133"/>
      <c r="S581" s="133"/>
      <c r="T581" s="133"/>
      <c r="W581" s="81" t="str">
        <f>IF(G581=プルダウン!$B$5,ABS(B581-J581),"")</f>
        <v/>
      </c>
      <c r="X581" s="82" t="str">
        <f>IF(AND(D581="",G581=プルダウン!$B$4),"振替作業不可",IF(AND(D581=プルダウン!$B$3,G581=プルダウン!$B$5),"振替休日不可",IF(G581=プルダウン!$B$5,IF(J581="","振替作業日未入力",IF(AND(J581-B581&gt;=-28,J581-B581&lt;=28),"","28日以内に変更")),"")))</f>
        <v/>
      </c>
      <c r="Y581" s="186" t="str">
        <f>IF(G581=プルダウン!$B$4,IF(AND(J581&gt;=$B$571,J581&lt;$Z$570),"",プルダウン!$G$9),"")</f>
        <v/>
      </c>
      <c r="Z581" s="186"/>
      <c r="AA581" s="82" t="str">
        <f>IF(OR(C581="土",C581="日"),IF(G581=プルダウン!$B$4,IF(AND(J581&gt;=B578,J581&lt;=B584),プルダウン!$G$13,プルダウン!$G$12),""),"")</f>
        <v/>
      </c>
    </row>
    <row r="582" spans="2:27">
      <c r="B582" s="75" t="str">
        <f>IF(B581="ー","ー",IF(B581+1&gt;DATE(基本情報!$F$10,基本情報!$H$10,基本情報!$J$10),"ー",B581+1))</f>
        <v>ー</v>
      </c>
      <c r="C582" s="76" t="str">
        <f t="shared" si="87"/>
        <v>ー</v>
      </c>
      <c r="D582" s="140" t="str">
        <f>IF(B582="","",IF(AND(B582&gt;=基本情報!$G$17,B582&lt;=基本情報!$J$17),"夏季休暇",IF(AND(B582&gt;=基本情報!$G$18,B582&lt;=基本情報!$J$18),"年末年始休暇",(IF($C582=基本情報!$G$16,"休日",IF($C582=基本情報!$I$16,"休日",""))))))</f>
        <v/>
      </c>
      <c r="E582" s="141"/>
      <c r="F582" s="142"/>
      <c r="G582" s="151"/>
      <c r="H582" s="152"/>
      <c r="I582" s="153"/>
      <c r="J582" s="163"/>
      <c r="K582" s="164"/>
      <c r="L582" s="165"/>
      <c r="M582" s="143"/>
      <c r="N582" s="143"/>
      <c r="O582" s="143"/>
      <c r="P582" s="143"/>
      <c r="Q582" s="143"/>
      <c r="R582" s="133"/>
      <c r="S582" s="133"/>
      <c r="T582" s="133"/>
      <c r="W582" s="81" t="str">
        <f>IF(G582=プルダウン!$B$5,ABS(B582-J582),"")</f>
        <v/>
      </c>
      <c r="X582" s="82" t="str">
        <f>IF(AND(D582="",G582=プルダウン!$B$4),"振替作業不可",IF(AND(D582=プルダウン!$B$3,G582=プルダウン!$B$5),"振替休日不可",IF(G582=プルダウン!$B$5,IF(J582="","振替作業日未入力",IF(AND(J582-B582&gt;=-28,J582-B582&lt;=28),"","28日以内に変更")),"")))</f>
        <v/>
      </c>
      <c r="Y582" s="186" t="str">
        <f>IF(G582=プルダウン!$B$4,IF(AND(J582&gt;=$B$571,J582&lt;$Z$570),"",プルダウン!$G$9),"")</f>
        <v/>
      </c>
      <c r="Z582" s="186"/>
      <c r="AA582" s="82" t="str">
        <f>IF(OR(C582="土",C582="日"),IF(G582=プルダウン!$B$4,IF(AND(J582&gt;=B578,J582&lt;=B584),プルダウン!$G$13,プルダウン!$G$12),""),"")</f>
        <v/>
      </c>
    </row>
    <row r="583" spans="2:27">
      <c r="B583" s="75" t="str">
        <f>IF(B582="ー","ー",IF(B582+1&gt;DATE(基本情報!$F$10,基本情報!$H$10,基本情報!$J$10),"ー",B582+1))</f>
        <v>ー</v>
      </c>
      <c r="C583" s="76" t="str">
        <f t="shared" si="87"/>
        <v>ー</v>
      </c>
      <c r="D583" s="140" t="str">
        <f>IF(B583="","",IF(AND(B583&gt;=基本情報!$G$17,B583&lt;=基本情報!$J$17),"夏季休暇",IF(AND(B583&gt;=基本情報!$G$18,B583&lt;=基本情報!$J$18),"年末年始休暇",(IF($C583=基本情報!$G$16,"休日",IF($C583=基本情報!$I$16,"休日",""))))))</f>
        <v/>
      </c>
      <c r="E583" s="141"/>
      <c r="F583" s="142"/>
      <c r="G583" s="151"/>
      <c r="H583" s="152"/>
      <c r="I583" s="153"/>
      <c r="J583" s="163"/>
      <c r="K583" s="164"/>
      <c r="L583" s="165"/>
      <c r="M583" s="143"/>
      <c r="N583" s="143"/>
      <c r="O583" s="143"/>
      <c r="P583" s="143"/>
      <c r="Q583" s="143"/>
      <c r="R583" s="133"/>
      <c r="S583" s="133"/>
      <c r="T583" s="133"/>
      <c r="W583" s="81" t="str">
        <f>IF(G583=プルダウン!$B$5,ABS(B583-J583),"")</f>
        <v/>
      </c>
      <c r="X583" s="82" t="str">
        <f>IF(AND(D583="",G583=プルダウン!$B$4),"振替作業不可",IF(AND(D583=プルダウン!$B$3,G583=プルダウン!$B$5),"振替休日不可",IF(G583=プルダウン!$B$5,IF(J583="","振替作業日未入力",IF(AND(J583-B583&gt;=-28,J583-B583&lt;=28),"","28日以内に変更")),"")))</f>
        <v/>
      </c>
      <c r="Y583" s="186" t="str">
        <f>IF(G583=プルダウン!$B$4,IF(AND(J583&gt;=$B$571,J583&lt;$Z$570),"",プルダウン!$G$9),"")</f>
        <v/>
      </c>
      <c r="Z583" s="186"/>
      <c r="AA583" s="82" t="str">
        <f>IF(OR(C583="土",C583="日"),IF(G583=プルダウン!$B$4,IF(AND(J583&gt;=B578,J583&lt;=B584),プルダウン!$G$13,プルダウン!$G$12),""),"")</f>
        <v/>
      </c>
    </row>
    <row r="584" spans="2:27">
      <c r="B584" s="77" t="str">
        <f>IF(B583="ー","ー",IF(B583+1&gt;DATE(基本情報!$F$10,基本情報!$H$10,基本情報!$J$10),"ー",B583+1))</f>
        <v>ー</v>
      </c>
      <c r="C584" s="78" t="str">
        <f t="shared" si="87"/>
        <v>ー</v>
      </c>
      <c r="D584" s="154" t="str">
        <f>IF(B584="","",IF(AND(B584&gt;=基本情報!$G$17,B584&lt;=基本情報!$J$17),"夏季休暇",IF(AND(B584&gt;=基本情報!$G$18,B584&lt;=基本情報!$J$18),"年末年始休暇",(IF($C584=基本情報!$G$16,"休日",IF($C584=基本情報!$I$16,"休日",""))))))</f>
        <v/>
      </c>
      <c r="E584" s="155"/>
      <c r="F584" s="156"/>
      <c r="G584" s="157"/>
      <c r="H584" s="158"/>
      <c r="I584" s="159"/>
      <c r="J584" s="160"/>
      <c r="K584" s="161"/>
      <c r="L584" s="162"/>
      <c r="M584" s="146"/>
      <c r="N584" s="146"/>
      <c r="O584" s="146"/>
      <c r="P584" s="146"/>
      <c r="Q584" s="146"/>
      <c r="R584" s="134"/>
      <c r="S584" s="134"/>
      <c r="T584" s="134"/>
      <c r="W584" s="83" t="str">
        <f>IF(G584=プルダウン!$B$5,ABS(B584-J584),"")</f>
        <v/>
      </c>
      <c r="X584" s="84" t="str">
        <f>IF(AND(D584="",G584=プルダウン!$B$4),"振替作業不可",IF(AND(D584=プルダウン!$B$3,G584=プルダウン!$B$5),"振替休日不可",IF(G584=プルダウン!$B$5,IF(J584="","振替作業日未入力",IF(AND(J584-B584&gt;=-28,J584-B584&lt;=28),"","28日以内に変更")),"")))</f>
        <v/>
      </c>
      <c r="Y584" s="184" t="str">
        <f>IF(G584=プルダウン!$B$4,IF(AND(J584&gt;=$B$571,J584&lt;$Z$570),"",プルダウン!$G$9),"")</f>
        <v/>
      </c>
      <c r="Z584" s="184"/>
      <c r="AA584" s="84" t="str">
        <f>IF(OR(C584="土",C584="日"),IF(G584=プルダウン!$B$4,IF(AND(J584&gt;=B578,J584&lt;=B584),プルダウン!$G$13,プルダウン!$G$12),""),"")</f>
        <v/>
      </c>
    </row>
    <row r="585" spans="2:27">
      <c r="B585" s="73" t="str">
        <f>IF(B584="ー","ー",IF(B584+1&gt;DATE(基本情報!$F$10,基本情報!$H$10,基本情報!$J$10),"ー",IF(MONTH(B578)=MONTH(B584+1),B584+1,"ー")))</f>
        <v>ー</v>
      </c>
      <c r="C585" s="74" t="str">
        <f t="shared" si="87"/>
        <v>ー</v>
      </c>
      <c r="D585" s="136" t="str">
        <f>IF(B585="","",IF(AND(B585&gt;=基本情報!$G$17,B585&lt;=基本情報!$J$17),"夏季休暇",IF(AND(B585&gt;=基本情報!$G$18,B585&lt;=基本情報!$J$18),"年末年始休暇",(IF($C585=基本情報!$G$16,"休日",IF($C585=基本情報!$I$16,"休日",""))))))</f>
        <v/>
      </c>
      <c r="E585" s="137"/>
      <c r="F585" s="138"/>
      <c r="G585" s="166"/>
      <c r="H585" s="167"/>
      <c r="I585" s="168"/>
      <c r="J585" s="169"/>
      <c r="K585" s="170"/>
      <c r="L585" s="171"/>
      <c r="M585" s="135"/>
      <c r="N585" s="135"/>
      <c r="O585" s="135"/>
      <c r="P585" s="135"/>
      <c r="Q585" s="135"/>
      <c r="R585" s="132" t="str">
        <f>IF(COUNTIF(B585:B591,"ー"),"ー",IF(COUNTBLANK(X585:X591)&lt;7,"×",IF(COUNTIF(G585:G591,プルダウン!$B$6)+COUNTIF(G585:G591,プルダウン!$B$7)+COUNTIF(G585:G591,プルダウン!$B$8)+COUNTIF(G585:G591,プルダウン!$B$9)+COUNTIF(G585:G591,プルダウン!$B$10)&gt;0,"ー",IF(COUNTIF(G585:G591,プルダウン!$B$3)+COUNTIF(G585:G591,プルダウン!$B$4)&gt;=2,"○","×"))))</f>
        <v>ー</v>
      </c>
      <c r="S585" s="132" t="str">
        <f>IF(R585="○",IF(COUNTBLANK(Y585:Y591)=7,R585,"×"),R585)</f>
        <v>ー</v>
      </c>
      <c r="T585" s="132" t="str">
        <f>IF(S585="○",IF(COUNTIF(AA585:AA591,プルダウン!$G$12)=0,S585,"×"),S585)</f>
        <v>ー</v>
      </c>
      <c r="W585" s="79" t="str">
        <f>IF(G585=プルダウン!$B$5,ABS(B585-J585),"")</f>
        <v/>
      </c>
      <c r="X585" s="80" t="str">
        <f>IF(AND(D585="",G585=プルダウン!$B$4),"振替作業不可",IF(AND(D585=プルダウン!$B$3,G585=プルダウン!$B$5),"振替休日不可",IF(G585=プルダウン!$B$5,IF(J585="","振替作業日未入力",IF(AND(J585-B585&gt;=-28,J585-B585&lt;=28),"","28日以内に変更")),"")))</f>
        <v/>
      </c>
      <c r="Y585" s="185" t="str">
        <f>IF(G585=プルダウン!$B$4,IF(AND(J585&gt;=$B$571,J585&lt;$Z$570),"",プルダウン!$G$9),"")</f>
        <v/>
      </c>
      <c r="Z585" s="185"/>
      <c r="AA585" s="80" t="str">
        <f>IF(OR(C585="土",C585="日"),IF(G585=プルダウン!$B$4,IF(AND(J585&gt;=B585,J585&lt;=B591),プルダウン!$G$13,プルダウン!$G$12),""),"")</f>
        <v/>
      </c>
    </row>
    <row r="586" spans="2:27">
      <c r="B586" s="75" t="str">
        <f>IF(B585="ー","ー",IF(B585+1&gt;DATE(基本情報!$F$10,基本情報!$H$10,基本情報!$J$10),"ー",B585+1))</f>
        <v>ー</v>
      </c>
      <c r="C586" s="76" t="str">
        <f t="shared" si="87"/>
        <v>ー</v>
      </c>
      <c r="D586" s="140" t="str">
        <f>IF(B586="","",IF(AND(B586&gt;=基本情報!$G$17,B586&lt;=基本情報!$J$17),"夏季休暇",IF(AND(B586&gt;=基本情報!$G$18,B586&lt;=基本情報!$J$18),"年末年始休暇",(IF($C586=基本情報!$G$16,"休日",IF($C586=基本情報!$I$16,"休日",""))))))</f>
        <v/>
      </c>
      <c r="E586" s="141"/>
      <c r="F586" s="142"/>
      <c r="G586" s="151"/>
      <c r="H586" s="152"/>
      <c r="I586" s="153"/>
      <c r="J586" s="163"/>
      <c r="K586" s="164"/>
      <c r="L586" s="165"/>
      <c r="M586" s="143"/>
      <c r="N586" s="143"/>
      <c r="O586" s="143"/>
      <c r="P586" s="143"/>
      <c r="Q586" s="143"/>
      <c r="R586" s="133"/>
      <c r="S586" s="133"/>
      <c r="T586" s="133"/>
      <c r="W586" s="81" t="str">
        <f>IF(G586=プルダウン!$B$5,ABS(B586-J586),"")</f>
        <v/>
      </c>
      <c r="X586" s="82" t="str">
        <f>IF(AND(D586="",G586=プルダウン!$B$4),"振替作業不可",IF(AND(D586=プルダウン!$B$3,G586=プルダウン!$B$5),"振替休日不可",IF(G586=プルダウン!$B$5,IF(J586="","振替作業日未入力",IF(AND(J586-B586&gt;=-28,J586-B586&lt;=28),"","28日以内に変更")),"")))</f>
        <v/>
      </c>
      <c r="Y586" s="186" t="str">
        <f>IF(G586=プルダウン!$B$4,IF(AND(J586&gt;=$B$571,J586&lt;$Z$570),"",プルダウン!$G$9),"")</f>
        <v/>
      </c>
      <c r="Z586" s="186"/>
      <c r="AA586" s="82" t="str">
        <f>IF(OR(C586="土",C586="日"),IF(G586=プルダウン!$B$4,IF(AND(J586&gt;=B585,J586&lt;=B591),プルダウン!$G$13,プルダウン!$G$12),""),"")</f>
        <v/>
      </c>
    </row>
    <row r="587" spans="2:27">
      <c r="B587" s="75" t="str">
        <f>IF(B586="ー","ー",IF(B586+1&gt;DATE(基本情報!$F$10,基本情報!$H$10,基本情報!$J$10),"ー",B586+1))</f>
        <v>ー</v>
      </c>
      <c r="C587" s="76" t="str">
        <f t="shared" si="87"/>
        <v>ー</v>
      </c>
      <c r="D587" s="140" t="str">
        <f>IF(B587="","",IF(AND(B587&gt;=基本情報!$G$17,B587&lt;=基本情報!$J$17),"夏季休暇",IF(AND(B587&gt;=基本情報!$G$18,B587&lt;=基本情報!$J$18),"年末年始休暇",(IF($C587=基本情報!$G$16,"休日",IF($C587=基本情報!$I$16,"休日",""))))))</f>
        <v/>
      </c>
      <c r="E587" s="141"/>
      <c r="F587" s="142"/>
      <c r="G587" s="151"/>
      <c r="H587" s="152"/>
      <c r="I587" s="153"/>
      <c r="J587" s="163"/>
      <c r="K587" s="164"/>
      <c r="L587" s="165"/>
      <c r="M587" s="143"/>
      <c r="N587" s="143"/>
      <c r="O587" s="143"/>
      <c r="P587" s="143"/>
      <c r="Q587" s="143"/>
      <c r="R587" s="133"/>
      <c r="S587" s="133"/>
      <c r="T587" s="133"/>
      <c r="W587" s="81" t="str">
        <f>IF(G587=プルダウン!$B$5,ABS(B587-J587),"")</f>
        <v/>
      </c>
      <c r="X587" s="82" t="str">
        <f>IF(AND(D587="",G587=プルダウン!$B$4),"振替作業不可",IF(AND(D587=プルダウン!$B$3,G587=プルダウン!$B$5),"振替休日不可",IF(G587=プルダウン!$B$5,IF(J587="","振替作業日未入力",IF(AND(J587-B587&gt;=-28,J587-B587&lt;=28),"","28日以内に変更")),"")))</f>
        <v/>
      </c>
      <c r="Y587" s="186" t="str">
        <f>IF(G587=プルダウン!$B$4,IF(AND(J587&gt;=$B$571,J587&lt;$Z$570),"",プルダウン!$G$9),"")</f>
        <v/>
      </c>
      <c r="Z587" s="186"/>
      <c r="AA587" s="82" t="str">
        <f>IF(OR(C587="土",C587="日"),IF(G587=プルダウン!$B$4,IF(AND(J587&gt;=B585,J587&lt;=B591),プルダウン!$G$13,プルダウン!$G$12),""),"")</f>
        <v/>
      </c>
    </row>
    <row r="588" spans="2:27">
      <c r="B588" s="75" t="str">
        <f>IF(B587="ー","ー",IF(B587+1&gt;DATE(基本情報!$F$10,基本情報!$H$10,基本情報!$J$10),"ー",B587+1))</f>
        <v>ー</v>
      </c>
      <c r="C588" s="76" t="str">
        <f t="shared" si="87"/>
        <v>ー</v>
      </c>
      <c r="D588" s="140" t="str">
        <f>IF(B588="","",IF(AND(B588&gt;=基本情報!$G$17,B588&lt;=基本情報!$J$17),"夏季休暇",IF(AND(B588&gt;=基本情報!$G$18,B588&lt;=基本情報!$J$18),"年末年始休暇",(IF($C588=基本情報!$G$16,"休日",IF($C588=基本情報!$I$16,"休日",""))))))</f>
        <v/>
      </c>
      <c r="E588" s="141"/>
      <c r="F588" s="142"/>
      <c r="G588" s="151"/>
      <c r="H588" s="152"/>
      <c r="I588" s="153"/>
      <c r="J588" s="163"/>
      <c r="K588" s="164"/>
      <c r="L588" s="165"/>
      <c r="M588" s="143"/>
      <c r="N588" s="143"/>
      <c r="O588" s="143"/>
      <c r="P588" s="143"/>
      <c r="Q588" s="143"/>
      <c r="R588" s="133"/>
      <c r="S588" s="133"/>
      <c r="T588" s="133"/>
      <c r="W588" s="81" t="str">
        <f>IF(G588=プルダウン!$B$5,ABS(B588-J588),"")</f>
        <v/>
      </c>
      <c r="X588" s="82" t="str">
        <f>IF(AND(D588="",G588=プルダウン!$B$4),"振替作業不可",IF(AND(D588=プルダウン!$B$3,G588=プルダウン!$B$5),"振替休日不可",IF(G588=プルダウン!$B$5,IF(J588="","振替作業日未入力",IF(AND(J588-B588&gt;=-28,J588-B588&lt;=28),"","28日以内に変更")),"")))</f>
        <v/>
      </c>
      <c r="Y588" s="186" t="str">
        <f>IF(G588=プルダウン!$B$4,IF(AND(J588&gt;=$B$571,J588&lt;$Z$570),"",プルダウン!$G$9),"")</f>
        <v/>
      </c>
      <c r="Z588" s="186"/>
      <c r="AA588" s="82" t="str">
        <f>IF(OR(C588="土",C588="日"),IF(G588=プルダウン!$B$4,IF(AND(J588&gt;=B585,J588&lt;=B591),プルダウン!$G$13,プルダウン!$G$12),""),"")</f>
        <v/>
      </c>
    </row>
    <row r="589" spans="2:27">
      <c r="B589" s="75" t="str">
        <f>IF(B588="ー","ー",IF(B588+1&gt;DATE(基本情報!$F$10,基本情報!$H$10,基本情報!$J$10),"ー",B588+1))</f>
        <v>ー</v>
      </c>
      <c r="C589" s="76" t="str">
        <f t="shared" si="87"/>
        <v>ー</v>
      </c>
      <c r="D589" s="140" t="str">
        <f>IF(B589="","",IF(AND(B589&gt;=基本情報!$G$17,B589&lt;=基本情報!$J$17),"夏季休暇",IF(AND(B589&gt;=基本情報!$G$18,B589&lt;=基本情報!$J$18),"年末年始休暇",(IF($C589=基本情報!$G$16,"休日",IF($C589=基本情報!$I$16,"休日",""))))))</f>
        <v/>
      </c>
      <c r="E589" s="141"/>
      <c r="F589" s="142"/>
      <c r="G589" s="151"/>
      <c r="H589" s="152"/>
      <c r="I589" s="153"/>
      <c r="J589" s="163"/>
      <c r="K589" s="164"/>
      <c r="L589" s="165"/>
      <c r="M589" s="143"/>
      <c r="N589" s="143"/>
      <c r="O589" s="143"/>
      <c r="P589" s="143"/>
      <c r="Q589" s="143"/>
      <c r="R589" s="133"/>
      <c r="S589" s="133"/>
      <c r="T589" s="133"/>
      <c r="W589" s="81" t="str">
        <f>IF(G589=プルダウン!$B$5,ABS(B589-J589),"")</f>
        <v/>
      </c>
      <c r="X589" s="82" t="str">
        <f>IF(AND(D589="",G589=プルダウン!$B$4),"振替作業不可",IF(AND(D589=プルダウン!$B$3,G589=プルダウン!$B$5),"振替休日不可",IF(G589=プルダウン!$B$5,IF(J589="","振替作業日未入力",IF(AND(J589-B589&gt;=-28,J589-B589&lt;=28),"","28日以内に変更")),"")))</f>
        <v/>
      </c>
      <c r="Y589" s="186" t="str">
        <f>IF(G589=プルダウン!$B$4,IF(AND(J589&gt;=$B$571,J589&lt;$Z$570),"",プルダウン!$G$9),"")</f>
        <v/>
      </c>
      <c r="Z589" s="186"/>
      <c r="AA589" s="82" t="str">
        <f>IF(OR(C589="土",C589="日"),IF(G589=プルダウン!$B$4,IF(AND(J589&gt;=B585,J589&lt;=B591),プルダウン!$G$13,プルダウン!$G$12),""),"")</f>
        <v/>
      </c>
    </row>
    <row r="590" spans="2:27">
      <c r="B590" s="75" t="str">
        <f>IF(B589="ー","ー",IF(B589+1&gt;DATE(基本情報!$F$10,基本情報!$H$10,基本情報!$J$10),"ー",B589+1))</f>
        <v>ー</v>
      </c>
      <c r="C590" s="76" t="str">
        <f t="shared" si="87"/>
        <v>ー</v>
      </c>
      <c r="D590" s="140" t="str">
        <f>IF(B590="","",IF(AND(B590&gt;=基本情報!$G$17,B590&lt;=基本情報!$J$17),"夏季休暇",IF(AND(B590&gt;=基本情報!$G$18,B590&lt;=基本情報!$J$18),"年末年始休暇",(IF($C590=基本情報!$G$16,"休日",IF($C590=基本情報!$I$16,"休日",""))))))</f>
        <v/>
      </c>
      <c r="E590" s="141"/>
      <c r="F590" s="142"/>
      <c r="G590" s="151"/>
      <c r="H590" s="152"/>
      <c r="I590" s="153"/>
      <c r="J590" s="163"/>
      <c r="K590" s="164"/>
      <c r="L590" s="165"/>
      <c r="M590" s="143"/>
      <c r="N590" s="143"/>
      <c r="O590" s="143"/>
      <c r="P590" s="143"/>
      <c r="Q590" s="143"/>
      <c r="R590" s="133"/>
      <c r="S590" s="133"/>
      <c r="T590" s="133"/>
      <c r="W590" s="81" t="str">
        <f>IF(G590=プルダウン!$B$5,ABS(B590-J590),"")</f>
        <v/>
      </c>
      <c r="X590" s="82" t="str">
        <f>IF(AND(D590="",G590=プルダウン!$B$4),"振替作業不可",IF(AND(D590=プルダウン!$B$3,G590=プルダウン!$B$5),"振替休日不可",IF(G590=プルダウン!$B$5,IF(J590="","振替作業日未入力",IF(AND(J590-B590&gt;=-28,J590-B590&lt;=28),"","28日以内に変更")),"")))</f>
        <v/>
      </c>
      <c r="Y590" s="186" t="str">
        <f>IF(G590=プルダウン!$B$4,IF(AND(J590&gt;=$B$571,J590&lt;$Z$570),"",プルダウン!$G$9),"")</f>
        <v/>
      </c>
      <c r="Z590" s="186"/>
      <c r="AA590" s="82" t="str">
        <f>IF(OR(C590="土",C590="日"),IF(G590=プルダウン!$B$4,IF(AND(J590&gt;=B585,J590&lt;=B591),プルダウン!$G$13,プルダウン!$G$12),""),"")</f>
        <v/>
      </c>
    </row>
    <row r="591" spans="2:27">
      <c r="B591" s="77" t="str">
        <f>IF(B590="ー","ー",IF(B590+1&gt;DATE(基本情報!$F$10,基本情報!$H$10,基本情報!$J$10),"ー",B590+1))</f>
        <v>ー</v>
      </c>
      <c r="C591" s="78" t="str">
        <f t="shared" si="87"/>
        <v>ー</v>
      </c>
      <c r="D591" s="154" t="str">
        <f>IF(B591="","",IF(AND(B591&gt;=基本情報!$G$17,B591&lt;=基本情報!$J$17),"夏季休暇",IF(AND(B591&gt;=基本情報!$G$18,B591&lt;=基本情報!$J$18),"年末年始休暇",(IF($C591=基本情報!$G$16,"休日",IF($C591=基本情報!$I$16,"休日",""))))))</f>
        <v/>
      </c>
      <c r="E591" s="155"/>
      <c r="F591" s="156"/>
      <c r="G591" s="157"/>
      <c r="H591" s="158"/>
      <c r="I591" s="159"/>
      <c r="J591" s="160"/>
      <c r="K591" s="161"/>
      <c r="L591" s="162"/>
      <c r="M591" s="146"/>
      <c r="N591" s="146"/>
      <c r="O591" s="146"/>
      <c r="P591" s="146"/>
      <c r="Q591" s="146"/>
      <c r="R591" s="134"/>
      <c r="S591" s="134"/>
      <c r="T591" s="134"/>
      <c r="W591" s="83" t="str">
        <f>IF(G591=プルダウン!$B$5,ABS(B591-J591),"")</f>
        <v/>
      </c>
      <c r="X591" s="84" t="str">
        <f>IF(AND(D591="",G591=プルダウン!$B$4),"振替作業不可",IF(AND(D591=プルダウン!$B$3,G591=プルダウン!$B$5),"振替休日不可",IF(G591=プルダウン!$B$5,IF(J591="","振替作業日未入力",IF(AND(J591-B591&gt;=-28,J591-B591&lt;=28),"","28日以内に変更")),"")))</f>
        <v/>
      </c>
      <c r="Y591" s="184" t="str">
        <f>IF(G591=プルダウン!$B$4,IF(AND(J591&gt;=$B$571,J591&lt;$Z$570),"",プルダウン!$G$9),"")</f>
        <v/>
      </c>
      <c r="Z591" s="184"/>
      <c r="AA591" s="84" t="str">
        <f>IF(OR(C591="土",C591="日"),IF(G591=プルダウン!$B$4,IF(AND(J591&gt;=B585,J591&lt;=B591),プルダウン!$G$13,プルダウン!$G$12),""),"")</f>
        <v/>
      </c>
    </row>
    <row r="592" spans="2:27">
      <c r="B592" s="73" t="str">
        <f>IF(B591="ー","ー",IF(B591+1&gt;DATE(基本情報!$F$10,基本情報!$H$10,基本情報!$J$10),"ー",IF(MONTH(B585)=MONTH(B591+1),B591+1,"ー")))</f>
        <v>ー</v>
      </c>
      <c r="C592" s="74" t="str">
        <f t="shared" si="87"/>
        <v>ー</v>
      </c>
      <c r="D592" s="136" t="str">
        <f>IF(B592="","",IF(AND(B592&gt;=基本情報!$G$17,B592&lt;=基本情報!$J$17),"夏季休暇",IF(AND(B592&gt;=基本情報!$G$18,B592&lt;=基本情報!$J$18),"年末年始休暇",(IF($C592=基本情報!$G$16,"休日",IF($C592=基本情報!$I$16,"休日",""))))))</f>
        <v/>
      </c>
      <c r="E592" s="137"/>
      <c r="F592" s="138"/>
      <c r="G592" s="166"/>
      <c r="H592" s="167"/>
      <c r="I592" s="168"/>
      <c r="J592" s="169"/>
      <c r="K592" s="170"/>
      <c r="L592" s="171"/>
      <c r="M592" s="135"/>
      <c r="N592" s="135"/>
      <c r="O592" s="135"/>
      <c r="P592" s="135"/>
      <c r="Q592" s="135"/>
      <c r="R592" s="132" t="str">
        <f>IF(COUNTIF(B592:B598,"ー"),"ー",IF(COUNTBLANK(X592:X598)&lt;7,"×",IF(COUNTIF(G592:G598,プルダウン!$B$6)+COUNTIF(G592:G598,プルダウン!$B$7)+COUNTIF(G592:G598,プルダウン!$B$8)+COUNTIF(G592:G598,プルダウン!$B$9)+COUNTIF(G592:G598,プルダウン!$B$10)&gt;0,"ー",IF(COUNTIF(G592:G598,プルダウン!$B$3)+COUNTIF(G592:G598,プルダウン!$B$4)&gt;=2,"○","×"))))</f>
        <v>ー</v>
      </c>
      <c r="S592" s="132" t="str">
        <f>IF(R592="○",IF(COUNTBLANK(Y592:Y598)=7,R592,"×"),R592)</f>
        <v>ー</v>
      </c>
      <c r="T592" s="132" t="str">
        <f>IF(S592="○",IF(COUNTIF(AA592:AA598,プルダウン!$G$12)=0,S592,"×"),S592)</f>
        <v>ー</v>
      </c>
      <c r="W592" s="79" t="str">
        <f>IF(G592=プルダウン!$B$5,ABS(B592-J592),"")</f>
        <v/>
      </c>
      <c r="X592" s="80" t="str">
        <f>IF(AND(D592="",G592=プルダウン!$B$4),"振替作業不可",IF(AND(D592=プルダウン!$B$3,G592=プルダウン!$B$5),"振替休日不可",IF(G592=プルダウン!$B$5,IF(J592="","振替作業日未入力",IF(AND(J592-B592&gt;=-28,J592-B592&lt;=28),"","28日以内に変更")),"")))</f>
        <v/>
      </c>
      <c r="Y592" s="185" t="str">
        <f>IF(G592=プルダウン!$B$4,IF(AND(J592&gt;=$B$571,J592&lt;$Z$570),"",プルダウン!$G$9),"")</f>
        <v/>
      </c>
      <c r="Z592" s="185"/>
      <c r="AA592" s="80" t="str">
        <f>IF(OR(C592="土",C592="日"),IF(G592=プルダウン!$B$4,IF(AND(J592&gt;=B592,J592&lt;=B598),プルダウン!$G$13,プルダウン!$G$12),""),"")</f>
        <v/>
      </c>
    </row>
    <row r="593" spans="2:27">
      <c r="B593" s="75" t="str">
        <f>IF(B592="ー","ー",IF(B592+1&gt;DATE(基本情報!$F$10,基本情報!$H$10,基本情報!$J$10),"ー",B592+1))</f>
        <v>ー</v>
      </c>
      <c r="C593" s="76" t="str">
        <f t="shared" si="87"/>
        <v>ー</v>
      </c>
      <c r="D593" s="140" t="str">
        <f>IF(B593="","",IF(AND(B593&gt;=基本情報!$G$17,B593&lt;=基本情報!$J$17),"夏季休暇",IF(AND(B593&gt;=基本情報!$G$18,B593&lt;=基本情報!$J$18),"年末年始休暇",(IF($C593=基本情報!$G$16,"休日",IF($C593=基本情報!$I$16,"休日",""))))))</f>
        <v/>
      </c>
      <c r="E593" s="141"/>
      <c r="F593" s="142"/>
      <c r="G593" s="151"/>
      <c r="H593" s="152"/>
      <c r="I593" s="153"/>
      <c r="J593" s="163"/>
      <c r="K593" s="164"/>
      <c r="L593" s="165"/>
      <c r="M593" s="143"/>
      <c r="N593" s="143"/>
      <c r="O593" s="143"/>
      <c r="P593" s="143"/>
      <c r="Q593" s="143"/>
      <c r="R593" s="133"/>
      <c r="S593" s="133"/>
      <c r="T593" s="133"/>
      <c r="W593" s="81" t="str">
        <f>IF(G593=プルダウン!$B$5,ABS(B593-J593),"")</f>
        <v/>
      </c>
      <c r="X593" s="82" t="str">
        <f>IF(AND(D593="",G593=プルダウン!$B$4),"振替作業不可",IF(AND(D593=プルダウン!$B$3,G593=プルダウン!$B$5),"振替休日不可",IF(G593=プルダウン!$B$5,IF(J593="","振替作業日未入力",IF(AND(J593-B593&gt;=-28,J593-B593&lt;=28),"","28日以内に変更")),"")))</f>
        <v/>
      </c>
      <c r="Y593" s="186" t="str">
        <f>IF(G593=プルダウン!$B$4,IF(AND(J593&gt;=$B$571,J593&lt;$Z$570),"",プルダウン!$G$9),"")</f>
        <v/>
      </c>
      <c r="Z593" s="186"/>
      <c r="AA593" s="82" t="str">
        <f>IF(OR(C593="土",C593="日"),IF(G593=プルダウン!$B$4,IF(AND(J593&gt;=B592,J593&lt;=B598),プルダウン!$G$13,プルダウン!$G$12),""),"")</f>
        <v/>
      </c>
    </row>
    <row r="594" spans="2:27">
      <c r="B594" s="75" t="str">
        <f>IF(B593="ー","ー",IF(B593+1&gt;DATE(基本情報!$F$10,基本情報!$H$10,基本情報!$J$10),"ー",B593+1))</f>
        <v>ー</v>
      </c>
      <c r="C594" s="76" t="str">
        <f t="shared" si="87"/>
        <v>ー</v>
      </c>
      <c r="D594" s="140" t="str">
        <f>IF(B594="","",IF(AND(B594&gt;=基本情報!$G$17,B594&lt;=基本情報!$J$17),"夏季休暇",IF(AND(B594&gt;=基本情報!$G$18,B594&lt;=基本情報!$J$18),"年末年始休暇",(IF($C594=基本情報!$G$16,"休日",IF($C594=基本情報!$I$16,"休日",""))))))</f>
        <v/>
      </c>
      <c r="E594" s="141"/>
      <c r="F594" s="142"/>
      <c r="G594" s="151"/>
      <c r="H594" s="152"/>
      <c r="I594" s="153"/>
      <c r="J594" s="163"/>
      <c r="K594" s="164"/>
      <c r="L594" s="165"/>
      <c r="M594" s="143"/>
      <c r="N594" s="143"/>
      <c r="O594" s="143"/>
      <c r="P594" s="143"/>
      <c r="Q594" s="143"/>
      <c r="R594" s="133"/>
      <c r="S594" s="133"/>
      <c r="T594" s="133"/>
      <c r="W594" s="81" t="str">
        <f>IF(G594=プルダウン!$B$5,ABS(B594-J594),"")</f>
        <v/>
      </c>
      <c r="X594" s="82" t="str">
        <f>IF(AND(D594="",G594=プルダウン!$B$4),"振替作業不可",IF(AND(D594=プルダウン!$B$3,G594=プルダウン!$B$5),"振替休日不可",IF(G594=プルダウン!$B$5,IF(J594="","振替作業日未入力",IF(AND(J594-B594&gt;=-28,J594-B594&lt;=28),"","28日以内に変更")),"")))</f>
        <v/>
      </c>
      <c r="Y594" s="186" t="str">
        <f>IF(G594=プルダウン!$B$4,IF(AND(J594&gt;=$B$571,J594&lt;$Z$570),"",プルダウン!$G$9),"")</f>
        <v/>
      </c>
      <c r="Z594" s="186"/>
      <c r="AA594" s="82" t="str">
        <f>IF(OR(C594="土",C594="日"),IF(G594=プルダウン!$B$4,IF(AND(J594&gt;=B592,J594&lt;=B598),プルダウン!$G$13,プルダウン!$G$12),""),"")</f>
        <v/>
      </c>
    </row>
    <row r="595" spans="2:27">
      <c r="B595" s="75" t="str">
        <f>IF(B594="ー","ー",IF(B594+1&gt;DATE(基本情報!$F$10,基本情報!$H$10,基本情報!$J$10),"ー",B594+1))</f>
        <v>ー</v>
      </c>
      <c r="C595" s="76" t="str">
        <f t="shared" si="87"/>
        <v>ー</v>
      </c>
      <c r="D595" s="140" t="str">
        <f>IF(B595="","",IF(AND(B595&gt;=基本情報!$G$17,B595&lt;=基本情報!$J$17),"夏季休暇",IF(AND(B595&gt;=基本情報!$G$18,B595&lt;=基本情報!$J$18),"年末年始休暇",(IF($C595=基本情報!$G$16,"休日",IF($C595=基本情報!$I$16,"休日",""))))))</f>
        <v/>
      </c>
      <c r="E595" s="141"/>
      <c r="F595" s="142"/>
      <c r="G595" s="151"/>
      <c r="H595" s="152"/>
      <c r="I595" s="153"/>
      <c r="J595" s="163"/>
      <c r="K595" s="164"/>
      <c r="L595" s="165"/>
      <c r="M595" s="143"/>
      <c r="N595" s="143"/>
      <c r="O595" s="143"/>
      <c r="P595" s="143"/>
      <c r="Q595" s="143"/>
      <c r="R595" s="133"/>
      <c r="S595" s="133"/>
      <c r="T595" s="133"/>
      <c r="W595" s="81" t="str">
        <f>IF(G595=プルダウン!$B$5,ABS(B595-J595),"")</f>
        <v/>
      </c>
      <c r="X595" s="82" t="str">
        <f>IF(AND(D595="",G595=プルダウン!$B$4),"振替作業不可",IF(AND(D595=プルダウン!$B$3,G595=プルダウン!$B$5),"振替休日不可",IF(G595=プルダウン!$B$5,IF(J595="","振替作業日未入力",IF(AND(J595-B595&gt;=-28,J595-B595&lt;=28),"","28日以内に変更")),"")))</f>
        <v/>
      </c>
      <c r="Y595" s="186" t="str">
        <f>IF(G595=プルダウン!$B$4,IF(AND(J595&gt;=$B$571,J595&lt;$Z$570),"",プルダウン!$G$9),"")</f>
        <v/>
      </c>
      <c r="Z595" s="186"/>
      <c r="AA595" s="82" t="str">
        <f>IF(OR(C595="土",C595="日"),IF(G595=プルダウン!$B$4,IF(AND(J595&gt;=B592,J595&lt;=B598),プルダウン!$G$13,プルダウン!$G$12),""),"")</f>
        <v/>
      </c>
    </row>
    <row r="596" spans="2:27">
      <c r="B596" s="75" t="str">
        <f>IF(B595="ー","ー",IF(B595+1&gt;DATE(基本情報!$F$10,基本情報!$H$10,基本情報!$J$10),"ー",B595+1))</f>
        <v>ー</v>
      </c>
      <c r="C596" s="76" t="str">
        <f t="shared" si="87"/>
        <v>ー</v>
      </c>
      <c r="D596" s="140" t="str">
        <f>IF(B596="","",IF(AND(B596&gt;=基本情報!$G$17,B596&lt;=基本情報!$J$17),"夏季休暇",IF(AND(B596&gt;=基本情報!$G$18,B596&lt;=基本情報!$J$18),"年末年始休暇",(IF($C596=基本情報!$G$16,"休日",IF($C596=基本情報!$I$16,"休日",""))))))</f>
        <v/>
      </c>
      <c r="E596" s="141"/>
      <c r="F596" s="142"/>
      <c r="G596" s="151"/>
      <c r="H596" s="152"/>
      <c r="I596" s="153"/>
      <c r="J596" s="163"/>
      <c r="K596" s="164"/>
      <c r="L596" s="165"/>
      <c r="M596" s="143"/>
      <c r="N596" s="143"/>
      <c r="O596" s="143"/>
      <c r="P596" s="143"/>
      <c r="Q596" s="143"/>
      <c r="R596" s="133"/>
      <c r="S596" s="133"/>
      <c r="T596" s="133"/>
      <c r="W596" s="81" t="str">
        <f>IF(G596=プルダウン!$B$5,ABS(B596-J596),"")</f>
        <v/>
      </c>
      <c r="X596" s="82" t="str">
        <f>IF(AND(D596="",G596=プルダウン!$B$4),"振替作業不可",IF(AND(D596=プルダウン!$B$3,G596=プルダウン!$B$5),"振替休日不可",IF(G596=プルダウン!$B$5,IF(J596="","振替作業日未入力",IF(AND(J596-B596&gt;=-28,J596-B596&lt;=28),"","28日以内に変更")),"")))</f>
        <v/>
      </c>
      <c r="Y596" s="186" t="str">
        <f>IF(G596=プルダウン!$B$4,IF(AND(J596&gt;=$B$571,J596&lt;$Z$570),"",プルダウン!$G$9),"")</f>
        <v/>
      </c>
      <c r="Z596" s="186"/>
      <c r="AA596" s="82" t="str">
        <f>IF(OR(C596="土",C596="日"),IF(G596=プルダウン!$B$4,IF(AND(J596&gt;=B592,J596&lt;=B598),プルダウン!$G$13,プルダウン!$G$12),""),"")</f>
        <v/>
      </c>
    </row>
    <row r="597" spans="2:27">
      <c r="B597" s="75" t="str">
        <f>IF(B596="ー","ー",IF(B596+1&gt;DATE(基本情報!$F$10,基本情報!$H$10,基本情報!$J$10),"ー",B596+1))</f>
        <v>ー</v>
      </c>
      <c r="C597" s="76" t="str">
        <f t="shared" si="87"/>
        <v>ー</v>
      </c>
      <c r="D597" s="140" t="str">
        <f>IF(B597="","",IF(AND(B597&gt;=基本情報!$G$17,B597&lt;=基本情報!$J$17),"夏季休暇",IF(AND(B597&gt;=基本情報!$G$18,B597&lt;=基本情報!$J$18),"年末年始休暇",(IF($C597=基本情報!$G$16,"休日",IF($C597=基本情報!$I$16,"休日",""))))))</f>
        <v/>
      </c>
      <c r="E597" s="141"/>
      <c r="F597" s="142"/>
      <c r="G597" s="151"/>
      <c r="H597" s="152"/>
      <c r="I597" s="153"/>
      <c r="J597" s="163"/>
      <c r="K597" s="164"/>
      <c r="L597" s="165"/>
      <c r="M597" s="143"/>
      <c r="N597" s="143"/>
      <c r="O597" s="143"/>
      <c r="P597" s="143"/>
      <c r="Q597" s="143"/>
      <c r="R597" s="133"/>
      <c r="S597" s="133"/>
      <c r="T597" s="133"/>
      <c r="W597" s="81" t="str">
        <f>IF(G597=プルダウン!$B$5,ABS(B597-J597),"")</f>
        <v/>
      </c>
      <c r="X597" s="82" t="str">
        <f>IF(AND(D597="",G597=プルダウン!$B$4),"振替作業不可",IF(AND(D597=プルダウン!$B$3,G597=プルダウン!$B$5),"振替休日不可",IF(G597=プルダウン!$B$5,IF(J597="","振替作業日未入力",IF(AND(J597-B597&gt;=-28,J597-B597&lt;=28),"","28日以内に変更")),"")))</f>
        <v/>
      </c>
      <c r="Y597" s="186" t="str">
        <f>IF(G597=プルダウン!$B$4,IF(AND(J597&gt;=$B$571,J597&lt;$Z$570),"",プルダウン!$G$9),"")</f>
        <v/>
      </c>
      <c r="Z597" s="186"/>
      <c r="AA597" s="82" t="str">
        <f>IF(OR(C597="土",C597="日"),IF(G597=プルダウン!$B$4,IF(AND(J597&gt;=B592,J597&lt;=B598),プルダウン!$G$13,プルダウン!$G$12),""),"")</f>
        <v/>
      </c>
    </row>
    <row r="598" spans="2:27">
      <c r="B598" s="77" t="str">
        <f>IF(B597="ー","ー",IF(B597+1&gt;DATE(基本情報!$F$10,基本情報!$H$10,基本情報!$J$10),"ー",B597+1))</f>
        <v>ー</v>
      </c>
      <c r="C598" s="78" t="str">
        <f t="shared" si="87"/>
        <v>ー</v>
      </c>
      <c r="D598" s="154" t="str">
        <f>IF(B598="","",IF(AND(B598&gt;=基本情報!$G$17,B598&lt;=基本情報!$J$17),"夏季休暇",IF(AND(B598&gt;=基本情報!$G$18,B598&lt;=基本情報!$J$18),"年末年始休暇",(IF($C598=基本情報!$G$16,"休日",IF($C598=基本情報!$I$16,"休日",""))))))</f>
        <v/>
      </c>
      <c r="E598" s="155"/>
      <c r="F598" s="156"/>
      <c r="G598" s="157"/>
      <c r="H598" s="158"/>
      <c r="I598" s="159"/>
      <c r="J598" s="160"/>
      <c r="K598" s="161"/>
      <c r="L598" s="162"/>
      <c r="M598" s="146"/>
      <c r="N598" s="146"/>
      <c r="O598" s="146"/>
      <c r="P598" s="146"/>
      <c r="Q598" s="146"/>
      <c r="R598" s="134"/>
      <c r="S598" s="134"/>
      <c r="T598" s="134"/>
      <c r="W598" s="83" t="str">
        <f>IF(G598=プルダウン!$B$5,ABS(B598-J598),"")</f>
        <v/>
      </c>
      <c r="X598" s="84" t="str">
        <f>IF(AND(D598="",G598=プルダウン!$B$4),"振替作業不可",IF(AND(D598=プルダウン!$B$3,G598=プルダウン!$B$5),"振替休日不可",IF(G598=プルダウン!$B$5,IF(J598="","振替作業日未入力",IF(AND(J598-B598&gt;=-28,J598-B598&lt;=28),"","28日以内に変更")),"")))</f>
        <v/>
      </c>
      <c r="Y598" s="184" t="str">
        <f>IF(G598=プルダウン!$B$4,IF(AND(J598&gt;=$B$571,J598&lt;$Z$570),"",プルダウン!$G$9),"")</f>
        <v/>
      </c>
      <c r="Z598" s="184"/>
      <c r="AA598" s="84" t="str">
        <f>IF(OR(C598="土",C598="日"),IF(G598=プルダウン!$B$4,IF(AND(J598&gt;=B592,J598&lt;=B598),プルダウン!$G$13,プルダウン!$G$12),""),"")</f>
        <v/>
      </c>
    </row>
    <row r="599" spans="2:27">
      <c r="B599" s="73" t="str">
        <f>IF(B598="ー","ー",IF(B598+1&gt;DATE(基本情報!$F$10,基本情報!$H$10,基本情報!$J$10),"ー",IF(MONTH(B592)=MONTH(B598+1),B598+1,"ー")))</f>
        <v>ー</v>
      </c>
      <c r="C599" s="74" t="str">
        <f t="shared" si="87"/>
        <v>ー</v>
      </c>
      <c r="D599" s="136" t="str">
        <f>IF(B599="","",IF(AND(B599&gt;=基本情報!$G$17,B599&lt;=基本情報!$J$17),"夏季休暇",IF(AND(B599&gt;=基本情報!$G$18,B599&lt;=基本情報!$J$18),"年末年始休暇",(IF($C599=基本情報!$G$16,"休日",IF($C599=基本情報!$I$16,"休日",""))))))</f>
        <v/>
      </c>
      <c r="E599" s="137"/>
      <c r="F599" s="138"/>
      <c r="G599" s="166"/>
      <c r="H599" s="167"/>
      <c r="I599" s="168"/>
      <c r="J599" s="169"/>
      <c r="K599" s="170"/>
      <c r="L599" s="171"/>
      <c r="M599" s="135"/>
      <c r="N599" s="135"/>
      <c r="O599" s="135"/>
      <c r="P599" s="135"/>
      <c r="Q599" s="135"/>
      <c r="R599" s="132" t="str">
        <f>IF(COUNTIF(B599:B605,"ー"),"ー",IF(COUNTBLANK(X599:X605)&lt;7,"×",IF(COUNTIF(G599:G605,プルダウン!$B$6)+COUNTIF(G599:G605,プルダウン!$B$7)+COUNTIF(G599:G605,プルダウン!$B$8)+COUNTIF(G599:G605,プルダウン!$B$9)+COUNTIF(G599:G605,プルダウン!$B$10)&gt;0,"ー",IF(COUNTIF(G599:G605,プルダウン!$B$3)+COUNTIF(G599:G605,プルダウン!$B$4)&gt;=2,"○","×"))))</f>
        <v>ー</v>
      </c>
      <c r="S599" s="132" t="str">
        <f>IF(R599="○",IF(COUNTBLANK(Y599:Y605)=7,R599,"×"),R599)</f>
        <v>ー</v>
      </c>
      <c r="T599" s="132" t="str">
        <f>IF(S599="○",IF(COUNTIF(AA599:AA605,プルダウン!$G$12)=0,S599,"×"),S599)</f>
        <v>ー</v>
      </c>
      <c r="W599" s="79" t="str">
        <f>IF(G599=プルダウン!$B$5,ABS(B599-J599),"")</f>
        <v/>
      </c>
      <c r="X599" s="80" t="str">
        <f>IF(AND(D599="",G599=プルダウン!$B$4),"振替作業不可",IF(AND(D599=プルダウン!$B$3,G599=プルダウン!$B$5),"振替休日不可",IF(G599=プルダウン!$B$5,IF(J599="","振替作業日未入力",IF(AND(J599-B599&gt;=-28,J599-B599&lt;=28),"","28日以内に変更")),"")))</f>
        <v/>
      </c>
      <c r="Y599" s="185" t="str">
        <f>IF(G599=プルダウン!$B$4,IF(AND(J599&gt;=$B$571,J599&lt;$Z$570),"",プルダウン!$G$9),"")</f>
        <v/>
      </c>
      <c r="Z599" s="185"/>
      <c r="AA599" s="80" t="str">
        <f>IF(OR(C599="土",C599="日"),IF(G599=プルダウン!$B$4,IF(AND(J599&gt;=B599,J599&lt;=B605),プルダウン!$G$13,プルダウン!$G$12),""),"")</f>
        <v/>
      </c>
    </row>
    <row r="600" spans="2:27">
      <c r="B600" s="75" t="str">
        <f>IF(B599="ー","ー",IF(B599+1&gt;DATE(基本情報!$F$10,基本情報!$H$10,基本情報!$J$10),"ー",B599+1))</f>
        <v>ー</v>
      </c>
      <c r="C600" s="76" t="str">
        <f t="shared" si="87"/>
        <v>ー</v>
      </c>
      <c r="D600" s="140" t="str">
        <f>IF(B600="","",IF(AND(B600&gt;=基本情報!$G$17,B600&lt;=基本情報!$J$17),"夏季休暇",IF(AND(B600&gt;=基本情報!$G$18,B600&lt;=基本情報!$J$18),"年末年始休暇",(IF($C600=基本情報!$G$16,"休日",IF($C600=基本情報!$I$16,"休日",""))))))</f>
        <v/>
      </c>
      <c r="E600" s="141"/>
      <c r="F600" s="142"/>
      <c r="G600" s="151"/>
      <c r="H600" s="152"/>
      <c r="I600" s="153"/>
      <c r="J600" s="163"/>
      <c r="K600" s="164"/>
      <c r="L600" s="165"/>
      <c r="M600" s="143"/>
      <c r="N600" s="143"/>
      <c r="O600" s="143"/>
      <c r="P600" s="143"/>
      <c r="Q600" s="143"/>
      <c r="R600" s="133"/>
      <c r="S600" s="133"/>
      <c r="T600" s="133"/>
      <c r="W600" s="81" t="str">
        <f>IF(G600=プルダウン!$B$5,ABS(B600-J600),"")</f>
        <v/>
      </c>
      <c r="X600" s="82" t="str">
        <f>IF(AND(D600="",G600=プルダウン!$B$4),"振替作業不可",IF(AND(D600=プルダウン!$B$3,G600=プルダウン!$B$5),"振替休日不可",IF(G600=プルダウン!$B$5,IF(J600="","振替作業日未入力",IF(AND(J600-B600&gt;=-28,J600-B600&lt;=28),"","28日以内に変更")),"")))</f>
        <v/>
      </c>
      <c r="Y600" s="186" t="str">
        <f>IF(G600=プルダウン!$B$4,IF(AND(J600&gt;=$B$571,J600&lt;$Z$570),"",プルダウン!$G$9),"")</f>
        <v/>
      </c>
      <c r="Z600" s="186"/>
      <c r="AA600" s="82" t="str">
        <f>IF(OR(C600="土",C600="日"),IF(G600=プルダウン!$B$4,IF(AND(J600&gt;=B599,J600&lt;=B605),プルダウン!$G$13,プルダウン!$G$12),""),"")</f>
        <v/>
      </c>
    </row>
    <row r="601" spans="2:27">
      <c r="B601" s="75" t="str">
        <f>IF(B600="ー","ー",IF(B600+1&gt;DATE(基本情報!$F$10,基本情報!$H$10,基本情報!$J$10),"ー",B600+1))</f>
        <v>ー</v>
      </c>
      <c r="C601" s="76" t="str">
        <f>IFERROR(TEXT(B601,"aaa"),"")</f>
        <v>ー</v>
      </c>
      <c r="D601" s="140" t="str">
        <f>IF(B601="","",IF(AND(B601&gt;=基本情報!$G$17,B601&lt;=基本情報!$J$17),"夏季休暇",IF(AND(B601&gt;=基本情報!$G$18,B601&lt;=基本情報!$J$18),"年末年始休暇",(IF($C601=基本情報!$G$16,"休日",IF($C601=基本情報!$I$16,"休日",""))))))</f>
        <v/>
      </c>
      <c r="E601" s="141"/>
      <c r="F601" s="142"/>
      <c r="G601" s="151"/>
      <c r="H601" s="152"/>
      <c r="I601" s="153"/>
      <c r="J601" s="163"/>
      <c r="K601" s="164"/>
      <c r="L601" s="165"/>
      <c r="M601" s="143"/>
      <c r="N601" s="143"/>
      <c r="O601" s="143"/>
      <c r="P601" s="143"/>
      <c r="Q601" s="143"/>
      <c r="R601" s="133"/>
      <c r="S601" s="133"/>
      <c r="T601" s="133"/>
      <c r="W601" s="81" t="str">
        <f>IF(G601=プルダウン!$B$5,ABS(B601-J601),"")</f>
        <v/>
      </c>
      <c r="X601" s="82" t="str">
        <f>IF(AND(D601="",G601=プルダウン!$B$4),"振替作業不可",IF(AND(D601=プルダウン!$B$3,G601=プルダウン!$B$5),"振替休日不可",IF(G601=プルダウン!$B$5,IF(J601="","振替作業日未入力",IF(AND(J601-B601&gt;=-28,J601-B601&lt;=28),"","28日以内に変更")),"")))</f>
        <v/>
      </c>
      <c r="Y601" s="186" t="str">
        <f>IF(G601=プルダウン!$B$4,IF(AND(J601&gt;=$B$571,J601&lt;$Z$570),"",プルダウン!$G$9),"")</f>
        <v/>
      </c>
      <c r="Z601" s="186"/>
      <c r="AA601" s="82" t="str">
        <f>IF(OR(C601="土",C601="日"),IF(G601=プルダウン!$B$4,IF(AND(J601&gt;=B599,J601&lt;=B605),プルダウン!$G$13,プルダウン!$G$12),""),"")</f>
        <v/>
      </c>
    </row>
    <row r="602" spans="2:27">
      <c r="B602" s="75" t="str">
        <f>IF(B601="ー","ー",IF(B601+1&gt;DATE(基本情報!$F$10,基本情報!$H$10,基本情報!$J$10),"ー",B601+1))</f>
        <v>ー</v>
      </c>
      <c r="C602" s="76" t="str">
        <f t="shared" ref="C602:C605" si="88">IFERROR(TEXT(B602,"aaa"),"")</f>
        <v>ー</v>
      </c>
      <c r="D602" s="140" t="str">
        <f>IF(B602="","",IF(AND(B602&gt;=基本情報!$G$17,B602&lt;=基本情報!$J$17),"夏季休暇",IF(AND(B602&gt;=基本情報!$G$18,B602&lt;=基本情報!$J$18),"年末年始休暇",(IF($C602=基本情報!$G$16,"休日",IF($C602=基本情報!$I$16,"休日",""))))))</f>
        <v/>
      </c>
      <c r="E602" s="141"/>
      <c r="F602" s="142"/>
      <c r="G602" s="151"/>
      <c r="H602" s="152"/>
      <c r="I602" s="153"/>
      <c r="J602" s="163"/>
      <c r="K602" s="164"/>
      <c r="L602" s="165"/>
      <c r="M602" s="143"/>
      <c r="N602" s="143"/>
      <c r="O602" s="143"/>
      <c r="P602" s="143"/>
      <c r="Q602" s="143"/>
      <c r="R602" s="133"/>
      <c r="S602" s="133"/>
      <c r="T602" s="133"/>
      <c r="W602" s="81" t="str">
        <f>IF(G602=プルダウン!$B$5,ABS(B602-J602),"")</f>
        <v/>
      </c>
      <c r="X602" s="82" t="str">
        <f>IF(AND(D602="",G602=プルダウン!$B$4),"振替作業不可",IF(AND(D602=プルダウン!$B$3,G602=プルダウン!$B$5),"振替休日不可",IF(G602=プルダウン!$B$5,IF(J602="","振替作業日未入力",IF(AND(J602-B602&gt;=-28,J602-B602&lt;=28),"","28日以内に変更")),"")))</f>
        <v/>
      </c>
      <c r="Y602" s="186" t="str">
        <f>IF(G602=プルダウン!$B$4,IF(AND(J602&gt;=$B$571,J602&lt;$Z$570),"",プルダウン!$G$9),"")</f>
        <v/>
      </c>
      <c r="Z602" s="186"/>
      <c r="AA602" s="82" t="str">
        <f>IF(OR(C602="土",C602="日"),IF(G602=プルダウン!$B$4,IF(AND(J602&gt;=B599,J602&lt;=B605),プルダウン!$G$13,プルダウン!$G$12),""),"")</f>
        <v/>
      </c>
    </row>
    <row r="603" spans="2:27">
      <c r="B603" s="75" t="str">
        <f>IF(B602="ー","ー",IF(B602+1&gt;DATE(基本情報!$F$10,基本情報!$H$10,基本情報!$J$10),"ー",B602+1))</f>
        <v>ー</v>
      </c>
      <c r="C603" s="76" t="str">
        <f t="shared" si="88"/>
        <v>ー</v>
      </c>
      <c r="D603" s="140" t="str">
        <f>IF(B603="","",IF(AND(B603&gt;=基本情報!$G$17,B603&lt;=基本情報!$J$17),"夏季休暇",IF(AND(B603&gt;=基本情報!$G$18,B603&lt;=基本情報!$J$18),"年末年始休暇",(IF($C603=基本情報!$G$16,"休日",IF($C603=基本情報!$I$16,"休日",""))))))</f>
        <v/>
      </c>
      <c r="E603" s="141"/>
      <c r="F603" s="142"/>
      <c r="G603" s="151"/>
      <c r="H603" s="152"/>
      <c r="I603" s="153"/>
      <c r="J603" s="163"/>
      <c r="K603" s="164"/>
      <c r="L603" s="165"/>
      <c r="M603" s="143"/>
      <c r="N603" s="143"/>
      <c r="O603" s="143"/>
      <c r="P603" s="143"/>
      <c r="Q603" s="143"/>
      <c r="R603" s="133"/>
      <c r="S603" s="133"/>
      <c r="T603" s="133"/>
      <c r="W603" s="81" t="str">
        <f>IF(G603=プルダウン!$B$5,ABS(B603-J603),"")</f>
        <v/>
      </c>
      <c r="X603" s="82" t="str">
        <f>IF(AND(D603="",G603=プルダウン!$B$4),"振替作業不可",IF(AND(D603=プルダウン!$B$3,G603=プルダウン!$B$5),"振替休日不可",IF(G603=プルダウン!$B$5,IF(J603="","振替作業日未入力",IF(AND(J603-B603&gt;=-28,J603-B603&lt;=28),"","28日以内に変更")),"")))</f>
        <v/>
      </c>
      <c r="Y603" s="186" t="str">
        <f>IF(G603=プルダウン!$B$4,IF(AND(J603&gt;=$B$571,J603&lt;$Z$570),"",プルダウン!$G$9),"")</f>
        <v/>
      </c>
      <c r="Z603" s="186"/>
      <c r="AA603" s="82" t="str">
        <f>IF(OR(C603="土",C603="日"),IF(G603=プルダウン!$B$4,IF(AND(J603&gt;=B599,J603&lt;=B605),プルダウン!$G$13,プルダウン!$G$12),""),"")</f>
        <v/>
      </c>
    </row>
    <row r="604" spans="2:27">
      <c r="B604" s="75" t="str">
        <f>IF(B603="ー","ー",IF(B603+1&gt;DATE(基本情報!$F$10,基本情報!$H$10,基本情報!$J$10),"ー",B603+1))</f>
        <v>ー</v>
      </c>
      <c r="C604" s="76" t="str">
        <f t="shared" si="88"/>
        <v>ー</v>
      </c>
      <c r="D604" s="140" t="str">
        <f>IF(B604="","",IF(AND(B604&gt;=基本情報!$G$17,B604&lt;=基本情報!$J$17),"夏季休暇",IF(AND(B604&gt;=基本情報!$G$18,B604&lt;=基本情報!$J$18),"年末年始休暇",(IF($C604=基本情報!$G$16,"休日",IF($C604=基本情報!$I$16,"休日",""))))))</f>
        <v/>
      </c>
      <c r="E604" s="141"/>
      <c r="F604" s="142"/>
      <c r="G604" s="151"/>
      <c r="H604" s="152"/>
      <c r="I604" s="153"/>
      <c r="J604" s="163"/>
      <c r="K604" s="164"/>
      <c r="L604" s="165"/>
      <c r="M604" s="143"/>
      <c r="N604" s="143"/>
      <c r="O604" s="143"/>
      <c r="P604" s="143"/>
      <c r="Q604" s="143"/>
      <c r="R604" s="133"/>
      <c r="S604" s="133"/>
      <c r="T604" s="133"/>
      <c r="W604" s="81" t="str">
        <f>IF(G604=プルダウン!$B$5,ABS(B604-J604),"")</f>
        <v/>
      </c>
      <c r="X604" s="82" t="str">
        <f>IF(AND(D604="",G604=プルダウン!$B$4),"振替作業不可",IF(AND(D604=プルダウン!$B$3,G604=プルダウン!$B$5),"振替休日不可",IF(G604=プルダウン!$B$5,IF(J604="","振替作業日未入力",IF(AND(J604-B604&gt;=-28,J604-B604&lt;=28),"","28日以内に変更")),"")))</f>
        <v/>
      </c>
      <c r="Y604" s="186" t="str">
        <f>IF(G604=プルダウン!$B$4,IF(AND(J604&gt;=$B$571,J604&lt;$Z$570),"",プルダウン!$G$9),"")</f>
        <v/>
      </c>
      <c r="Z604" s="186"/>
      <c r="AA604" s="82" t="str">
        <f>IF(OR(C604="土",C604="日"),IF(G604=プルダウン!$B$4,IF(AND(J604&gt;=B599,J604&lt;=B605),プルダウン!$G$13,プルダウン!$G$12),""),"")</f>
        <v/>
      </c>
    </row>
    <row r="605" spans="2:27">
      <c r="B605" s="77" t="str">
        <f>IF(B604="ー","ー",IF(B604+1&gt;DATE(基本情報!$F$10,基本情報!$H$10,基本情報!$J$10),"ー",B604+1))</f>
        <v>ー</v>
      </c>
      <c r="C605" s="78" t="str">
        <f t="shared" si="88"/>
        <v>ー</v>
      </c>
      <c r="D605" s="154" t="str">
        <f>IF(B605="","",IF(AND(B605&gt;=基本情報!$G$17,B605&lt;=基本情報!$J$17),"夏季休暇",IF(AND(B605&gt;=基本情報!$G$18,B605&lt;=基本情報!$J$18),"年末年始休暇",(IF($C605=基本情報!$G$16,"休日",IF($C605=基本情報!$I$16,"休日",""))))))</f>
        <v/>
      </c>
      <c r="E605" s="155"/>
      <c r="F605" s="156"/>
      <c r="G605" s="157"/>
      <c r="H605" s="158"/>
      <c r="I605" s="159"/>
      <c r="J605" s="160"/>
      <c r="K605" s="161"/>
      <c r="L605" s="162"/>
      <c r="M605" s="146"/>
      <c r="N605" s="146"/>
      <c r="O605" s="146"/>
      <c r="P605" s="146"/>
      <c r="Q605" s="146"/>
      <c r="R605" s="134"/>
      <c r="S605" s="134"/>
      <c r="T605" s="134"/>
      <c r="W605" s="83" t="str">
        <f>IF(G605=プルダウン!$B$5,ABS(B605-J605),"")</f>
        <v/>
      </c>
      <c r="X605" s="84" t="str">
        <f>IF(AND(D605="",G605=プルダウン!$B$4),"振替作業不可",IF(AND(D605=プルダウン!$B$3,G605=プルダウン!$B$5),"振替休日不可",IF(G605=プルダウン!$B$5,IF(J605="","振替作業日未入力",IF(AND(J605-B605&gt;=-28,J605-B605&lt;=28),"","28日以内に変更")),"")))</f>
        <v/>
      </c>
      <c r="Y605" s="184" t="str">
        <f>IF(G605=プルダウン!$B$4,IF(AND(J605&gt;=$B$571,J605&lt;$Z$570),"",プルダウン!$G$9),"")</f>
        <v/>
      </c>
      <c r="Z605" s="184"/>
      <c r="AA605" s="84" t="str">
        <f>IF(OR(C605="土",C605="日"),IF(G605=プルダウン!$B$4,IF(AND(J605&gt;=B599,J605&lt;=B605),プルダウン!$G$13,プルダウン!$G$12),""),"")</f>
        <v/>
      </c>
    </row>
    <row r="606" spans="2:27" ht="9.75" customHeight="1">
      <c r="C606" s="66"/>
    </row>
    <row r="607" spans="2:27">
      <c r="C607" s="66"/>
      <c r="E607" s="33" t="s">
        <v>78</v>
      </c>
      <c r="F607" s="34"/>
      <c r="G607" s="34"/>
      <c r="H607" s="34"/>
      <c r="I607" s="34"/>
      <c r="J607" s="35"/>
      <c r="K607" s="35"/>
      <c r="L607" s="35"/>
      <c r="M607" s="36" t="s">
        <v>79</v>
      </c>
      <c r="N607" s="34"/>
      <c r="O607" s="34"/>
      <c r="P607" s="34"/>
      <c r="Q607" s="34"/>
      <c r="R607" s="35"/>
      <c r="S607" s="102"/>
      <c r="T607" s="102"/>
    </row>
    <row r="608" spans="2:27">
      <c r="C608" s="66"/>
      <c r="E608" s="93" t="s">
        <v>71</v>
      </c>
      <c r="F608" s="94" t="s">
        <v>72</v>
      </c>
      <c r="G608" s="94" t="s">
        <v>73</v>
      </c>
      <c r="H608" s="94" t="s">
        <v>74</v>
      </c>
      <c r="I608" s="94" t="s">
        <v>75</v>
      </c>
      <c r="J608" s="95" t="s">
        <v>76</v>
      </c>
      <c r="K608" s="96" t="s">
        <v>77</v>
      </c>
      <c r="L608" s="96" t="s">
        <v>88</v>
      </c>
      <c r="M608" s="94" t="s">
        <v>71</v>
      </c>
      <c r="N608" s="94" t="s">
        <v>72</v>
      </c>
      <c r="O608" s="94" t="s">
        <v>73</v>
      </c>
      <c r="P608" s="94" t="s">
        <v>74</v>
      </c>
      <c r="Q608" s="94" t="s">
        <v>75</v>
      </c>
      <c r="R608" s="95" t="s">
        <v>76</v>
      </c>
      <c r="S608" s="96" t="s">
        <v>77</v>
      </c>
      <c r="T608" s="103" t="s">
        <v>88</v>
      </c>
    </row>
    <row r="609" spans="3:20">
      <c r="C609" s="66"/>
      <c r="E609" s="97">
        <f>COUNTIF($G571:$G605,プルダウン!$B$3)</f>
        <v>0</v>
      </c>
      <c r="F609" s="98">
        <f>COUNTIF($G571:$G605,プルダウン!$B$4)</f>
        <v>0</v>
      </c>
      <c r="G609" s="98">
        <f>COUNTIF($G571:$G605,プルダウン!$B$5)</f>
        <v>0</v>
      </c>
      <c r="H609" s="98">
        <f>COUNTIF($G571:$G605,プルダウン!$B$6)</f>
        <v>0</v>
      </c>
      <c r="I609" s="98">
        <f>COUNTIF($G571:$G605,プルダウン!$B$7)</f>
        <v>0</v>
      </c>
      <c r="J609" s="99">
        <f>COUNTIF($G571:$G605,プルダウン!$B$8)</f>
        <v>0</v>
      </c>
      <c r="K609" s="100">
        <f>COUNTIF($G571:$G605,プルダウン!$B$9)</f>
        <v>0</v>
      </c>
      <c r="L609" s="100">
        <f>COUNTIF($G571:$G605,プルダウン!$B$10)</f>
        <v>0</v>
      </c>
      <c r="M609" s="98">
        <f>M558+E609</f>
        <v>21</v>
      </c>
      <c r="N609" s="98">
        <f t="shared" ref="N609" si="89">N558+F609</f>
        <v>5</v>
      </c>
      <c r="O609" s="98">
        <f t="shared" ref="O609" si="90">O558+G609</f>
        <v>5</v>
      </c>
      <c r="P609" s="98">
        <f t="shared" ref="P609" si="91">P558+H609</f>
        <v>0</v>
      </c>
      <c r="Q609" s="98">
        <f t="shared" ref="Q609" si="92">Q558+I609</f>
        <v>3</v>
      </c>
      <c r="R609" s="99">
        <f t="shared" ref="R609" si="93">R558+J609</f>
        <v>0</v>
      </c>
      <c r="S609" s="100">
        <f t="shared" ref="S609" si="94">S558+K609</f>
        <v>0</v>
      </c>
      <c r="T609" s="104">
        <f t="shared" ref="T609" si="95">T558+L609</f>
        <v>0</v>
      </c>
    </row>
    <row r="610" spans="3:20">
      <c r="C610" s="66"/>
      <c r="E610" s="33" t="s">
        <v>52</v>
      </c>
      <c r="F610" s="34"/>
      <c r="G610" s="34"/>
      <c r="H610" s="34"/>
      <c r="I610" s="34"/>
      <c r="J610" s="35"/>
      <c r="K610" s="105"/>
      <c r="L610" s="35"/>
      <c r="M610" s="107" t="s">
        <v>54</v>
      </c>
      <c r="N610" s="34"/>
      <c r="O610" s="34"/>
      <c r="P610" s="34"/>
      <c r="Q610" s="34"/>
      <c r="R610" s="35"/>
      <c r="S610" s="102"/>
      <c r="T610" s="112"/>
    </row>
    <row r="611" spans="3:20">
      <c r="C611" s="66"/>
      <c r="E611" s="67" t="s">
        <v>45</v>
      </c>
      <c r="F611" s="40"/>
      <c r="G611" s="39" t="s">
        <v>46</v>
      </c>
      <c r="H611" s="41"/>
      <c r="I611" s="42" t="s">
        <v>56</v>
      </c>
      <c r="J611" s="43"/>
      <c r="K611" s="106"/>
      <c r="L611" s="42"/>
      <c r="M611" s="39" t="s">
        <v>45</v>
      </c>
      <c r="N611" s="40"/>
      <c r="O611" s="39" t="s">
        <v>46</v>
      </c>
      <c r="P611" s="41"/>
      <c r="Q611" s="42" t="s">
        <v>56</v>
      </c>
      <c r="R611" s="43"/>
      <c r="S611" s="43"/>
      <c r="T611" s="113"/>
    </row>
    <row r="612" spans="3:20">
      <c r="C612" s="66"/>
      <c r="E612" s="68">
        <f>COUNTIF(R571:R605,"○")+COUNTIF(R571:R605,"×")</f>
        <v>0</v>
      </c>
      <c r="F612" s="40"/>
      <c r="G612" s="39">
        <f>COUNTIF(R571:R605,"○")</f>
        <v>0</v>
      </c>
      <c r="H612" s="41"/>
      <c r="I612" s="57" t="str">
        <f>IF(E612=0,"ー",IF(E612=G612,"達成","未達成"))</f>
        <v>ー</v>
      </c>
      <c r="J612" s="43"/>
      <c r="K612" s="106"/>
      <c r="L612" s="42"/>
      <c r="M612" s="44">
        <f>M561+E612</f>
        <v>30</v>
      </c>
      <c r="N612" s="40"/>
      <c r="O612" s="39">
        <f>O561+G612</f>
        <v>11</v>
      </c>
      <c r="P612" s="41"/>
      <c r="Q612" s="57" t="str">
        <f>IF(E612=0,"ー",IF(M612=O612,"達成","未達成"))</f>
        <v>ー</v>
      </c>
      <c r="R612" s="43"/>
      <c r="S612" s="43"/>
      <c r="T612" s="113"/>
    </row>
    <row r="613" spans="3:20">
      <c r="C613" s="66"/>
      <c r="E613" s="101" t="s">
        <v>53</v>
      </c>
      <c r="F613" s="37"/>
      <c r="G613" s="37"/>
      <c r="H613" s="37"/>
      <c r="I613" s="37"/>
      <c r="J613" s="38"/>
      <c r="K613" s="108"/>
      <c r="L613" s="37"/>
      <c r="M613" s="36" t="s">
        <v>55</v>
      </c>
      <c r="N613" s="37"/>
      <c r="O613" s="37"/>
      <c r="P613" s="37"/>
      <c r="Q613" s="37"/>
      <c r="R613" s="38"/>
      <c r="S613" s="38"/>
      <c r="T613" s="114"/>
    </row>
    <row r="614" spans="3:20">
      <c r="C614" s="66"/>
      <c r="E614" s="67" t="s">
        <v>45</v>
      </c>
      <c r="F614" s="40"/>
      <c r="G614" s="39" t="s">
        <v>46</v>
      </c>
      <c r="H614" s="41"/>
      <c r="I614" s="42" t="s">
        <v>56</v>
      </c>
      <c r="J614" s="43"/>
      <c r="K614" s="106"/>
      <c r="L614" s="42"/>
      <c r="M614" s="39" t="s">
        <v>45</v>
      </c>
      <c r="N614" s="40"/>
      <c r="O614" s="39" t="s">
        <v>46</v>
      </c>
      <c r="P614" s="41"/>
      <c r="Q614" s="42" t="s">
        <v>56</v>
      </c>
      <c r="R614" s="43"/>
      <c r="S614" s="43"/>
      <c r="T614" s="113"/>
    </row>
    <row r="615" spans="3:20">
      <c r="C615" s="66"/>
      <c r="E615" s="68">
        <f>COUNTIF(S571:S605,"○")+COUNTIF(S571:S605,"×")</f>
        <v>0</v>
      </c>
      <c r="F615" s="40"/>
      <c r="G615" s="39">
        <f>COUNTIF(S571:S605,"○")</f>
        <v>0</v>
      </c>
      <c r="H615" s="41"/>
      <c r="I615" s="57" t="str">
        <f>IF(E615=0,"ー",IF(G615=E615,"達成","未達成"))</f>
        <v>ー</v>
      </c>
      <c r="J615" s="43"/>
      <c r="K615" s="106"/>
      <c r="L615" s="42"/>
      <c r="M615" s="44">
        <f>M564+E615</f>
        <v>30</v>
      </c>
      <c r="N615" s="40"/>
      <c r="O615" s="39">
        <f>O564+G615</f>
        <v>10</v>
      </c>
      <c r="P615" s="41"/>
      <c r="Q615" s="57" t="str">
        <f>IF(E615=0,"ー",IF(M615=O615,"達成","未達成"))</f>
        <v>ー</v>
      </c>
      <c r="R615" s="43"/>
      <c r="S615" s="43"/>
      <c r="T615" s="113"/>
    </row>
    <row r="616" spans="3:20">
      <c r="C616" s="66"/>
      <c r="E616" s="101" t="s">
        <v>90</v>
      </c>
      <c r="F616" s="37"/>
      <c r="G616" s="37"/>
      <c r="H616" s="37"/>
      <c r="I616" s="37"/>
      <c r="J616" s="38"/>
      <c r="K616" s="108"/>
      <c r="L616" s="37"/>
      <c r="M616" s="36" t="s">
        <v>91</v>
      </c>
      <c r="N616" s="37"/>
      <c r="O616" s="37"/>
      <c r="P616" s="37"/>
      <c r="Q616" s="37"/>
      <c r="R616" s="38"/>
      <c r="S616" s="38"/>
      <c r="T616" s="114"/>
    </row>
    <row r="617" spans="3:20">
      <c r="C617" s="66"/>
      <c r="E617" s="67" t="s">
        <v>45</v>
      </c>
      <c r="F617" s="40"/>
      <c r="G617" s="39" t="s">
        <v>46</v>
      </c>
      <c r="H617" s="41"/>
      <c r="I617" s="42" t="s">
        <v>56</v>
      </c>
      <c r="J617" s="43"/>
      <c r="K617" s="106"/>
      <c r="L617" s="42"/>
      <c r="M617" s="39" t="s">
        <v>45</v>
      </c>
      <c r="N617" s="40"/>
      <c r="O617" s="39" t="s">
        <v>46</v>
      </c>
      <c r="P617" s="41"/>
      <c r="Q617" s="42" t="s">
        <v>56</v>
      </c>
      <c r="R617" s="43"/>
      <c r="S617" s="43"/>
      <c r="T617" s="113"/>
    </row>
    <row r="618" spans="3:20">
      <c r="C618" s="66"/>
      <c r="E618" s="68">
        <f>COUNTIF(T571:T605,"○")+COUNTIF(T571:T605,"×")</f>
        <v>0</v>
      </c>
      <c r="F618" s="40"/>
      <c r="G618" s="39">
        <f>COUNTIF(T571:T605,"○")</f>
        <v>0</v>
      </c>
      <c r="H618" s="41"/>
      <c r="I618" s="57" t="str">
        <f>IF(E618=0,"ー",IF(G618=E618,"達成","未達成"))</f>
        <v>ー</v>
      </c>
      <c r="J618" s="43"/>
      <c r="K618" s="106"/>
      <c r="L618" s="42"/>
      <c r="M618" s="44">
        <f>M567+E618</f>
        <v>30</v>
      </c>
      <c r="N618" s="40"/>
      <c r="O618" s="39">
        <f>O567+G618</f>
        <v>9</v>
      </c>
      <c r="P618" s="41"/>
      <c r="Q618" s="57" t="str">
        <f>IF(E618=0,"ー",IF(M618=O618,"達成","未達成"))</f>
        <v>ー</v>
      </c>
      <c r="R618" s="43"/>
      <c r="S618" s="43"/>
      <c r="T618" s="113"/>
    </row>
    <row r="619" spans="3:20" ht="9.75" customHeight="1">
      <c r="E619" s="58"/>
      <c r="F619" s="58"/>
      <c r="G619" s="58"/>
      <c r="H619" s="58"/>
      <c r="I619" s="58"/>
      <c r="J619" s="59"/>
      <c r="K619" s="59"/>
      <c r="L619" s="60"/>
      <c r="M619" s="61"/>
      <c r="N619" s="61"/>
      <c r="O619" s="61"/>
      <c r="P619" s="61"/>
      <c r="Q619" s="62"/>
      <c r="R619" s="61"/>
      <c r="S619" s="61"/>
      <c r="T619" s="111"/>
    </row>
  </sheetData>
  <mergeCells count="2393">
    <mergeCell ref="B3:T3"/>
    <mergeCell ref="Q8:T8"/>
    <mergeCell ref="O8:P8"/>
    <mergeCell ref="O59:P59"/>
    <mergeCell ref="Q59:T59"/>
    <mergeCell ref="O110:P110"/>
    <mergeCell ref="Q110:T110"/>
    <mergeCell ref="O161:P161"/>
    <mergeCell ref="Q161:T161"/>
    <mergeCell ref="O212:P212"/>
    <mergeCell ref="Q212:T212"/>
    <mergeCell ref="O263:P263"/>
    <mergeCell ref="Q263:T263"/>
    <mergeCell ref="M220:Q220"/>
    <mergeCell ref="M95:Q95"/>
    <mergeCell ref="B263:C263"/>
    <mergeCell ref="J215:L215"/>
    <mergeCell ref="M193:Q193"/>
    <mergeCell ref="D194:F194"/>
    <mergeCell ref="G194:I194"/>
    <mergeCell ref="J194:L194"/>
    <mergeCell ref="M194:Q194"/>
    <mergeCell ref="D195:F195"/>
    <mergeCell ref="G195:I195"/>
    <mergeCell ref="J195:L195"/>
    <mergeCell ref="M195:Q195"/>
    <mergeCell ref="D196:F196"/>
    <mergeCell ref="G196:I196"/>
    <mergeCell ref="J196:L196"/>
    <mergeCell ref="M196:Q196"/>
    <mergeCell ref="M197:Q197"/>
    <mergeCell ref="D197:F197"/>
    <mergeCell ref="M388:Q388"/>
    <mergeCell ref="R388:R394"/>
    <mergeCell ref="M389:Q389"/>
    <mergeCell ref="M390:Q390"/>
    <mergeCell ref="M391:Q391"/>
    <mergeCell ref="M392:Q392"/>
    <mergeCell ref="M393:Q393"/>
    <mergeCell ref="M394:Q394"/>
    <mergeCell ref="R381:R387"/>
    <mergeCell ref="M385:Q385"/>
    <mergeCell ref="M386:Q386"/>
    <mergeCell ref="M387:Q387"/>
    <mergeCell ref="R330:R336"/>
    <mergeCell ref="E5:T5"/>
    <mergeCell ref="E6:T6"/>
    <mergeCell ref="B5:D5"/>
    <mergeCell ref="B6:D6"/>
    <mergeCell ref="G387:I387"/>
    <mergeCell ref="J387:L387"/>
    <mergeCell ref="D392:F392"/>
    <mergeCell ref="G392:I392"/>
    <mergeCell ref="J392:L392"/>
    <mergeCell ref="D390:F390"/>
    <mergeCell ref="D391:F391"/>
    <mergeCell ref="G390:I390"/>
    <mergeCell ref="J390:L390"/>
    <mergeCell ref="D376:F376"/>
    <mergeCell ref="G376:I376"/>
    <mergeCell ref="J376:L376"/>
    <mergeCell ref="D378:F378"/>
    <mergeCell ref="G378:I378"/>
    <mergeCell ref="J378:L378"/>
    <mergeCell ref="Y605:Z605"/>
    <mergeCell ref="Y588:Z588"/>
    <mergeCell ref="Y589:Z589"/>
    <mergeCell ref="Y590:Z590"/>
    <mergeCell ref="Y591:Z591"/>
    <mergeCell ref="Y592:Z592"/>
    <mergeCell ref="Y593:Z593"/>
    <mergeCell ref="Y594:Z594"/>
    <mergeCell ref="Y595:Z595"/>
    <mergeCell ref="Y596:Z596"/>
    <mergeCell ref="Y597:Z597"/>
    <mergeCell ref="Y598:Z598"/>
    <mergeCell ref="Y599:Z599"/>
    <mergeCell ref="Y600:Z600"/>
    <mergeCell ref="Y601:Z601"/>
    <mergeCell ref="Y602:Z602"/>
    <mergeCell ref="Y603:Z603"/>
    <mergeCell ref="Y604:Z604"/>
    <mergeCell ref="Y583:Z583"/>
    <mergeCell ref="Y584:Z584"/>
    <mergeCell ref="Y585:Z585"/>
    <mergeCell ref="Y586:Z586"/>
    <mergeCell ref="Y587:Z587"/>
    <mergeCell ref="Y540:Z540"/>
    <mergeCell ref="Y541:Z541"/>
    <mergeCell ref="Y542:Z542"/>
    <mergeCell ref="Y543:Z543"/>
    <mergeCell ref="Y544:Z544"/>
    <mergeCell ref="Y545:Z545"/>
    <mergeCell ref="Y546:Z546"/>
    <mergeCell ref="Y547:Z547"/>
    <mergeCell ref="Y548:Z548"/>
    <mergeCell ref="Y549:Z549"/>
    <mergeCell ref="Y550:Z550"/>
    <mergeCell ref="Y551:Z551"/>
    <mergeCell ref="Y552:Z552"/>
    <mergeCell ref="Y553:Z553"/>
    <mergeCell ref="Y554:Z554"/>
    <mergeCell ref="Y571:Z571"/>
    <mergeCell ref="Y572:Z572"/>
    <mergeCell ref="Y573:Z573"/>
    <mergeCell ref="Y574:Z574"/>
    <mergeCell ref="Y575:Z575"/>
    <mergeCell ref="Y576:Z576"/>
    <mergeCell ref="Y577:Z577"/>
    <mergeCell ref="Y578:Z578"/>
    <mergeCell ref="Y579:Z579"/>
    <mergeCell ref="Y580:Z580"/>
    <mergeCell ref="Y581:Z581"/>
    <mergeCell ref="Y582:Z582"/>
    <mergeCell ref="W569:W570"/>
    <mergeCell ref="Y569:Z569"/>
    <mergeCell ref="S548:S554"/>
    <mergeCell ref="M548:Q548"/>
    <mergeCell ref="R548:R554"/>
    <mergeCell ref="M549:Q549"/>
    <mergeCell ref="M550:Q550"/>
    <mergeCell ref="M551:Q551"/>
    <mergeCell ref="M552:Q552"/>
    <mergeCell ref="Y523:Z523"/>
    <mergeCell ref="Y524:Z524"/>
    <mergeCell ref="Y525:Z525"/>
    <mergeCell ref="Y526:Z526"/>
    <mergeCell ref="Y527:Z527"/>
    <mergeCell ref="Y528:Z528"/>
    <mergeCell ref="Y529:Z529"/>
    <mergeCell ref="Y530:Z530"/>
    <mergeCell ref="Y531:Z531"/>
    <mergeCell ref="Y532:Z532"/>
    <mergeCell ref="Y533:Z533"/>
    <mergeCell ref="Y534:Z534"/>
    <mergeCell ref="Y535:Z535"/>
    <mergeCell ref="Y536:Z536"/>
    <mergeCell ref="Y537:Z537"/>
    <mergeCell ref="Y538:Z538"/>
    <mergeCell ref="Y539:Z539"/>
    <mergeCell ref="M528:Q528"/>
    <mergeCell ref="M529:Q529"/>
    <mergeCell ref="M530:Q530"/>
    <mergeCell ref="M531:Q531"/>
    <mergeCell ref="M532:Q532"/>
    <mergeCell ref="O569:P569"/>
    <mergeCell ref="Y493:Z493"/>
    <mergeCell ref="Y494:Z494"/>
    <mergeCell ref="Y495:Z495"/>
    <mergeCell ref="Y496:Z496"/>
    <mergeCell ref="Y497:Z497"/>
    <mergeCell ref="Y498:Z498"/>
    <mergeCell ref="Y499:Z499"/>
    <mergeCell ref="Y500:Z500"/>
    <mergeCell ref="Y501:Z501"/>
    <mergeCell ref="Y502:Z502"/>
    <mergeCell ref="Y503:Z503"/>
    <mergeCell ref="W518:W519"/>
    <mergeCell ref="Y518:Z518"/>
    <mergeCell ref="Y520:Z520"/>
    <mergeCell ref="Y521:Z521"/>
    <mergeCell ref="Y522:Z522"/>
    <mergeCell ref="M520:Q520"/>
    <mergeCell ref="R520:R526"/>
    <mergeCell ref="M521:Q521"/>
    <mergeCell ref="M522:Q522"/>
    <mergeCell ref="M523:Q523"/>
    <mergeCell ref="M524:Q524"/>
    <mergeCell ref="M525:Q525"/>
    <mergeCell ref="M526:Q526"/>
    <mergeCell ref="M498:Q498"/>
    <mergeCell ref="M499:Q499"/>
    <mergeCell ref="M500:Q500"/>
    <mergeCell ref="M501:Q501"/>
    <mergeCell ref="M502:Q502"/>
    <mergeCell ref="M503:Q503"/>
    <mergeCell ref="R490:R496"/>
    <mergeCell ref="M491:Q491"/>
    <mergeCell ref="Y476:Z476"/>
    <mergeCell ref="Y477:Z477"/>
    <mergeCell ref="Y478:Z478"/>
    <mergeCell ref="Y479:Z479"/>
    <mergeCell ref="Y480:Z480"/>
    <mergeCell ref="Y481:Z481"/>
    <mergeCell ref="Y482:Z482"/>
    <mergeCell ref="Y483:Z483"/>
    <mergeCell ref="Y484:Z484"/>
    <mergeCell ref="Y485:Z485"/>
    <mergeCell ref="Y486:Z486"/>
    <mergeCell ref="Y487:Z487"/>
    <mergeCell ref="Y488:Z488"/>
    <mergeCell ref="Y489:Z489"/>
    <mergeCell ref="Y490:Z490"/>
    <mergeCell ref="Y491:Z491"/>
    <mergeCell ref="Y492:Z492"/>
    <mergeCell ref="Y449:Z449"/>
    <mergeCell ref="Y450:Z450"/>
    <mergeCell ref="Y451:Z451"/>
    <mergeCell ref="Y452:Z452"/>
    <mergeCell ref="W467:W468"/>
    <mergeCell ref="Y467:Z467"/>
    <mergeCell ref="Y469:Z469"/>
    <mergeCell ref="Y470:Z470"/>
    <mergeCell ref="Y471:Z471"/>
    <mergeCell ref="Y472:Z472"/>
    <mergeCell ref="Y473:Z473"/>
    <mergeCell ref="Y474:Z474"/>
    <mergeCell ref="R446:R452"/>
    <mergeCell ref="M448:Q448"/>
    <mergeCell ref="M449:Q449"/>
    <mergeCell ref="M450:Q450"/>
    <mergeCell ref="M451:Q451"/>
    <mergeCell ref="M452:Q452"/>
    <mergeCell ref="M473:Q473"/>
    <mergeCell ref="M468:Q468"/>
    <mergeCell ref="M469:Q469"/>
    <mergeCell ref="R469:R475"/>
    <mergeCell ref="M470:Q470"/>
    <mergeCell ref="Y475:Z475"/>
    <mergeCell ref="M475:Q475"/>
    <mergeCell ref="O467:P467"/>
    <mergeCell ref="Q467:T467"/>
    <mergeCell ref="M446:Q446"/>
    <mergeCell ref="M447:Q447"/>
    <mergeCell ref="M471:Q471"/>
    <mergeCell ref="M472:Q472"/>
    <mergeCell ref="M474:Q474"/>
    <mergeCell ref="Y432:Z432"/>
    <mergeCell ref="Y433:Z433"/>
    <mergeCell ref="Y434:Z434"/>
    <mergeCell ref="Y435:Z435"/>
    <mergeCell ref="Y436:Z436"/>
    <mergeCell ref="Y437:Z437"/>
    <mergeCell ref="Y438:Z438"/>
    <mergeCell ref="Y439:Z439"/>
    <mergeCell ref="Y440:Z440"/>
    <mergeCell ref="Y441:Z441"/>
    <mergeCell ref="Y442:Z442"/>
    <mergeCell ref="Y443:Z443"/>
    <mergeCell ref="Y444:Z444"/>
    <mergeCell ref="Y445:Z445"/>
    <mergeCell ref="Y446:Z446"/>
    <mergeCell ref="Y447:Z447"/>
    <mergeCell ref="Y448:Z448"/>
    <mergeCell ref="Y398:Z398"/>
    <mergeCell ref="Y399:Z399"/>
    <mergeCell ref="Y400:Z400"/>
    <mergeCell ref="Y401:Z401"/>
    <mergeCell ref="W416:W417"/>
    <mergeCell ref="Y416:Z416"/>
    <mergeCell ref="Y418:Z418"/>
    <mergeCell ref="Y419:Z419"/>
    <mergeCell ref="Y420:Z420"/>
    <mergeCell ref="Y421:Z421"/>
    <mergeCell ref="Y422:Z422"/>
    <mergeCell ref="Y423:Z423"/>
    <mergeCell ref="Y424:Z424"/>
    <mergeCell ref="Y425:Z425"/>
    <mergeCell ref="Y426:Z426"/>
    <mergeCell ref="Y427:Z427"/>
    <mergeCell ref="M422:Q422"/>
    <mergeCell ref="T395:T401"/>
    <mergeCell ref="T418:T424"/>
    <mergeCell ref="T425:T431"/>
    <mergeCell ref="Y428:Z428"/>
    <mergeCell ref="Y429:Z429"/>
    <mergeCell ref="Y430:Z430"/>
    <mergeCell ref="Y431:Z431"/>
    <mergeCell ref="M395:Q395"/>
    <mergeCell ref="M417:Q417"/>
    <mergeCell ref="M418:Q418"/>
    <mergeCell ref="R418:R424"/>
    <mergeCell ref="M419:Q419"/>
    <mergeCell ref="O416:P416"/>
    <mergeCell ref="Q416:T416"/>
    <mergeCell ref="Y381:Z381"/>
    <mergeCell ref="Y382:Z382"/>
    <mergeCell ref="Y383:Z383"/>
    <mergeCell ref="Y384:Z384"/>
    <mergeCell ref="Y385:Z385"/>
    <mergeCell ref="Y386:Z386"/>
    <mergeCell ref="Y387:Z387"/>
    <mergeCell ref="Y388:Z388"/>
    <mergeCell ref="Y389:Z389"/>
    <mergeCell ref="Y390:Z390"/>
    <mergeCell ref="Y391:Z391"/>
    <mergeCell ref="Y392:Z392"/>
    <mergeCell ref="Y393:Z393"/>
    <mergeCell ref="Y394:Z394"/>
    <mergeCell ref="Y395:Z395"/>
    <mergeCell ref="Y396:Z396"/>
    <mergeCell ref="Y397:Z397"/>
    <mergeCell ref="Y369:Z369"/>
    <mergeCell ref="Y370:Z370"/>
    <mergeCell ref="Y371:Z371"/>
    <mergeCell ref="Y372:Z372"/>
    <mergeCell ref="Y373:Z373"/>
    <mergeCell ref="Y374:Z374"/>
    <mergeCell ref="Y375:Z375"/>
    <mergeCell ref="Y376:Z376"/>
    <mergeCell ref="Y377:Z377"/>
    <mergeCell ref="Y378:Z378"/>
    <mergeCell ref="Y379:Z379"/>
    <mergeCell ref="Y380:Z380"/>
    <mergeCell ref="M378:Q378"/>
    <mergeCell ref="M379:Q379"/>
    <mergeCell ref="M374:Q374"/>
    <mergeCell ref="R374:R380"/>
    <mergeCell ref="O365:P365"/>
    <mergeCell ref="Q365:T365"/>
    <mergeCell ref="M375:Q375"/>
    <mergeCell ref="M376:Q376"/>
    <mergeCell ref="M377:Q377"/>
    <mergeCell ref="R367:R373"/>
    <mergeCell ref="Y338:Z338"/>
    <mergeCell ref="Y339:Z339"/>
    <mergeCell ref="Y340:Z340"/>
    <mergeCell ref="Y341:Z341"/>
    <mergeCell ref="Y342:Z342"/>
    <mergeCell ref="Y343:Z343"/>
    <mergeCell ref="Y344:Z344"/>
    <mergeCell ref="Y345:Z345"/>
    <mergeCell ref="Y346:Z346"/>
    <mergeCell ref="Y347:Z347"/>
    <mergeCell ref="Y348:Z348"/>
    <mergeCell ref="Y349:Z349"/>
    <mergeCell ref="Y350:Z350"/>
    <mergeCell ref="W365:W366"/>
    <mergeCell ref="Y365:Z365"/>
    <mergeCell ref="Y367:Z367"/>
    <mergeCell ref="Y368:Z368"/>
    <mergeCell ref="Y321:Z321"/>
    <mergeCell ref="Y322:Z322"/>
    <mergeCell ref="Y323:Z323"/>
    <mergeCell ref="Y324:Z324"/>
    <mergeCell ref="Y325:Z325"/>
    <mergeCell ref="Y326:Z326"/>
    <mergeCell ref="Y327:Z327"/>
    <mergeCell ref="Y328:Z328"/>
    <mergeCell ref="Y329:Z329"/>
    <mergeCell ref="Y330:Z330"/>
    <mergeCell ref="Y331:Z331"/>
    <mergeCell ref="Y332:Z332"/>
    <mergeCell ref="Y333:Z333"/>
    <mergeCell ref="Y334:Z334"/>
    <mergeCell ref="Y335:Z335"/>
    <mergeCell ref="Y336:Z336"/>
    <mergeCell ref="Y337:Z337"/>
    <mergeCell ref="Y296:Z296"/>
    <mergeCell ref="Y297:Z297"/>
    <mergeCell ref="Y298:Z298"/>
    <mergeCell ref="Y299:Z299"/>
    <mergeCell ref="W314:W315"/>
    <mergeCell ref="Y314:Z314"/>
    <mergeCell ref="Y316:Z316"/>
    <mergeCell ref="R293:R299"/>
    <mergeCell ref="M294:Q294"/>
    <mergeCell ref="M295:Q295"/>
    <mergeCell ref="M296:Q296"/>
    <mergeCell ref="M297:Q297"/>
    <mergeCell ref="M298:Q298"/>
    <mergeCell ref="M299:Q299"/>
    <mergeCell ref="R286:R292"/>
    <mergeCell ref="M292:Q292"/>
    <mergeCell ref="M288:Q288"/>
    <mergeCell ref="M289:Q289"/>
    <mergeCell ref="M286:Q286"/>
    <mergeCell ref="O314:P314"/>
    <mergeCell ref="Q314:T314"/>
    <mergeCell ref="R316:R322"/>
    <mergeCell ref="M317:Q317"/>
    <mergeCell ref="M318:Q318"/>
    <mergeCell ref="M319:Q319"/>
    <mergeCell ref="M320:Q320"/>
    <mergeCell ref="M321:Q321"/>
    <mergeCell ref="M322:Q322"/>
    <mergeCell ref="Y317:Z317"/>
    <mergeCell ref="Y318:Z318"/>
    <mergeCell ref="Y319:Z319"/>
    <mergeCell ref="Y320:Z320"/>
    <mergeCell ref="Y279:Z279"/>
    <mergeCell ref="Y280:Z280"/>
    <mergeCell ref="Y281:Z281"/>
    <mergeCell ref="Y282:Z282"/>
    <mergeCell ref="Y283:Z283"/>
    <mergeCell ref="Y284:Z284"/>
    <mergeCell ref="Y285:Z285"/>
    <mergeCell ref="Y286:Z286"/>
    <mergeCell ref="Y287:Z287"/>
    <mergeCell ref="Y288:Z288"/>
    <mergeCell ref="Y289:Z289"/>
    <mergeCell ref="Y290:Z290"/>
    <mergeCell ref="Y291:Z291"/>
    <mergeCell ref="Y292:Z292"/>
    <mergeCell ref="Y293:Z293"/>
    <mergeCell ref="Y294:Z294"/>
    <mergeCell ref="Y295:Z295"/>
    <mergeCell ref="Y245:Z245"/>
    <mergeCell ref="Y246:Z246"/>
    <mergeCell ref="Y247:Z247"/>
    <mergeCell ref="Y248:Z248"/>
    <mergeCell ref="W263:W264"/>
    <mergeCell ref="Y263:Z263"/>
    <mergeCell ref="Y265:Z265"/>
    <mergeCell ref="Y266:Z266"/>
    <mergeCell ref="Y267:Z267"/>
    <mergeCell ref="Y268:Z268"/>
    <mergeCell ref="Y269:Z269"/>
    <mergeCell ref="Y270:Z270"/>
    <mergeCell ref="Y271:Z271"/>
    <mergeCell ref="Y272:Z272"/>
    <mergeCell ref="Y273:Z273"/>
    <mergeCell ref="Y274:Z274"/>
    <mergeCell ref="S265:S271"/>
    <mergeCell ref="S272:S278"/>
    <mergeCell ref="Y275:Z275"/>
    <mergeCell ref="Y276:Z276"/>
    <mergeCell ref="Y277:Z277"/>
    <mergeCell ref="Y278:Z278"/>
    <mergeCell ref="Y228:Z228"/>
    <mergeCell ref="Y229:Z229"/>
    <mergeCell ref="Y230:Z230"/>
    <mergeCell ref="Y231:Z231"/>
    <mergeCell ref="Y232:Z232"/>
    <mergeCell ref="Y233:Z233"/>
    <mergeCell ref="Y234:Z234"/>
    <mergeCell ref="Y235:Z235"/>
    <mergeCell ref="Y236:Z236"/>
    <mergeCell ref="Y237:Z237"/>
    <mergeCell ref="Y238:Z238"/>
    <mergeCell ref="Y239:Z239"/>
    <mergeCell ref="Y240:Z240"/>
    <mergeCell ref="Y241:Z241"/>
    <mergeCell ref="Y242:Z242"/>
    <mergeCell ref="Y243:Z243"/>
    <mergeCell ref="Y244:Z244"/>
    <mergeCell ref="Y194:Z194"/>
    <mergeCell ref="Y195:Z195"/>
    <mergeCell ref="Y196:Z196"/>
    <mergeCell ref="Y197:Z197"/>
    <mergeCell ref="W212:W213"/>
    <mergeCell ref="Y212:Z212"/>
    <mergeCell ref="Y214:Z214"/>
    <mergeCell ref="Y215:Z215"/>
    <mergeCell ref="Y216:Z216"/>
    <mergeCell ref="Y217:Z217"/>
    <mergeCell ref="Y218:Z218"/>
    <mergeCell ref="Y219:Z219"/>
    <mergeCell ref="Y220:Z220"/>
    <mergeCell ref="Y221:Z221"/>
    <mergeCell ref="Y222:Z222"/>
    <mergeCell ref="R191:R197"/>
    <mergeCell ref="M191:Q191"/>
    <mergeCell ref="S214:S220"/>
    <mergeCell ref="S221:S227"/>
    <mergeCell ref="Y223:Z223"/>
    <mergeCell ref="Y224:Z224"/>
    <mergeCell ref="Y225:Z225"/>
    <mergeCell ref="Y226:Z226"/>
    <mergeCell ref="Y227:Z227"/>
    <mergeCell ref="M192:Q192"/>
    <mergeCell ref="M214:Q214"/>
    <mergeCell ref="R214:R220"/>
    <mergeCell ref="M215:Q215"/>
    <mergeCell ref="M216:Q216"/>
    <mergeCell ref="M217:Q217"/>
    <mergeCell ref="M218:Q218"/>
    <mergeCell ref="M219:Q219"/>
    <mergeCell ref="Y177:Z177"/>
    <mergeCell ref="Y178:Z178"/>
    <mergeCell ref="Y179:Z179"/>
    <mergeCell ref="Y180:Z180"/>
    <mergeCell ref="Y181:Z181"/>
    <mergeCell ref="Y182:Z182"/>
    <mergeCell ref="Y183:Z183"/>
    <mergeCell ref="Y184:Z184"/>
    <mergeCell ref="Y185:Z185"/>
    <mergeCell ref="Y186:Z186"/>
    <mergeCell ref="Y187:Z187"/>
    <mergeCell ref="Y188:Z188"/>
    <mergeCell ref="Y189:Z189"/>
    <mergeCell ref="Y190:Z190"/>
    <mergeCell ref="Y191:Z191"/>
    <mergeCell ref="Y192:Z192"/>
    <mergeCell ref="Y193:Z193"/>
    <mergeCell ref="Y146:Z146"/>
    <mergeCell ref="W161:W162"/>
    <mergeCell ref="Y161:Z161"/>
    <mergeCell ref="Y163:Z163"/>
    <mergeCell ref="Y164:Z164"/>
    <mergeCell ref="Y165:Z165"/>
    <mergeCell ref="Y166:Z166"/>
    <mergeCell ref="Y167:Z167"/>
    <mergeCell ref="Y168:Z168"/>
    <mergeCell ref="Y169:Z169"/>
    <mergeCell ref="Y170:Z170"/>
    <mergeCell ref="Y171:Z171"/>
    <mergeCell ref="Y172:Z172"/>
    <mergeCell ref="Y173:Z173"/>
    <mergeCell ref="Y174:Z174"/>
    <mergeCell ref="Y175:Z175"/>
    <mergeCell ref="S163:S169"/>
    <mergeCell ref="S170:S176"/>
    <mergeCell ref="Y176:Z176"/>
    <mergeCell ref="Y129:Z129"/>
    <mergeCell ref="Y130:Z130"/>
    <mergeCell ref="Y131:Z131"/>
    <mergeCell ref="Y132:Z132"/>
    <mergeCell ref="Y133:Z133"/>
    <mergeCell ref="Y134:Z134"/>
    <mergeCell ref="Y135:Z135"/>
    <mergeCell ref="Y136:Z136"/>
    <mergeCell ref="Y137:Z137"/>
    <mergeCell ref="Y138:Z138"/>
    <mergeCell ref="Y139:Z139"/>
    <mergeCell ref="Y140:Z140"/>
    <mergeCell ref="Y141:Z141"/>
    <mergeCell ref="Y142:Z142"/>
    <mergeCell ref="Y143:Z143"/>
    <mergeCell ref="Y144:Z144"/>
    <mergeCell ref="Y145:Z145"/>
    <mergeCell ref="Y112:Z112"/>
    <mergeCell ref="Y113:Z113"/>
    <mergeCell ref="Y114:Z114"/>
    <mergeCell ref="Y115:Z115"/>
    <mergeCell ref="Y116:Z116"/>
    <mergeCell ref="Y117:Z117"/>
    <mergeCell ref="Y118:Z118"/>
    <mergeCell ref="Y119:Z119"/>
    <mergeCell ref="Y120:Z120"/>
    <mergeCell ref="Y121:Z121"/>
    <mergeCell ref="Y122:Z122"/>
    <mergeCell ref="Y123:Z123"/>
    <mergeCell ref="Y124:Z124"/>
    <mergeCell ref="Y125:Z125"/>
    <mergeCell ref="Y126:Z126"/>
    <mergeCell ref="Y127:Z127"/>
    <mergeCell ref="Y128:Z128"/>
    <mergeCell ref="Y84:Z84"/>
    <mergeCell ref="Y85:Z85"/>
    <mergeCell ref="Y86:Z86"/>
    <mergeCell ref="Y87:Z87"/>
    <mergeCell ref="Y88:Z88"/>
    <mergeCell ref="Y89:Z89"/>
    <mergeCell ref="Y90:Z90"/>
    <mergeCell ref="Y91:Z91"/>
    <mergeCell ref="Y92:Z92"/>
    <mergeCell ref="Y93:Z93"/>
    <mergeCell ref="Y94:Z94"/>
    <mergeCell ref="Y95:Z95"/>
    <mergeCell ref="W59:W60"/>
    <mergeCell ref="Y59:Z59"/>
    <mergeCell ref="Y61:Z61"/>
    <mergeCell ref="W110:W111"/>
    <mergeCell ref="Y110:Z110"/>
    <mergeCell ref="Y67:Z67"/>
    <mergeCell ref="Y68:Z68"/>
    <mergeCell ref="Y69:Z69"/>
    <mergeCell ref="Y70:Z70"/>
    <mergeCell ref="Y71:Z71"/>
    <mergeCell ref="Y72:Z72"/>
    <mergeCell ref="Y73:Z73"/>
    <mergeCell ref="Y74:Z74"/>
    <mergeCell ref="Y75:Z75"/>
    <mergeCell ref="Y76:Z76"/>
    <mergeCell ref="Y77:Z77"/>
    <mergeCell ref="Y78:Z78"/>
    <mergeCell ref="Y79:Z79"/>
    <mergeCell ref="Y80:Z80"/>
    <mergeCell ref="Y27:Z27"/>
    <mergeCell ref="Y28:Z28"/>
    <mergeCell ref="Y29:Z29"/>
    <mergeCell ref="Y30:Z30"/>
    <mergeCell ref="Y31:Z31"/>
    <mergeCell ref="Y32:Z32"/>
    <mergeCell ref="Y33:Z33"/>
    <mergeCell ref="Y34:Z34"/>
    <mergeCell ref="Y81:Z81"/>
    <mergeCell ref="Y82:Z82"/>
    <mergeCell ref="Y83:Z83"/>
    <mergeCell ref="Y35:Z35"/>
    <mergeCell ref="Y36:Z36"/>
    <mergeCell ref="Y37:Z37"/>
    <mergeCell ref="Y38:Z38"/>
    <mergeCell ref="Y39:Z39"/>
    <mergeCell ref="Y40:Z40"/>
    <mergeCell ref="Y41:Z41"/>
    <mergeCell ref="Y42:Z42"/>
    <mergeCell ref="Y43:Z43"/>
    <mergeCell ref="Y44:Z44"/>
    <mergeCell ref="Y62:Z62"/>
    <mergeCell ref="Y63:Z63"/>
    <mergeCell ref="Y64:Z64"/>
    <mergeCell ref="Y65:Z65"/>
    <mergeCell ref="Y66:Z66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D599:F599"/>
    <mergeCell ref="G599:I599"/>
    <mergeCell ref="J599:L599"/>
    <mergeCell ref="M599:Q599"/>
    <mergeCell ref="R599:R605"/>
    <mergeCell ref="D600:F600"/>
    <mergeCell ref="G600:I600"/>
    <mergeCell ref="J600:L600"/>
    <mergeCell ref="M600:Q600"/>
    <mergeCell ref="D601:F601"/>
    <mergeCell ref="G601:I601"/>
    <mergeCell ref="J601:L601"/>
    <mergeCell ref="M601:Q601"/>
    <mergeCell ref="D602:F602"/>
    <mergeCell ref="G602:I602"/>
    <mergeCell ref="J602:L602"/>
    <mergeCell ref="M602:Q602"/>
    <mergeCell ref="D603:F603"/>
    <mergeCell ref="G603:I603"/>
    <mergeCell ref="J603:L603"/>
    <mergeCell ref="M603:Q603"/>
    <mergeCell ref="D604:F604"/>
    <mergeCell ref="G604:I604"/>
    <mergeCell ref="J604:L604"/>
    <mergeCell ref="M604:Q604"/>
    <mergeCell ref="D605:F605"/>
    <mergeCell ref="G605:I605"/>
    <mergeCell ref="J605:L605"/>
    <mergeCell ref="M605:Q605"/>
    <mergeCell ref="D592:F592"/>
    <mergeCell ref="G592:I592"/>
    <mergeCell ref="J592:L592"/>
    <mergeCell ref="M592:Q592"/>
    <mergeCell ref="R592:R598"/>
    <mergeCell ref="D593:F593"/>
    <mergeCell ref="G593:I593"/>
    <mergeCell ref="J593:L593"/>
    <mergeCell ref="M593:Q593"/>
    <mergeCell ref="D594:F594"/>
    <mergeCell ref="G594:I594"/>
    <mergeCell ref="J594:L594"/>
    <mergeCell ref="M594:Q594"/>
    <mergeCell ref="D595:F595"/>
    <mergeCell ref="G595:I595"/>
    <mergeCell ref="J595:L595"/>
    <mergeCell ref="M595:Q595"/>
    <mergeCell ref="D596:F596"/>
    <mergeCell ref="G596:I596"/>
    <mergeCell ref="J596:L596"/>
    <mergeCell ref="M596:Q596"/>
    <mergeCell ref="D597:F597"/>
    <mergeCell ref="G597:I597"/>
    <mergeCell ref="J597:L597"/>
    <mergeCell ref="M597:Q597"/>
    <mergeCell ref="D598:F598"/>
    <mergeCell ref="G598:I598"/>
    <mergeCell ref="J598:L598"/>
    <mergeCell ref="M598:Q598"/>
    <mergeCell ref="D585:F585"/>
    <mergeCell ref="G585:I585"/>
    <mergeCell ref="J585:L585"/>
    <mergeCell ref="M585:Q585"/>
    <mergeCell ref="R585:R591"/>
    <mergeCell ref="D586:F586"/>
    <mergeCell ref="G586:I586"/>
    <mergeCell ref="J586:L586"/>
    <mergeCell ref="M586:Q586"/>
    <mergeCell ref="D587:F587"/>
    <mergeCell ref="G587:I587"/>
    <mergeCell ref="J587:L587"/>
    <mergeCell ref="M587:Q587"/>
    <mergeCell ref="D588:F588"/>
    <mergeCell ref="G588:I588"/>
    <mergeCell ref="J588:L588"/>
    <mergeCell ref="M588:Q588"/>
    <mergeCell ref="D589:F589"/>
    <mergeCell ref="G589:I589"/>
    <mergeCell ref="J589:L589"/>
    <mergeCell ref="M589:Q589"/>
    <mergeCell ref="D590:F590"/>
    <mergeCell ref="G590:I590"/>
    <mergeCell ref="J590:L590"/>
    <mergeCell ref="M590:Q590"/>
    <mergeCell ref="D591:F591"/>
    <mergeCell ref="G591:I591"/>
    <mergeCell ref="J591:L591"/>
    <mergeCell ref="M591:Q591"/>
    <mergeCell ref="J577:L577"/>
    <mergeCell ref="M577:Q577"/>
    <mergeCell ref="D578:F578"/>
    <mergeCell ref="G578:I578"/>
    <mergeCell ref="J578:L578"/>
    <mergeCell ref="M578:Q578"/>
    <mergeCell ref="R578:R584"/>
    <mergeCell ref="D579:F579"/>
    <mergeCell ref="G579:I579"/>
    <mergeCell ref="J579:L579"/>
    <mergeCell ref="M579:Q579"/>
    <mergeCell ref="D580:F580"/>
    <mergeCell ref="G580:I580"/>
    <mergeCell ref="J580:L580"/>
    <mergeCell ref="M580:Q580"/>
    <mergeCell ref="D581:F581"/>
    <mergeCell ref="G581:I581"/>
    <mergeCell ref="J581:L581"/>
    <mergeCell ref="M581:Q581"/>
    <mergeCell ref="D582:F582"/>
    <mergeCell ref="G582:I582"/>
    <mergeCell ref="J582:L582"/>
    <mergeCell ref="M582:Q582"/>
    <mergeCell ref="D583:F583"/>
    <mergeCell ref="G583:I583"/>
    <mergeCell ref="J583:L583"/>
    <mergeCell ref="M583:Q583"/>
    <mergeCell ref="D584:F584"/>
    <mergeCell ref="G584:I584"/>
    <mergeCell ref="J584:L584"/>
    <mergeCell ref="M584:Q584"/>
    <mergeCell ref="B569:C569"/>
    <mergeCell ref="D570:F570"/>
    <mergeCell ref="G570:I570"/>
    <mergeCell ref="J570:L570"/>
    <mergeCell ref="M570:Q570"/>
    <mergeCell ref="D571:F571"/>
    <mergeCell ref="G571:I571"/>
    <mergeCell ref="J571:L571"/>
    <mergeCell ref="M571:Q571"/>
    <mergeCell ref="R571:R577"/>
    <mergeCell ref="D572:F572"/>
    <mergeCell ref="G572:I572"/>
    <mergeCell ref="J572:L572"/>
    <mergeCell ref="M572:Q572"/>
    <mergeCell ref="D573:F573"/>
    <mergeCell ref="G573:I573"/>
    <mergeCell ref="J573:L573"/>
    <mergeCell ref="M573:Q573"/>
    <mergeCell ref="D574:F574"/>
    <mergeCell ref="G574:I574"/>
    <mergeCell ref="J574:L574"/>
    <mergeCell ref="M574:Q574"/>
    <mergeCell ref="D575:F575"/>
    <mergeCell ref="G575:I575"/>
    <mergeCell ref="J575:L575"/>
    <mergeCell ref="M575:Q575"/>
    <mergeCell ref="D576:F576"/>
    <mergeCell ref="G576:I576"/>
    <mergeCell ref="J576:L576"/>
    <mergeCell ref="M576:Q576"/>
    <mergeCell ref="D577:F577"/>
    <mergeCell ref="G577:I577"/>
    <mergeCell ref="M541:Q541"/>
    <mergeCell ref="R541:R547"/>
    <mergeCell ref="M542:Q542"/>
    <mergeCell ref="M543:Q543"/>
    <mergeCell ref="M544:Q544"/>
    <mergeCell ref="M545:Q545"/>
    <mergeCell ref="M546:Q546"/>
    <mergeCell ref="M547:Q547"/>
    <mergeCell ref="B518:C518"/>
    <mergeCell ref="D519:F519"/>
    <mergeCell ref="G519:I519"/>
    <mergeCell ref="J519:L519"/>
    <mergeCell ref="M519:Q519"/>
    <mergeCell ref="G525:I525"/>
    <mergeCell ref="J525:L525"/>
    <mergeCell ref="D523:F523"/>
    <mergeCell ref="G523:I523"/>
    <mergeCell ref="J523:L523"/>
    <mergeCell ref="D524:F524"/>
    <mergeCell ref="G524:I524"/>
    <mergeCell ref="J524:L524"/>
    <mergeCell ref="D537:F537"/>
    <mergeCell ref="G537:I537"/>
    <mergeCell ref="J537:L537"/>
    <mergeCell ref="D538:F538"/>
    <mergeCell ref="G538:I538"/>
    <mergeCell ref="J538:L538"/>
    <mergeCell ref="G539:I539"/>
    <mergeCell ref="B467:C467"/>
    <mergeCell ref="J441:L441"/>
    <mergeCell ref="D433:F433"/>
    <mergeCell ref="G433:I433"/>
    <mergeCell ref="J433:L433"/>
    <mergeCell ref="D437:F437"/>
    <mergeCell ref="G437:I437"/>
    <mergeCell ref="J437:L437"/>
    <mergeCell ref="D438:F438"/>
    <mergeCell ref="G438:I438"/>
    <mergeCell ref="J438:L438"/>
    <mergeCell ref="D435:F435"/>
    <mergeCell ref="G435:I435"/>
    <mergeCell ref="J435:L435"/>
    <mergeCell ref="D447:F447"/>
    <mergeCell ref="D474:F474"/>
    <mergeCell ref="G474:I474"/>
    <mergeCell ref="J471:L471"/>
    <mergeCell ref="D472:F472"/>
    <mergeCell ref="G472:I472"/>
    <mergeCell ref="J472:L472"/>
    <mergeCell ref="D473:F473"/>
    <mergeCell ref="G473:I473"/>
    <mergeCell ref="J473:L473"/>
    <mergeCell ref="J474:L474"/>
    <mergeCell ref="G439:I439"/>
    <mergeCell ref="J469:L469"/>
    <mergeCell ref="D470:F470"/>
    <mergeCell ref="G470:I470"/>
    <mergeCell ref="J470:L470"/>
    <mergeCell ref="D471:F471"/>
    <mergeCell ref="G471:I471"/>
    <mergeCell ref="M437:Q437"/>
    <mergeCell ref="M438:Q438"/>
    <mergeCell ref="M439:Q439"/>
    <mergeCell ref="R439:R445"/>
    <mergeCell ref="M440:Q440"/>
    <mergeCell ref="M441:Q441"/>
    <mergeCell ref="M442:Q442"/>
    <mergeCell ref="M443:Q443"/>
    <mergeCell ref="M444:Q444"/>
    <mergeCell ref="M445:Q445"/>
    <mergeCell ref="R425:R431"/>
    <mergeCell ref="D426:F426"/>
    <mergeCell ref="G442:I442"/>
    <mergeCell ref="G391:I391"/>
    <mergeCell ref="J391:L391"/>
    <mergeCell ref="D396:F396"/>
    <mergeCell ref="G396:I396"/>
    <mergeCell ref="D394:F394"/>
    <mergeCell ref="G394:I394"/>
    <mergeCell ref="J394:L394"/>
    <mergeCell ref="D395:F395"/>
    <mergeCell ref="G395:I395"/>
    <mergeCell ref="J395:L395"/>
    <mergeCell ref="D398:F398"/>
    <mergeCell ref="G398:I398"/>
    <mergeCell ref="J398:L398"/>
    <mergeCell ref="D399:F399"/>
    <mergeCell ref="G399:I399"/>
    <mergeCell ref="J399:L399"/>
    <mergeCell ref="D397:F397"/>
    <mergeCell ref="G397:I397"/>
    <mergeCell ref="J397:L397"/>
    <mergeCell ref="M380:Q380"/>
    <mergeCell ref="M381:Q381"/>
    <mergeCell ref="D382:F382"/>
    <mergeCell ref="G382:I382"/>
    <mergeCell ref="J382:L382"/>
    <mergeCell ref="M382:Q382"/>
    <mergeCell ref="M383:Q383"/>
    <mergeCell ref="M384:Q384"/>
    <mergeCell ref="J386:L386"/>
    <mergeCell ref="D387:F387"/>
    <mergeCell ref="B365:C365"/>
    <mergeCell ref="M366:Q366"/>
    <mergeCell ref="M367:Q367"/>
    <mergeCell ref="M368:Q368"/>
    <mergeCell ref="M369:Q369"/>
    <mergeCell ref="M370:Q370"/>
    <mergeCell ref="M371:Q371"/>
    <mergeCell ref="M372:Q372"/>
    <mergeCell ref="D373:F373"/>
    <mergeCell ref="G373:I373"/>
    <mergeCell ref="J373:L373"/>
    <mergeCell ref="M373:Q373"/>
    <mergeCell ref="M350:Q350"/>
    <mergeCell ref="D331:F331"/>
    <mergeCell ref="G331:I331"/>
    <mergeCell ref="J331:L331"/>
    <mergeCell ref="D332:F332"/>
    <mergeCell ref="G332:I332"/>
    <mergeCell ref="D343:F343"/>
    <mergeCell ref="D335:F335"/>
    <mergeCell ref="G335:I335"/>
    <mergeCell ref="J335:L335"/>
    <mergeCell ref="D334:F334"/>
    <mergeCell ref="G334:I334"/>
    <mergeCell ref="D333:F333"/>
    <mergeCell ref="R337:R343"/>
    <mergeCell ref="J348:L348"/>
    <mergeCell ref="D345:F345"/>
    <mergeCell ref="G345:I345"/>
    <mergeCell ref="J345:L345"/>
    <mergeCell ref="J343:L343"/>
    <mergeCell ref="M336:Q336"/>
    <mergeCell ref="M337:Q337"/>
    <mergeCell ref="M338:Q338"/>
    <mergeCell ref="M339:Q339"/>
    <mergeCell ref="M340:Q340"/>
    <mergeCell ref="M341:Q341"/>
    <mergeCell ref="M342:Q342"/>
    <mergeCell ref="M331:Q331"/>
    <mergeCell ref="M332:Q332"/>
    <mergeCell ref="M333:Q333"/>
    <mergeCell ref="J333:L333"/>
    <mergeCell ref="M335:Q335"/>
    <mergeCell ref="D336:F336"/>
    <mergeCell ref="D265:F265"/>
    <mergeCell ref="M264:Q264"/>
    <mergeCell ref="D315:F315"/>
    <mergeCell ref="G315:I315"/>
    <mergeCell ref="J315:L315"/>
    <mergeCell ref="D316:F316"/>
    <mergeCell ref="G316:I316"/>
    <mergeCell ref="J316:L316"/>
    <mergeCell ref="D317:F317"/>
    <mergeCell ref="G317:I317"/>
    <mergeCell ref="J317:L317"/>
    <mergeCell ref="D318:F318"/>
    <mergeCell ref="G318:I318"/>
    <mergeCell ref="R265:R271"/>
    <mergeCell ref="M266:Q266"/>
    <mergeCell ref="M267:Q267"/>
    <mergeCell ref="M268:Q268"/>
    <mergeCell ref="M269:Q269"/>
    <mergeCell ref="M270:Q270"/>
    <mergeCell ref="M271:Q271"/>
    <mergeCell ref="M272:Q272"/>
    <mergeCell ref="R272:R278"/>
    <mergeCell ref="M273:Q273"/>
    <mergeCell ref="M274:Q274"/>
    <mergeCell ref="M275:Q275"/>
    <mergeCell ref="M276:Q276"/>
    <mergeCell ref="M277:Q277"/>
    <mergeCell ref="M278:Q278"/>
    <mergeCell ref="M265:Q265"/>
    <mergeCell ref="M293:Q293"/>
    <mergeCell ref="J266:L266"/>
    <mergeCell ref="D275:F275"/>
    <mergeCell ref="G163:I163"/>
    <mergeCell ref="D162:F162"/>
    <mergeCell ref="B314:C314"/>
    <mergeCell ref="M315:Q315"/>
    <mergeCell ref="D277:F277"/>
    <mergeCell ref="G277:I277"/>
    <mergeCell ref="J277:L277"/>
    <mergeCell ref="D278:F278"/>
    <mergeCell ref="G278:I278"/>
    <mergeCell ref="J278:L278"/>
    <mergeCell ref="J269:L269"/>
    <mergeCell ref="D270:F270"/>
    <mergeCell ref="G270:I270"/>
    <mergeCell ref="G272:I272"/>
    <mergeCell ref="D264:F264"/>
    <mergeCell ref="M244:Q244"/>
    <mergeCell ref="M245:Q245"/>
    <mergeCell ref="M246:Q246"/>
    <mergeCell ref="M247:Q247"/>
    <mergeCell ref="M248:Q248"/>
    <mergeCell ref="D247:F247"/>
    <mergeCell ref="G247:I247"/>
    <mergeCell ref="J247:L247"/>
    <mergeCell ref="D248:F248"/>
    <mergeCell ref="G248:I248"/>
    <mergeCell ref="J248:L248"/>
    <mergeCell ref="D246:F246"/>
    <mergeCell ref="G246:I246"/>
    <mergeCell ref="J246:L246"/>
    <mergeCell ref="D245:F245"/>
    <mergeCell ref="G245:I245"/>
    <mergeCell ref="J245:L245"/>
    <mergeCell ref="D112:F112"/>
    <mergeCell ref="G112:I112"/>
    <mergeCell ref="G197:I197"/>
    <mergeCell ref="J197:L197"/>
    <mergeCell ref="B212:C212"/>
    <mergeCell ref="M213:Q213"/>
    <mergeCell ref="B161:C161"/>
    <mergeCell ref="M162:Q162"/>
    <mergeCell ref="M163:Q163"/>
    <mergeCell ref="R163:R169"/>
    <mergeCell ref="M164:Q164"/>
    <mergeCell ref="M165:Q165"/>
    <mergeCell ref="M166:Q166"/>
    <mergeCell ref="M167:Q167"/>
    <mergeCell ref="M168:Q168"/>
    <mergeCell ref="M169:Q169"/>
    <mergeCell ref="M170:Q170"/>
    <mergeCell ref="R170:R176"/>
    <mergeCell ref="M171:Q171"/>
    <mergeCell ref="M172:Q172"/>
    <mergeCell ref="M173:Q173"/>
    <mergeCell ref="M174:Q174"/>
    <mergeCell ref="M175:Q175"/>
    <mergeCell ref="M176:Q176"/>
    <mergeCell ref="J172:L172"/>
    <mergeCell ref="D169:F169"/>
    <mergeCell ref="G169:I169"/>
    <mergeCell ref="J169:L169"/>
    <mergeCell ref="D170:F170"/>
    <mergeCell ref="G170:I170"/>
    <mergeCell ref="J170:L170"/>
    <mergeCell ref="D163:F163"/>
    <mergeCell ref="J64:L64"/>
    <mergeCell ref="M61:Q61"/>
    <mergeCell ref="G162:I162"/>
    <mergeCell ref="J162:L162"/>
    <mergeCell ref="D167:F167"/>
    <mergeCell ref="B110:C110"/>
    <mergeCell ref="M111:Q111"/>
    <mergeCell ref="M112:Q112"/>
    <mergeCell ref="R112:R118"/>
    <mergeCell ref="M113:Q113"/>
    <mergeCell ref="M114:Q114"/>
    <mergeCell ref="M115:Q115"/>
    <mergeCell ref="M116:Q116"/>
    <mergeCell ref="M117:Q117"/>
    <mergeCell ref="M118:Q118"/>
    <mergeCell ref="M119:Q119"/>
    <mergeCell ref="R119:R125"/>
    <mergeCell ref="M120:Q120"/>
    <mergeCell ref="M121:Q121"/>
    <mergeCell ref="M122:Q122"/>
    <mergeCell ref="M123:Q123"/>
    <mergeCell ref="M124:Q124"/>
    <mergeCell ref="M125:Q125"/>
    <mergeCell ref="D111:F111"/>
    <mergeCell ref="G111:I111"/>
    <mergeCell ref="J111:L111"/>
    <mergeCell ref="D115:F115"/>
    <mergeCell ref="G115:I115"/>
    <mergeCell ref="J115:L115"/>
    <mergeCell ref="D122:F122"/>
    <mergeCell ref="G114:I114"/>
    <mergeCell ref="J114:L114"/>
    <mergeCell ref="G26:I26"/>
    <mergeCell ref="D39:F39"/>
    <mergeCell ref="R61:R67"/>
    <mergeCell ref="R68:R74"/>
    <mergeCell ref="R75:R81"/>
    <mergeCell ref="R82:R88"/>
    <mergeCell ref="R89:R95"/>
    <mergeCell ref="M72:Q72"/>
    <mergeCell ref="M73:Q73"/>
    <mergeCell ref="D95:F95"/>
    <mergeCell ref="G95:I95"/>
    <mergeCell ref="J95:L95"/>
    <mergeCell ref="M66:Q66"/>
    <mergeCell ref="M67:Q67"/>
    <mergeCell ref="M68:Q68"/>
    <mergeCell ref="M69:Q69"/>
    <mergeCell ref="M70:Q70"/>
    <mergeCell ref="M71:Q71"/>
    <mergeCell ref="D73:F73"/>
    <mergeCell ref="J61:L61"/>
    <mergeCell ref="D62:F62"/>
    <mergeCell ref="G62:I62"/>
    <mergeCell ref="J62:L62"/>
    <mergeCell ref="D65:F65"/>
    <mergeCell ref="G65:I65"/>
    <mergeCell ref="J65:L65"/>
    <mergeCell ref="D66:F66"/>
    <mergeCell ref="G66:I66"/>
    <mergeCell ref="J66:L66"/>
    <mergeCell ref="D63:F63"/>
    <mergeCell ref="D64:F64"/>
    <mergeCell ref="G64:I64"/>
    <mergeCell ref="M476:Q476"/>
    <mergeCell ref="R476:R482"/>
    <mergeCell ref="M477:Q477"/>
    <mergeCell ref="M478:Q478"/>
    <mergeCell ref="M479:Q479"/>
    <mergeCell ref="M480:Q480"/>
    <mergeCell ref="M481:Q481"/>
    <mergeCell ref="M482:Q482"/>
    <mergeCell ref="M9:Q9"/>
    <mergeCell ref="J17:L17"/>
    <mergeCell ref="J29:L29"/>
    <mergeCell ref="J37:L37"/>
    <mergeCell ref="M11:Q11"/>
    <mergeCell ref="M12:Q12"/>
    <mergeCell ref="M13:Q13"/>
    <mergeCell ref="M14:Q14"/>
    <mergeCell ref="M15:Q15"/>
    <mergeCell ref="M16:Q16"/>
    <mergeCell ref="M17:Q17"/>
    <mergeCell ref="M18:Q18"/>
    <mergeCell ref="M19:Q19"/>
    <mergeCell ref="M20:Q20"/>
    <mergeCell ref="M21:Q21"/>
    <mergeCell ref="M22:Q22"/>
    <mergeCell ref="M23:Q23"/>
    <mergeCell ref="M24:Q24"/>
    <mergeCell ref="J26:L26"/>
    <mergeCell ref="J23:L23"/>
    <mergeCell ref="J24:L24"/>
    <mergeCell ref="M10:Q10"/>
    <mergeCell ref="J30:L30"/>
    <mergeCell ref="J40:L40"/>
    <mergeCell ref="M492:Q492"/>
    <mergeCell ref="M493:Q493"/>
    <mergeCell ref="M494:Q494"/>
    <mergeCell ref="M495:Q495"/>
    <mergeCell ref="M496:Q496"/>
    <mergeCell ref="M497:Q497"/>
    <mergeCell ref="R497:R503"/>
    <mergeCell ref="D553:F553"/>
    <mergeCell ref="G553:I553"/>
    <mergeCell ref="J553:L553"/>
    <mergeCell ref="M553:Q553"/>
    <mergeCell ref="D554:F554"/>
    <mergeCell ref="G554:I554"/>
    <mergeCell ref="J554:L554"/>
    <mergeCell ref="M554:Q554"/>
    <mergeCell ref="M490:Q490"/>
    <mergeCell ref="D546:F546"/>
    <mergeCell ref="G546:I546"/>
    <mergeCell ref="J546:L546"/>
    <mergeCell ref="D547:F547"/>
    <mergeCell ref="G547:I547"/>
    <mergeCell ref="J547:L547"/>
    <mergeCell ref="D552:F552"/>
    <mergeCell ref="G552:I552"/>
    <mergeCell ref="J552:L552"/>
    <mergeCell ref="D548:F548"/>
    <mergeCell ref="G548:I548"/>
    <mergeCell ref="J548:L548"/>
    <mergeCell ref="D549:F549"/>
    <mergeCell ref="D550:F550"/>
    <mergeCell ref="D525:F525"/>
    <mergeCell ref="M538:Q538"/>
    <mergeCell ref="D417:F417"/>
    <mergeCell ref="J417:L417"/>
    <mergeCell ref="D418:F418"/>
    <mergeCell ref="G418:I418"/>
    <mergeCell ref="D292:F292"/>
    <mergeCell ref="G292:I292"/>
    <mergeCell ref="J292:L292"/>
    <mergeCell ref="D293:F293"/>
    <mergeCell ref="G293:I293"/>
    <mergeCell ref="J293:L293"/>
    <mergeCell ref="J322:L322"/>
    <mergeCell ref="D321:F321"/>
    <mergeCell ref="G321:I321"/>
    <mergeCell ref="J321:L321"/>
    <mergeCell ref="J336:L336"/>
    <mergeCell ref="D385:F385"/>
    <mergeCell ref="J339:L339"/>
    <mergeCell ref="J298:L298"/>
    <mergeCell ref="D294:F294"/>
    <mergeCell ref="D347:F347"/>
    <mergeCell ref="G347:I347"/>
    <mergeCell ref="J347:L347"/>
    <mergeCell ref="D348:F348"/>
    <mergeCell ref="G348:I348"/>
    <mergeCell ref="J334:L334"/>
    <mergeCell ref="D323:F323"/>
    <mergeCell ref="G323:I323"/>
    <mergeCell ref="J323:L323"/>
    <mergeCell ref="D324:F324"/>
    <mergeCell ref="G324:I324"/>
    <mergeCell ref="D379:F379"/>
    <mergeCell ref="D380:F380"/>
    <mergeCell ref="J324:L324"/>
    <mergeCell ref="D289:F289"/>
    <mergeCell ref="G289:I289"/>
    <mergeCell ref="D290:F290"/>
    <mergeCell ref="G290:I290"/>
    <mergeCell ref="J290:L290"/>
    <mergeCell ref="M290:Q290"/>
    <mergeCell ref="M291:Q291"/>
    <mergeCell ref="G291:I291"/>
    <mergeCell ref="J291:L291"/>
    <mergeCell ref="G294:I294"/>
    <mergeCell ref="D322:F322"/>
    <mergeCell ref="G322:I322"/>
    <mergeCell ref="J318:L318"/>
    <mergeCell ref="D319:F319"/>
    <mergeCell ref="G319:I319"/>
    <mergeCell ref="J319:L319"/>
    <mergeCell ref="D320:F320"/>
    <mergeCell ref="G320:I320"/>
    <mergeCell ref="J320:L320"/>
    <mergeCell ref="G295:I295"/>
    <mergeCell ref="J295:L295"/>
    <mergeCell ref="M316:Q316"/>
    <mergeCell ref="R221:R227"/>
    <mergeCell ref="M222:Q222"/>
    <mergeCell ref="M223:Q223"/>
    <mergeCell ref="M224:Q224"/>
    <mergeCell ref="M225:Q225"/>
    <mergeCell ref="M226:Q226"/>
    <mergeCell ref="M227:Q227"/>
    <mergeCell ref="M237:Q237"/>
    <mergeCell ref="M238:Q238"/>
    <mergeCell ref="M239:Q239"/>
    <mergeCell ref="M235:Q235"/>
    <mergeCell ref="R235:R241"/>
    <mergeCell ref="M240:Q240"/>
    <mergeCell ref="M236:Q236"/>
    <mergeCell ref="M241:Q241"/>
    <mergeCell ref="M284:Q284"/>
    <mergeCell ref="D285:F285"/>
    <mergeCell ref="G285:I285"/>
    <mergeCell ref="J285:L285"/>
    <mergeCell ref="M285:Q285"/>
    <mergeCell ref="D242:F242"/>
    <mergeCell ref="G242:I242"/>
    <mergeCell ref="J242:L242"/>
    <mergeCell ref="M242:Q242"/>
    <mergeCell ref="R242:R248"/>
    <mergeCell ref="D243:F243"/>
    <mergeCell ref="G243:I243"/>
    <mergeCell ref="J243:L243"/>
    <mergeCell ref="M243:Q243"/>
    <mergeCell ref="D244:F244"/>
    <mergeCell ref="G244:I244"/>
    <mergeCell ref="J244:L244"/>
    <mergeCell ref="D551:F551"/>
    <mergeCell ref="G551:I551"/>
    <mergeCell ref="J551:L551"/>
    <mergeCell ref="G542:I542"/>
    <mergeCell ref="J542:L542"/>
    <mergeCell ref="D543:F543"/>
    <mergeCell ref="G543:I543"/>
    <mergeCell ref="J543:L543"/>
    <mergeCell ref="D544:F544"/>
    <mergeCell ref="G544:I544"/>
    <mergeCell ref="J544:L544"/>
    <mergeCell ref="D545:F545"/>
    <mergeCell ref="G545:I545"/>
    <mergeCell ref="J545:L545"/>
    <mergeCell ref="G549:I549"/>
    <mergeCell ref="J549:L549"/>
    <mergeCell ref="D540:F540"/>
    <mergeCell ref="G540:I540"/>
    <mergeCell ref="J540:L540"/>
    <mergeCell ref="D541:F541"/>
    <mergeCell ref="G541:I541"/>
    <mergeCell ref="J541:L541"/>
    <mergeCell ref="D542:F542"/>
    <mergeCell ref="G550:I550"/>
    <mergeCell ref="J550:L550"/>
    <mergeCell ref="D533:F533"/>
    <mergeCell ref="G533:I533"/>
    <mergeCell ref="J533:L533"/>
    <mergeCell ref="D534:F534"/>
    <mergeCell ref="G534:I534"/>
    <mergeCell ref="J534:L534"/>
    <mergeCell ref="D535:F535"/>
    <mergeCell ref="G535:I535"/>
    <mergeCell ref="J535:L535"/>
    <mergeCell ref="D536:F536"/>
    <mergeCell ref="G536:I536"/>
    <mergeCell ref="J536:L536"/>
    <mergeCell ref="M534:Q534"/>
    <mergeCell ref="R534:R540"/>
    <mergeCell ref="M535:Q535"/>
    <mergeCell ref="M536:Q536"/>
    <mergeCell ref="M537:Q537"/>
    <mergeCell ref="D539:F539"/>
    <mergeCell ref="J539:L539"/>
    <mergeCell ref="M539:Q539"/>
    <mergeCell ref="M540:Q540"/>
    <mergeCell ref="M483:Q483"/>
    <mergeCell ref="R483:R489"/>
    <mergeCell ref="D529:F529"/>
    <mergeCell ref="G529:I529"/>
    <mergeCell ref="J529:L529"/>
    <mergeCell ref="D530:F530"/>
    <mergeCell ref="G530:I530"/>
    <mergeCell ref="J530:L530"/>
    <mergeCell ref="D531:F531"/>
    <mergeCell ref="G531:I531"/>
    <mergeCell ref="J531:L531"/>
    <mergeCell ref="D532:F532"/>
    <mergeCell ref="G532:I532"/>
    <mergeCell ref="J532:L532"/>
    <mergeCell ref="D526:F526"/>
    <mergeCell ref="G526:I526"/>
    <mergeCell ref="J526:L526"/>
    <mergeCell ref="D527:F527"/>
    <mergeCell ref="G527:I527"/>
    <mergeCell ref="J527:L527"/>
    <mergeCell ref="D528:F528"/>
    <mergeCell ref="G528:I528"/>
    <mergeCell ref="J528:L528"/>
    <mergeCell ref="M527:Q527"/>
    <mergeCell ref="M484:Q484"/>
    <mergeCell ref="J489:L489"/>
    <mergeCell ref="J494:L494"/>
    <mergeCell ref="D499:F499"/>
    <mergeCell ref="G499:I499"/>
    <mergeCell ref="J499:L499"/>
    <mergeCell ref="D500:F500"/>
    <mergeCell ref="G500:I500"/>
    <mergeCell ref="D497:F497"/>
    <mergeCell ref="G497:I497"/>
    <mergeCell ref="J497:L497"/>
    <mergeCell ref="D495:F495"/>
    <mergeCell ref="G495:I495"/>
    <mergeCell ref="J495:L495"/>
    <mergeCell ref="D496:F496"/>
    <mergeCell ref="G496:I496"/>
    <mergeCell ref="J496:L496"/>
    <mergeCell ref="D493:F493"/>
    <mergeCell ref="D491:F491"/>
    <mergeCell ref="G491:I491"/>
    <mergeCell ref="J491:L491"/>
    <mergeCell ref="D492:F492"/>
    <mergeCell ref="G492:I492"/>
    <mergeCell ref="J492:L492"/>
    <mergeCell ref="G493:I493"/>
    <mergeCell ref="J493:L493"/>
    <mergeCell ref="D494:F494"/>
    <mergeCell ref="G494:I494"/>
    <mergeCell ref="D490:F490"/>
    <mergeCell ref="G490:I490"/>
    <mergeCell ref="J490:L490"/>
    <mergeCell ref="B416:C416"/>
    <mergeCell ref="D421:F421"/>
    <mergeCell ref="G421:I421"/>
    <mergeCell ref="J421:L421"/>
    <mergeCell ref="D422:F422"/>
    <mergeCell ref="G422:I422"/>
    <mergeCell ref="J422:L422"/>
    <mergeCell ref="D419:F419"/>
    <mergeCell ref="G419:I419"/>
    <mergeCell ref="J419:L419"/>
    <mergeCell ref="D420:F420"/>
    <mergeCell ref="G420:I420"/>
    <mergeCell ref="D434:F434"/>
    <mergeCell ref="G434:I434"/>
    <mergeCell ref="J434:L434"/>
    <mergeCell ref="D431:F431"/>
    <mergeCell ref="G431:I431"/>
    <mergeCell ref="J431:L431"/>
    <mergeCell ref="G447:I447"/>
    <mergeCell ref="J442:L442"/>
    <mergeCell ref="D443:F443"/>
    <mergeCell ref="G443:I443"/>
    <mergeCell ref="J443:L443"/>
    <mergeCell ref="G436:I436"/>
    <mergeCell ref="J436:L436"/>
    <mergeCell ref="D439:F439"/>
    <mergeCell ref="D427:F427"/>
    <mergeCell ref="G427:I427"/>
    <mergeCell ref="G417:I417"/>
    <mergeCell ref="J439:L439"/>
    <mergeCell ref="J420:L420"/>
    <mergeCell ref="D388:F388"/>
    <mergeCell ref="G388:I388"/>
    <mergeCell ref="J388:L388"/>
    <mergeCell ref="D389:F389"/>
    <mergeCell ref="G389:I389"/>
    <mergeCell ref="J389:L389"/>
    <mergeCell ref="D386:F386"/>
    <mergeCell ref="G386:I386"/>
    <mergeCell ref="D370:F370"/>
    <mergeCell ref="G370:I370"/>
    <mergeCell ref="J370:L370"/>
    <mergeCell ref="D371:F371"/>
    <mergeCell ref="G371:I371"/>
    <mergeCell ref="J372:L372"/>
    <mergeCell ref="D377:F377"/>
    <mergeCell ref="G377:I377"/>
    <mergeCell ref="J377:L377"/>
    <mergeCell ref="D381:F381"/>
    <mergeCell ref="G381:I381"/>
    <mergeCell ref="J381:L381"/>
    <mergeCell ref="G379:I379"/>
    <mergeCell ref="J379:L379"/>
    <mergeCell ref="D374:F374"/>
    <mergeCell ref="G374:I374"/>
    <mergeCell ref="J374:L374"/>
    <mergeCell ref="D375:F375"/>
    <mergeCell ref="G375:I375"/>
    <mergeCell ref="J375:L375"/>
    <mergeCell ref="G385:I385"/>
    <mergeCell ref="J385:L385"/>
    <mergeCell ref="D272:F272"/>
    <mergeCell ref="D299:F299"/>
    <mergeCell ref="G299:I299"/>
    <mergeCell ref="J299:L299"/>
    <mergeCell ref="D296:F296"/>
    <mergeCell ref="G296:I296"/>
    <mergeCell ref="J296:L296"/>
    <mergeCell ref="D297:F297"/>
    <mergeCell ref="G297:I297"/>
    <mergeCell ref="D286:F286"/>
    <mergeCell ref="G286:I286"/>
    <mergeCell ref="J286:L286"/>
    <mergeCell ref="J294:L294"/>
    <mergeCell ref="G268:I268"/>
    <mergeCell ref="J268:L268"/>
    <mergeCell ref="D271:F271"/>
    <mergeCell ref="G271:I271"/>
    <mergeCell ref="J271:L271"/>
    <mergeCell ref="D273:F273"/>
    <mergeCell ref="G273:I273"/>
    <mergeCell ref="J273:L273"/>
    <mergeCell ref="D274:F274"/>
    <mergeCell ref="G274:I274"/>
    <mergeCell ref="J274:L274"/>
    <mergeCell ref="D295:F295"/>
    <mergeCell ref="D276:F276"/>
    <mergeCell ref="G276:I276"/>
    <mergeCell ref="J276:L276"/>
    <mergeCell ref="D298:F298"/>
    <mergeCell ref="G298:I298"/>
    <mergeCell ref="G275:I275"/>
    <mergeCell ref="J275:L275"/>
    <mergeCell ref="D325:F325"/>
    <mergeCell ref="G325:I325"/>
    <mergeCell ref="J325:L325"/>
    <mergeCell ref="J289:L289"/>
    <mergeCell ref="J272:L272"/>
    <mergeCell ref="J270:L270"/>
    <mergeCell ref="D18:F18"/>
    <mergeCell ref="G18:I18"/>
    <mergeCell ref="J19:L19"/>
    <mergeCell ref="D19:F19"/>
    <mergeCell ref="D67:F67"/>
    <mergeCell ref="G67:I67"/>
    <mergeCell ref="J67:L67"/>
    <mergeCell ref="D68:F68"/>
    <mergeCell ref="G68:I68"/>
    <mergeCell ref="J68:L68"/>
    <mergeCell ref="G73:I73"/>
    <mergeCell ref="J73:L73"/>
    <mergeCell ref="D38:F38"/>
    <mergeCell ref="G38:I38"/>
    <mergeCell ref="J39:L39"/>
    <mergeCell ref="D82:F82"/>
    <mergeCell ref="J297:L297"/>
    <mergeCell ref="J279:L279"/>
    <mergeCell ref="D280:F280"/>
    <mergeCell ref="D279:F279"/>
    <mergeCell ref="D284:F284"/>
    <mergeCell ref="G284:I284"/>
    <mergeCell ref="J284:L284"/>
    <mergeCell ref="G265:I265"/>
    <mergeCell ref="J265:L265"/>
    <mergeCell ref="D266:F266"/>
    <mergeCell ref="G264:I264"/>
    <mergeCell ref="J264:L264"/>
    <mergeCell ref="D269:F269"/>
    <mergeCell ref="G269:I269"/>
    <mergeCell ref="D267:F267"/>
    <mergeCell ref="G267:I267"/>
    <mergeCell ref="J267:L267"/>
    <mergeCell ref="D268:F268"/>
    <mergeCell ref="M36:Q36"/>
    <mergeCell ref="D37:F37"/>
    <mergeCell ref="G37:I37"/>
    <mergeCell ref="J38:L38"/>
    <mergeCell ref="D34:F34"/>
    <mergeCell ref="G34:I34"/>
    <mergeCell ref="J35:L35"/>
    <mergeCell ref="D35:F35"/>
    <mergeCell ref="G35:I35"/>
    <mergeCell ref="J36:L36"/>
    <mergeCell ref="D40:F40"/>
    <mergeCell ref="G40:I40"/>
    <mergeCell ref="D241:F241"/>
    <mergeCell ref="G241:I241"/>
    <mergeCell ref="J241:L241"/>
    <mergeCell ref="D224:F224"/>
    <mergeCell ref="G224:I224"/>
    <mergeCell ref="J224:L224"/>
    <mergeCell ref="D225:F225"/>
    <mergeCell ref="G225:I225"/>
    <mergeCell ref="J225:L225"/>
    <mergeCell ref="D222:F222"/>
    <mergeCell ref="G222:I222"/>
    <mergeCell ref="G266:I266"/>
    <mergeCell ref="J222:L222"/>
    <mergeCell ref="D223:F223"/>
    <mergeCell ref="G223:I223"/>
    <mergeCell ref="J223:L223"/>
    <mergeCell ref="D221:F221"/>
    <mergeCell ref="M229:Q229"/>
    <mergeCell ref="M230:Q230"/>
    <mergeCell ref="M231:Q231"/>
    <mergeCell ref="M232:Q232"/>
    <mergeCell ref="D15:F15"/>
    <mergeCell ref="G15:I15"/>
    <mergeCell ref="J16:L16"/>
    <mergeCell ref="D9:F9"/>
    <mergeCell ref="G9:I9"/>
    <mergeCell ref="J9:L9"/>
    <mergeCell ref="J10:L10"/>
    <mergeCell ref="B8:C8"/>
    <mergeCell ref="B59:C59"/>
    <mergeCell ref="D32:F32"/>
    <mergeCell ref="G32:I32"/>
    <mergeCell ref="J33:L33"/>
    <mergeCell ref="D74:F74"/>
    <mergeCell ref="G74:I74"/>
    <mergeCell ref="J74:L74"/>
    <mergeCell ref="D71:F71"/>
    <mergeCell ref="G71:I71"/>
    <mergeCell ref="J71:L71"/>
    <mergeCell ref="D72:F72"/>
    <mergeCell ref="G72:I72"/>
    <mergeCell ref="J72:L72"/>
    <mergeCell ref="M74:Q74"/>
    <mergeCell ref="D12:F12"/>
    <mergeCell ref="M38:Q38"/>
    <mergeCell ref="M34:Q34"/>
    <mergeCell ref="M35:Q35"/>
    <mergeCell ref="J63:L63"/>
    <mergeCell ref="D61:F61"/>
    <mergeCell ref="G61:I61"/>
    <mergeCell ref="G36:I36"/>
    <mergeCell ref="M33:Q33"/>
    <mergeCell ref="M32:Q32"/>
    <mergeCell ref="J34:L34"/>
    <mergeCell ref="J31:L31"/>
    <mergeCell ref="D60:F60"/>
    <mergeCell ref="G60:I60"/>
    <mergeCell ref="J60:L60"/>
    <mergeCell ref="M60:Q60"/>
    <mergeCell ref="M39:Q39"/>
    <mergeCell ref="M40:Q40"/>
    <mergeCell ref="G41:I41"/>
    <mergeCell ref="J41:L41"/>
    <mergeCell ref="D33:F33"/>
    <mergeCell ref="G33:I33"/>
    <mergeCell ref="G39:I39"/>
    <mergeCell ref="J12:L12"/>
    <mergeCell ref="D16:F16"/>
    <mergeCell ref="G16:I16"/>
    <mergeCell ref="D14:F14"/>
    <mergeCell ref="G14:I14"/>
    <mergeCell ref="J15:L15"/>
    <mergeCell ref="R31:R37"/>
    <mergeCell ref="G19:I19"/>
    <mergeCell ref="J20:L20"/>
    <mergeCell ref="D24:F24"/>
    <mergeCell ref="G24:I24"/>
    <mergeCell ref="J25:L25"/>
    <mergeCell ref="M25:Q25"/>
    <mergeCell ref="M26:Q26"/>
    <mergeCell ref="M27:Q27"/>
    <mergeCell ref="M28:Q28"/>
    <mergeCell ref="D25:F25"/>
    <mergeCell ref="G25:I25"/>
    <mergeCell ref="M37:Q37"/>
    <mergeCell ref="M29:Q29"/>
    <mergeCell ref="M30:Q30"/>
    <mergeCell ref="D22:F22"/>
    <mergeCell ref="G22:I22"/>
    <mergeCell ref="D23:F23"/>
    <mergeCell ref="G23:I23"/>
    <mergeCell ref="D28:F28"/>
    <mergeCell ref="G28:I28"/>
    <mergeCell ref="D29:F29"/>
    <mergeCell ref="G29:I29"/>
    <mergeCell ref="D30:F30"/>
    <mergeCell ref="G30:I30"/>
    <mergeCell ref="D26:F26"/>
    <mergeCell ref="S61:S67"/>
    <mergeCell ref="S68:S74"/>
    <mergeCell ref="S75:S81"/>
    <mergeCell ref="D41:F41"/>
    <mergeCell ref="M76:Q76"/>
    <mergeCell ref="D77:F77"/>
    <mergeCell ref="G77:I77"/>
    <mergeCell ref="J77:L77"/>
    <mergeCell ref="D69:F69"/>
    <mergeCell ref="G69:I69"/>
    <mergeCell ref="J69:L69"/>
    <mergeCell ref="D70:F70"/>
    <mergeCell ref="G70:I70"/>
    <mergeCell ref="J70:L70"/>
    <mergeCell ref="M41:Q41"/>
    <mergeCell ref="D42:F42"/>
    <mergeCell ref="G42:I42"/>
    <mergeCell ref="J42:L42"/>
    <mergeCell ref="M62:Q62"/>
    <mergeCell ref="M63:Q63"/>
    <mergeCell ref="M64:Q64"/>
    <mergeCell ref="M65:Q65"/>
    <mergeCell ref="G63:I63"/>
    <mergeCell ref="M42:Q42"/>
    <mergeCell ref="D43:F43"/>
    <mergeCell ref="G43:I43"/>
    <mergeCell ref="J43:L43"/>
    <mergeCell ref="M43:Q43"/>
    <mergeCell ref="D44:F44"/>
    <mergeCell ref="G44:I44"/>
    <mergeCell ref="J44:L44"/>
    <mergeCell ref="M44:Q44"/>
    <mergeCell ref="G82:I82"/>
    <mergeCell ref="J82:L82"/>
    <mergeCell ref="D79:F79"/>
    <mergeCell ref="G79:I79"/>
    <mergeCell ref="J79:L79"/>
    <mergeCell ref="D80:F80"/>
    <mergeCell ref="G80:I80"/>
    <mergeCell ref="J80:L80"/>
    <mergeCell ref="M79:Q79"/>
    <mergeCell ref="M80:Q80"/>
    <mergeCell ref="M81:Q81"/>
    <mergeCell ref="M82:Q82"/>
    <mergeCell ref="D78:F78"/>
    <mergeCell ref="G78:I78"/>
    <mergeCell ref="J78:L78"/>
    <mergeCell ref="D75:F75"/>
    <mergeCell ref="G75:I75"/>
    <mergeCell ref="J75:L75"/>
    <mergeCell ref="D76:F76"/>
    <mergeCell ref="G76:I76"/>
    <mergeCell ref="J76:L76"/>
    <mergeCell ref="M77:Q77"/>
    <mergeCell ref="M78:Q78"/>
    <mergeCell ref="D81:F81"/>
    <mergeCell ref="G81:I81"/>
    <mergeCell ref="J81:L81"/>
    <mergeCell ref="M75:Q75"/>
    <mergeCell ref="M83:Q83"/>
    <mergeCell ref="M84:Q84"/>
    <mergeCell ref="M85:Q85"/>
    <mergeCell ref="M86:Q86"/>
    <mergeCell ref="M87:Q87"/>
    <mergeCell ref="D85:F85"/>
    <mergeCell ref="G85:I85"/>
    <mergeCell ref="J85:L85"/>
    <mergeCell ref="D86:F86"/>
    <mergeCell ref="G86:I86"/>
    <mergeCell ref="J86:L86"/>
    <mergeCell ref="D83:F83"/>
    <mergeCell ref="G83:I83"/>
    <mergeCell ref="J83:L83"/>
    <mergeCell ref="D84:F84"/>
    <mergeCell ref="G84:I84"/>
    <mergeCell ref="J84:L84"/>
    <mergeCell ref="M91:Q91"/>
    <mergeCell ref="M92:Q92"/>
    <mergeCell ref="M93:Q93"/>
    <mergeCell ref="M94:Q94"/>
    <mergeCell ref="D89:F89"/>
    <mergeCell ref="G89:I89"/>
    <mergeCell ref="J89:L89"/>
    <mergeCell ref="D90:F90"/>
    <mergeCell ref="G90:I90"/>
    <mergeCell ref="J90:L90"/>
    <mergeCell ref="D87:F87"/>
    <mergeCell ref="G87:I87"/>
    <mergeCell ref="J87:L87"/>
    <mergeCell ref="D88:F88"/>
    <mergeCell ref="G88:I88"/>
    <mergeCell ref="J88:L88"/>
    <mergeCell ref="M88:Q88"/>
    <mergeCell ref="M89:Q89"/>
    <mergeCell ref="M90:Q90"/>
    <mergeCell ref="D91:F91"/>
    <mergeCell ref="G91:I91"/>
    <mergeCell ref="J91:L91"/>
    <mergeCell ref="D92:F92"/>
    <mergeCell ref="G92:I92"/>
    <mergeCell ref="J92:L92"/>
    <mergeCell ref="D93:F93"/>
    <mergeCell ref="G93:I93"/>
    <mergeCell ref="J93:L93"/>
    <mergeCell ref="D94:F94"/>
    <mergeCell ref="G94:I94"/>
    <mergeCell ref="J94:L94"/>
    <mergeCell ref="J112:L112"/>
    <mergeCell ref="D113:F113"/>
    <mergeCell ref="G113:I113"/>
    <mergeCell ref="J113:L113"/>
    <mergeCell ref="D114:F114"/>
    <mergeCell ref="M126:Q126"/>
    <mergeCell ref="R126:R132"/>
    <mergeCell ref="M127:Q127"/>
    <mergeCell ref="M128:Q128"/>
    <mergeCell ref="M129:Q129"/>
    <mergeCell ref="M130:Q130"/>
    <mergeCell ref="D118:F118"/>
    <mergeCell ref="G118:I118"/>
    <mergeCell ref="J118:L118"/>
    <mergeCell ref="D119:F119"/>
    <mergeCell ref="G119:I119"/>
    <mergeCell ref="J119:L119"/>
    <mergeCell ref="D116:F116"/>
    <mergeCell ref="G116:I116"/>
    <mergeCell ref="J116:L116"/>
    <mergeCell ref="D117:F117"/>
    <mergeCell ref="G117:I117"/>
    <mergeCell ref="J117:L117"/>
    <mergeCell ref="M131:Q131"/>
    <mergeCell ref="M132:Q132"/>
    <mergeCell ref="D130:F130"/>
    <mergeCell ref="G130:I130"/>
    <mergeCell ref="J130:L130"/>
    <mergeCell ref="D131:F131"/>
    <mergeCell ref="G131:I131"/>
    <mergeCell ref="J131:L131"/>
    <mergeCell ref="D128:F128"/>
    <mergeCell ref="G128:I128"/>
    <mergeCell ref="J128:L128"/>
    <mergeCell ref="D129:F129"/>
    <mergeCell ref="G129:I129"/>
    <mergeCell ref="J129:L129"/>
    <mergeCell ref="D120:F120"/>
    <mergeCell ref="G120:I120"/>
    <mergeCell ref="J120:L120"/>
    <mergeCell ref="D121:F121"/>
    <mergeCell ref="G121:I121"/>
    <mergeCell ref="J121:L121"/>
    <mergeCell ref="D126:F126"/>
    <mergeCell ref="G126:I126"/>
    <mergeCell ref="J126:L126"/>
    <mergeCell ref="D127:F127"/>
    <mergeCell ref="G127:I127"/>
    <mergeCell ref="J127:L127"/>
    <mergeCell ref="D124:F124"/>
    <mergeCell ref="G124:I124"/>
    <mergeCell ref="J124:L124"/>
    <mergeCell ref="D125:F125"/>
    <mergeCell ref="G125:I125"/>
    <mergeCell ref="J125:L125"/>
    <mergeCell ref="G123:I123"/>
    <mergeCell ref="J123:L123"/>
    <mergeCell ref="G122:I122"/>
    <mergeCell ref="J122:L122"/>
    <mergeCell ref="D123:F123"/>
    <mergeCell ref="D134:F134"/>
    <mergeCell ref="G134:I134"/>
    <mergeCell ref="J134:L134"/>
    <mergeCell ref="D135:F135"/>
    <mergeCell ref="G135:I135"/>
    <mergeCell ref="J135:L135"/>
    <mergeCell ref="D132:F132"/>
    <mergeCell ref="G132:I132"/>
    <mergeCell ref="J132:L132"/>
    <mergeCell ref="D133:F133"/>
    <mergeCell ref="G133:I133"/>
    <mergeCell ref="J133:L133"/>
    <mergeCell ref="M133:Q133"/>
    <mergeCell ref="R133:R139"/>
    <mergeCell ref="M134:Q134"/>
    <mergeCell ref="M135:Q135"/>
    <mergeCell ref="M136:Q136"/>
    <mergeCell ref="M137:Q137"/>
    <mergeCell ref="M138:Q138"/>
    <mergeCell ref="M139:Q139"/>
    <mergeCell ref="D138:F138"/>
    <mergeCell ref="G138:I138"/>
    <mergeCell ref="J138:L138"/>
    <mergeCell ref="D139:F139"/>
    <mergeCell ref="G139:I139"/>
    <mergeCell ref="J139:L139"/>
    <mergeCell ref="D136:F136"/>
    <mergeCell ref="G136:I136"/>
    <mergeCell ref="J136:L136"/>
    <mergeCell ref="D137:F137"/>
    <mergeCell ref="G137:I137"/>
    <mergeCell ref="J137:L137"/>
    <mergeCell ref="D142:F142"/>
    <mergeCell ref="G142:I142"/>
    <mergeCell ref="J142:L142"/>
    <mergeCell ref="D177:F177"/>
    <mergeCell ref="G177:I177"/>
    <mergeCell ref="J177:L177"/>
    <mergeCell ref="D140:F140"/>
    <mergeCell ref="G140:I140"/>
    <mergeCell ref="J140:L140"/>
    <mergeCell ref="D141:F141"/>
    <mergeCell ref="G141:I141"/>
    <mergeCell ref="J141:L141"/>
    <mergeCell ref="M140:Q140"/>
    <mergeCell ref="R140:R146"/>
    <mergeCell ref="M141:Q141"/>
    <mergeCell ref="M142:Q142"/>
    <mergeCell ref="D143:F143"/>
    <mergeCell ref="G143:I143"/>
    <mergeCell ref="J143:L143"/>
    <mergeCell ref="M143:Q143"/>
    <mergeCell ref="D144:F144"/>
    <mergeCell ref="G144:I144"/>
    <mergeCell ref="J144:L144"/>
    <mergeCell ref="J145:L145"/>
    <mergeCell ref="M145:Q145"/>
    <mergeCell ref="D146:F146"/>
    <mergeCell ref="G146:I146"/>
    <mergeCell ref="J146:L146"/>
    <mergeCell ref="M146:Q146"/>
    <mergeCell ref="M144:Q144"/>
    <mergeCell ref="D145:F145"/>
    <mergeCell ref="G145:I145"/>
    <mergeCell ref="J163:L163"/>
    <mergeCell ref="D164:F164"/>
    <mergeCell ref="G164:I164"/>
    <mergeCell ref="J164:L164"/>
    <mergeCell ref="D175:F175"/>
    <mergeCell ref="G175:I175"/>
    <mergeCell ref="J175:L175"/>
    <mergeCell ref="D176:F176"/>
    <mergeCell ref="G176:I176"/>
    <mergeCell ref="J176:L176"/>
    <mergeCell ref="D173:F173"/>
    <mergeCell ref="G173:I173"/>
    <mergeCell ref="J173:L173"/>
    <mergeCell ref="D174:F174"/>
    <mergeCell ref="G174:I174"/>
    <mergeCell ref="J174:L174"/>
    <mergeCell ref="D171:F171"/>
    <mergeCell ref="G171:I171"/>
    <mergeCell ref="J171:L171"/>
    <mergeCell ref="D172:F172"/>
    <mergeCell ref="G172:I172"/>
    <mergeCell ref="G167:I167"/>
    <mergeCell ref="J167:L167"/>
    <mergeCell ref="D168:F168"/>
    <mergeCell ref="G168:I168"/>
    <mergeCell ref="J168:L168"/>
    <mergeCell ref="D165:F165"/>
    <mergeCell ref="G165:I165"/>
    <mergeCell ref="J165:L165"/>
    <mergeCell ref="D166:F166"/>
    <mergeCell ref="G166:I166"/>
    <mergeCell ref="J166:L166"/>
    <mergeCell ref="D189:F189"/>
    <mergeCell ref="G189:I189"/>
    <mergeCell ref="J189:L189"/>
    <mergeCell ref="M189:Q189"/>
    <mergeCell ref="D190:F190"/>
    <mergeCell ref="G190:I190"/>
    <mergeCell ref="D179:F179"/>
    <mergeCell ref="G179:I179"/>
    <mergeCell ref="J179:L179"/>
    <mergeCell ref="D180:F180"/>
    <mergeCell ref="G180:I180"/>
    <mergeCell ref="J180:L180"/>
    <mergeCell ref="J190:L190"/>
    <mergeCell ref="M190:Q190"/>
    <mergeCell ref="M184:Q184"/>
    <mergeCell ref="D178:F178"/>
    <mergeCell ref="G178:I178"/>
    <mergeCell ref="J178:L178"/>
    <mergeCell ref="D183:F183"/>
    <mergeCell ref="G183:I183"/>
    <mergeCell ref="J183:L183"/>
    <mergeCell ref="D184:F184"/>
    <mergeCell ref="G184:I184"/>
    <mergeCell ref="J184:L184"/>
    <mergeCell ref="D181:F181"/>
    <mergeCell ref="G181:I181"/>
    <mergeCell ref="J181:L181"/>
    <mergeCell ref="D182:F182"/>
    <mergeCell ref="G182:I182"/>
    <mergeCell ref="J182:L182"/>
    <mergeCell ref="D185:F185"/>
    <mergeCell ref="M178:Q178"/>
    <mergeCell ref="G185:I185"/>
    <mergeCell ref="J185:L185"/>
    <mergeCell ref="D186:F186"/>
    <mergeCell ref="G186:I186"/>
    <mergeCell ref="J186:L186"/>
    <mergeCell ref="M181:Q181"/>
    <mergeCell ref="M182:Q182"/>
    <mergeCell ref="M183:Q183"/>
    <mergeCell ref="M185:Q185"/>
    <mergeCell ref="M186:Q186"/>
    <mergeCell ref="G221:I221"/>
    <mergeCell ref="J221:L221"/>
    <mergeCell ref="D187:F187"/>
    <mergeCell ref="G187:I187"/>
    <mergeCell ref="J187:L187"/>
    <mergeCell ref="D188:F188"/>
    <mergeCell ref="G188:I188"/>
    <mergeCell ref="J188:L188"/>
    <mergeCell ref="D213:F213"/>
    <mergeCell ref="G213:I213"/>
    <mergeCell ref="J213:L213"/>
    <mergeCell ref="D216:F216"/>
    <mergeCell ref="G216:I216"/>
    <mergeCell ref="J216:L216"/>
    <mergeCell ref="D214:F214"/>
    <mergeCell ref="G214:I214"/>
    <mergeCell ref="J214:L214"/>
    <mergeCell ref="D215:F215"/>
    <mergeCell ref="G215:I215"/>
    <mergeCell ref="D191:F191"/>
    <mergeCell ref="G191:I191"/>
    <mergeCell ref="J191:L191"/>
    <mergeCell ref="D192:F192"/>
    <mergeCell ref="G192:I192"/>
    <mergeCell ref="J192:L192"/>
    <mergeCell ref="D193:F193"/>
    <mergeCell ref="G193:I193"/>
    <mergeCell ref="J193:L193"/>
    <mergeCell ref="J228:L228"/>
    <mergeCell ref="D226:F226"/>
    <mergeCell ref="G226:I226"/>
    <mergeCell ref="J226:L226"/>
    <mergeCell ref="D227:F227"/>
    <mergeCell ref="G227:I227"/>
    <mergeCell ref="J227:L227"/>
    <mergeCell ref="D231:F231"/>
    <mergeCell ref="G231:I231"/>
    <mergeCell ref="J231:L231"/>
    <mergeCell ref="J237:L237"/>
    <mergeCell ref="J235:L235"/>
    <mergeCell ref="D228:F228"/>
    <mergeCell ref="G228:I228"/>
    <mergeCell ref="D217:F217"/>
    <mergeCell ref="G217:I217"/>
    <mergeCell ref="J217:L217"/>
    <mergeCell ref="D220:F220"/>
    <mergeCell ref="G220:I220"/>
    <mergeCell ref="J220:L220"/>
    <mergeCell ref="D218:F218"/>
    <mergeCell ref="G218:I218"/>
    <mergeCell ref="J218:L218"/>
    <mergeCell ref="D219:F219"/>
    <mergeCell ref="G219:I219"/>
    <mergeCell ref="J219:L219"/>
    <mergeCell ref="D238:F238"/>
    <mergeCell ref="G238:I238"/>
    <mergeCell ref="J238:L238"/>
    <mergeCell ref="D239:F239"/>
    <mergeCell ref="G239:I239"/>
    <mergeCell ref="J239:L239"/>
    <mergeCell ref="D240:F240"/>
    <mergeCell ref="G240:I240"/>
    <mergeCell ref="J240:L240"/>
    <mergeCell ref="D229:F229"/>
    <mergeCell ref="G229:I229"/>
    <mergeCell ref="D232:F232"/>
    <mergeCell ref="J229:L229"/>
    <mergeCell ref="D230:F230"/>
    <mergeCell ref="G230:I230"/>
    <mergeCell ref="J230:L230"/>
    <mergeCell ref="M228:Q228"/>
    <mergeCell ref="G232:I232"/>
    <mergeCell ref="J232:L232"/>
    <mergeCell ref="D233:F233"/>
    <mergeCell ref="G233:I233"/>
    <mergeCell ref="J233:L233"/>
    <mergeCell ref="D234:F234"/>
    <mergeCell ref="G234:I234"/>
    <mergeCell ref="J234:L234"/>
    <mergeCell ref="D236:F236"/>
    <mergeCell ref="G236:I236"/>
    <mergeCell ref="J236:L236"/>
    <mergeCell ref="D237:F237"/>
    <mergeCell ref="G237:I237"/>
    <mergeCell ref="D235:F235"/>
    <mergeCell ref="G235:I235"/>
    <mergeCell ref="R279:R285"/>
    <mergeCell ref="M280:Q280"/>
    <mergeCell ref="D281:F281"/>
    <mergeCell ref="G281:I281"/>
    <mergeCell ref="J281:L281"/>
    <mergeCell ref="M281:Q281"/>
    <mergeCell ref="D282:F282"/>
    <mergeCell ref="G282:I282"/>
    <mergeCell ref="G279:I279"/>
    <mergeCell ref="J282:L282"/>
    <mergeCell ref="M282:Q282"/>
    <mergeCell ref="D283:F283"/>
    <mergeCell ref="G283:I283"/>
    <mergeCell ref="D291:F291"/>
    <mergeCell ref="M279:Q279"/>
    <mergeCell ref="G287:I287"/>
    <mergeCell ref="J287:L287"/>
    <mergeCell ref="M287:Q287"/>
    <mergeCell ref="D288:F288"/>
    <mergeCell ref="G288:I288"/>
    <mergeCell ref="J288:L288"/>
    <mergeCell ref="D287:F287"/>
    <mergeCell ref="G280:I280"/>
    <mergeCell ref="J280:L280"/>
    <mergeCell ref="J283:L283"/>
    <mergeCell ref="D327:F327"/>
    <mergeCell ref="G327:I327"/>
    <mergeCell ref="J327:L327"/>
    <mergeCell ref="M327:Q327"/>
    <mergeCell ref="D326:F326"/>
    <mergeCell ref="G326:I326"/>
    <mergeCell ref="G338:I338"/>
    <mergeCell ref="J338:L338"/>
    <mergeCell ref="D346:F346"/>
    <mergeCell ref="G346:I346"/>
    <mergeCell ref="J346:L346"/>
    <mergeCell ref="D328:F328"/>
    <mergeCell ref="G328:I328"/>
    <mergeCell ref="J328:L328"/>
    <mergeCell ref="M328:Q328"/>
    <mergeCell ref="D329:F329"/>
    <mergeCell ref="G329:I329"/>
    <mergeCell ref="J329:L329"/>
    <mergeCell ref="M329:Q329"/>
    <mergeCell ref="D330:F330"/>
    <mergeCell ref="G330:I330"/>
    <mergeCell ref="J330:L330"/>
    <mergeCell ref="M330:Q330"/>
    <mergeCell ref="D344:F344"/>
    <mergeCell ref="G344:I344"/>
    <mergeCell ref="J344:L344"/>
    <mergeCell ref="M334:Q334"/>
    <mergeCell ref="J332:L332"/>
    <mergeCell ref="J326:L326"/>
    <mergeCell ref="G343:I343"/>
    <mergeCell ref="D340:F340"/>
    <mergeCell ref="G333:I333"/>
    <mergeCell ref="G336:I336"/>
    <mergeCell ref="D349:F349"/>
    <mergeCell ref="G349:I349"/>
    <mergeCell ref="J349:L349"/>
    <mergeCell ref="M344:Q344"/>
    <mergeCell ref="M345:Q345"/>
    <mergeCell ref="M346:Q346"/>
    <mergeCell ref="M347:Q347"/>
    <mergeCell ref="M348:Q348"/>
    <mergeCell ref="M349:Q349"/>
    <mergeCell ref="M343:Q343"/>
    <mergeCell ref="D341:F341"/>
    <mergeCell ref="G341:I341"/>
    <mergeCell ref="J341:L341"/>
    <mergeCell ref="D342:F342"/>
    <mergeCell ref="G342:I342"/>
    <mergeCell ref="J342:L342"/>
    <mergeCell ref="D339:F339"/>
    <mergeCell ref="G339:I339"/>
    <mergeCell ref="G340:I340"/>
    <mergeCell ref="J340:L340"/>
    <mergeCell ref="D337:F337"/>
    <mergeCell ref="G337:I337"/>
    <mergeCell ref="J337:L337"/>
    <mergeCell ref="D338:F338"/>
    <mergeCell ref="D350:F350"/>
    <mergeCell ref="G350:I350"/>
    <mergeCell ref="J350:L350"/>
    <mergeCell ref="J371:L371"/>
    <mergeCell ref="D384:F384"/>
    <mergeCell ref="G384:I384"/>
    <mergeCell ref="J384:L384"/>
    <mergeCell ref="D383:F383"/>
    <mergeCell ref="G383:I383"/>
    <mergeCell ref="J383:L383"/>
    <mergeCell ref="D366:F366"/>
    <mergeCell ref="G366:I366"/>
    <mergeCell ref="J366:L366"/>
    <mergeCell ref="D367:F367"/>
    <mergeCell ref="G367:I367"/>
    <mergeCell ref="J367:L367"/>
    <mergeCell ref="D372:F372"/>
    <mergeCell ref="G372:I372"/>
    <mergeCell ref="D368:F368"/>
    <mergeCell ref="G368:I368"/>
    <mergeCell ref="J368:L368"/>
    <mergeCell ref="D369:F369"/>
    <mergeCell ref="G369:I369"/>
    <mergeCell ref="J369:L369"/>
    <mergeCell ref="G380:I380"/>
    <mergeCell ref="J380:L380"/>
    <mergeCell ref="D393:F393"/>
    <mergeCell ref="G393:I393"/>
    <mergeCell ref="J393:L393"/>
    <mergeCell ref="D400:F400"/>
    <mergeCell ref="G400:I400"/>
    <mergeCell ref="J400:L400"/>
    <mergeCell ref="D401:F401"/>
    <mergeCell ref="G401:I401"/>
    <mergeCell ref="J401:L401"/>
    <mergeCell ref="R395:R401"/>
    <mergeCell ref="M396:Q396"/>
    <mergeCell ref="M397:Q397"/>
    <mergeCell ref="M398:Q398"/>
    <mergeCell ref="M399:Q399"/>
    <mergeCell ref="M400:Q400"/>
    <mergeCell ref="M401:Q401"/>
    <mergeCell ref="D440:F440"/>
    <mergeCell ref="G440:I440"/>
    <mergeCell ref="J440:L440"/>
    <mergeCell ref="D436:F436"/>
    <mergeCell ref="M432:Q432"/>
    <mergeCell ref="M426:Q426"/>
    <mergeCell ref="M421:Q421"/>
    <mergeCell ref="M427:Q427"/>
    <mergeCell ref="J396:L396"/>
    <mergeCell ref="J427:L427"/>
    <mergeCell ref="D428:F428"/>
    <mergeCell ref="G428:I428"/>
    <mergeCell ref="J428:L428"/>
    <mergeCell ref="G426:I426"/>
    <mergeCell ref="J426:L426"/>
    <mergeCell ref="J418:L418"/>
    <mergeCell ref="D423:F423"/>
    <mergeCell ref="G423:I423"/>
    <mergeCell ref="J423:L423"/>
    <mergeCell ref="D424:F424"/>
    <mergeCell ref="G424:I424"/>
    <mergeCell ref="J424:L424"/>
    <mergeCell ref="D425:F425"/>
    <mergeCell ref="G425:I425"/>
    <mergeCell ref="D432:F432"/>
    <mergeCell ref="G432:I432"/>
    <mergeCell ref="J432:L432"/>
    <mergeCell ref="M420:Q420"/>
    <mergeCell ref="J425:L425"/>
    <mergeCell ref="M425:Q425"/>
    <mergeCell ref="M428:Q428"/>
    <mergeCell ref="M429:Q429"/>
    <mergeCell ref="M430:Q430"/>
    <mergeCell ref="M423:Q423"/>
    <mergeCell ref="M424:Q424"/>
    <mergeCell ref="M431:Q431"/>
    <mergeCell ref="D429:F429"/>
    <mergeCell ref="G429:I429"/>
    <mergeCell ref="J429:L429"/>
    <mergeCell ref="D430:F430"/>
    <mergeCell ref="G430:I430"/>
    <mergeCell ref="J430:L430"/>
    <mergeCell ref="D444:F444"/>
    <mergeCell ref="G444:I444"/>
    <mergeCell ref="J444:L444"/>
    <mergeCell ref="D441:F441"/>
    <mergeCell ref="G441:I441"/>
    <mergeCell ref="D451:F451"/>
    <mergeCell ref="G451:I451"/>
    <mergeCell ref="J451:L451"/>
    <mergeCell ref="D448:F448"/>
    <mergeCell ref="G448:I448"/>
    <mergeCell ref="J448:L448"/>
    <mergeCell ref="D449:F449"/>
    <mergeCell ref="G449:I449"/>
    <mergeCell ref="J449:L449"/>
    <mergeCell ref="D445:F445"/>
    <mergeCell ref="G445:I445"/>
    <mergeCell ref="J445:L445"/>
    <mergeCell ref="D446:F446"/>
    <mergeCell ref="G446:I446"/>
    <mergeCell ref="J446:L446"/>
    <mergeCell ref="D450:F450"/>
    <mergeCell ref="G450:I450"/>
    <mergeCell ref="J447:L447"/>
    <mergeCell ref="D442:F442"/>
    <mergeCell ref="J450:L450"/>
    <mergeCell ref="D488:F488"/>
    <mergeCell ref="G488:I488"/>
    <mergeCell ref="J488:L488"/>
    <mergeCell ref="D489:F489"/>
    <mergeCell ref="G489:I489"/>
    <mergeCell ref="D452:F452"/>
    <mergeCell ref="G452:I452"/>
    <mergeCell ref="J452:L452"/>
    <mergeCell ref="D478:F478"/>
    <mergeCell ref="G478:I478"/>
    <mergeCell ref="J478:L478"/>
    <mergeCell ref="D479:F479"/>
    <mergeCell ref="G479:I479"/>
    <mergeCell ref="J479:L479"/>
    <mergeCell ref="D476:F476"/>
    <mergeCell ref="G476:I476"/>
    <mergeCell ref="J476:L476"/>
    <mergeCell ref="D477:F477"/>
    <mergeCell ref="G477:I477"/>
    <mergeCell ref="J477:L477"/>
    <mergeCell ref="D475:F475"/>
    <mergeCell ref="G475:I475"/>
    <mergeCell ref="J475:L475"/>
    <mergeCell ref="D468:F468"/>
    <mergeCell ref="G468:I468"/>
    <mergeCell ref="J468:L468"/>
    <mergeCell ref="D469:F469"/>
    <mergeCell ref="G469:I469"/>
    <mergeCell ref="D486:F486"/>
    <mergeCell ref="G486:I486"/>
    <mergeCell ref="J486:L486"/>
    <mergeCell ref="D487:F487"/>
    <mergeCell ref="D521:F521"/>
    <mergeCell ref="G521:I521"/>
    <mergeCell ref="J521:L521"/>
    <mergeCell ref="D522:F522"/>
    <mergeCell ref="G522:I522"/>
    <mergeCell ref="J522:L522"/>
    <mergeCell ref="D498:F498"/>
    <mergeCell ref="G498:I498"/>
    <mergeCell ref="J498:L498"/>
    <mergeCell ref="D503:F503"/>
    <mergeCell ref="G503:I503"/>
    <mergeCell ref="J503:L503"/>
    <mergeCell ref="D501:F501"/>
    <mergeCell ref="G501:I501"/>
    <mergeCell ref="J501:L501"/>
    <mergeCell ref="D502:F502"/>
    <mergeCell ref="G502:I502"/>
    <mergeCell ref="J502:L502"/>
    <mergeCell ref="D520:F520"/>
    <mergeCell ref="G520:I520"/>
    <mergeCell ref="J520:L520"/>
    <mergeCell ref="J500:L500"/>
    <mergeCell ref="G487:I487"/>
    <mergeCell ref="D482:F482"/>
    <mergeCell ref="G482:I482"/>
    <mergeCell ref="J482:L482"/>
    <mergeCell ref="D480:F480"/>
    <mergeCell ref="G480:I480"/>
    <mergeCell ref="J480:L480"/>
    <mergeCell ref="D481:F481"/>
    <mergeCell ref="G481:I481"/>
    <mergeCell ref="J481:L481"/>
    <mergeCell ref="D484:F484"/>
    <mergeCell ref="G484:I484"/>
    <mergeCell ref="J484:L484"/>
    <mergeCell ref="D485:F485"/>
    <mergeCell ref="G485:I485"/>
    <mergeCell ref="J485:L485"/>
    <mergeCell ref="D483:F483"/>
    <mergeCell ref="G483:I483"/>
    <mergeCell ref="J483:L483"/>
    <mergeCell ref="J487:L487"/>
    <mergeCell ref="Y8:Z8"/>
    <mergeCell ref="W8:W9"/>
    <mergeCell ref="S10:S16"/>
    <mergeCell ref="S17:S23"/>
    <mergeCell ref="S24:S30"/>
    <mergeCell ref="S31:S37"/>
    <mergeCell ref="S279:S285"/>
    <mergeCell ref="S286:S292"/>
    <mergeCell ref="S293:S299"/>
    <mergeCell ref="S316:S322"/>
    <mergeCell ref="S323:S329"/>
    <mergeCell ref="S483:S489"/>
    <mergeCell ref="R38:R44"/>
    <mergeCell ref="S38:S44"/>
    <mergeCell ref="J27:L27"/>
    <mergeCell ref="D27:F27"/>
    <mergeCell ref="G27:I27"/>
    <mergeCell ref="J28:L28"/>
    <mergeCell ref="S330:S336"/>
    <mergeCell ref="S476:S482"/>
    <mergeCell ref="S82:S88"/>
    <mergeCell ref="S89:S95"/>
    <mergeCell ref="S112:S118"/>
    <mergeCell ref="S119:S125"/>
    <mergeCell ref="S126:S132"/>
    <mergeCell ref="S133:S139"/>
    <mergeCell ref="S140:S146"/>
    <mergeCell ref="S184:S190"/>
    <mergeCell ref="S191:S197"/>
    <mergeCell ref="S228:S234"/>
    <mergeCell ref="S235:S241"/>
    <mergeCell ref="S242:S248"/>
    <mergeCell ref="S177:S183"/>
    <mergeCell ref="R527:R533"/>
    <mergeCell ref="R228:R234"/>
    <mergeCell ref="R344:R350"/>
    <mergeCell ref="R432:R438"/>
    <mergeCell ref="M433:Q433"/>
    <mergeCell ref="M434:Q434"/>
    <mergeCell ref="M435:Q435"/>
    <mergeCell ref="M436:Q436"/>
    <mergeCell ref="M323:Q323"/>
    <mergeCell ref="R323:R329"/>
    <mergeCell ref="M324:Q324"/>
    <mergeCell ref="M325:Q325"/>
    <mergeCell ref="M326:Q326"/>
    <mergeCell ref="M283:Q283"/>
    <mergeCell ref="R184:R190"/>
    <mergeCell ref="M187:Q187"/>
    <mergeCell ref="O518:P518"/>
    <mergeCell ref="M188:Q188"/>
    <mergeCell ref="M177:Q177"/>
    <mergeCell ref="R177:R183"/>
    <mergeCell ref="M179:Q179"/>
    <mergeCell ref="M180:Q180"/>
    <mergeCell ref="M485:Q485"/>
    <mergeCell ref="M486:Q486"/>
    <mergeCell ref="M487:Q487"/>
    <mergeCell ref="M488:Q488"/>
    <mergeCell ref="M489:Q489"/>
    <mergeCell ref="M533:Q533"/>
    <mergeCell ref="M233:Q233"/>
    <mergeCell ref="M234:Q234"/>
    <mergeCell ref="M221:Q221"/>
    <mergeCell ref="S585:S591"/>
    <mergeCell ref="S592:S598"/>
    <mergeCell ref="S599:S605"/>
    <mergeCell ref="S337:S343"/>
    <mergeCell ref="S344:S350"/>
    <mergeCell ref="S367:S373"/>
    <mergeCell ref="S374:S380"/>
    <mergeCell ref="S381:S387"/>
    <mergeCell ref="S388:S394"/>
    <mergeCell ref="S395:S401"/>
    <mergeCell ref="S418:S424"/>
    <mergeCell ref="S425:S431"/>
    <mergeCell ref="S432:S438"/>
    <mergeCell ref="S439:S445"/>
    <mergeCell ref="S446:S452"/>
    <mergeCell ref="S469:S475"/>
    <mergeCell ref="S534:S540"/>
    <mergeCell ref="S541:S547"/>
    <mergeCell ref="S571:S577"/>
    <mergeCell ref="S578:S584"/>
    <mergeCell ref="S490:S496"/>
    <mergeCell ref="S497:S503"/>
    <mergeCell ref="S520:S526"/>
    <mergeCell ref="S527:S533"/>
    <mergeCell ref="Q518:T518"/>
    <mergeCell ref="Q569:T569"/>
    <mergeCell ref="T599:T605"/>
    <mergeCell ref="T432:T438"/>
    <mergeCell ref="T439:T445"/>
    <mergeCell ref="T446:T452"/>
    <mergeCell ref="T469:T475"/>
    <mergeCell ref="T476:T482"/>
    <mergeCell ref="T10:T16"/>
    <mergeCell ref="T17:T23"/>
    <mergeCell ref="T24:T30"/>
    <mergeCell ref="T31:T37"/>
    <mergeCell ref="T38:T44"/>
    <mergeCell ref="R24:R30"/>
    <mergeCell ref="M31:Q31"/>
    <mergeCell ref="D17:F17"/>
    <mergeCell ref="G17:I17"/>
    <mergeCell ref="J18:L18"/>
    <mergeCell ref="D20:F20"/>
    <mergeCell ref="G20:I20"/>
    <mergeCell ref="J21:L21"/>
    <mergeCell ref="R17:R23"/>
    <mergeCell ref="D21:F21"/>
    <mergeCell ref="G21:I21"/>
    <mergeCell ref="J22:L22"/>
    <mergeCell ref="D31:F31"/>
    <mergeCell ref="G31:I31"/>
    <mergeCell ref="J32:L32"/>
    <mergeCell ref="D36:F36"/>
    <mergeCell ref="G12:I12"/>
    <mergeCell ref="J13:L13"/>
    <mergeCell ref="R10:R16"/>
    <mergeCell ref="D13:F13"/>
    <mergeCell ref="G13:I13"/>
    <mergeCell ref="J14:L14"/>
    <mergeCell ref="D10:F10"/>
    <mergeCell ref="G10:I10"/>
    <mergeCell ref="J11:L11"/>
    <mergeCell ref="D11:F11"/>
    <mergeCell ref="G11:I11"/>
    <mergeCell ref="T61:T67"/>
    <mergeCell ref="T68:T74"/>
    <mergeCell ref="T75:T81"/>
    <mergeCell ref="T82:T88"/>
    <mergeCell ref="T89:T95"/>
    <mergeCell ref="T112:T118"/>
    <mergeCell ref="T119:T125"/>
    <mergeCell ref="T126:T132"/>
    <mergeCell ref="T133:T139"/>
    <mergeCell ref="T140:T146"/>
    <mergeCell ref="T163:T169"/>
    <mergeCell ref="T170:T176"/>
    <mergeCell ref="T177:T183"/>
    <mergeCell ref="T184:T190"/>
    <mergeCell ref="T191:T197"/>
    <mergeCell ref="T214:T220"/>
    <mergeCell ref="T221:T227"/>
    <mergeCell ref="T483:T489"/>
    <mergeCell ref="T490:T496"/>
    <mergeCell ref="T497:T503"/>
    <mergeCell ref="T520:T526"/>
    <mergeCell ref="T527:T533"/>
    <mergeCell ref="T534:T540"/>
    <mergeCell ref="T541:T547"/>
    <mergeCell ref="T548:T554"/>
    <mergeCell ref="T571:T577"/>
    <mergeCell ref="T578:T584"/>
    <mergeCell ref="T585:T591"/>
    <mergeCell ref="T592:T598"/>
    <mergeCell ref="T228:T234"/>
    <mergeCell ref="T235:T241"/>
    <mergeCell ref="T242:T248"/>
    <mergeCell ref="T265:T271"/>
    <mergeCell ref="T272:T278"/>
    <mergeCell ref="T279:T285"/>
    <mergeCell ref="T286:T292"/>
    <mergeCell ref="T293:T299"/>
    <mergeCell ref="T316:T322"/>
    <mergeCell ref="T323:T329"/>
    <mergeCell ref="T330:T336"/>
    <mergeCell ref="T337:T343"/>
    <mergeCell ref="T344:T350"/>
    <mergeCell ref="T367:T373"/>
    <mergeCell ref="T374:T380"/>
    <mergeCell ref="T381:T387"/>
    <mergeCell ref="T388:T394"/>
  </mergeCells>
  <phoneticPr fontId="1"/>
  <conditionalFormatting sqref="B62:Q67 C38:Q40 B10:Q37 C68:Q74">
    <cfRule type="expression" dxfId="158" priority="512">
      <formula>IF($B10="ー",TRUE,FALSE)</formula>
    </cfRule>
  </conditionalFormatting>
  <conditionalFormatting sqref="C61:Q61">
    <cfRule type="expression" dxfId="157" priority="326">
      <formula>IF($B61="ー",TRUE,FALSE)</formula>
    </cfRule>
  </conditionalFormatting>
  <conditionalFormatting sqref="B61">
    <cfRule type="expression" dxfId="156" priority="322">
      <formula>IF($B61="ー",TRUE,FALSE)</formula>
    </cfRule>
  </conditionalFormatting>
  <conditionalFormatting sqref="C41:Q44">
    <cfRule type="expression" dxfId="155" priority="280">
      <formula>IF($B41="ー",TRUE,FALSE)</formula>
    </cfRule>
  </conditionalFormatting>
  <conditionalFormatting sqref="B39:B44">
    <cfRule type="expression" dxfId="154" priority="277">
      <formula>IF($B39="ー",TRUE,FALSE)</formula>
    </cfRule>
  </conditionalFormatting>
  <conditionalFormatting sqref="B69:B74">
    <cfRule type="expression" dxfId="153" priority="274">
      <formula>IF($B69="ー",TRUE,FALSE)</formula>
    </cfRule>
  </conditionalFormatting>
  <conditionalFormatting sqref="B38">
    <cfRule type="expression" dxfId="152" priority="266">
      <formula>IF($B38="ー",TRUE,FALSE)</formula>
    </cfRule>
  </conditionalFormatting>
  <conditionalFormatting sqref="B68">
    <cfRule type="expression" dxfId="151" priority="265">
      <formula>IF($B68="ー",TRUE,FALSE)</formula>
    </cfRule>
  </conditionalFormatting>
  <conditionalFormatting sqref="C75:Q79 C80:F81 J80:Q81">
    <cfRule type="expression" dxfId="150" priority="151">
      <formula>IF($B75="ー",TRUE,FALSE)</formula>
    </cfRule>
  </conditionalFormatting>
  <conditionalFormatting sqref="B76:B81">
    <cfRule type="expression" dxfId="149" priority="150">
      <formula>IF($B76="ー",TRUE,FALSE)</formula>
    </cfRule>
  </conditionalFormatting>
  <conditionalFormatting sqref="B75">
    <cfRule type="expression" dxfId="148" priority="149">
      <formula>IF($B75="ー",TRUE,FALSE)</formula>
    </cfRule>
  </conditionalFormatting>
  <conditionalFormatting sqref="C82:Q86 C87:F88 J87:Q88">
    <cfRule type="expression" dxfId="147" priority="148">
      <formula>IF($B82="ー",TRUE,FALSE)</formula>
    </cfRule>
  </conditionalFormatting>
  <conditionalFormatting sqref="B83:B88">
    <cfRule type="expression" dxfId="146" priority="147">
      <formula>IF($B83="ー",TRUE,FALSE)</formula>
    </cfRule>
  </conditionalFormatting>
  <conditionalFormatting sqref="B82">
    <cfRule type="expression" dxfId="145" priority="146">
      <formula>IF($B82="ー",TRUE,FALSE)</formula>
    </cfRule>
  </conditionalFormatting>
  <conditionalFormatting sqref="C89:Q95">
    <cfRule type="expression" dxfId="144" priority="145">
      <formula>IF($B89="ー",TRUE,FALSE)</formula>
    </cfRule>
  </conditionalFormatting>
  <conditionalFormatting sqref="B90:B95">
    <cfRule type="expression" dxfId="143" priority="144">
      <formula>IF($B90="ー",TRUE,FALSE)</formula>
    </cfRule>
  </conditionalFormatting>
  <conditionalFormatting sqref="B89">
    <cfRule type="expression" dxfId="142" priority="143">
      <formula>IF($B89="ー",TRUE,FALSE)</formula>
    </cfRule>
  </conditionalFormatting>
  <conditionalFormatting sqref="B113:Q118 C119:Q125">
    <cfRule type="expression" dxfId="141" priority="142">
      <formula>IF($B113="ー",TRUE,FALSE)</formula>
    </cfRule>
  </conditionalFormatting>
  <conditionalFormatting sqref="C112:Q112">
    <cfRule type="expression" dxfId="140" priority="141">
      <formula>IF($B112="ー",TRUE,FALSE)</formula>
    </cfRule>
  </conditionalFormatting>
  <conditionalFormatting sqref="B112">
    <cfRule type="expression" dxfId="139" priority="140">
      <formula>IF($B112="ー",TRUE,FALSE)</formula>
    </cfRule>
  </conditionalFormatting>
  <conditionalFormatting sqref="B120:B125">
    <cfRule type="expression" dxfId="138" priority="139">
      <formula>IF($B120="ー",TRUE,FALSE)</formula>
    </cfRule>
  </conditionalFormatting>
  <conditionalFormatting sqref="B119">
    <cfRule type="expression" dxfId="137" priority="138">
      <formula>IF($B119="ー",TRUE,FALSE)</formula>
    </cfRule>
  </conditionalFormatting>
  <conditionalFormatting sqref="C126:Q132">
    <cfRule type="expression" dxfId="136" priority="137">
      <formula>IF($B126="ー",TRUE,FALSE)</formula>
    </cfRule>
  </conditionalFormatting>
  <conditionalFormatting sqref="B127:B132">
    <cfRule type="expression" dxfId="135" priority="136">
      <formula>IF($B127="ー",TRUE,FALSE)</formula>
    </cfRule>
  </conditionalFormatting>
  <conditionalFormatting sqref="B126">
    <cfRule type="expression" dxfId="134" priority="135">
      <formula>IF($B126="ー",TRUE,FALSE)</formula>
    </cfRule>
  </conditionalFormatting>
  <conditionalFormatting sqref="C133:Q139">
    <cfRule type="expression" dxfId="133" priority="134">
      <formula>IF($B133="ー",TRUE,FALSE)</formula>
    </cfRule>
  </conditionalFormatting>
  <conditionalFormatting sqref="B134:B139">
    <cfRule type="expression" dxfId="132" priority="133">
      <formula>IF($B134="ー",TRUE,FALSE)</formula>
    </cfRule>
  </conditionalFormatting>
  <conditionalFormatting sqref="B133">
    <cfRule type="expression" dxfId="131" priority="132">
      <formula>IF($B133="ー",TRUE,FALSE)</formula>
    </cfRule>
  </conditionalFormatting>
  <conditionalFormatting sqref="C140:Q146">
    <cfRule type="expression" dxfId="130" priority="131">
      <formula>IF($B140="ー",TRUE,FALSE)</formula>
    </cfRule>
  </conditionalFormatting>
  <conditionalFormatting sqref="B141:B146">
    <cfRule type="expression" dxfId="129" priority="130">
      <formula>IF($B141="ー",TRUE,FALSE)</formula>
    </cfRule>
  </conditionalFormatting>
  <conditionalFormatting sqref="B140">
    <cfRule type="expression" dxfId="128" priority="129">
      <formula>IF($B140="ー",TRUE,FALSE)</formula>
    </cfRule>
  </conditionalFormatting>
  <conditionalFormatting sqref="B164:Q169 C170:Q176">
    <cfRule type="expression" dxfId="127" priority="128">
      <formula>IF($B164="ー",TRUE,FALSE)</formula>
    </cfRule>
  </conditionalFormatting>
  <conditionalFormatting sqref="C163:Q163">
    <cfRule type="expression" dxfId="126" priority="127">
      <formula>IF($B163="ー",TRUE,FALSE)</formula>
    </cfRule>
  </conditionalFormatting>
  <conditionalFormatting sqref="B163">
    <cfRule type="expression" dxfId="125" priority="126">
      <formula>IF($B163="ー",TRUE,FALSE)</formula>
    </cfRule>
  </conditionalFormatting>
  <conditionalFormatting sqref="B171:B176">
    <cfRule type="expression" dxfId="124" priority="125">
      <formula>IF($B171="ー",TRUE,FALSE)</formula>
    </cfRule>
  </conditionalFormatting>
  <conditionalFormatting sqref="B170">
    <cfRule type="expression" dxfId="123" priority="124">
      <formula>IF($B170="ー",TRUE,FALSE)</formula>
    </cfRule>
  </conditionalFormatting>
  <conditionalFormatting sqref="C177:Q183">
    <cfRule type="expression" dxfId="122" priority="123">
      <formula>IF($B177="ー",TRUE,FALSE)</formula>
    </cfRule>
  </conditionalFormatting>
  <conditionalFormatting sqref="B178:B183">
    <cfRule type="expression" dxfId="121" priority="122">
      <formula>IF($B178="ー",TRUE,FALSE)</formula>
    </cfRule>
  </conditionalFormatting>
  <conditionalFormatting sqref="B177">
    <cfRule type="expression" dxfId="120" priority="121">
      <formula>IF($B177="ー",TRUE,FALSE)</formula>
    </cfRule>
  </conditionalFormatting>
  <conditionalFormatting sqref="C184:Q190">
    <cfRule type="expression" dxfId="119" priority="120">
      <formula>IF($B184="ー",TRUE,FALSE)</formula>
    </cfRule>
  </conditionalFormatting>
  <conditionalFormatting sqref="B185:B190">
    <cfRule type="expression" dxfId="118" priority="119">
      <formula>IF($B185="ー",TRUE,FALSE)</formula>
    </cfRule>
  </conditionalFormatting>
  <conditionalFormatting sqref="B184">
    <cfRule type="expression" dxfId="117" priority="118">
      <formula>IF($B184="ー",TRUE,FALSE)</formula>
    </cfRule>
  </conditionalFormatting>
  <conditionalFormatting sqref="C191:Q197">
    <cfRule type="expression" dxfId="116" priority="117">
      <formula>IF($B191="ー",TRUE,FALSE)</formula>
    </cfRule>
  </conditionalFormatting>
  <conditionalFormatting sqref="B192:B197">
    <cfRule type="expression" dxfId="115" priority="116">
      <formula>IF($B192="ー",TRUE,FALSE)</formula>
    </cfRule>
  </conditionalFormatting>
  <conditionalFormatting sqref="B191">
    <cfRule type="expression" dxfId="114" priority="115">
      <formula>IF($B191="ー",TRUE,FALSE)</formula>
    </cfRule>
  </conditionalFormatting>
  <conditionalFormatting sqref="B215:Q220 C221:Q227">
    <cfRule type="expression" dxfId="113" priority="114">
      <formula>IF($B215="ー",TRUE,FALSE)</formula>
    </cfRule>
  </conditionalFormatting>
  <conditionalFormatting sqref="C214:Q214">
    <cfRule type="expression" dxfId="112" priority="113">
      <formula>IF($B214="ー",TRUE,FALSE)</formula>
    </cfRule>
  </conditionalFormatting>
  <conditionalFormatting sqref="B214">
    <cfRule type="expression" dxfId="111" priority="112">
      <formula>IF($B214="ー",TRUE,FALSE)</formula>
    </cfRule>
  </conditionalFormatting>
  <conditionalFormatting sqref="B222:B227">
    <cfRule type="expression" dxfId="110" priority="111">
      <formula>IF($B222="ー",TRUE,FALSE)</formula>
    </cfRule>
  </conditionalFormatting>
  <conditionalFormatting sqref="B221">
    <cfRule type="expression" dxfId="109" priority="110">
      <formula>IF($B221="ー",TRUE,FALSE)</formula>
    </cfRule>
  </conditionalFormatting>
  <conditionalFormatting sqref="C228:Q234">
    <cfRule type="expression" dxfId="108" priority="109">
      <formula>IF($B228="ー",TRUE,FALSE)</formula>
    </cfRule>
  </conditionalFormatting>
  <conditionalFormatting sqref="B229:B234">
    <cfRule type="expression" dxfId="107" priority="108">
      <formula>IF($B229="ー",TRUE,FALSE)</formula>
    </cfRule>
  </conditionalFormatting>
  <conditionalFormatting sqref="B228">
    <cfRule type="expression" dxfId="106" priority="107">
      <formula>IF($B228="ー",TRUE,FALSE)</formula>
    </cfRule>
  </conditionalFormatting>
  <conditionalFormatting sqref="C235:Q241">
    <cfRule type="expression" dxfId="105" priority="106">
      <formula>IF($B235="ー",TRUE,FALSE)</formula>
    </cfRule>
  </conditionalFormatting>
  <conditionalFormatting sqref="B236:B241">
    <cfRule type="expression" dxfId="104" priority="105">
      <formula>IF($B236="ー",TRUE,FALSE)</formula>
    </cfRule>
  </conditionalFormatting>
  <conditionalFormatting sqref="B235">
    <cfRule type="expression" dxfId="103" priority="104">
      <formula>IF($B235="ー",TRUE,FALSE)</formula>
    </cfRule>
  </conditionalFormatting>
  <conditionalFormatting sqref="C242:Q248">
    <cfRule type="expression" dxfId="102" priority="103">
      <formula>IF($B242="ー",TRUE,FALSE)</formula>
    </cfRule>
  </conditionalFormatting>
  <conditionalFormatting sqref="B243:B248">
    <cfRule type="expression" dxfId="101" priority="102">
      <formula>IF($B243="ー",TRUE,FALSE)</formula>
    </cfRule>
  </conditionalFormatting>
  <conditionalFormatting sqref="B242">
    <cfRule type="expression" dxfId="100" priority="101">
      <formula>IF($B242="ー",TRUE,FALSE)</formula>
    </cfRule>
  </conditionalFormatting>
  <conditionalFormatting sqref="B266:Q271 C272:Q278">
    <cfRule type="expression" dxfId="99" priority="100">
      <formula>IF($B266="ー",TRUE,FALSE)</formula>
    </cfRule>
  </conditionalFormatting>
  <conditionalFormatting sqref="C265:Q265">
    <cfRule type="expression" dxfId="98" priority="99">
      <formula>IF($B265="ー",TRUE,FALSE)</formula>
    </cfRule>
  </conditionalFormatting>
  <conditionalFormatting sqref="B265">
    <cfRule type="expression" dxfId="97" priority="98">
      <formula>IF($B265="ー",TRUE,FALSE)</formula>
    </cfRule>
  </conditionalFormatting>
  <conditionalFormatting sqref="B273:B278">
    <cfRule type="expression" dxfId="96" priority="97">
      <formula>IF($B273="ー",TRUE,FALSE)</formula>
    </cfRule>
  </conditionalFormatting>
  <conditionalFormatting sqref="B272">
    <cfRule type="expression" dxfId="95" priority="96">
      <formula>IF($B272="ー",TRUE,FALSE)</formula>
    </cfRule>
  </conditionalFormatting>
  <conditionalFormatting sqref="C279:Q285">
    <cfRule type="expression" dxfId="94" priority="95">
      <formula>IF($B279="ー",TRUE,FALSE)</formula>
    </cfRule>
  </conditionalFormatting>
  <conditionalFormatting sqref="B280:B285">
    <cfRule type="expression" dxfId="93" priority="94">
      <formula>IF($B280="ー",TRUE,FALSE)</formula>
    </cfRule>
  </conditionalFormatting>
  <conditionalFormatting sqref="B279">
    <cfRule type="expression" dxfId="92" priority="93">
      <formula>IF($B279="ー",TRUE,FALSE)</formula>
    </cfRule>
  </conditionalFormatting>
  <conditionalFormatting sqref="C286:Q292">
    <cfRule type="expression" dxfId="91" priority="92">
      <formula>IF($B286="ー",TRUE,FALSE)</formula>
    </cfRule>
  </conditionalFormatting>
  <conditionalFormatting sqref="B287:B292">
    <cfRule type="expression" dxfId="90" priority="91">
      <formula>IF($B287="ー",TRUE,FALSE)</formula>
    </cfRule>
  </conditionalFormatting>
  <conditionalFormatting sqref="B286">
    <cfRule type="expression" dxfId="89" priority="90">
      <formula>IF($B286="ー",TRUE,FALSE)</formula>
    </cfRule>
  </conditionalFormatting>
  <conditionalFormatting sqref="C293:Q299">
    <cfRule type="expression" dxfId="88" priority="89">
      <formula>IF($B293="ー",TRUE,FALSE)</formula>
    </cfRule>
  </conditionalFormatting>
  <conditionalFormatting sqref="B294:B299">
    <cfRule type="expression" dxfId="87" priority="88">
      <formula>IF($B294="ー",TRUE,FALSE)</formula>
    </cfRule>
  </conditionalFormatting>
  <conditionalFormatting sqref="B293">
    <cfRule type="expression" dxfId="86" priority="87">
      <formula>IF($B293="ー",TRUE,FALSE)</formula>
    </cfRule>
  </conditionalFormatting>
  <conditionalFormatting sqref="B317:Q322 C323:Q329">
    <cfRule type="expression" dxfId="85" priority="86">
      <formula>IF($B317="ー",TRUE,FALSE)</formula>
    </cfRule>
  </conditionalFormatting>
  <conditionalFormatting sqref="C316:Q316">
    <cfRule type="expression" dxfId="84" priority="85">
      <formula>IF($B316="ー",TRUE,FALSE)</formula>
    </cfRule>
  </conditionalFormatting>
  <conditionalFormatting sqref="B316">
    <cfRule type="expression" dxfId="83" priority="84">
      <formula>IF($B316="ー",TRUE,FALSE)</formula>
    </cfRule>
  </conditionalFormatting>
  <conditionalFormatting sqref="B324:B329">
    <cfRule type="expression" dxfId="82" priority="83">
      <formula>IF($B324="ー",TRUE,FALSE)</formula>
    </cfRule>
  </conditionalFormatting>
  <conditionalFormatting sqref="B323">
    <cfRule type="expression" dxfId="81" priority="82">
      <formula>IF($B323="ー",TRUE,FALSE)</formula>
    </cfRule>
  </conditionalFormatting>
  <conditionalFormatting sqref="C330:Q336">
    <cfRule type="expression" dxfId="80" priority="81">
      <formula>IF($B330="ー",TRUE,FALSE)</formula>
    </cfRule>
  </conditionalFormatting>
  <conditionalFormatting sqref="B331:B336">
    <cfRule type="expression" dxfId="79" priority="80">
      <formula>IF($B331="ー",TRUE,FALSE)</formula>
    </cfRule>
  </conditionalFormatting>
  <conditionalFormatting sqref="B330">
    <cfRule type="expression" dxfId="78" priority="79">
      <formula>IF($B330="ー",TRUE,FALSE)</formula>
    </cfRule>
  </conditionalFormatting>
  <conditionalFormatting sqref="C337:Q343">
    <cfRule type="expression" dxfId="77" priority="78">
      <formula>IF($B337="ー",TRUE,FALSE)</formula>
    </cfRule>
  </conditionalFormatting>
  <conditionalFormatting sqref="B338:B343">
    <cfRule type="expression" dxfId="76" priority="77">
      <formula>IF($B338="ー",TRUE,FALSE)</formula>
    </cfRule>
  </conditionalFormatting>
  <conditionalFormatting sqref="B337">
    <cfRule type="expression" dxfId="75" priority="76">
      <formula>IF($B337="ー",TRUE,FALSE)</formula>
    </cfRule>
  </conditionalFormatting>
  <conditionalFormatting sqref="C344:Q350">
    <cfRule type="expression" dxfId="74" priority="75">
      <formula>IF($B344="ー",TRUE,FALSE)</formula>
    </cfRule>
  </conditionalFormatting>
  <conditionalFormatting sqref="B345:B350">
    <cfRule type="expression" dxfId="73" priority="74">
      <formula>IF($B345="ー",TRUE,FALSE)</formula>
    </cfRule>
  </conditionalFormatting>
  <conditionalFormatting sqref="B344">
    <cfRule type="expression" dxfId="72" priority="73">
      <formula>IF($B344="ー",TRUE,FALSE)</formula>
    </cfRule>
  </conditionalFormatting>
  <conditionalFormatting sqref="B368:Q373 C374:Q380">
    <cfRule type="expression" dxfId="71" priority="72">
      <formula>IF($B368="ー",TRUE,FALSE)</formula>
    </cfRule>
  </conditionalFormatting>
  <conditionalFormatting sqref="C367:Q367">
    <cfRule type="expression" dxfId="70" priority="71">
      <formula>IF($B367="ー",TRUE,FALSE)</formula>
    </cfRule>
  </conditionalFormatting>
  <conditionalFormatting sqref="B367">
    <cfRule type="expression" dxfId="69" priority="70">
      <formula>IF($B367="ー",TRUE,FALSE)</formula>
    </cfRule>
  </conditionalFormatting>
  <conditionalFormatting sqref="B375:B380">
    <cfRule type="expression" dxfId="68" priority="69">
      <formula>IF($B375="ー",TRUE,FALSE)</formula>
    </cfRule>
  </conditionalFormatting>
  <conditionalFormatting sqref="B374">
    <cfRule type="expression" dxfId="67" priority="68">
      <formula>IF($B374="ー",TRUE,FALSE)</formula>
    </cfRule>
  </conditionalFormatting>
  <conditionalFormatting sqref="C381:Q387">
    <cfRule type="expression" dxfId="66" priority="67">
      <formula>IF($B381="ー",TRUE,FALSE)</formula>
    </cfRule>
  </conditionalFormatting>
  <conditionalFormatting sqref="B382:B387">
    <cfRule type="expression" dxfId="65" priority="66">
      <formula>IF($B382="ー",TRUE,FALSE)</formula>
    </cfRule>
  </conditionalFormatting>
  <conditionalFormatting sqref="B381">
    <cfRule type="expression" dxfId="64" priority="65">
      <formula>IF($B381="ー",TRUE,FALSE)</formula>
    </cfRule>
  </conditionalFormatting>
  <conditionalFormatting sqref="C388:Q394">
    <cfRule type="expression" dxfId="63" priority="64">
      <formula>IF($B388="ー",TRUE,FALSE)</formula>
    </cfRule>
  </conditionalFormatting>
  <conditionalFormatting sqref="B389:B394">
    <cfRule type="expression" dxfId="62" priority="63">
      <formula>IF($B389="ー",TRUE,FALSE)</formula>
    </cfRule>
  </conditionalFormatting>
  <conditionalFormatting sqref="B388">
    <cfRule type="expression" dxfId="61" priority="62">
      <formula>IF($B388="ー",TRUE,FALSE)</formula>
    </cfRule>
  </conditionalFormatting>
  <conditionalFormatting sqref="C395:Q401">
    <cfRule type="expression" dxfId="60" priority="61">
      <formula>IF($B395="ー",TRUE,FALSE)</formula>
    </cfRule>
  </conditionalFormatting>
  <conditionalFormatting sqref="B396:B401">
    <cfRule type="expression" dxfId="59" priority="60">
      <formula>IF($B396="ー",TRUE,FALSE)</formula>
    </cfRule>
  </conditionalFormatting>
  <conditionalFormatting sqref="B395">
    <cfRule type="expression" dxfId="58" priority="59">
      <formula>IF($B395="ー",TRUE,FALSE)</formula>
    </cfRule>
  </conditionalFormatting>
  <conditionalFormatting sqref="B419:Q424 C425:Q431">
    <cfRule type="expression" dxfId="57" priority="58">
      <formula>IF($B419="ー",TRUE,FALSE)</formula>
    </cfRule>
  </conditionalFormatting>
  <conditionalFormatting sqref="C418:Q418">
    <cfRule type="expression" dxfId="56" priority="57">
      <formula>IF($B418="ー",TRUE,FALSE)</formula>
    </cfRule>
  </conditionalFormatting>
  <conditionalFormatting sqref="B418">
    <cfRule type="expression" dxfId="55" priority="56">
      <formula>IF($B418="ー",TRUE,FALSE)</formula>
    </cfRule>
  </conditionalFormatting>
  <conditionalFormatting sqref="B426:B431">
    <cfRule type="expression" dxfId="54" priority="55">
      <formula>IF($B426="ー",TRUE,FALSE)</formula>
    </cfRule>
  </conditionalFormatting>
  <conditionalFormatting sqref="B425">
    <cfRule type="expression" dxfId="53" priority="54">
      <formula>IF($B425="ー",TRUE,FALSE)</formula>
    </cfRule>
  </conditionalFormatting>
  <conditionalFormatting sqref="C432:Q438">
    <cfRule type="expression" dxfId="52" priority="53">
      <formula>IF($B432="ー",TRUE,FALSE)</formula>
    </cfRule>
  </conditionalFormatting>
  <conditionalFormatting sqref="B433:B438">
    <cfRule type="expression" dxfId="51" priority="52">
      <formula>IF($B433="ー",TRUE,FALSE)</formula>
    </cfRule>
  </conditionalFormatting>
  <conditionalFormatting sqref="B432">
    <cfRule type="expression" dxfId="50" priority="51">
      <formula>IF($B432="ー",TRUE,FALSE)</formula>
    </cfRule>
  </conditionalFormatting>
  <conditionalFormatting sqref="C439:Q445">
    <cfRule type="expression" dxfId="49" priority="50">
      <formula>IF($B439="ー",TRUE,FALSE)</formula>
    </cfRule>
  </conditionalFormatting>
  <conditionalFormatting sqref="B440:B445">
    <cfRule type="expression" dxfId="48" priority="49">
      <formula>IF($B440="ー",TRUE,FALSE)</formula>
    </cfRule>
  </conditionalFormatting>
  <conditionalFormatting sqref="B439">
    <cfRule type="expression" dxfId="47" priority="48">
      <formula>IF($B439="ー",TRUE,FALSE)</formula>
    </cfRule>
  </conditionalFormatting>
  <conditionalFormatting sqref="C446:Q452">
    <cfRule type="expression" dxfId="46" priority="47">
      <formula>IF($B446="ー",TRUE,FALSE)</formula>
    </cfRule>
  </conditionalFormatting>
  <conditionalFormatting sqref="B447:B452">
    <cfRule type="expression" dxfId="45" priority="46">
      <formula>IF($B447="ー",TRUE,FALSE)</formula>
    </cfRule>
  </conditionalFormatting>
  <conditionalFormatting sqref="B446">
    <cfRule type="expression" dxfId="44" priority="45">
      <formula>IF($B446="ー",TRUE,FALSE)</formula>
    </cfRule>
  </conditionalFormatting>
  <conditionalFormatting sqref="B470:Q475 C476:Q482">
    <cfRule type="expression" dxfId="43" priority="44">
      <formula>IF($B470="ー",TRUE,FALSE)</formula>
    </cfRule>
  </conditionalFormatting>
  <conditionalFormatting sqref="C469:Q469">
    <cfRule type="expression" dxfId="42" priority="43">
      <formula>IF($B469="ー",TRUE,FALSE)</formula>
    </cfRule>
  </conditionalFormatting>
  <conditionalFormatting sqref="B469">
    <cfRule type="expression" dxfId="41" priority="42">
      <formula>IF($B469="ー",TRUE,FALSE)</formula>
    </cfRule>
  </conditionalFormatting>
  <conditionalFormatting sqref="B477:B482">
    <cfRule type="expression" dxfId="40" priority="41">
      <formula>IF($B477="ー",TRUE,FALSE)</formula>
    </cfRule>
  </conditionalFormatting>
  <conditionalFormatting sqref="B476">
    <cfRule type="expression" dxfId="39" priority="40">
      <formula>IF($B476="ー",TRUE,FALSE)</formula>
    </cfRule>
  </conditionalFormatting>
  <conditionalFormatting sqref="C483:Q489">
    <cfRule type="expression" dxfId="38" priority="39">
      <formula>IF($B483="ー",TRUE,FALSE)</formula>
    </cfRule>
  </conditionalFormatting>
  <conditionalFormatting sqref="B484:B489">
    <cfRule type="expression" dxfId="37" priority="38">
      <formula>IF($B484="ー",TRUE,FALSE)</formula>
    </cfRule>
  </conditionalFormatting>
  <conditionalFormatting sqref="B483">
    <cfRule type="expression" dxfId="36" priority="37">
      <formula>IF($B483="ー",TRUE,FALSE)</formula>
    </cfRule>
  </conditionalFormatting>
  <conditionalFormatting sqref="C490:Q496">
    <cfRule type="expression" dxfId="35" priority="36">
      <formula>IF($B490="ー",TRUE,FALSE)</formula>
    </cfRule>
  </conditionalFormatting>
  <conditionalFormatting sqref="B491:B496">
    <cfRule type="expression" dxfId="34" priority="35">
      <formula>IF($B491="ー",TRUE,FALSE)</formula>
    </cfRule>
  </conditionalFormatting>
  <conditionalFormatting sqref="B490">
    <cfRule type="expression" dxfId="33" priority="34">
      <formula>IF($B490="ー",TRUE,FALSE)</formula>
    </cfRule>
  </conditionalFormatting>
  <conditionalFormatting sqref="C497:Q503">
    <cfRule type="expression" dxfId="32" priority="33">
      <formula>IF($B497="ー",TRUE,FALSE)</formula>
    </cfRule>
  </conditionalFormatting>
  <conditionalFormatting sqref="B498:B503">
    <cfRule type="expression" dxfId="31" priority="32">
      <formula>IF($B498="ー",TRUE,FALSE)</formula>
    </cfRule>
  </conditionalFormatting>
  <conditionalFormatting sqref="B497">
    <cfRule type="expression" dxfId="30" priority="31">
      <formula>IF($B497="ー",TRUE,FALSE)</formula>
    </cfRule>
  </conditionalFormatting>
  <conditionalFormatting sqref="B521:Q526 C527:Q533">
    <cfRule type="expression" dxfId="29" priority="30">
      <formula>IF($B521="ー",TRUE,FALSE)</formula>
    </cfRule>
  </conditionalFormatting>
  <conditionalFormatting sqref="C520:Q520">
    <cfRule type="expression" dxfId="28" priority="29">
      <formula>IF($B520="ー",TRUE,FALSE)</formula>
    </cfRule>
  </conditionalFormatting>
  <conditionalFormatting sqref="B520">
    <cfRule type="expression" dxfId="27" priority="28">
      <formula>IF($B520="ー",TRUE,FALSE)</formula>
    </cfRule>
  </conditionalFormatting>
  <conditionalFormatting sqref="B528:B533">
    <cfRule type="expression" dxfId="26" priority="27">
      <formula>IF($B528="ー",TRUE,FALSE)</formula>
    </cfRule>
  </conditionalFormatting>
  <conditionalFormatting sqref="B527">
    <cfRule type="expression" dxfId="25" priority="26">
      <formula>IF($B527="ー",TRUE,FALSE)</formula>
    </cfRule>
  </conditionalFormatting>
  <conditionalFormatting sqref="C534:Q540">
    <cfRule type="expression" dxfId="24" priority="25">
      <formula>IF($B534="ー",TRUE,FALSE)</formula>
    </cfRule>
  </conditionalFormatting>
  <conditionalFormatting sqref="B535:B540">
    <cfRule type="expression" dxfId="23" priority="24">
      <formula>IF($B535="ー",TRUE,FALSE)</formula>
    </cfRule>
  </conditionalFormatting>
  <conditionalFormatting sqref="B534">
    <cfRule type="expression" dxfId="22" priority="23">
      <formula>IF($B534="ー",TRUE,FALSE)</formula>
    </cfRule>
  </conditionalFormatting>
  <conditionalFormatting sqref="C541:Q547">
    <cfRule type="expression" dxfId="21" priority="22">
      <formula>IF($B541="ー",TRUE,FALSE)</formula>
    </cfRule>
  </conditionalFormatting>
  <conditionalFormatting sqref="B542:B547">
    <cfRule type="expression" dxfId="20" priority="21">
      <formula>IF($B542="ー",TRUE,FALSE)</formula>
    </cfRule>
  </conditionalFormatting>
  <conditionalFormatting sqref="B541">
    <cfRule type="expression" dxfId="19" priority="20">
      <formula>IF($B541="ー",TRUE,FALSE)</formula>
    </cfRule>
  </conditionalFormatting>
  <conditionalFormatting sqref="C548:Q554">
    <cfRule type="expression" dxfId="18" priority="19">
      <formula>IF($B548="ー",TRUE,FALSE)</formula>
    </cfRule>
  </conditionalFormatting>
  <conditionalFormatting sqref="B549:B554">
    <cfRule type="expression" dxfId="17" priority="18">
      <formula>IF($B549="ー",TRUE,FALSE)</formula>
    </cfRule>
  </conditionalFormatting>
  <conditionalFormatting sqref="B548">
    <cfRule type="expression" dxfId="16" priority="17">
      <formula>IF($B548="ー",TRUE,FALSE)</formula>
    </cfRule>
  </conditionalFormatting>
  <conditionalFormatting sqref="B572:Q577 C578:Q584">
    <cfRule type="expression" dxfId="15" priority="16">
      <formula>IF($B572="ー",TRUE,FALSE)</formula>
    </cfRule>
  </conditionalFormatting>
  <conditionalFormatting sqref="C571:Q571">
    <cfRule type="expression" dxfId="14" priority="15">
      <formula>IF($B571="ー",TRUE,FALSE)</formula>
    </cfRule>
  </conditionalFormatting>
  <conditionalFormatting sqref="B571">
    <cfRule type="expression" dxfId="13" priority="14">
      <formula>IF($B571="ー",TRUE,FALSE)</formula>
    </cfRule>
  </conditionalFormatting>
  <conditionalFormatting sqref="B579:B584">
    <cfRule type="expression" dxfId="12" priority="13">
      <formula>IF($B579="ー",TRUE,FALSE)</formula>
    </cfRule>
  </conditionalFormatting>
  <conditionalFormatting sqref="B578">
    <cfRule type="expression" dxfId="11" priority="12">
      <formula>IF($B578="ー",TRUE,FALSE)</formula>
    </cfRule>
  </conditionalFormatting>
  <conditionalFormatting sqref="C585:Q591">
    <cfRule type="expression" dxfId="10" priority="11">
      <formula>IF($B585="ー",TRUE,FALSE)</formula>
    </cfRule>
  </conditionalFormatting>
  <conditionalFormatting sqref="B586:B591">
    <cfRule type="expression" dxfId="9" priority="10">
      <formula>IF($B586="ー",TRUE,FALSE)</formula>
    </cfRule>
  </conditionalFormatting>
  <conditionalFormatting sqref="B585">
    <cfRule type="expression" dxfId="8" priority="9">
      <formula>IF($B585="ー",TRUE,FALSE)</formula>
    </cfRule>
  </conditionalFormatting>
  <conditionalFormatting sqref="C592:Q598">
    <cfRule type="expression" dxfId="7" priority="8">
      <formula>IF($B592="ー",TRUE,FALSE)</formula>
    </cfRule>
  </conditionalFormatting>
  <conditionalFormatting sqref="B593:B598">
    <cfRule type="expression" dxfId="6" priority="7">
      <formula>IF($B593="ー",TRUE,FALSE)</formula>
    </cfRule>
  </conditionalFormatting>
  <conditionalFormatting sqref="B592">
    <cfRule type="expression" dxfId="5" priority="6">
      <formula>IF($B592="ー",TRUE,FALSE)</formula>
    </cfRule>
  </conditionalFormatting>
  <conditionalFormatting sqref="C599:Q605">
    <cfRule type="expression" dxfId="4" priority="5">
      <formula>IF($B599="ー",TRUE,FALSE)</formula>
    </cfRule>
  </conditionalFormatting>
  <conditionalFormatting sqref="B600:B605">
    <cfRule type="expression" dxfId="3" priority="4">
      <formula>IF($B600="ー",TRUE,FALSE)</formula>
    </cfRule>
  </conditionalFormatting>
  <conditionalFormatting sqref="B599">
    <cfRule type="expression" dxfId="2" priority="3">
      <formula>IF($B599="ー",TRUE,FALSE)</formula>
    </cfRule>
  </conditionalFormatting>
  <conditionalFormatting sqref="G80:I81">
    <cfRule type="expression" dxfId="1" priority="2">
      <formula>IF($B80="ー",TRUE,FALSE)</formula>
    </cfRule>
  </conditionalFormatting>
  <conditionalFormatting sqref="G87:I88">
    <cfRule type="expression" dxfId="0" priority="1">
      <formula>IF($B87="ー",TRUE,FALSE)</formula>
    </cfRule>
  </conditionalFormatting>
  <dataValidations count="1">
    <dataValidation type="list" allowBlank="1" showInputMessage="1" showErrorMessage="1" sqref="G10:I44 G571:I605 G469:I503 G520:I554 G112:I146 G163:I197 G214:I248 G265:I299 G316:I350 G367:I401 G418:I452 G61:I95">
      <formula1>IF($D10="",作業日,休日)</formula1>
    </dataValidation>
  </dataValidations>
  <printOptions horizontalCentered="1" verticalCentered="1"/>
  <pageMargins left="0.51181102362204722" right="0.51181102362204722" top="0.35433070866141736" bottom="0.35433070866141736" header="0" footer="0"/>
  <pageSetup paperSize="9" scale="75" fitToHeight="0" orientation="portrait" blackAndWhite="1" horizontalDpi="300" verticalDpi="300" r:id="rId1"/>
  <rowBreaks count="11" manualBreakCount="11">
    <brk id="58" max="20" man="1"/>
    <brk id="109" max="20" man="1"/>
    <brk id="160" max="20" man="1"/>
    <brk id="211" max="20" man="1"/>
    <brk id="262" max="20" man="1"/>
    <brk id="313" max="20" man="1"/>
    <brk id="364" max="20" man="1"/>
    <brk id="415" max="20" man="1"/>
    <brk id="466" max="20" man="1"/>
    <brk id="517" max="20" man="1"/>
    <brk id="568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B3" sqref="B3"/>
    </sheetView>
  </sheetViews>
  <sheetFormatPr defaultRowHeight="18.75"/>
  <cols>
    <col min="1" max="1" width="3" style="1" customWidth="1"/>
    <col min="2" max="2" width="13" style="1" bestFit="1" customWidth="1"/>
    <col min="3" max="3" width="2.125" style="1" customWidth="1"/>
    <col min="4" max="5" width="13" style="1" bestFit="1" customWidth="1"/>
    <col min="6" max="6" width="2.125" style="1" customWidth="1"/>
    <col min="7" max="7" width="17.25" style="1" bestFit="1" customWidth="1"/>
    <col min="8" max="8" width="90" style="85" bestFit="1" customWidth="1"/>
    <col min="9" max="16384" width="9" style="1"/>
  </cols>
  <sheetData>
    <row r="2" spans="2:8">
      <c r="B2" s="89" t="s">
        <v>19</v>
      </c>
      <c r="C2" s="18"/>
      <c r="D2" s="90" t="s">
        <v>7</v>
      </c>
      <c r="E2" s="90"/>
      <c r="G2" s="88" t="s">
        <v>64</v>
      </c>
      <c r="H2" s="91"/>
    </row>
    <row r="3" spans="2:8">
      <c r="B3" s="15" t="s">
        <v>13</v>
      </c>
      <c r="C3" s="18"/>
      <c r="D3" s="45" t="s">
        <v>13</v>
      </c>
      <c r="E3" s="45" t="s">
        <v>18</v>
      </c>
      <c r="G3" s="86" t="s">
        <v>59</v>
      </c>
      <c r="H3" s="87" t="s">
        <v>62</v>
      </c>
    </row>
    <row r="4" spans="2:8">
      <c r="B4" s="15" t="s">
        <v>17</v>
      </c>
      <c r="C4" s="18"/>
      <c r="D4" s="46" t="s">
        <v>13</v>
      </c>
      <c r="E4" s="46" t="s">
        <v>13</v>
      </c>
      <c r="G4" s="86" t="s">
        <v>60</v>
      </c>
      <c r="H4" s="87" t="s">
        <v>63</v>
      </c>
    </row>
    <row r="5" spans="2:8">
      <c r="B5" s="15" t="s">
        <v>20</v>
      </c>
      <c r="C5" s="18"/>
      <c r="D5" s="47" t="s">
        <v>17</v>
      </c>
      <c r="E5" s="47" t="s">
        <v>9</v>
      </c>
      <c r="G5" s="86" t="s">
        <v>66</v>
      </c>
      <c r="H5" s="87" t="s">
        <v>67</v>
      </c>
    </row>
    <row r="6" spans="2:8">
      <c r="B6" s="15" t="s">
        <v>14</v>
      </c>
      <c r="C6" s="18"/>
      <c r="D6" s="47" t="s">
        <v>14</v>
      </c>
      <c r="E6" s="47" t="s">
        <v>14</v>
      </c>
      <c r="G6" s="86" t="s">
        <v>61</v>
      </c>
      <c r="H6" s="87" t="s">
        <v>65</v>
      </c>
    </row>
    <row r="7" spans="2:8">
      <c r="B7" s="15" t="s">
        <v>8</v>
      </c>
      <c r="C7" s="18"/>
      <c r="D7" s="47" t="s">
        <v>8</v>
      </c>
      <c r="E7" s="47" t="s">
        <v>8</v>
      </c>
    </row>
    <row r="8" spans="2:8">
      <c r="B8" s="15" t="s">
        <v>15</v>
      </c>
      <c r="C8" s="18"/>
      <c r="D8" s="47" t="s">
        <v>15</v>
      </c>
      <c r="E8" s="47" t="s">
        <v>15</v>
      </c>
      <c r="G8" s="88" t="s">
        <v>69</v>
      </c>
      <c r="H8" s="91"/>
    </row>
    <row r="9" spans="2:8">
      <c r="B9" s="15" t="s">
        <v>16</v>
      </c>
      <c r="C9" s="18"/>
      <c r="D9" s="47" t="s">
        <v>16</v>
      </c>
      <c r="E9" s="47" t="s">
        <v>16</v>
      </c>
      <c r="G9" s="86" t="s">
        <v>68</v>
      </c>
      <c r="H9" s="87" t="s">
        <v>70</v>
      </c>
    </row>
    <row r="10" spans="2:8">
      <c r="B10" s="16" t="s">
        <v>81</v>
      </c>
      <c r="D10" s="16" t="s">
        <v>81</v>
      </c>
      <c r="E10" s="16" t="s">
        <v>81</v>
      </c>
    </row>
    <row r="11" spans="2:8">
      <c r="G11" s="88" t="s">
        <v>69</v>
      </c>
      <c r="H11" s="91"/>
    </row>
    <row r="12" spans="2:8">
      <c r="G12" s="86" t="s">
        <v>82</v>
      </c>
      <c r="H12" s="87" t="s">
        <v>83</v>
      </c>
    </row>
    <row r="13" spans="2:8">
      <c r="G13" s="86" t="s">
        <v>84</v>
      </c>
      <c r="H13" s="87" t="s">
        <v>85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Z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h 2 T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d k x X K I p H u A 4 A A A A R A A A A E w A c A E Z v c m 1 1 b G F z L 1 N l Y 3 R p b 2 4 x L m 0 g o h g A K K A U A A A A A A A A A A A A A A A A A A A A A A A A A A A A K 0 5 N L s n M z 1 M I h t C G 1 g B Q S w E C L Q A U A A I A C A B I d k x X 8 h m R C 6 g A A A D 4 A A A A E g A A A A A A A A A A A A A A A A A A A A A A Q 2 9 u Z m l n L 1 B h Y 2 t h Z 2 U u e G 1 s U E s B A i 0 A F A A C A A g A S H Z M V w / K 6 a u k A A A A 6 Q A A A B M A A A A A A A A A A A A A A A A A 9 A A A A F t D b 2 5 0 Z W 5 0 X 1 R 5 c G V z X S 5 4 b W x Q S w E C L Q A U A A I A C A B I d k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q N 1 p E d l O 0 O t s K S w A x I x 0 Q A A A A A C A A A A A A A D Z g A A w A A A A B A A A A A Q v n Z W H o u Z L A U b L Z q s l g O M A A A A A A S A A A C g A A A A E A A A A J I L W e y 8 X 5 e y t V d 0 D I Q 0 5 m 1 Q A A A A g V q r m g 6 A o A l P N G P V Z G y d I 0 3 C Y j k 2 w 2 + c o Z u V P r d O V x n G V T m i m 7 r O 2 z U H n 0 7 p R O Z B R / g 4 V 7 R x b G A m t t c N / P W h Y A t G r U H d Z Q G S R Y Q t w K z z 1 m A U A A A A K n J 4 M F T E v j L m v U a F 2 R K L c 9 q Y 3 I k = < / D a t a M a s h u p > 
</file>

<file path=customXml/itemProps1.xml><?xml version="1.0" encoding="utf-8"?>
<ds:datastoreItem xmlns:ds="http://schemas.openxmlformats.org/officeDocument/2006/customXml" ds:itemID="{F2DEF33D-44F3-4247-A4D4-8D027EE25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基本情報</vt:lpstr>
      <vt:lpstr>【記載例4】休日取得実績書</vt:lpstr>
      <vt:lpstr>プルダウン</vt:lpstr>
      <vt:lpstr>【記載例4】休日取得実績書!Print_Area</vt:lpstr>
      <vt:lpstr>基本情報!Print_Area</vt:lpstr>
      <vt:lpstr>【記載例4】休日取得実績書!Print_Titles</vt:lpstr>
      <vt:lpstr>休日</vt:lpstr>
      <vt:lpstr>作業日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2025-07-10T04:51:11Z</cp:lastPrinted>
  <dcterms:created xsi:type="dcterms:W3CDTF">2023-02-14T01:17:58Z</dcterms:created>
  <dcterms:modified xsi:type="dcterms:W3CDTF">2025-07-18T05:47:26Z</dcterms:modified>
</cp:coreProperties>
</file>