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230" windowHeight="5490" tabRatio="664" firstSheet="1" activeTab="3"/>
  </bookViews>
  <sheets>
    <sheet name="全件リスト←これを更新してください" sheetId="1" state="hidden" r:id="rId1"/>
    <sheet name="表紙" sheetId="2" r:id="rId2"/>
    <sheet name="集計表" sheetId="3" r:id="rId3"/>
    <sheet name="補助金一覧" sheetId="4" r:id="rId4"/>
  </sheets>
  <definedNames>
    <definedName name="_xlnm._FilterDatabase" localSheetId="0" hidden="1">'全件リスト←これを更新してください'!$A$3:$S$951</definedName>
    <definedName name="_xlnm._FilterDatabase" localSheetId="3" hidden="1">'補助金一覧'!$A$2:$F$953</definedName>
    <definedName name="_xlnm.Print_Area" localSheetId="2">'集計表'!$A$1:$G$41</definedName>
    <definedName name="_xlnm.Print_Area" localSheetId="3">'補助金一覧'!$A$1:$F$953</definedName>
    <definedName name="_xlnm.Print_Titles" localSheetId="0">'全件リスト←これを更新してください'!$1:$3</definedName>
    <definedName name="_xlnm.Print_Titles" localSheetId="3">'補助金一覧'!$1:$2</definedName>
    <definedName name="Z_26D92719_F1F7_47C1_BD6D_1F1B73E72076_.wvu.FilterData" localSheetId="3" hidden="1">'補助金一覧'!$A$2:$F$142</definedName>
    <definedName name="Z_26D92719_F1F7_47C1_BD6D_1F1B73E72076_.wvu.PrintTitles" localSheetId="3" hidden="1">'補助金一覧'!$1:$2</definedName>
    <definedName name="Z_409B5886_FDE1_4107_886A_A31320FB0E4A_.wvu.FilterData" localSheetId="3" hidden="1">'補助金一覧'!$A$2:$F$142</definedName>
    <definedName name="Z_409B5886_FDE1_4107_886A_A31320FB0E4A_.wvu.PrintTitles" localSheetId="3" hidden="1">'補助金一覧'!$1:$2</definedName>
    <definedName name="Z_46AE18E0_E356_4996_9E1E_CC56C0FF7E18_.wvu.FilterData" localSheetId="3" hidden="1">'補助金一覧'!$A$2:$F$142</definedName>
    <definedName name="Z_46AE18E0_E356_4996_9E1E_CC56C0FF7E18_.wvu.PrintTitles" localSheetId="3" hidden="1">'補助金一覧'!$1:$2</definedName>
  </definedNames>
  <calcPr fullCalcOnLoad="1"/>
</workbook>
</file>

<file path=xl/comments1.xml><?xml version="1.0" encoding="utf-8"?>
<comments xmlns="http://schemas.openxmlformats.org/spreadsheetml/2006/main">
  <authors>
    <author>作成者</author>
  </authors>
  <commentList>
    <comment ref="L3" authorId="0">
      <text>
        <r>
          <rPr>
            <sz val="9"/>
            <rFont val="ＭＳ Ｐゴシック"/>
            <family val="3"/>
          </rPr>
          <t>自動入力されますので、
上書きしないで下さい。</t>
        </r>
      </text>
    </comment>
    <comment ref="N3" authorId="0">
      <text>
        <r>
          <rPr>
            <sz val="9"/>
            <rFont val="ＭＳ Ｐゴシック"/>
            <family val="3"/>
          </rPr>
          <t>Ａ ： 外郭団体（公益法人）
Ｂ ： 外郭団体（株式会社）
Ｃ ： 外郭団体以外の公益法人
Ｄ ： 外郭団体以外の株式会社
Ｅ ： ＮＰＯ団体
Ｆ ： 任意の団体等</t>
        </r>
      </text>
    </comment>
    <comment ref="R3" authorId="0">
      <text>
        <r>
          <rPr>
            <sz val="9"/>
            <rFont val="ＭＳ Ｐゴシック"/>
            <family val="3"/>
          </rPr>
          <t>以下のアルファベット及び数字を組合せた区分に分類してください。
Ａ ： 法令に基づく補助金
Ｂ ： 国・県要綱に基づく補助金
Ｃ ： その他の任意補助金
１ ： 補助事業者が実施する事業（特定の事業若しくは施設の整備、運営）に対する補助金
２ ： 補助事業者に対する定額（事業費に連動しない）補助金
３ ： 大会開催（恒常的開催は除く）等の臨時的補助金</t>
        </r>
      </text>
    </comment>
    <comment ref="S3" authorId="0">
      <text>
        <r>
          <rPr>
            <sz val="9"/>
            <rFont val="ＭＳ Ｐゴシック"/>
            <family val="3"/>
          </rPr>
          <t xml:space="preserve">
平成25年度で終了する補助金は、「１」を記入してください。</t>
        </r>
      </text>
    </comment>
    <comment ref="I3" authorId="0">
      <text>
        <r>
          <rPr>
            <sz val="9"/>
            <rFont val="ＭＳ Ｐゴシック"/>
            <family val="3"/>
          </rPr>
          <t>プルダウンメニューから
選択してください。</t>
        </r>
      </text>
    </comment>
    <comment ref="J3" authorId="0">
      <text>
        <r>
          <rPr>
            <sz val="9"/>
            <rFont val="ＭＳ Ｐゴシック"/>
            <family val="3"/>
          </rPr>
          <t>プルダウンメニューの
項目に該当しない（その他）の場合のみ
直接入力してください。</t>
        </r>
      </text>
    </comment>
  </commentList>
</comments>
</file>

<file path=xl/sharedStrings.xml><?xml version="1.0" encoding="utf-8"?>
<sst xmlns="http://schemas.openxmlformats.org/spreadsheetml/2006/main" count="14197" uniqueCount="4405">
  <si>
    <t>協力病院及び協力病院に参画する予定の病院</t>
  </si>
  <si>
    <t>横浜市精神科救急協力病院保護室整備補助金交付要綱</t>
  </si>
  <si>
    <t>産科病床・助産所等設置促進事業補助金</t>
  </si>
  <si>
    <t>看護師復職支援事業補助金</t>
  </si>
  <si>
    <t>看護師復職支援事業補助金交付要綱</t>
  </si>
  <si>
    <t>横浜市医師会ほか</t>
  </si>
  <si>
    <t>医療費助成事業における適正かつ円滑な現物給付の推進</t>
  </si>
  <si>
    <t>に係る</t>
  </si>
  <si>
    <t>横浜市医療費助成事業の実施に伴う事業推進協力費交付要綱</t>
  </si>
  <si>
    <t>周産期救急連携病院運営費等補助金</t>
  </si>
  <si>
    <t>東部病院ほか</t>
  </si>
  <si>
    <t>横浜市周産期救急連携病院事業実施要綱</t>
  </si>
  <si>
    <t>横浜市周産期救急医療施設整備要綱</t>
  </si>
  <si>
    <t>横浜市主治医意見書作成等研修事業補助金【特別会計】</t>
  </si>
  <si>
    <t>横浜市主治医意見書作成に係る研修事業補助金交付要綱</t>
  </si>
  <si>
    <t>空気清浄機購入費補助金
【特別会計】</t>
  </si>
  <si>
    <t>物品購入費用</t>
  </si>
  <si>
    <t>二次救急拠点病院体制確保に係る補助金</t>
  </si>
  <si>
    <t>横浜市二次救急拠点病院事業実施要綱</t>
  </si>
  <si>
    <t>ガイドヘルパー研修受講料助成金</t>
  </si>
  <si>
    <t>ガイドヘルパー研修修了者</t>
  </si>
  <si>
    <t>受講料</t>
  </si>
  <si>
    <t>Ｈ22</t>
  </si>
  <si>
    <t>介護人材就業セミナー等支援事業補助金</t>
  </si>
  <si>
    <t>（福）横浜市社会福祉協議会 ほか</t>
  </si>
  <si>
    <t>セミナー等</t>
  </si>
  <si>
    <t>開催に必要となる経費</t>
  </si>
  <si>
    <t>介護人材就業セミナー支援事業補助金交付要綱</t>
  </si>
  <si>
    <t>海外からの介護福祉人材就労支援事業助成金</t>
  </si>
  <si>
    <t>運営費（人件費）及び海外からの人材受入に係る手数料</t>
  </si>
  <si>
    <t>海外からの介護福祉人材就労支援事業助成要綱</t>
  </si>
  <si>
    <t>施設開設準備経費助成特別対策事業費補助金</t>
  </si>
  <si>
    <t>地域活動支援センター事業デイサービス型運営費補助金（社会福祉法人型地域活動ホーム分）</t>
  </si>
  <si>
    <t>地域活動支援センター作業所型設置運営費補助金</t>
  </si>
  <si>
    <t>（福）横浜市社会福祉協議会　ほか</t>
  </si>
  <si>
    <t>横浜市地域活動支援センター事業障害者地域作業所型実施要綱</t>
  </si>
  <si>
    <t>ヨコハマ市民まち普請事業整備助成金</t>
  </si>
  <si>
    <t>ヨコハマ市民まち普請事業
2次コンテスト通過グループ</t>
  </si>
  <si>
    <t>ヨコハマ市民まち普請事業制度要綱・ヨコハマ市民まち普請事業整備助成金要領</t>
  </si>
  <si>
    <t>みなとみらい２１地区エリアマネジメント事業費補助金</t>
  </si>
  <si>
    <t>（一社）横浜みなとみらい２１</t>
  </si>
  <si>
    <t>エリアマネジメント事業費</t>
  </si>
  <si>
    <t>横浜市「一般社団法人横浜みなとみらい２１」補助金交付要綱</t>
  </si>
  <si>
    <t>街づくり推進団体助成金
【特別会計】</t>
  </si>
  <si>
    <t>（財）横浜市交通安全協会補助金</t>
  </si>
  <si>
    <t>（財）横浜市交通安全協会</t>
  </si>
  <si>
    <t>道路局</t>
  </si>
  <si>
    <t>S30</t>
  </si>
  <si>
    <t>財団法人横浜市交通安全協会
補助金交付要綱</t>
  </si>
  <si>
    <t>公道移管測量費助成金</t>
  </si>
  <si>
    <t>申請者の代表者</t>
  </si>
  <si>
    <t>測量費用</t>
  </si>
  <si>
    <t>私有道路を市道にするための測量に要する費用の助成要綱</t>
  </si>
  <si>
    <t>公図混乱地域内測量費助成金</t>
  </si>
  <si>
    <t>公図混乱地域内私有道路を市道にするための地図訂正に要する測量費用の助成要綱</t>
  </si>
  <si>
    <t>私道整備助成金</t>
  </si>
  <si>
    <t>申請参加者の代表者</t>
  </si>
  <si>
    <t>私道整備費用</t>
  </si>
  <si>
    <t>私道整備の助成に関する要綱</t>
  </si>
  <si>
    <t>民営自転車駐車場建設費補助金</t>
  </si>
  <si>
    <t>民営自転車駐車場を建設し､運営を行う者</t>
  </si>
  <si>
    <t>民営自転車駐車場</t>
  </si>
  <si>
    <t>横浜市自転車等の放置防止に
関する条例、横浜市民営自転車
駐車場建設費補助金交付要綱</t>
  </si>
  <si>
    <t>蒲田開発事業（株）</t>
  </si>
  <si>
    <t>羽田空港へのアクセス向上を図るための京急蒲田駅駅総合改善事業</t>
  </si>
  <si>
    <t>道路交通情報提供業務に関する補助金</t>
  </si>
  <si>
    <t>道路交通情報提供業務</t>
  </si>
  <si>
    <t>（財）横浜市道路建設事業団</t>
  </si>
  <si>
    <t>都市計画道路整備費用借入金</t>
  </si>
  <si>
    <t>財団法人横浜市道路建設事業団の
事業資金に関する補助金交付要綱</t>
  </si>
  <si>
    <t>生活交通バス路線維持補助金</t>
  </si>
  <si>
    <t>民営バス事業者</t>
  </si>
  <si>
    <t>生活交通バス路線</t>
  </si>
  <si>
    <t>運行経費</t>
  </si>
  <si>
    <t>地域まちづくり支援制度及び横浜市地域交通サポート事業実証運行における運行経費補填</t>
  </si>
  <si>
    <t>地域団体</t>
  </si>
  <si>
    <t>実証実験運行等</t>
  </si>
  <si>
    <t>運行経費等</t>
  </si>
  <si>
    <t>横浜市地域まちづくり支援制度を活用した横浜市地域交通サポート事業支援要領及び横浜市地域交通サポート事業実証実験運行に係る補助実施要綱</t>
  </si>
  <si>
    <t>水辺愛護会活動補助金</t>
  </si>
  <si>
    <t>水辺愛護会（地域団体）</t>
  </si>
  <si>
    <t xml:space="preserve">H23 </t>
  </si>
  <si>
    <t>横浜市水辺愛護会活動
補助金交付要綱</t>
  </si>
  <si>
    <t>山下公園海底清掃大作戦事業補助金</t>
  </si>
  <si>
    <t>山下公園海底清掃大作戦実行委員会</t>
  </si>
  <si>
    <t>港湾局</t>
  </si>
  <si>
    <t>山下公園海底清掃大作戦事業補助金交付要綱</t>
  </si>
  <si>
    <t>社団法人横浜港振興協会補助金</t>
  </si>
  <si>
    <t>（社）横浜港振興協会</t>
  </si>
  <si>
    <t>みなと祭港湾関連行事事業補助金</t>
  </si>
  <si>
    <t>みなと祭行事港湾実行委員会</t>
  </si>
  <si>
    <t>横浜市みなと祭港湾関連行事事業補助金交付要綱</t>
  </si>
  <si>
    <t>海の月間行事事業補助金</t>
  </si>
  <si>
    <t>（社）関東海事広報協会</t>
  </si>
  <si>
    <t>海の月間行事事業補助金交付要綱</t>
  </si>
  <si>
    <t>外国人船員厚生施設福利厚生事業補助金</t>
  </si>
  <si>
    <t>ユナイテッド・シーメンス・サービス</t>
  </si>
  <si>
    <t>外国人船員厚生施設福利厚生事業補助金交付要綱</t>
  </si>
  <si>
    <t>港湾労働者教育訓練事業補助金</t>
  </si>
  <si>
    <t>（社）神奈川港湾教育訓練協会</t>
  </si>
  <si>
    <t>事業経費等</t>
  </si>
  <si>
    <t>横浜市港湾労働者教育訓練事業補助金交付要綱</t>
  </si>
  <si>
    <t>横浜港防犯広報事業補助金</t>
  </si>
  <si>
    <t>（社）横浜港防犯協力会</t>
  </si>
  <si>
    <t>横浜港防犯広報事業補助金交付要綱</t>
  </si>
  <si>
    <t>大黒ふ頭船員サービスセンター福利厚生事業補助金</t>
  </si>
  <si>
    <t>横浜船員福祉協議会</t>
  </si>
  <si>
    <t>大黒ふ頭船員サービスセンター福利厚生事業補助金交付要綱</t>
  </si>
  <si>
    <t>横浜港内の運輸、倉庫、海上コンテナ輸送事業者</t>
  </si>
  <si>
    <t>グリーン経営認証</t>
  </si>
  <si>
    <t>取得費用の一部</t>
  </si>
  <si>
    <t>客船の入港に伴う船舶給水料の助成</t>
  </si>
  <si>
    <t>客船の運航者又はその代理人</t>
  </si>
  <si>
    <t>客船</t>
  </si>
  <si>
    <t>客船の入港に伴う船舶給水料の助成に関する要綱</t>
  </si>
  <si>
    <t>横浜港利用事業者（船会社等）</t>
  </si>
  <si>
    <t>防犯灯維持管理費補助金</t>
  </si>
  <si>
    <t>自治会町内会ほか</t>
  </si>
  <si>
    <t>防犯灯維持管理経費の負担軽減</t>
  </si>
  <si>
    <t>消防局</t>
  </si>
  <si>
    <t>防犯灯維持管理費補助金交付要綱</t>
  </si>
  <si>
    <t>横浜市防犯協会連合会補助金</t>
  </si>
  <si>
    <t>横浜市防犯協会連合会</t>
  </si>
  <si>
    <t>S37</t>
  </si>
  <si>
    <t>横浜市防犯協会連合会補助金交付要綱</t>
  </si>
  <si>
    <t>地域防災活動奨励助成金</t>
  </si>
  <si>
    <t>各区地域防災拠点運営委員会連絡協議会</t>
  </si>
  <si>
    <t>横浜市地域防災活動奨励助成金交付要綱</t>
  </si>
  <si>
    <t>「町の防災組織」活動費補助金</t>
  </si>
  <si>
    <t>横浜市「町の防災組織」活動費補助金交付要綱</t>
  </si>
  <si>
    <t>横浜市消防水利施設設置補助金</t>
  </si>
  <si>
    <t>消防水利施設設置事業者</t>
  </si>
  <si>
    <t>個人又は民間事業者</t>
  </si>
  <si>
    <t>横浜市消防水利施設設置補助金交付要綱</t>
  </si>
  <si>
    <t>横浜古式消防保存会</t>
  </si>
  <si>
    <t>初期消火箱設置補助金</t>
  </si>
  <si>
    <t>私立学校等補助金</t>
  </si>
  <si>
    <t>私立学校設置者（小学校、中学校、中等教育学校、高等学校、特別支援学校、外国人学校）</t>
  </si>
  <si>
    <t>私立学校等</t>
  </si>
  <si>
    <t>施設・設備の整備</t>
  </si>
  <si>
    <t>教育委員会
事務局</t>
  </si>
  <si>
    <t>学校法人:S26
外国人学校:S57</t>
  </si>
  <si>
    <t>私立学校振興助成法、学校法人の助成に関する条例、本市私立学校補助金交付要綱、本市私立外国人学校補助金交付要綱）</t>
  </si>
  <si>
    <t>県下市立高等学校ＰＴＡ連絡協議会補助金</t>
  </si>
  <si>
    <t>県下市立高等学校ＰＴＡ連絡協議会</t>
  </si>
  <si>
    <t>県下市立高等学校ＰＴＡ連絡協議会補助金交付要綱</t>
  </si>
  <si>
    <t>「横浜北部美術公募展」事業補助金交付要綱</t>
  </si>
  <si>
    <t>緑区リユース食器利用促進補助事業補助金</t>
  </si>
  <si>
    <t>自治会・市民活動団体等</t>
  </si>
  <si>
    <t>緑区リユース食器利用促進補助事業補助金交付要綱</t>
  </si>
  <si>
    <t>肢体不自由児移送活動助成金</t>
  </si>
  <si>
    <t>青葉ふれあい農園事業補助金</t>
  </si>
  <si>
    <t>青葉ふれあい農園実行委員会</t>
  </si>
  <si>
    <t>青葉区</t>
  </si>
  <si>
    <t>青葉ふれあい農園事業補助金交付要綱</t>
  </si>
  <si>
    <t>青葉区民芸術祭事業補助金</t>
  </si>
  <si>
    <t>青葉区民芸術祭運営委員会</t>
  </si>
  <si>
    <t>青葉区民芸術祭事業補助金交付要綱</t>
  </si>
  <si>
    <t>あおば音楽ひろば事業補助金</t>
  </si>
  <si>
    <t>あおば音楽ひろば実行委員会</t>
  </si>
  <si>
    <t>あおば音楽ひろば事業補助金交付要綱</t>
  </si>
  <si>
    <t>青葉区シニアコンサート事業補助金</t>
  </si>
  <si>
    <t>NPO法人
65歳からのアートライフ推進会議</t>
  </si>
  <si>
    <t>青葉区シニアコンサート補助金交付要綱</t>
  </si>
  <si>
    <t>高齢者生きがいづくり支援事業補助金</t>
  </si>
  <si>
    <t>青葉区老人クラブ連合会</t>
  </si>
  <si>
    <t>高齢者生きがいづくり支援事業補助金交付要綱</t>
  </si>
  <si>
    <t>青葉障害者交流レクリエーション事業補助金</t>
  </si>
  <si>
    <t>青葉障害者交流レクリエーション実行委員会</t>
  </si>
  <si>
    <t>「わが町かながわとっておき」の選定・広報活動（事務費等）</t>
  </si>
  <si>
    <t>神奈川区資産「わが町 かながわ とっておき」制度補助金交付要綱</t>
  </si>
  <si>
    <t>神奈川区すくすくかめっ子事業補助金</t>
  </si>
  <si>
    <t>開設準備費用</t>
  </si>
  <si>
    <t>神奈川区すくすくかめっ子事業補助金交付要綱</t>
  </si>
  <si>
    <t>神奈川区「地域別子育て情報マップ作成事業」補助金</t>
  </si>
  <si>
    <t>活動主催団体</t>
  </si>
  <si>
    <t>情報紙作成</t>
  </si>
  <si>
    <t>神奈川区「地域別子育て情報マップ作成事業」補助金交付要綱</t>
  </si>
  <si>
    <t>西区自治会・町内会</t>
  </si>
  <si>
    <t>西区</t>
  </si>
  <si>
    <t>西区防犯灯整備補助金交付要綱</t>
  </si>
  <si>
    <t>西区社会環境健全化活動事業補助金</t>
  </si>
  <si>
    <t>西区青少年指導員協議会</t>
  </si>
  <si>
    <t>西区社会環境健全化活動事業補助金交付要綱</t>
  </si>
  <si>
    <t>西区青少年活動補助金</t>
  </si>
  <si>
    <t>西区子ども会、ボーイスカウト、健民少年団</t>
  </si>
  <si>
    <t>西区青少年活動補助金交付要綱</t>
  </si>
  <si>
    <t>西区文化協会補助金</t>
  </si>
  <si>
    <t>西区文化協会</t>
  </si>
  <si>
    <t>西区文化協会補助金交付要綱</t>
  </si>
  <si>
    <t>「西区ふれあい福祉推進事業」助成金</t>
  </si>
  <si>
    <t>自治会町内会単位で高齢者への訪問活動等を行う団体</t>
  </si>
  <si>
    <t>「西区ふれあい福祉推進事業」助成金交付要綱</t>
  </si>
  <si>
    <t>西区スクールゾーン対策協議会活動助成金</t>
  </si>
  <si>
    <t>戸部小スクールゾーン対策協議会 ほか</t>
  </si>
  <si>
    <t>西区スクールゾーン対策協議会活動助成金交付要綱</t>
  </si>
  <si>
    <t>西区体育協会補助金</t>
  </si>
  <si>
    <t>西区体育協会</t>
  </si>
  <si>
    <t>西区体育協会補助金交付要綱</t>
  </si>
  <si>
    <t>西区青少年指導員協議会補助金</t>
  </si>
  <si>
    <t>西区青少年指導員協議会補助金交付要綱</t>
  </si>
  <si>
    <t>西区学校・家庭・地域連携事業交付金</t>
  </si>
  <si>
    <t>西区学校・家庭・地域連携事業協議会</t>
  </si>
  <si>
    <t>西区学校・家庭・地域連携事業推進協議会交付金交付要綱</t>
  </si>
  <si>
    <t>西区民まつり補助金</t>
  </si>
  <si>
    <t>西区民まつり実行委員会</t>
  </si>
  <si>
    <t>会場設営費等</t>
  </si>
  <si>
    <t>西区民まつり補助金交付要綱</t>
  </si>
  <si>
    <t>こどもの学舎運営支援事業補助金</t>
  </si>
  <si>
    <t>もくせい舎</t>
  </si>
  <si>
    <t>こどもの学舎運営支援事業補助金交付要綱</t>
  </si>
  <si>
    <t>ふるさと西区推進委員会補助金</t>
  </si>
  <si>
    <t>ふるさと西区推進委員会</t>
  </si>
  <si>
    <t>ふるさと西区推進イベント等開催補助金交付要綱</t>
  </si>
  <si>
    <t>西区ハマのウォーキングフェスティバル補助金</t>
  </si>
  <si>
    <t>西区ハマのウォーキングフェスティバル実行委員会</t>
  </si>
  <si>
    <t>西区ハマのウォーキングフェスティバル補助金交付要綱</t>
  </si>
  <si>
    <t>子育てサロン事業を実施する団体</t>
  </si>
  <si>
    <t>西区地域子育てサロン事業補助金交付要綱</t>
  </si>
  <si>
    <t>はつらつロングライフ事業補助金</t>
  </si>
  <si>
    <t>中区老人クラブ連合会</t>
  </si>
  <si>
    <t>中区</t>
  </si>
  <si>
    <t>はつらつロングライフ事業補助金交付要綱</t>
  </si>
  <si>
    <t>中区交通安全対策協議会活動助成金</t>
  </si>
  <si>
    <t>中区交通安全対策協議会</t>
  </si>
  <si>
    <t>中区交通安全対策協議会活動助成金交付要綱</t>
  </si>
  <si>
    <t>中区デイ銭湯事業補助金</t>
  </si>
  <si>
    <t>横浜市浴場協同組合中区支部</t>
  </si>
  <si>
    <t>中区デイ銭湯事業</t>
  </si>
  <si>
    <t>中区デイ銭湯事業補助金交付要綱</t>
  </si>
  <si>
    <t>中区障害者地域作業所等製品販路拡大事業補助金</t>
  </si>
  <si>
    <t>中区障害者団体連絡会</t>
  </si>
  <si>
    <t xml:space="preserve">中区障害者地域作業所等製品販路拡大事業補助金交付要綱 </t>
  </si>
  <si>
    <t>中区青少年指導員協議会</t>
  </si>
  <si>
    <t>中区民暮らし安全推進協議会補助金</t>
  </si>
  <si>
    <t>中区民暮らし安全推進協議会</t>
  </si>
  <si>
    <t>中区民暮らし安全推進協議会補助金交付要綱</t>
  </si>
  <si>
    <t>中区地域防犯活動支援補助金</t>
  </si>
  <si>
    <t>中区ＰＴＡ連絡協議会、地区連合町内会等</t>
  </si>
  <si>
    <t>中区地域防犯活動支援補助金交付要綱</t>
  </si>
  <si>
    <t>横浜市初黄・日ノ出町周辺地区環境浄化支援補助金</t>
  </si>
  <si>
    <t>初黄・日ノ出町環境浄化推進協議会</t>
  </si>
  <si>
    <t>協議会</t>
  </si>
  <si>
    <t>横浜市初黄・日ノ出町周辺地区環境浄化支援補助金交付要綱</t>
  </si>
  <si>
    <t>各小学校スクールゾーン対策協議会</t>
  </si>
  <si>
    <t>中区消費生活推進員地区活動助成金</t>
  </si>
  <si>
    <t>消費生活推進員第1北部地区 ほか</t>
  </si>
  <si>
    <t>中区消費生活推進員地区活動助成要領</t>
  </si>
  <si>
    <t>中区青少年指導員活動補助金交付要綱</t>
  </si>
  <si>
    <t>各中学校区実行委員会</t>
  </si>
  <si>
    <t>中区学校・家庭・地域連携事業補助金交付要綱</t>
  </si>
  <si>
    <t>中区体育協会</t>
  </si>
  <si>
    <t>中区体育協会補助金交付要綱</t>
  </si>
  <si>
    <t>ハローよこはま補助金</t>
  </si>
  <si>
    <t>ハローよこはま実行委員会</t>
  </si>
  <si>
    <t>ハローよこはま補助金交付要綱</t>
  </si>
  <si>
    <t>ひとり暮らし高齢者等定期訪問事業補助金</t>
  </si>
  <si>
    <t>中区ひとり暮らし高齢者等定期訪問事業補助金交付要綱</t>
  </si>
  <si>
    <t>自治会町内会掲示板整備事業補助金</t>
  </si>
  <si>
    <t>掲示板整備</t>
  </si>
  <si>
    <t>中区自治会町内会掲示板整備費補助金交付要綱</t>
  </si>
  <si>
    <t>消費生活推進員啓発事業補助金</t>
  </si>
  <si>
    <t>中区消費生活推進協議会</t>
  </si>
  <si>
    <t>中区消費生活推進員啓発事業補助金交付要綱</t>
  </si>
  <si>
    <t>イベントにおけるリユース食器利用</t>
  </si>
  <si>
    <t>町のはらっぱ運営費等補助金</t>
  </si>
  <si>
    <t>管理運営費</t>
  </si>
  <si>
    <t>横浜市広場・はらっぱ要綱</t>
  </si>
  <si>
    <t>南区みなみサマーフレンド事業補助金</t>
  </si>
  <si>
    <t>南区</t>
  </si>
  <si>
    <t>南区みなみサマーフレンド事業補助金交付要綱</t>
  </si>
  <si>
    <t>南いきいき長生き推進事業補助金</t>
  </si>
  <si>
    <t>区内16地区社会福祉協議会</t>
  </si>
  <si>
    <t>南いきいき長生き推進事業補助金交付要綱</t>
  </si>
  <si>
    <t>南区青少年指導員協議会 ほか</t>
  </si>
  <si>
    <t>南区青少年活動補助金交付要綱</t>
  </si>
  <si>
    <t>南区文化祭支援事業補助金</t>
  </si>
  <si>
    <t>南区文化祭実行委員会</t>
  </si>
  <si>
    <t>快汗生涯スポーツ事業補助金</t>
  </si>
  <si>
    <t>南区銭湯ふれあい事業補助金</t>
  </si>
  <si>
    <t>横浜市浴場協同組合南・港南支部</t>
  </si>
  <si>
    <t>運営費（設備使用料）</t>
  </si>
  <si>
    <t>南区銭湯ふれあい事業補助金交付要綱</t>
  </si>
  <si>
    <t>港南区学校・家庭・地域連携事業交付金交付要綱</t>
  </si>
  <si>
    <t>地域リハビリグループ支援事業補助金</t>
  </si>
  <si>
    <t>地域リハビリグループ支援事業補助金交付要綱</t>
  </si>
  <si>
    <t>福祉保健活動支援事業助成金</t>
  </si>
  <si>
    <t>活動団体</t>
  </si>
  <si>
    <t>福祉保険活動支援事業助成金交付要綱</t>
  </si>
  <si>
    <t>青年学級事業補助金</t>
  </si>
  <si>
    <t>青年学級実行委員会</t>
  </si>
  <si>
    <t>港南区青年学級補助金交付要綱</t>
  </si>
  <si>
    <t>港南区区民企画運営講座運営事業補助金</t>
  </si>
  <si>
    <t>講座実施団体</t>
  </si>
  <si>
    <t>港南区区民企画運営講座運営費補助金交付要綱</t>
  </si>
  <si>
    <t>港南区フラワーサポーター活動補助金</t>
  </si>
  <si>
    <t>自主的に花と緑の街づくりを行う団体</t>
  </si>
  <si>
    <t>港南区フラワーサポーター活動補助金交付要綱</t>
  </si>
  <si>
    <t>こうなん地域美化活動補助金</t>
  </si>
  <si>
    <t>各地区地域美化活動推進協議会</t>
  </si>
  <si>
    <t>こうなん地域美化活動補助金交付要綱</t>
  </si>
  <si>
    <t>消費生活推進員地区活動助成金</t>
  </si>
  <si>
    <t>地区消費生活推進員の会</t>
  </si>
  <si>
    <t>横浜市港南区消費生活推進員地区活動助成要綱</t>
  </si>
  <si>
    <t>港南区青少年指導員協議会活動費</t>
  </si>
  <si>
    <t>港南区青少年指導員協議会</t>
  </si>
  <si>
    <t>港南区体育協会補助金</t>
  </si>
  <si>
    <t>港南区体育協会</t>
  </si>
  <si>
    <t>港南区健康ランニング大会事業補助金</t>
  </si>
  <si>
    <t>健康ランニング大会実行委員会</t>
  </si>
  <si>
    <t>健康ランニング大会事業補助金交付要綱</t>
  </si>
  <si>
    <t>港南区ひまわり交流協会</t>
  </si>
  <si>
    <t>港南区ひまわり交流推進事業補助金交付要綱</t>
  </si>
  <si>
    <t>港南区青少年活動事業補助金交付要綱</t>
  </si>
  <si>
    <t>港南区障害児・者ふれあいスポーツ大会補助金</t>
  </si>
  <si>
    <t>ふれあいスポーツ実行委員会</t>
  </si>
  <si>
    <t>港南区障害児・者ふれあいスポーツ大会補助金交付要綱</t>
  </si>
  <si>
    <t>港南区民活動支援センター・ブランチ運営事業補助金</t>
  </si>
  <si>
    <t>ブランチ運営団体</t>
  </si>
  <si>
    <t>港南区民活動支援センター・ブランチ運営事業補助金交付要綱</t>
  </si>
  <si>
    <t>障害者施設自主製品販売促進事業補助金</t>
  </si>
  <si>
    <t>こうなん来夢運営委員会</t>
  </si>
  <si>
    <t>障害者施設自主製品販売促進事業補助金交付要綱</t>
  </si>
  <si>
    <t>区内スポーツ団体連携強化事業補助金</t>
  </si>
  <si>
    <t>保土ケ谷区体育協会</t>
  </si>
  <si>
    <t>保土ケ谷区</t>
  </si>
  <si>
    <t>区内スポーツ団体連携強化事業補助金交付要綱</t>
  </si>
  <si>
    <t>青空広場管理運営委員会</t>
  </si>
  <si>
    <t>保土ケ谷区広場・はらっぱ補助金交付要綱</t>
  </si>
  <si>
    <t>地域スポーツ広場管理運営費補助金</t>
  </si>
  <si>
    <t>防犯商店街活動支援事業補助金</t>
  </si>
  <si>
    <t>帷子番所運営委員会 ほか</t>
  </si>
  <si>
    <t>保土ケ谷区防犯商店街活動支援補助金交付要綱</t>
  </si>
  <si>
    <t>ほどがや花の街推進連絡会活動補助金</t>
  </si>
  <si>
    <t>ほどがや花の街推進連絡会</t>
  </si>
  <si>
    <t>ほどがや花の街推進連絡会活動補助金交付要綱</t>
  </si>
  <si>
    <t>ほどがや区民まつり補助金</t>
  </si>
  <si>
    <t>商店街ソフト支援事業補助金</t>
  </si>
  <si>
    <t>商店街環境整備支援事業補助金</t>
  </si>
  <si>
    <t>商店街活性化イベント助成事業補助金</t>
  </si>
  <si>
    <t>商店街空き店舗活用事業補助金</t>
  </si>
  <si>
    <t>安全・安心な商店街づくり事業補助金</t>
  </si>
  <si>
    <t>被保護世帯等</t>
  </si>
  <si>
    <t>かんがい施設整備事業補助金
【特別会計】</t>
  </si>
  <si>
    <t>生産者団体　ほか</t>
  </si>
  <si>
    <t>農業者組織団体ほか</t>
  </si>
  <si>
    <t>かんがい施設整備</t>
  </si>
  <si>
    <t>かんがい施設整備事業補助金交付要綱</t>
  </si>
  <si>
    <t>集団的農地維持管理補助金
【特別会計】</t>
  </si>
  <si>
    <t>農地保全</t>
  </si>
  <si>
    <t>集団的農地の維持管理奨励事業補助金交付要領</t>
  </si>
  <si>
    <t>共同直売所の設置支援事業補助金
【特別会計】</t>
  </si>
  <si>
    <t>農協、生産者団体</t>
  </si>
  <si>
    <t>共同直売所</t>
  </si>
  <si>
    <t>横浜みどりアップ農業振興事業補助金交付要綱</t>
  </si>
  <si>
    <t>収穫体験農園の開設支援事業補助金
【特別会計】</t>
  </si>
  <si>
    <t>収穫体験農園</t>
  </si>
  <si>
    <t>施設の省エネルギー化推進事業補助金
【特別会計】</t>
  </si>
  <si>
    <t>省エネ施設</t>
  </si>
  <si>
    <t>生産用機械のリース方式による導入事業補助金
【特別会計】</t>
  </si>
  <si>
    <t>契約を締結したリース会社（生産者団体）</t>
  </si>
  <si>
    <t>生産用機械</t>
  </si>
  <si>
    <t>リース料金</t>
  </si>
  <si>
    <t>横浜型担い手育成事業補助金
【特別会計】</t>
  </si>
  <si>
    <t>認定農業者、横浜型担い手農家</t>
  </si>
  <si>
    <t>農業用機械・設備</t>
  </si>
  <si>
    <t>環境配慮型施設整備事業補助金
【特別会計】</t>
  </si>
  <si>
    <t>環境配慮型施設</t>
  </si>
  <si>
    <t>受託組織</t>
  </si>
  <si>
    <t>（新規要綱制定予定）</t>
  </si>
  <si>
    <t>市民利用型農園</t>
  </si>
  <si>
    <t>横浜市樹林地維持管理助成金
【特別会計】</t>
  </si>
  <si>
    <t>緑地保存地区等の指定地</t>
  </si>
  <si>
    <t>樹林地維持管理</t>
  </si>
  <si>
    <t>横浜市樹林地維持管理助成事業要綱</t>
  </si>
  <si>
    <t>保育所・幼稚園芝生化助成金
【特別会計】</t>
  </si>
  <si>
    <t>横浜市保育所・幼稚園芝生化助成事業要綱</t>
  </si>
  <si>
    <t>区民花壇設置助成金
【特別会計】</t>
  </si>
  <si>
    <t>市内居住者、民間事業者等</t>
  </si>
  <si>
    <t>横浜市区民花壇設置助成事業要綱</t>
  </si>
  <si>
    <t>横浜市ブロック塀転換による生垣設置事業　助成金
【特別会計】</t>
  </si>
  <si>
    <t>横浜市ブロック塀転換による生垣設置事業実施要綱</t>
  </si>
  <si>
    <t>機械作業受託組織育成事業補助金
【特別会計】</t>
  </si>
  <si>
    <t>農協、受託組織</t>
  </si>
  <si>
    <t>組織育成費、農業機械導入費</t>
  </si>
  <si>
    <t>環境事業推進委員運営活動費助成金</t>
  </si>
  <si>
    <t>各区環境事業推進委員連絡協議会</t>
  </si>
  <si>
    <t>活動費</t>
  </si>
  <si>
    <t>資源循環局</t>
  </si>
  <si>
    <t>横浜市環境事業推進委員運営活動費助成要綱</t>
  </si>
  <si>
    <t>高齢者向け優良賃貸住宅事業助成費（家賃減額補助・整備費補助）</t>
  </si>
  <si>
    <t>高齢者向け優良賃貸住宅の認定事業者</t>
  </si>
  <si>
    <t>家賃(及び整備費）</t>
  </si>
  <si>
    <t>建築局</t>
  </si>
  <si>
    <t>建築技能職業訓練校補助金</t>
  </si>
  <si>
    <t>横浜地区建築職業訓練協会</t>
  </si>
  <si>
    <t>職業訓練校</t>
  </si>
  <si>
    <t>S39</t>
  </si>
  <si>
    <t>横浜建築技能共同職業訓練費補助金交付要綱</t>
  </si>
  <si>
    <t>狭あい道路拡幅整備事業費補助金</t>
  </si>
  <si>
    <t>拡幅整備を行う者</t>
  </si>
  <si>
    <t>塀・門・擁壁などの除去移設</t>
  </si>
  <si>
    <t>S61
H7</t>
  </si>
  <si>
    <t>横浜市狭あい道路拡幅整備要綱
横浜市狭あい道路の整備の促進に関する条例</t>
  </si>
  <si>
    <t>がけ地防災対策工事助成金</t>
  </si>
  <si>
    <t>個人であるがけの所有者等</t>
  </si>
  <si>
    <t>工事費用</t>
  </si>
  <si>
    <t>横浜市がけ地防災対策工事計画承認要綱
横浜市がけ地防災対策工事助成金交付要綱</t>
  </si>
  <si>
    <t>住宅リフォーム等支援事業補助金</t>
  </si>
  <si>
    <t>住宅金融支援機構等の融資を受けて、住宅等の改修工事等を行った者</t>
  </si>
  <si>
    <t>利子支払額</t>
  </si>
  <si>
    <t>横浜市住宅リフォーム等支援事業利子補給金交付要綱</t>
  </si>
  <si>
    <t>特定建築物耐震改修等事業補助金</t>
  </si>
  <si>
    <t>特定建築物所有者</t>
  </si>
  <si>
    <t>診断・設計・工事費用</t>
  </si>
  <si>
    <t>横浜市特定建築物耐震改修等事業制度要綱</t>
  </si>
  <si>
    <t>民間建築物吹付けアスベスト対策事業補助金</t>
  </si>
  <si>
    <t>建築物所有者</t>
  </si>
  <si>
    <t>横浜市民間建築物吹付けアスベスト対策事業制度要綱</t>
  </si>
  <si>
    <t>マンション耐震診断支援事業補助金</t>
  </si>
  <si>
    <t>分譲マンション管理組合</t>
  </si>
  <si>
    <t>耐震診断費用</t>
  </si>
  <si>
    <t>横浜市マンション耐震診断支援事業実施要綱</t>
  </si>
  <si>
    <t>木造住宅耐震改修促進事業補助金</t>
  </si>
  <si>
    <t>木造住宅所有者</t>
  </si>
  <si>
    <t>設計・工事費用</t>
  </si>
  <si>
    <t>横浜市木造住宅耐震改修促進事業 計画承認要綱
横浜市木造住宅耐震改修促進事業 補助金交付要綱
横浜市木造住宅一部耐震改修促進事業 計画承認要綱
横浜市木造住宅一部耐震改修促進事業 補助金交付要綱</t>
  </si>
  <si>
    <t>マンション耐震改修促進事業補助金</t>
  </si>
  <si>
    <t>マンション・バリアフリー化等支援事業費補助金</t>
  </si>
  <si>
    <t>横浜市マンション・バリアフリー化等支援事業制度要綱</t>
  </si>
  <si>
    <t>マンション再生支援事業費補助金</t>
  </si>
  <si>
    <t>マンション再生活動費用</t>
  </si>
  <si>
    <t>横浜市マンション再生支援事業制度要綱</t>
  </si>
  <si>
    <t>家賃</t>
  </si>
  <si>
    <t>ヨコハマ・りぶいんの認定事業者</t>
  </si>
  <si>
    <t>住宅管理費用</t>
  </si>
  <si>
    <t>ヨコハマ・りぶいん制度要綱</t>
  </si>
  <si>
    <t>防災ベッド等設置推進事業補助金</t>
  </si>
  <si>
    <t>物品購入費等</t>
  </si>
  <si>
    <t>横浜市防災ベッド等設置推進事業実施要綱・要領</t>
  </si>
  <si>
    <t>二俣川駅南口地区市街地再開発事業費補助金</t>
  </si>
  <si>
    <t>市街地再開発事業</t>
  </si>
  <si>
    <t>調査設計計画費</t>
  </si>
  <si>
    <t>都市整備局</t>
  </si>
  <si>
    <t>都市再開発法及び
市街地再開発事業等補助要領</t>
  </si>
  <si>
    <t>温暖化対策
統括本部</t>
  </si>
  <si>
    <t>総務局</t>
  </si>
  <si>
    <t>財政局</t>
  </si>
  <si>
    <t>横浜市消費生活推進員磯子区地区活動助成金交付要領</t>
  </si>
  <si>
    <t>磯子区青少年指導員協議会活動費補助金</t>
  </si>
  <si>
    <t>磯子区青少年指導員協議会</t>
  </si>
  <si>
    <t>磯子区青少年指導員協議会活動費補助金交付要綱</t>
  </si>
  <si>
    <t>磯子区青少年育成協議会</t>
  </si>
  <si>
    <t>磯子区学校・家庭・地域連携事業補助金交付要綱</t>
  </si>
  <si>
    <t>磯子区スポーツ振興補助金</t>
  </si>
  <si>
    <t>磯子区体育協会卓球部 ほか</t>
  </si>
  <si>
    <t>磯子区スポーツ振興補助金交付要綱</t>
  </si>
  <si>
    <t>青少年健全育成推進大会補助金</t>
  </si>
  <si>
    <t>青少年育成活動補助金</t>
  </si>
  <si>
    <t>青少年育成活動を行う団体</t>
  </si>
  <si>
    <t>磯子区青少年育成活動補助金交付要綱</t>
  </si>
  <si>
    <t>磯子まつり補助金</t>
  </si>
  <si>
    <t>磯子まつり振興委員会</t>
  </si>
  <si>
    <t>磯子まつり補助金交付要綱</t>
  </si>
  <si>
    <t>磯子区健民祭事業補助金</t>
  </si>
  <si>
    <t>洋光台地区健民祭実行委員会ほか</t>
  </si>
  <si>
    <t>磯子パソコン・インターネットふれあい亭事業補助金</t>
  </si>
  <si>
    <t>磯子パソコンレスキュー隊</t>
  </si>
  <si>
    <t>横浜市磯子区磯子パソコン・インターネットふれあい亭事業補助金交付要綱</t>
  </si>
  <si>
    <t>金沢まつり実行委員会補助金</t>
  </si>
  <si>
    <t>金沢まつり実行委員会</t>
  </si>
  <si>
    <t>金沢区</t>
  </si>
  <si>
    <t>金沢まつり実行委員会補助金交付要綱</t>
  </si>
  <si>
    <t>横浜金沢観光協会</t>
  </si>
  <si>
    <t>平潟湾クリーンアップキャンペーン事業補助金</t>
  </si>
  <si>
    <t>平潟湾クリーンアップキャンペーン実行委員会</t>
  </si>
  <si>
    <t>平潟湾ｸﾘｰﾝｱｯﾌﾟｷｬﾝﾍﾟｰﾝ事業補助金交付要綱</t>
  </si>
  <si>
    <t>金沢区市民活動サポート補助金</t>
  </si>
  <si>
    <t>生涯学習・青少年活動・国際交流・文化芸術の活動団体</t>
  </si>
  <si>
    <t>７～11</t>
  </si>
  <si>
    <t>金沢区市民活動サポート補助金交付要綱</t>
  </si>
  <si>
    <t>金沢区民文化祭補助金</t>
  </si>
  <si>
    <t>金沢区民文化祭実行委員会</t>
  </si>
  <si>
    <t>H元</t>
  </si>
  <si>
    <t>金沢区民文化祭補助金交付要綱</t>
  </si>
  <si>
    <t>称名寺薪能補助金</t>
  </si>
  <si>
    <t>ふみくらの仲間たち</t>
  </si>
  <si>
    <t>「称名寺薪能事業」補助金交付要綱</t>
  </si>
  <si>
    <t>金沢区ロードレース大会及び小学生駅伝大会補助金</t>
  </si>
  <si>
    <t>金沢区ロードレース及び小学生駅伝大会実行委員会</t>
  </si>
  <si>
    <t>金沢区ロードレース及び小学生駅伝大会補助金交付要綱</t>
  </si>
  <si>
    <t>青少年地域交流事業補助金（土曜塾）</t>
  </si>
  <si>
    <t>青少年の居場所づくり事業を行う団体</t>
  </si>
  <si>
    <t>金沢区土曜塾事業補助金交付要綱</t>
  </si>
  <si>
    <t>しらやまどうはらっぱ管理運営委員会 ほか</t>
  </si>
  <si>
    <t>横浜市広場はらっぱ要綱</t>
  </si>
  <si>
    <t>六浦スポーツ広場及び長浜・花夢
スポーツ広場管理運営委員会</t>
  </si>
  <si>
    <t>Ｈ元</t>
  </si>
  <si>
    <t>ＮＯ．</t>
  </si>
  <si>
    <t>補助金の名称</t>
  </si>
  <si>
    <t>交付先</t>
  </si>
  <si>
    <t>対象</t>
  </si>
  <si>
    <t>接続詞</t>
  </si>
  <si>
    <t>目的</t>
  </si>
  <si>
    <t>目的
（その他記入欄）</t>
  </si>
  <si>
    <t>補助目的</t>
  </si>
  <si>
    <t>交付先の種類</t>
  </si>
  <si>
    <t>交付先総数
（見込）</t>
  </si>
  <si>
    <t>開始年度</t>
  </si>
  <si>
    <t>根拠法令等</t>
  </si>
  <si>
    <t>区分</t>
  </si>
  <si>
    <t>その他</t>
  </si>
  <si>
    <t>購入</t>
  </si>
  <si>
    <t>に対する補助</t>
  </si>
  <si>
    <t>F</t>
  </si>
  <si>
    <t>H23</t>
  </si>
  <si>
    <t>横浜グリーンパワーモデル事業実施補助金交付要綱</t>
  </si>
  <si>
    <t>C1</t>
  </si>
  <si>
    <t>横浜市国際交流協会補助金</t>
  </si>
  <si>
    <t>（公財）横浜市国際交流協会</t>
  </si>
  <si>
    <t>団体</t>
  </si>
  <si>
    <t>運営費（人件費）</t>
  </si>
  <si>
    <t>政策局</t>
  </si>
  <si>
    <t>A</t>
  </si>
  <si>
    <t>S56</t>
  </si>
  <si>
    <t>横浜市国際交流協会補助金交付要綱</t>
  </si>
  <si>
    <t>事業費</t>
  </si>
  <si>
    <t>Ａ</t>
  </si>
  <si>
    <t>H20</t>
  </si>
  <si>
    <t>H5</t>
  </si>
  <si>
    <t>（財）横浜企業経営支援財団補助金
（上海事務所運営費）</t>
  </si>
  <si>
    <t>（財）横浜企業経営支援財団</t>
  </si>
  <si>
    <t>上海事務所運営費</t>
  </si>
  <si>
    <t>H8</t>
  </si>
  <si>
    <t>（財）横浜企業経営支援財団補助事業要綱</t>
  </si>
  <si>
    <t>賃借料</t>
  </si>
  <si>
    <t>H17</t>
  </si>
  <si>
    <t>S42</t>
  </si>
  <si>
    <t>A1</t>
  </si>
  <si>
    <t>B1</t>
  </si>
  <si>
    <t>C1</t>
  </si>
  <si>
    <t>C2</t>
  </si>
  <si>
    <t>C3</t>
  </si>
  <si>
    <t>合計</t>
  </si>
  <si>
    <t>総合型地域スポーツクラブ助成金</t>
  </si>
  <si>
    <t>S38</t>
  </si>
  <si>
    <t>横浜市婦人スポーツ団体連絡協議会補助金</t>
  </si>
  <si>
    <t>横浜市婦人スポーツ団体連絡協議会</t>
  </si>
  <si>
    <t>全日本ジュニア体操選手権大会補助金</t>
  </si>
  <si>
    <t>（社）全日本ジュニア体操クラブ連盟</t>
  </si>
  <si>
    <t>Ｃ</t>
  </si>
  <si>
    <t>S51</t>
  </si>
  <si>
    <t>C3</t>
  </si>
  <si>
    <t>YOKOHAMAビーチスポーツフェスタ補助金</t>
  </si>
  <si>
    <t>H1</t>
  </si>
  <si>
    <t>H19</t>
  </si>
  <si>
    <t>こどもマリンスクール補助金</t>
  </si>
  <si>
    <t>S60</t>
  </si>
  <si>
    <t>横浜シーサイドトライアスロン大会補助金</t>
  </si>
  <si>
    <t>横浜シーサイドトライアスロン大会実行委員会</t>
  </si>
  <si>
    <t>H22</t>
  </si>
  <si>
    <t>人材養成講座補助金</t>
  </si>
  <si>
    <t>法律援助事業補助金</t>
  </si>
  <si>
    <t>横浜弁護士会</t>
  </si>
  <si>
    <t>法律援助事業（刑事被疑者弁護援助、少年保護付添援助等）</t>
  </si>
  <si>
    <t>法律援助事業補助金交付要綱</t>
  </si>
  <si>
    <t>イベント等</t>
  </si>
  <si>
    <t>文化観光局</t>
  </si>
  <si>
    <t>都心部歴史的建造物等活用事業補助金</t>
  </si>
  <si>
    <t>団体等</t>
  </si>
  <si>
    <t>A ,E</t>
  </si>
  <si>
    <t>都心部歴史的建造物等活用事業補助金交付要綱</t>
  </si>
  <si>
    <t>映画祭開催支援事業補助金</t>
  </si>
  <si>
    <t>D、E、F</t>
  </si>
  <si>
    <t>横浜市映画祭開催支援事業実施要綱</t>
  </si>
  <si>
    <t>（公財）横浜市芸術文化振興財団</t>
  </si>
  <si>
    <t>地域再生まちづくり事業(初黄・日ノ出町地区）補助金</t>
  </si>
  <si>
    <t>（特）黄金町エリアマネジメントセンター</t>
  </si>
  <si>
    <t>地域再生街づくり事業（初黄・日ノ出地区）補助金交付要綱</t>
  </si>
  <si>
    <t>（公財）横浜市芸術文化振興財団補助金</t>
  </si>
  <si>
    <t>運営及び文化施設運営費</t>
  </si>
  <si>
    <t>（公財）横浜市芸術文化振興財団補助金交付要綱</t>
  </si>
  <si>
    <t>市民広間演奏会補助金</t>
  </si>
  <si>
    <t>横浜市民広間演奏会</t>
  </si>
  <si>
    <t>H13</t>
  </si>
  <si>
    <t>市民広間演奏会事業補助金交付要綱</t>
  </si>
  <si>
    <t>ＳＴスポット運営補助金</t>
  </si>
  <si>
    <t>（特）ＳＴスポット横浜</t>
  </si>
  <si>
    <t>Ｅ</t>
  </si>
  <si>
    <t>ＳＴスポット運営補助金交付要綱</t>
  </si>
  <si>
    <t>芸術文化支援事業補助金
（運営補助）</t>
  </si>
  <si>
    <t>（財）神奈川フィルハーモニー管弦楽団</t>
  </si>
  <si>
    <t>横浜市芸術文化支援要綱</t>
  </si>
  <si>
    <t>芸術文化支援事業補助金
（事業補助）</t>
  </si>
  <si>
    <t>横浜美術協会</t>
  </si>
  <si>
    <t>芸術文化教育プログラム推進事業補助金</t>
  </si>
  <si>
    <t>（特）横浜シティオペラ、（特）STスポット横浜</t>
  </si>
  <si>
    <t>横浜市芸術文化支援要綱等</t>
  </si>
  <si>
    <t xml:space="preserve">（公財）横浜市芸術文化振興財団 </t>
  </si>
  <si>
    <t>Ｄ</t>
  </si>
  <si>
    <t>国際音楽セミナー補助金</t>
  </si>
  <si>
    <t>国際会議誘致協議会補助金</t>
  </si>
  <si>
    <t>国際会議誘致協議会（仮称）</t>
  </si>
  <si>
    <t>（要綱制定予定）</t>
  </si>
  <si>
    <t>コンベンション誘致・開催支援事業</t>
  </si>
  <si>
    <t>Ｈ12</t>
  </si>
  <si>
    <t>海外集客プロモーション</t>
  </si>
  <si>
    <t>国内誘客事業</t>
  </si>
  <si>
    <t>H15</t>
  </si>
  <si>
    <t>H24</t>
  </si>
  <si>
    <t>神奈川県駐労福祉センター補助金</t>
  </si>
  <si>
    <t>経済局</t>
  </si>
  <si>
    <t>C</t>
  </si>
  <si>
    <t>S45</t>
  </si>
  <si>
    <t>神奈川県駐労福祉センター補助金交付要綱</t>
  </si>
  <si>
    <t>技能職振興事業補助金</t>
  </si>
  <si>
    <t>横浜市技能職団体連絡協議会</t>
  </si>
  <si>
    <t>技能職振興事業</t>
  </si>
  <si>
    <t>S61</t>
  </si>
  <si>
    <t>技能職振興事業補助金交付要綱</t>
  </si>
  <si>
    <t>シルバー人材センター事業補助金</t>
  </si>
  <si>
    <t>センター事業</t>
  </si>
  <si>
    <t>S55</t>
  </si>
  <si>
    <t>横浜市シルバー人材センター事業補助金交付要綱</t>
  </si>
  <si>
    <t>勤労者団体文化振興費等補助金</t>
  </si>
  <si>
    <t>各種事業費</t>
  </si>
  <si>
    <t>S46</t>
  </si>
  <si>
    <t>勤労者団体文化振興費等補助金交付要綱</t>
  </si>
  <si>
    <t>横浜市技能職者育成事業補助金</t>
  </si>
  <si>
    <t>市内技能職団体</t>
  </si>
  <si>
    <t>後継者育成事業</t>
  </si>
  <si>
    <t>横浜市技能職者育成事業補助金交付要綱</t>
  </si>
  <si>
    <t>知財経営戦略策定等の経費</t>
  </si>
  <si>
    <t>横浜知財みらい企業に認定された企業</t>
  </si>
  <si>
    <t>中小企業</t>
  </si>
  <si>
    <t>国内特許を取得する際の審査請求にかかる費用</t>
  </si>
  <si>
    <t>D</t>
  </si>
  <si>
    <t>信用保証料補助金</t>
  </si>
  <si>
    <t>横浜市信用保証協会</t>
  </si>
  <si>
    <t>中小企業者への保証料助成にかかる費用</t>
  </si>
  <si>
    <t>S53</t>
  </si>
  <si>
    <t>横浜市中小企業金融制度要綱</t>
  </si>
  <si>
    <t>代位弁済補てん金</t>
  </si>
  <si>
    <t>中小企業者への融資促進</t>
  </si>
  <si>
    <t>横浜市代位弁済補てん金交付要綱</t>
  </si>
  <si>
    <t>市内NPO</t>
  </si>
  <si>
    <t>横浜型地域貢献企業認定企業交流会開催</t>
  </si>
  <si>
    <t>横浜型地域貢献企業認定企業等交流会補助金交付要綱</t>
  </si>
  <si>
    <t>市内商店街ほか</t>
  </si>
  <si>
    <t>横浜市商店街ソフト支援事業補助金交付要綱</t>
  </si>
  <si>
    <t>市内商店街</t>
  </si>
  <si>
    <t>S28</t>
  </si>
  <si>
    <t>横浜市商店街活性化イベント助成事業補助金交付要綱</t>
  </si>
  <si>
    <t>空き店舗活用事業者ほか</t>
  </si>
  <si>
    <t>開業経費</t>
  </si>
  <si>
    <t>横浜市商店街空き店舗活用事業補助金交付要綱</t>
  </si>
  <si>
    <t>横浜市安全・安心な商店街づくり事業補助金交付要綱</t>
  </si>
  <si>
    <t>新技術・新製品開発を行っている市内中小企業</t>
  </si>
  <si>
    <t>-</t>
  </si>
  <si>
    <t>S59</t>
  </si>
  <si>
    <t xml:space="preserve">S49
</t>
  </si>
  <si>
    <t>国際経済交流事業補助金
（上海事務所事業費）</t>
  </si>
  <si>
    <t>S54</t>
  </si>
  <si>
    <t>国際経済交流事業補助金
（国際ビジネス支援事業費）</t>
  </si>
  <si>
    <t>Ｈ23</t>
  </si>
  <si>
    <t>独立行政法人日本貿易振興機構横浜貿易情報センター補助金</t>
  </si>
  <si>
    <t>（独） 日本貿易振興機構</t>
  </si>
  <si>
    <t>S36</t>
  </si>
  <si>
    <t>独立行政法人日本貿易振興機構横浜貿易情報センター補助金交付要綱</t>
  </si>
  <si>
    <t>貿易振興共催補助事業等補助金</t>
  </si>
  <si>
    <t>（社）横浜貿易協会</t>
  </si>
  <si>
    <t>貿易振興共催補助事業等補助金交付要綱</t>
  </si>
  <si>
    <t>木原記念横浜生命科学振興財団補助事業費</t>
  </si>
  <si>
    <t>（財）木原記念横浜生命科学振興財団</t>
  </si>
  <si>
    <t>(財)木原記念横浜生命科学振興財団</t>
  </si>
  <si>
    <t>（財）木原記念横浜生命科学振興財団補助金交付要綱</t>
  </si>
  <si>
    <t>バイオ産業活性化事業補助金</t>
  </si>
  <si>
    <t>バイオジャパン組織委員会</t>
  </si>
  <si>
    <t>バイオ産業活性化事業補助金要綱</t>
  </si>
  <si>
    <t>横浜市内を活動拠点とする消費者団体等</t>
  </si>
  <si>
    <t>消費者団体等</t>
  </si>
  <si>
    <t>ＥＦ</t>
  </si>
  <si>
    <t>消費者団体等協働促進事業補助金交付要綱</t>
  </si>
  <si>
    <t>企業立地促進条例による助成金</t>
  </si>
  <si>
    <t>企業立地等促進特定地域で一定の要件を満たす大規模な事業計画を実施する企業</t>
  </si>
  <si>
    <t>企業</t>
  </si>
  <si>
    <t>企業立地等促進特定地域における支援措置に関する条例</t>
  </si>
  <si>
    <t>横浜ファッションウィーク補助金</t>
  </si>
  <si>
    <t>横浜ファッションウィーク実行委員会</t>
  </si>
  <si>
    <t>横浜ファッションウィーク補助金交付要綱</t>
  </si>
  <si>
    <t>横浜市商店街活性化等事業補助金交付要綱</t>
  </si>
  <si>
    <t>工業団体活動支援補助金</t>
  </si>
  <si>
    <t>（社）横浜市工業会連合会</t>
  </si>
  <si>
    <t>京浜臨海部活性化協議会補助金</t>
  </si>
  <si>
    <t>京浜臨海部活性化協議会</t>
  </si>
  <si>
    <t>京浜臨海部活性化協議会補助金交付要綱</t>
  </si>
  <si>
    <t>横浜商工会議所中小企業相談事業補助金</t>
  </si>
  <si>
    <t>横浜商工会議所</t>
  </si>
  <si>
    <t>中小企業相談事業</t>
  </si>
  <si>
    <t>S35</t>
  </si>
  <si>
    <t>横浜商工会議所中小企業相支援事業補助金交付要綱</t>
  </si>
  <si>
    <t>横浜市場活性化協議会</t>
  </si>
  <si>
    <t>横浜市場活性化協議会事業補助金交付要綱</t>
  </si>
  <si>
    <t>個人負担の軽減</t>
  </si>
  <si>
    <t>横浜食肉市場（株）</t>
  </si>
  <si>
    <t>卸売業者</t>
  </si>
  <si>
    <t>Ｂ</t>
  </si>
  <si>
    <t>横浜食肉市場株式会社補助事業要綱</t>
  </si>
  <si>
    <t>食肉安定供給事業
出荷奨励対策費補助金【特別会計】</t>
  </si>
  <si>
    <t>集荷経費</t>
  </si>
  <si>
    <t>（株）横浜市食肉公社</t>
  </si>
  <si>
    <t>と畜業者</t>
  </si>
  <si>
    <t>株式会社横浜市食肉公社補助事業要綱</t>
  </si>
  <si>
    <t>食肉流通強化費補助金
【特別会計】</t>
  </si>
  <si>
    <t>横浜食肉商業協同組合</t>
  </si>
  <si>
    <t>枝肉カット経費及び配送費</t>
  </si>
  <si>
    <t>横浜市食肉流通促進事業助成金交付要領</t>
  </si>
  <si>
    <t>食肉出荷促進事業
出荷促進交付金（肉牛・肉豚）
【特別会計】</t>
  </si>
  <si>
    <t>横浜農業協同組合 ほか</t>
  </si>
  <si>
    <t>食肉安定供給のため生産者</t>
  </si>
  <si>
    <t>出荷する肉牛・肉豚</t>
  </si>
  <si>
    <t>横浜市中央卸売市場食肉市場出荷促進事業実施要領</t>
  </si>
  <si>
    <t>保健室運営委員会
運営費補助金【特別会計】</t>
  </si>
  <si>
    <t>横浜市食肉市場保健室運営委員会</t>
  </si>
  <si>
    <t>食肉市場保健室</t>
  </si>
  <si>
    <t>横浜市食肉市場保健対策事業費補助金交付要綱</t>
  </si>
  <si>
    <t>インキュベーション施設入居支援補助金</t>
  </si>
  <si>
    <t>東工大横浜ベンチャープラザ入居企業</t>
  </si>
  <si>
    <t>横浜市大学連携型起業家育成施設入居支援補助金交付要綱</t>
  </si>
  <si>
    <t>横浜インドセンター事業補助金</t>
  </si>
  <si>
    <t>（一社）横浜インドセンター</t>
  </si>
  <si>
    <t>横浜インドセンター事業補助金交付要綱</t>
  </si>
  <si>
    <t>ものづくり人材育成支援事業補助金</t>
  </si>
  <si>
    <t>H14</t>
  </si>
  <si>
    <t>海外販路開拓事業助成金</t>
  </si>
  <si>
    <t>海外販路開拓を目指す市内企業等</t>
  </si>
  <si>
    <t>横浜市アジア重点交流国・地域企業誘致助成金</t>
  </si>
  <si>
    <t>アジア重点交流国・地域企業誘致助成金交付要綱</t>
  </si>
  <si>
    <t>横浜型地域貢献企業認定事業補助金</t>
  </si>
  <si>
    <t>横浜型地域貢献企業認定事業</t>
  </si>
  <si>
    <t>創業・発展支援事業補助金</t>
  </si>
  <si>
    <t>創業・発展支援事業</t>
  </si>
  <si>
    <t>女性起業家支援事業補助金</t>
  </si>
  <si>
    <t>女性起業家支援事業</t>
  </si>
  <si>
    <t>中小企業支援センター事業</t>
  </si>
  <si>
    <t>展示会出展等助成金</t>
  </si>
  <si>
    <t>研究開発成果の情報発信・販路開拓経費</t>
  </si>
  <si>
    <t>横浜市展示会出展等助成金交付要綱</t>
  </si>
  <si>
    <t>中小企業技術相談事業補助金</t>
  </si>
  <si>
    <t>H11</t>
  </si>
  <si>
    <t>商店街課題解決プラン支援事業補助金</t>
  </si>
  <si>
    <t>商店街と個店の相談事業補助金</t>
  </si>
  <si>
    <t>元金償還</t>
  </si>
  <si>
    <t>こども青少年局</t>
  </si>
  <si>
    <t>横浜市青少年非行防止・保護育成事業補助金</t>
  </si>
  <si>
    <t>横浜市保護司会協議会</t>
  </si>
  <si>
    <t>横浜市青少年非行防止・保護育成事業補助金交付要綱</t>
  </si>
  <si>
    <t>横浜市青少年団体補助金交付要綱</t>
  </si>
  <si>
    <t>青少年の地域活動拠点づくり事業補助金</t>
  </si>
  <si>
    <t>ＮＰＯ法人リロードほか</t>
  </si>
  <si>
    <t>NPO法人ほか</t>
  </si>
  <si>
    <t>青少年の地域活動拠点づくり事業補助金交付要綱</t>
  </si>
  <si>
    <t>よこはま型自立塾運営補助金</t>
  </si>
  <si>
    <t>NPO法人ヒューマンフェローシップ</t>
  </si>
  <si>
    <t>よこはま型若者自立塾事業補助金交付要綱</t>
  </si>
  <si>
    <t>横浜市若者サポートステーション補助金</t>
  </si>
  <si>
    <t>NPO法人ユースポート横濱ほか</t>
  </si>
  <si>
    <t>横浜市若者サポートステーション補助金交付要綱</t>
  </si>
  <si>
    <t>地域ユースプラザ事業補助金</t>
  </si>
  <si>
    <t>地域ユースプラザ事業補助金交付要綱</t>
  </si>
  <si>
    <t>認可保育所</t>
  </si>
  <si>
    <t>CDEF</t>
  </si>
  <si>
    <t>虐待・思春期問題情報研修センター事業費補助金</t>
  </si>
  <si>
    <t>（福）横浜博萌会</t>
  </si>
  <si>
    <t>横浜市虐待・思春期問題情報研修センター事業費補助金交付要綱、虐待・思春期問題情報研修センター事業費補助金の国庫補助について（国要綱）</t>
  </si>
  <si>
    <t>B1</t>
  </si>
  <si>
    <t>NPO法人よこはまチャイルドライン</t>
  </si>
  <si>
    <t>電話相談事業</t>
  </si>
  <si>
    <t>本市補助金交付要綱</t>
  </si>
  <si>
    <t>民間児童福祉施設整備費補助金</t>
  </si>
  <si>
    <t>児童福祉施設</t>
  </si>
  <si>
    <t>児童福祉法
本市補助金交付要綱</t>
  </si>
  <si>
    <t>A1</t>
  </si>
  <si>
    <t>横浜市愛児会補助金</t>
  </si>
  <si>
    <t>横浜市愛児会</t>
  </si>
  <si>
    <t>S33</t>
  </si>
  <si>
    <t>横浜市愛児会補助金交付要綱</t>
  </si>
  <si>
    <t>横浜市措置児童文化体育活動補助金</t>
  </si>
  <si>
    <t>神奈川県児童福祉文化体育協会</t>
  </si>
  <si>
    <t>横浜市措置児童文化体育活動補助金交付要綱</t>
  </si>
  <si>
    <t>横浜市児童福祉施設職員研修会補助金</t>
  </si>
  <si>
    <t>神奈川県児童福祉施設職員研究会</t>
  </si>
  <si>
    <t>横浜市児童福祉施設職員研修会補助金交付要綱</t>
  </si>
  <si>
    <t>横浜市母子生活支援施設「母と子のつどい」補助金</t>
  </si>
  <si>
    <t>（福）神奈川県社会福祉協議会</t>
  </si>
  <si>
    <t>横浜市母子生活支援施設「母と子のつどい」補助金交付要綱</t>
  </si>
  <si>
    <t>横浜市女性緊急一時保護施設補助金</t>
  </si>
  <si>
    <t>（福）礼拝会
共同の家プアン</t>
  </si>
  <si>
    <t>横浜市女性緊急一時保護施設補助金交付要綱</t>
  </si>
  <si>
    <t>NPO法人 かながわ女のスペースみずら、NPO法人 女性の家サーラー、ＮＰＯ法人女性・人権支援センターステップ</t>
  </si>
  <si>
    <t>NPO法人</t>
  </si>
  <si>
    <t>児童福祉施設償還金助成
（児童、障害児）</t>
  </si>
  <si>
    <t>児童福祉施設整備費用借入金</t>
  </si>
  <si>
    <t>横浜市民間社会福祉施設等償還金助成要綱</t>
  </si>
  <si>
    <t>民間社会福祉施設利子補給補助金
（障害児施設・児童施設）</t>
  </si>
  <si>
    <t>利子償還</t>
  </si>
  <si>
    <t>民間社会福祉施設利子補給補助金交付要綱</t>
  </si>
  <si>
    <t>特定資金償還金助成
（障害児施設・児童施設）</t>
  </si>
  <si>
    <t>特定資金利子補給補助金
（障害児施設、児童施設）</t>
  </si>
  <si>
    <t>（福）横浜市社会福祉協議会</t>
  </si>
  <si>
    <t>私立幼稚園はまっ子広場事業補助金</t>
  </si>
  <si>
    <t>学校法人　ほか</t>
  </si>
  <si>
    <t>私立幼稚園</t>
  </si>
  <si>
    <t>子育て支援事業</t>
  </si>
  <si>
    <t>Ｃ、F</t>
  </si>
  <si>
    <t>横浜市私立幼稚園はまっ子広場事業補助金交付要綱</t>
  </si>
  <si>
    <t>親と子のつどいの広場事業補助金</t>
  </si>
  <si>
    <t>社会福祉法人、NPO法人 ほか</t>
  </si>
  <si>
    <t>横浜市親と子のつどいの広場事業補助金交付要綱</t>
  </si>
  <si>
    <t>私立幼稚園設置者</t>
  </si>
  <si>
    <t>幼稚園</t>
  </si>
  <si>
    <t>H9</t>
  </si>
  <si>
    <t>横浜市私立幼稚園預かり保育事業補助金交付要綱
横浜市私立幼稚園預かり保育事業（平日型）補助金交付要綱</t>
  </si>
  <si>
    <t>私立幼稚園就園奨励補助金</t>
  </si>
  <si>
    <t>幼稚園利用者の入園料、保育料</t>
  </si>
  <si>
    <t>S47</t>
  </si>
  <si>
    <t>私立幼稚園施設整備費補助金</t>
  </si>
  <si>
    <t>施設整備（改修費）</t>
  </si>
  <si>
    <t>横浜市私立幼稚園施設整備費補助金交付要綱</t>
  </si>
  <si>
    <t>私立幼稚園補助金</t>
  </si>
  <si>
    <t>教育条件の向上</t>
  </si>
  <si>
    <t>S26</t>
  </si>
  <si>
    <t>私立学校振興助成法，学校法人の助成に関する条例，横浜市私立幼稚園補助金交付要綱</t>
  </si>
  <si>
    <t>障害児が在園している幼稚園または幼稚園類似幼児施設設置者</t>
  </si>
  <si>
    <t>幼稚園等</t>
  </si>
  <si>
    <t>幼：S54類似：H8</t>
  </si>
  <si>
    <t>幼稚園教職員の研究・研修</t>
  </si>
  <si>
    <t xml:space="preserve">S37           </t>
  </si>
  <si>
    <t>横浜市私立幼稚園研究・研修補助金交付要綱　　　　　　　　　　　</t>
  </si>
  <si>
    <t>幼稚園類似幼児施設保護者負担軽減補助金</t>
  </si>
  <si>
    <t>類似幼児施設設置者</t>
  </si>
  <si>
    <t>幼稚園類似幼児施設利用者の保育料</t>
  </si>
  <si>
    <t>S50</t>
  </si>
  <si>
    <t>外国人学校幼稚部保護者負担軽減補助金</t>
  </si>
  <si>
    <t>社会福祉法人恵友会、NPO法人 共に歩む市民の会 ほか</t>
  </si>
  <si>
    <t>C、Ｅ</t>
  </si>
  <si>
    <t>横浜市医師会看護専門学校運営費補助金</t>
  </si>
  <si>
    <t>看護学校</t>
  </si>
  <si>
    <t>横浜市医師会立看護婦等養成所補助金交付要綱</t>
  </si>
  <si>
    <t>横浜市病院協会看護専門学校運営費補助金</t>
  </si>
  <si>
    <t>（社）横浜市病院協会</t>
  </si>
  <si>
    <t>横浜市病院協会看護専門学校運営費補助金交付要綱</t>
  </si>
  <si>
    <t>地域医療連携センター</t>
  </si>
  <si>
    <t>横浜市医師会地域医療連携センター運営費補助金交付要綱</t>
  </si>
  <si>
    <t>看護人材確保育成事業費補助金</t>
  </si>
  <si>
    <t>研修</t>
  </si>
  <si>
    <t>H４</t>
  </si>
  <si>
    <t>看護人材確保育成事業補助金要綱</t>
  </si>
  <si>
    <t>休日急患診療所運営費等補助金</t>
  </si>
  <si>
    <t>（社）横浜市鶴見メディカルセンター ほか</t>
  </si>
  <si>
    <t>休日急患診療所</t>
  </si>
  <si>
    <t>運営費（人件費）等</t>
  </si>
  <si>
    <t>休日急患診療所運営費補助金交付要綱</t>
  </si>
  <si>
    <t>夜間急病センター運営費補助金</t>
  </si>
  <si>
    <t>夜間急病センター</t>
  </si>
  <si>
    <t>夜間急病センター運営費補助金交付要綱</t>
  </si>
  <si>
    <t>周産期センター運営費補助金</t>
  </si>
  <si>
    <t>（学）聖マリアンナ医科大学</t>
  </si>
  <si>
    <t>該当医療機関</t>
  </si>
  <si>
    <t>医療機関</t>
  </si>
  <si>
    <t>未収金の損失補てん</t>
  </si>
  <si>
    <t>医療機関整備資金貸付事業補助金</t>
  </si>
  <si>
    <t>神奈川県医師信用組合 ほか</t>
  </si>
  <si>
    <t>整備資金貸付金調達</t>
  </si>
  <si>
    <t>横浜市病院整備資金融資事業実施要綱、横浜市診療所整備資金融資事業実施要綱</t>
  </si>
  <si>
    <t>小児救急拠点病院体制確保に係る補助金</t>
  </si>
  <si>
    <t>横浜市小児救急拠点病院事業実施要綱</t>
  </si>
  <si>
    <t>歯科保健医療センター運営費補助金</t>
  </si>
  <si>
    <t>（社）横浜市歯科医師会</t>
  </si>
  <si>
    <t>横浜市歯科保健医療センター運営費補助交付要綱</t>
  </si>
  <si>
    <t>済生会横浜市南部病院利子補助金</t>
  </si>
  <si>
    <t>（福）恩賜財団済生会支部神奈川県済生会</t>
  </si>
  <si>
    <t>実行委員会</t>
  </si>
  <si>
    <t>横浜子育て情報スポット補助金</t>
  </si>
  <si>
    <t>NPO法人　シャーロックホームズ</t>
  </si>
  <si>
    <t>子育て情報スポット事業</t>
  </si>
  <si>
    <t>横浜子育て情報スポット事業補助金交付要綱</t>
  </si>
  <si>
    <t>横浜市乳幼児一時預かり事業補助金</t>
  </si>
  <si>
    <t>認可外保育施設</t>
  </si>
  <si>
    <t>乳幼児一時預かり</t>
  </si>
  <si>
    <t>横浜市乳幼児一時預かり事業補助金交付要綱</t>
  </si>
  <si>
    <t>横浜市保育所地域子育て支援事業補助金</t>
  </si>
  <si>
    <t>社会福祉法人、ＮＰＯ法人ほか</t>
  </si>
  <si>
    <t>子育て支援</t>
  </si>
  <si>
    <t>Ｃ、Ｅ</t>
  </si>
  <si>
    <t>横浜市保育所地域子育て支援事業補助金交付要綱</t>
  </si>
  <si>
    <t>障害児居場所づくり事業費補助金</t>
  </si>
  <si>
    <t>ＣＥＦ</t>
  </si>
  <si>
    <t>横浜市障害児居場所づくり事業補助金交付要綱</t>
  </si>
  <si>
    <t>障害児地域訓練会運営費助成</t>
  </si>
  <si>
    <t>社会福祉法人横浜市社会福祉協議会補助金交付要綱</t>
  </si>
  <si>
    <t>重度障害児・者対応専門医療機関運営費補助金</t>
  </si>
  <si>
    <t>社会福祉法人</t>
  </si>
  <si>
    <t>横浜市重度障害児・者対応専門医療機関運営費補助金交付要綱</t>
  </si>
  <si>
    <t>障害児福祉施設整備費補助金</t>
  </si>
  <si>
    <t>横浜市民間障害福祉施設建設費補助金交付要綱</t>
  </si>
  <si>
    <t>社会福祉法人　ほか</t>
  </si>
  <si>
    <t>児童福祉法、横浜市民間保育所建設費等補助金交付要綱</t>
  </si>
  <si>
    <t>社会福祉法人、企業、NPO法人 ほか</t>
  </si>
  <si>
    <t>ＣＤＥ</t>
  </si>
  <si>
    <t>認定こども園</t>
  </si>
  <si>
    <t>横浜市認定こども園整備事業補助金交付要綱</t>
  </si>
  <si>
    <t>横浜市民間保育所賃借料補助事業補助金交付要綱</t>
  </si>
  <si>
    <t>児童福祉施設償還金助成（保育所）</t>
  </si>
  <si>
    <t>社会福祉法人 ほか</t>
  </si>
  <si>
    <t>認可保育所整備費用借入金</t>
  </si>
  <si>
    <t>民間社会・児童福祉施設耐震診断調査・補強設計・工事費補助金</t>
  </si>
  <si>
    <t>施設改修</t>
  </si>
  <si>
    <t>横浜市民間児童福祉施設等耐震補強事業補助金交付要綱</t>
  </si>
  <si>
    <t>特定資金償還金助成（保育所）</t>
  </si>
  <si>
    <t>特定資金利子補給補助金（保育所）</t>
  </si>
  <si>
    <t>横浜保育室</t>
  </si>
  <si>
    <t>横浜保育室整備補助金交付要綱</t>
  </si>
  <si>
    <t>通園用バスの購入</t>
  </si>
  <si>
    <t>横浜市一時保育整備費補助金交付要綱</t>
  </si>
  <si>
    <t>事業所内保育施設設置補助金</t>
  </si>
  <si>
    <t>事業所内保育施設設置企業等</t>
  </si>
  <si>
    <t>事業者</t>
  </si>
  <si>
    <t>泉区学校・家庭・地域連携事業補助金</t>
  </si>
  <si>
    <t>S57</t>
  </si>
  <si>
    <t>泉区学校・家庭・地域連携事業補助金交付要綱</t>
  </si>
  <si>
    <t>泉区体育協会補助金</t>
  </si>
  <si>
    <t>泉区体育協会</t>
  </si>
  <si>
    <t>泉区体育協会事業補助金交付要綱</t>
  </si>
  <si>
    <t>泉区高齢者の生きがいと健康づくり事業補助金</t>
  </si>
  <si>
    <t>泉区老人クラブ連合会</t>
  </si>
  <si>
    <t>大会</t>
  </si>
  <si>
    <t>泉区高齢者の生きがいと健康づくり事業補助金交付要綱</t>
  </si>
  <si>
    <t>社会福祉法人恩賜財団済生会横浜市南部病院利子補助金交付要綱</t>
  </si>
  <si>
    <t>昭和大学横浜市北部病院利子補助金</t>
  </si>
  <si>
    <t>昭和大学横浜市北部病院利子補助金交付要綱</t>
  </si>
  <si>
    <t>済生会横浜市東部病院利子補助金</t>
  </si>
  <si>
    <t>済生会横浜市東部病院利子補助金交付要綱</t>
  </si>
  <si>
    <t>（社）横浜市食品衛生協会</t>
  </si>
  <si>
    <t>巡回指導員交通費等</t>
  </si>
  <si>
    <t>横浜市食品衛生指導事業補助金交付要綱</t>
  </si>
  <si>
    <t>環境衛生自主管理事業補助金</t>
  </si>
  <si>
    <t>横浜市生活衛生協議会</t>
  </si>
  <si>
    <t>環境衛生営業者５業種（理容・美容・クリーニング・旅館・公衆浴場）</t>
  </si>
  <si>
    <t>自主衛生管理</t>
  </si>
  <si>
    <t>横浜市環境衛生自主管理事業補助金交付要綱</t>
  </si>
  <si>
    <t>公衆浴場確保対策補助金</t>
  </si>
  <si>
    <t>横浜市浴場協同組合</t>
  </si>
  <si>
    <t>横浜市浴場協同組合に加盟している浴場施設</t>
  </si>
  <si>
    <t>設備改善等</t>
  </si>
  <si>
    <t>横浜市公衆浴場補助金交付要綱</t>
  </si>
  <si>
    <t>民営斎場使用料補助金</t>
  </si>
  <si>
    <t>民営西寺尾火葬場利用者</t>
  </si>
  <si>
    <t>民営西寺尾火葬場利用料</t>
  </si>
  <si>
    <t>民営斎場使用料補助要綱</t>
  </si>
  <si>
    <t>横浜市猫の不妊去勢手術推進事業補助金</t>
  </si>
  <si>
    <t>（社）横浜市獣医師会</t>
  </si>
  <si>
    <t>普及推進のため、市民が実施する手術の費用</t>
  </si>
  <si>
    <t>横浜市猫の不妊去勢手術推進事業補助金交付要綱</t>
  </si>
  <si>
    <t>横浜市マイクロチップ装着推進事業補助金</t>
  </si>
  <si>
    <t>犬や猫のマイクロチップ装着</t>
  </si>
  <si>
    <t>普及推進のため、市民が実施する装着の費用</t>
  </si>
  <si>
    <t>横浜市事業所内保育施設設置促進事業助成金交付要綱</t>
  </si>
  <si>
    <t>横浜市病児保育事業施設・設備整備補助金</t>
  </si>
  <si>
    <t>病児保育新規実施医療機関</t>
  </si>
  <si>
    <t>新規病児保育実施医療機関</t>
  </si>
  <si>
    <t>横浜市病児保育事業施設・設備整備補助金交付要綱</t>
  </si>
  <si>
    <t>横浜市24時間型緊急一時保育事業費補助金</t>
  </si>
  <si>
    <t>社会福祉法人ほか</t>
  </si>
  <si>
    <t>横浜市24時間型緊急一時保育事業実施要綱</t>
  </si>
  <si>
    <t>横浜市保育センター運営費補助金</t>
  </si>
  <si>
    <t>（学）白峰学園</t>
  </si>
  <si>
    <t>S58</t>
  </si>
  <si>
    <t>横浜市保育センター運営費補助金交付要綱</t>
  </si>
  <si>
    <t>横浜市児童野外活動センター運営費補助金</t>
  </si>
  <si>
    <t>横浜市児童野外活動センター補助金交付要綱</t>
  </si>
  <si>
    <t>認可外保育施設助成</t>
  </si>
  <si>
    <t>児童福祉法に基づき適正に届出を行っている認可外保育施設</t>
  </si>
  <si>
    <t>認可外保育施設助成事業実施要綱</t>
  </si>
  <si>
    <t>横浜市立保育所の民間移管に伴う補助金
（第三者評価受審）</t>
  </si>
  <si>
    <t>市立保育所の移管先法人</t>
  </si>
  <si>
    <t>移管先法人</t>
  </si>
  <si>
    <t>第三者評価受審料</t>
  </si>
  <si>
    <t>横浜市立保育所の民間移管に伴う補助金交付要綱</t>
  </si>
  <si>
    <t>横浜市民間児童福祉施設中規模修繕助成
（移管後中規模修繕）</t>
  </si>
  <si>
    <t>横浜市民間児童福祉施設中規模修繕助成要綱</t>
  </si>
  <si>
    <t>横浜市立保育所の民間移管に伴う補助金
（三者協議会保育経費）</t>
  </si>
  <si>
    <t>三者協議会に伴う保育経費</t>
  </si>
  <si>
    <t>横浜市立保育所の民間移管に伴う引継ぎ・共同保育に関する補助金</t>
  </si>
  <si>
    <t>引継ぎ・共同保育への職員派遣</t>
  </si>
  <si>
    <t>横浜市立保育所の民間移管に伴う引継ぎ・共同保育に関する補助金交付要綱</t>
  </si>
  <si>
    <t>横浜市保育園児保健医療推進補助金</t>
  </si>
  <si>
    <t>（社）横浜市医師会</t>
  </si>
  <si>
    <t>H3</t>
  </si>
  <si>
    <t>横浜市保育園児保健医療推進補助金交付要綱</t>
  </si>
  <si>
    <t>横浜市私立保育園園長会補助金</t>
  </si>
  <si>
    <t>横浜市私立保育園園長会</t>
  </si>
  <si>
    <t>横浜市私立保育園園長会補助金交付要綱</t>
  </si>
  <si>
    <t>事業所内保育施設運営補助金</t>
  </si>
  <si>
    <t>横浜市立保育所の民間移管に伴う補助金
（報告事務経費）</t>
  </si>
  <si>
    <t>業務報告書の提出にかかる経費</t>
  </si>
  <si>
    <t>放課後キッズクラブ事業費補助金</t>
  </si>
  <si>
    <t>Ａ、
Ｃ～Ｆ</t>
  </si>
  <si>
    <t>児童福祉法、社会福祉法
横浜市放課後キッズクラブ事業実施要綱
横浜市放課後キッズクラブ事業費補助金交付要綱</t>
  </si>
  <si>
    <t>はまっ子ふれあいスクール事業費補助金</t>
  </si>
  <si>
    <t>二谷小学校はまっ子ふれあいスクール運営委員会 　ほか</t>
  </si>
  <si>
    <t>運営委員会ほか</t>
  </si>
  <si>
    <t>横浜市はまっ子ふれあいスクール事業補助実施要綱</t>
  </si>
  <si>
    <t>放課後児童健全育成事業費補助金</t>
  </si>
  <si>
    <t>学童保育ひまわりクラブ運営委員会　ほか</t>
  </si>
  <si>
    <t>児童福祉法、社会福祉法
横浜市放課後児童健全育成事業実施要綱
横浜市放課後児童健全育成事業補助金交付要綱</t>
  </si>
  <si>
    <t>プレイパーク支援事業費補助金</t>
  </si>
  <si>
    <t>ＮＰＯ法人 横浜にプレイパークを創ろうネットワーク</t>
  </si>
  <si>
    <t>ＮＰＯ法人</t>
  </si>
  <si>
    <t>横浜市プレイパーク支援事業補助金交付要綱</t>
  </si>
  <si>
    <t>障害者施設建設費補助金</t>
  </si>
  <si>
    <t>健康福祉局</t>
  </si>
  <si>
    <t>軽費老人ホーム事務費補助金</t>
  </si>
  <si>
    <t>施設</t>
  </si>
  <si>
    <t>・老人福祉法
・軽費老人ホームの設備及び運営に関する基準（国）
・軽費老人ホーム利用料等に係る取り扱い指針について（国）
・軽費老人ホーム事務費補助金交付要綱（横浜市）</t>
  </si>
  <si>
    <t>・横浜市特別養護老人ホーム等整備費補助金交付要綱</t>
  </si>
  <si>
    <t>横浜市地域福祉保健推進費補助金</t>
  </si>
  <si>
    <t>横浜市地域福祉保健推進費補助金交付要綱</t>
  </si>
  <si>
    <t>更生保護法人補助金</t>
  </si>
  <si>
    <t>更生保護法人 まこと寮</t>
  </si>
  <si>
    <t>地方自治法232条2、更生保護事業法3条の2、更生保護法人に対する補助金交付要綱</t>
  </si>
  <si>
    <t>横浜いのちの電話運営費補助金</t>
  </si>
  <si>
    <t>（福）横浜いのちの電話</t>
  </si>
  <si>
    <t>社会福祉法第58条、社会福祉法人の助成に関する条例、横浜いのちの電話運営費及び外国語電話相談事業補助金交付要綱</t>
  </si>
  <si>
    <t>横浜いのちの電話外国語電話相談事業補助金</t>
  </si>
  <si>
    <t>横浜生活あんしんセンター運営費補助金</t>
  </si>
  <si>
    <t>社会福祉法第58条、社会福祉法人の助成に関する条例、社会福祉法人横浜市社会福祉協議会補助金交付要綱</t>
  </si>
  <si>
    <t>NPO福祉保健サービス拠点支援事業償還金助成金</t>
  </si>
  <si>
    <t>施設整備費用借入金</t>
  </si>
  <si>
    <t>償還</t>
  </si>
  <si>
    <t>在宅障害者援護事業費補助金</t>
  </si>
  <si>
    <t>障害者地域活動ホーム管理運営費等補助金</t>
  </si>
  <si>
    <t>横浜市障害者地域活動ホーム設置運営費補助要綱</t>
  </si>
  <si>
    <t>横浜市地域活動支援センター事業デイサービス型実施要綱</t>
  </si>
  <si>
    <t>障害者グループホームＡ型運営費補助金</t>
  </si>
  <si>
    <t>横浜市障害者グループホーム等設置運営費補助要綱</t>
  </si>
  <si>
    <t>障害者グループホームＢ型設置運営費補助金</t>
  </si>
  <si>
    <t>（福）同愛会 ほか</t>
  </si>
  <si>
    <t>社会福祉法人型地域活動ホーム運営費補助金</t>
  </si>
  <si>
    <t>（福）訪問の家 ほか</t>
  </si>
  <si>
    <t>障害者地域作業所助成金</t>
  </si>
  <si>
    <t>横浜市障害者地域作業所助成事業実施要綱</t>
  </si>
  <si>
    <t>ハンディキャブ事業費補助金</t>
  </si>
  <si>
    <t>横浜市障害者社会参加推進センター</t>
  </si>
  <si>
    <t>ハンディキャブ事業</t>
  </si>
  <si>
    <t>横浜市ハンディキャブ事業費補助要綱</t>
  </si>
  <si>
    <t>社会参加推進センター運営費補助金</t>
  </si>
  <si>
    <t>（社）横浜市身体障害者団体連合会</t>
  </si>
  <si>
    <t>センター</t>
  </si>
  <si>
    <t>神奈川県障害者社会参加推進センター設置運営要綱
横浜市障害者団体補助金要綱</t>
  </si>
  <si>
    <t>（社）横浜市身体障害者団体連合会　ほか</t>
  </si>
  <si>
    <t>ガイドボランティア事業</t>
  </si>
  <si>
    <t>横浜市ガイドボランティア事業費補助要綱</t>
  </si>
  <si>
    <t>障害者就労支援センター運営費補助金</t>
  </si>
  <si>
    <t>（福）和枝福祉会 ほか</t>
  </si>
  <si>
    <t>横浜市障害者就労支援センター事業実施要綱                   横浜市障害者就労支援センター事業補助金交付要綱</t>
  </si>
  <si>
    <t>自立生活移行支援事業助成金</t>
  </si>
  <si>
    <t>横浜市自立生活移行支援助成事業実施要綱ほか</t>
  </si>
  <si>
    <t>緑園地域交流センター運営費補助金</t>
  </si>
  <si>
    <t>（福）くるみ会</t>
  </si>
  <si>
    <t>「緑園地域交流センター」運営費補助金交付要綱</t>
  </si>
  <si>
    <t>横浜市リハビリテーション事業団運営費補助金</t>
  </si>
  <si>
    <t>（福）横浜市リハビリテーション事業団</t>
  </si>
  <si>
    <t>社会福祉法人横浜市リハビリテーション事業団運営費補助金交付要綱</t>
  </si>
  <si>
    <t>生活保護医療担当機関研修費補助金</t>
  </si>
  <si>
    <t>（社）横浜市医師会 ほか</t>
  </si>
  <si>
    <t>生活保護法による指定医療機関指導補助金交付要綱</t>
  </si>
  <si>
    <t>年末福祉金補助金</t>
  </si>
  <si>
    <t>（財）神奈川県労働福祉協会</t>
  </si>
  <si>
    <t>日雇労働者年末福祉金補助金交付要綱</t>
  </si>
  <si>
    <t>（財）寿町勤労者福祉協会</t>
  </si>
  <si>
    <t>寿町勤労者福祉協会運営費補助金交付要綱</t>
  </si>
  <si>
    <t>老人クラブ補助金</t>
  </si>
  <si>
    <t>（財）横浜市老人クラブ連合会</t>
  </si>
  <si>
    <t>S34</t>
  </si>
  <si>
    <t>寿町なんでもＳＯＳ班事業補助金</t>
  </si>
  <si>
    <t>NPO法人 さなぎ達</t>
  </si>
  <si>
    <t>「寿町なんでもＳＯＳ班事業」補助金交付要綱</t>
  </si>
  <si>
    <t>特別養護老人ホーム入所申込受付センター事業費補助金</t>
  </si>
  <si>
    <t>特別養護老人ホーム入所申込受付センター事業費補助金交付要綱</t>
  </si>
  <si>
    <t>災害時応急備蓄物資整備費補助金</t>
  </si>
  <si>
    <t>（福）横浜市福祉サービス協会 ほか</t>
  </si>
  <si>
    <t>災害時特別避難場所応急備蓄物資</t>
  </si>
  <si>
    <t>Ｃ.Ａ</t>
  </si>
  <si>
    <t>横浜市民間社会福祉施設災害時特別避難場所応急備蓄物資整備事業助成要綱</t>
  </si>
  <si>
    <t>民間社会福祉施設等償還金補助金
（救護、障害者）</t>
  </si>
  <si>
    <t>（福）同愛会　ほか</t>
  </si>
  <si>
    <t>福祉施設整備費用借入金</t>
  </si>
  <si>
    <t>青葉区障害者交流レクリエーション事業補助金交付要綱</t>
  </si>
  <si>
    <t>青葉まちの美化推進事業補助金</t>
  </si>
  <si>
    <t>青葉区地区連合自治会町内会</t>
  </si>
  <si>
    <t>青葉まちの美化推進事業補助金交付要綱</t>
  </si>
  <si>
    <t>青葉区健康づくり月間補助金</t>
  </si>
  <si>
    <t>青葉区健康フェスティバル実行委員会</t>
  </si>
  <si>
    <t>青葉区健康づくり月間事業補助金交付要綱</t>
  </si>
  <si>
    <t>青葉区まちの教育力支援事業（土曜塾）補助金</t>
  </si>
  <si>
    <t>各種区民団体</t>
  </si>
  <si>
    <t>青葉区まちの教育力支援事業（土曜塾）補助金交付要綱</t>
  </si>
  <si>
    <t>協働による地域力応援事業補助金</t>
  </si>
  <si>
    <t>審査により決定</t>
  </si>
  <si>
    <t>協働による地域力応援事業補助金交付要綱</t>
  </si>
  <si>
    <t>「横浜北部美術公募展」事業補助金</t>
  </si>
  <si>
    <t>青葉区町のはらっぱ管理運営費補助金</t>
  </si>
  <si>
    <t>ならきた町のはらっぱ管理運営委員会ほか</t>
  </si>
  <si>
    <t>青葉区町のはらっぱ管理運営費補助金交付要綱</t>
  </si>
  <si>
    <t>青葉区地域スポーツ広場管理運営費補助金</t>
  </si>
  <si>
    <t>黒須田運動広場運営委員会</t>
  </si>
  <si>
    <t>青葉区地域スポーツ広場管理運営費補助金交付要綱</t>
  </si>
  <si>
    <t>各小学校スクール・ゾーン対策協議会</t>
  </si>
  <si>
    <t>スクール・ゾーン推進組織助成金交付要綱</t>
  </si>
  <si>
    <t>青葉区青少年指導員事業交付金</t>
  </si>
  <si>
    <t>青葉区青少年指導員連絡協議会</t>
  </si>
  <si>
    <t>青葉区青少年指導員事業・ユニフォーム交付金交付要綱</t>
  </si>
  <si>
    <t>青葉区学校・家庭・地域連携事業補助金</t>
  </si>
  <si>
    <t>都筑区体育協会補助金交付要綱</t>
  </si>
  <si>
    <t>都筑区ふるさとづくり委員会</t>
  </si>
  <si>
    <t>都筑区民まつり補助金交付要綱</t>
  </si>
  <si>
    <t>都筑区民ロードレース大会補助金</t>
  </si>
  <si>
    <t>都筑区民ロードレース大会実行委員会</t>
  </si>
  <si>
    <t>都筑区民ロードレース大会実行委員会補助金交付要綱</t>
  </si>
  <si>
    <t>都筑区災害時要援護者支援事業補助金</t>
  </si>
  <si>
    <t>都筑区災害時要援護者支援事業補助金交付要綱</t>
  </si>
  <si>
    <t>都筑区地域福祉保健計画「つづき　あい基金」補助金</t>
  </si>
  <si>
    <t>社会福祉法人横浜市都筑区社会福祉協議会</t>
  </si>
  <si>
    <t>都筑区地域福祉保健計画「つづき　あい基金」補助金交付要綱</t>
  </si>
  <si>
    <t>都筑区学校・家庭・地域連携事業支援補助金交付要綱</t>
  </si>
  <si>
    <t>都筑区社会環境浄化活動事業補助要綱</t>
  </si>
  <si>
    <t>区民企画運営講座補助金</t>
  </si>
  <si>
    <t>区民企画運営講座運営委員会</t>
  </si>
  <si>
    <t>都筑区小学校区交通安全・防犯対策補助金</t>
  </si>
  <si>
    <t>小学校の防犯及び交通安全対策団体</t>
  </si>
  <si>
    <t>都筑区小学校区交通安全・防犯対策補助金交付要綱</t>
  </si>
  <si>
    <t>地区消費生活推進員</t>
  </si>
  <si>
    <t>戸塚区</t>
  </si>
  <si>
    <t>1
17</t>
  </si>
  <si>
    <t>横浜市消費生活推進戸塚区活動助成要領</t>
  </si>
  <si>
    <t>戸塚区社会環境浄化活動事業補助金</t>
  </si>
  <si>
    <t>戸塚区青少年指導員協議会</t>
  </si>
  <si>
    <t>戸塚区社会環境浄化活動事業補助金交付要綱</t>
  </si>
  <si>
    <t>戸塚区町のはらっぱ管理運営費補助金</t>
  </si>
  <si>
    <t>町のはらっぱ管理運営委員会</t>
  </si>
  <si>
    <t>戸塚区町のはらっぱ管理運営費補助金交付要領</t>
  </si>
  <si>
    <t>戸塚区災害ボランティアネットワーク支援事業補助金</t>
  </si>
  <si>
    <t>とつか災害救援活動ネットワーク</t>
  </si>
  <si>
    <t>ボランティア団体</t>
  </si>
  <si>
    <t>戸塚区災害ボランティアネットワーク支援事業補助金交付要綱</t>
  </si>
  <si>
    <t>戸塚区学校・家庭・地域協働事業交付金</t>
  </si>
  <si>
    <t>各中学校区学校・家庭・地域協働事業実行委員会</t>
  </si>
  <si>
    <t>戸塚区学校・家庭・地域協働事業基本交付金交付要領
戸塚区学校・家庭・地域協働事業事業交付金交付要領</t>
  </si>
  <si>
    <t>戸塚区青少年指導員活動交付金</t>
  </si>
  <si>
    <t>戸塚区青少年指導員活動交付金交付要領</t>
  </si>
  <si>
    <t>戸塚区体育協会補助金</t>
  </si>
  <si>
    <t>戸塚区体育協会</t>
  </si>
  <si>
    <t>戸塚区体育協会補助金交付要綱</t>
  </si>
  <si>
    <t>防犯活動</t>
  </si>
  <si>
    <t>戸塚区スクールゾーン安全対策協議会助成金</t>
  </si>
  <si>
    <t>各小学校スクールゾーン安全対策協議会</t>
  </si>
  <si>
    <t>戸塚区ｽｸｰﾙｿﾞｰﾝ安全対策協議会助成金交付要綱</t>
  </si>
  <si>
    <t>戸塚区自転車等放置防止推進協議会活動補助金</t>
  </si>
  <si>
    <t>駅周辺自転車等放置防止推進協議会</t>
  </si>
  <si>
    <t>戸塚区自転車等放置防止推進協議会活動補助金交付要綱</t>
  </si>
  <si>
    <t>戸塚区民まつり補助金</t>
  </si>
  <si>
    <t>戸塚区民まつり実行委員会</t>
  </si>
  <si>
    <t>戸塚区民まつり補助金交付要綱</t>
  </si>
  <si>
    <t>青少年健全育成事業補助金</t>
  </si>
  <si>
    <t>青少年健全育成を目的に活動している自主団体（公募）</t>
  </si>
  <si>
    <t>地域協働青少年育成事業補助金交付要綱</t>
  </si>
  <si>
    <t>とつか夢結び応援事業補助金</t>
  </si>
  <si>
    <t>とつか夢結び応援事業補助金交付要綱</t>
  </si>
  <si>
    <t>戸塚っ子いきいきアートフェスティバル補助金</t>
  </si>
  <si>
    <t>戸塚っ子いきいきアートフェスティバル実行委員会</t>
  </si>
  <si>
    <t>戸塚っ子いきいきアートフェスティバル補助金交付要綱</t>
  </si>
  <si>
    <t>戸塚区健康まつり補助金</t>
  </si>
  <si>
    <t>ふらっとステーションドリーム</t>
  </si>
  <si>
    <t>ＳＡＫＡＥヤングフェスティバル事業補助金</t>
  </si>
  <si>
    <t>ＳＡＫＡＥヤングフェスティバル
実行委員会</t>
  </si>
  <si>
    <t>栄区</t>
  </si>
  <si>
    <t>SAKAEヤングフェスティバル事業補助金交付要綱</t>
  </si>
  <si>
    <t>栄区民芸術祭事業補助金</t>
  </si>
  <si>
    <t>栄区文化協会</t>
  </si>
  <si>
    <t>栄区民芸術祭事業補助金交付要綱</t>
  </si>
  <si>
    <t>栄区民ロードレース大会事業補助金</t>
  </si>
  <si>
    <t>栄区民ロードレース大会実行委員会</t>
  </si>
  <si>
    <t>栄区民ロードレース大会事業補助金交付要綱</t>
  </si>
  <si>
    <t>栄区町のはらっぱ管理運営事業補助金</t>
  </si>
  <si>
    <t>栄区町のはらっぱ管理運営事業補助金交付要綱</t>
  </si>
  <si>
    <t>栄区地域スポーツ広場管理運営事業補助金</t>
  </si>
  <si>
    <t>千秀センター運営委員会</t>
  </si>
  <si>
    <t>栄区地域スポーツ広場管理事業補助金交付要綱</t>
  </si>
  <si>
    <t>夏休みコンサート事業補助金</t>
  </si>
  <si>
    <t>栄フィルハーモニー交響楽団</t>
  </si>
  <si>
    <t>夏休みコンサート事業補助金交付要綱</t>
  </si>
  <si>
    <t>栄区社会環境健全化活動事業補助金</t>
  </si>
  <si>
    <t>栄区青少年指導員協議会</t>
  </si>
  <si>
    <t>栄区社会環境健全化活動事業補助金交付要綱</t>
  </si>
  <si>
    <t>栄区障害者ふれあい交流事業補助金</t>
  </si>
  <si>
    <t>栄区障害者ふれあい交流事業
実行委員会</t>
  </si>
  <si>
    <t>栄区障害者ふれあい交流事流補助金交付要綱</t>
  </si>
  <si>
    <t>栄区障害児余暇支援事業
実行委員会</t>
  </si>
  <si>
    <t>栄区障害児余暇支援事業補助金交付要綱</t>
  </si>
  <si>
    <t>栄区障害者等送迎サービス支援事業補助金</t>
  </si>
  <si>
    <t>栄区社会福祉協議会</t>
  </si>
  <si>
    <t>栄区障害者等送迎サービス支援事業補助金交付要綱</t>
  </si>
  <si>
    <t>いたっちーず ほか</t>
  </si>
  <si>
    <t>栄区地域と学校の協働事業交付金</t>
  </si>
  <si>
    <t>栄区地域と学校の協働事業推進協議会</t>
  </si>
  <si>
    <t>栄区地域と学校の協働事業交付金交付要綱</t>
  </si>
  <si>
    <t>栄区体育協会補助金</t>
  </si>
  <si>
    <t>栄区体育協会</t>
  </si>
  <si>
    <t>栄区体育協会補助金交付要綱</t>
  </si>
  <si>
    <t>栄区青少年指導員協議会補助金</t>
  </si>
  <si>
    <t>栄区青少年指導員協議会補助金交付要綱</t>
  </si>
  <si>
    <t>栄区自転車等放置防止推進協議会地区活動補助金</t>
  </si>
  <si>
    <t>本郷台駅自転車等放置防止推進協議会　ほか</t>
  </si>
  <si>
    <t>栄区自転車等放置防止推進協議会地区活動補助金交付要綱</t>
  </si>
  <si>
    <t>飯島小学校スクールゾーン対策協議会　ほか</t>
  </si>
  <si>
    <t>豊田地区消費生活推進員地区代表　ほか</t>
  </si>
  <si>
    <t>栄区消費生活推進員地区活動助成金交付要綱</t>
  </si>
  <si>
    <t>栄区民まつり補助金</t>
  </si>
  <si>
    <t>栄区民まつり実行委員会</t>
  </si>
  <si>
    <t>栄区民まつり補助金交付要綱</t>
  </si>
  <si>
    <t>栄区民スポーツフェスティバル事業補助金</t>
  </si>
  <si>
    <t>栄区民スポーツフェスティバル事業補助金交付要綱</t>
  </si>
  <si>
    <t>リユース食器利用団体</t>
  </si>
  <si>
    <t>路線バス事業者</t>
  </si>
  <si>
    <t>バス停留所上屋</t>
  </si>
  <si>
    <t>栄区内バス停留所上屋設置に関する補助金交付要綱</t>
  </si>
  <si>
    <t>社会環境浄化活動事業補助金</t>
  </si>
  <si>
    <t>泉区青少年指導員協議会</t>
  </si>
  <si>
    <t>社会環境浄化活動</t>
  </si>
  <si>
    <t>泉区</t>
  </si>
  <si>
    <t>泉区社会環境浄化活動事業補助要綱</t>
  </si>
  <si>
    <t>泉区青少年活動補助金</t>
  </si>
  <si>
    <t>泉区子ども会育成指導者連絡協議会</t>
  </si>
  <si>
    <t>青少年健全育成活動</t>
  </si>
  <si>
    <t>泉区青少年活動補助金交付要綱</t>
  </si>
  <si>
    <t>泉区広場・はらっぱ補助金</t>
  </si>
  <si>
    <t>金網町のはらっぱ管理運営委員会
ほか7団体</t>
  </si>
  <si>
    <t>泉区広場・はらっぱ補助金交付要綱</t>
  </si>
  <si>
    <t>いずみ伝統文化保存事業補助金</t>
  </si>
  <si>
    <t>泉伝統文化保存会</t>
  </si>
  <si>
    <t>伝統文化保存継承活動</t>
  </si>
  <si>
    <t>いずみ伝統文化保存事業補助金交付要綱</t>
  </si>
  <si>
    <t>泉区民文化祭補助金</t>
  </si>
  <si>
    <t>泉区文化振興委員会</t>
  </si>
  <si>
    <t>区民文化祭や区民ホール展示活動など文化支援活動</t>
  </si>
  <si>
    <t>泉区民文化祭補助金交付要綱</t>
  </si>
  <si>
    <t>泉区消費生活啓発事業補助金</t>
  </si>
  <si>
    <t>泉区消費生活推進員</t>
  </si>
  <si>
    <t>泉区消費生活啓発事業補助金交付要綱</t>
  </si>
  <si>
    <t>区内連合自治会町内会</t>
  </si>
  <si>
    <t>自主防犯活動</t>
  </si>
  <si>
    <t>区内自治会町内会</t>
  </si>
  <si>
    <t>泉区まちの学校連携推進事業補助金</t>
  </si>
  <si>
    <t>泉区まちの学校連携推進事業補助金交付要綱</t>
  </si>
  <si>
    <t>泉区地区連合主催行事支援事業補助金</t>
  </si>
  <si>
    <t>泉区地区連合主催行事支援事業補助金交付要綱</t>
  </si>
  <si>
    <t>多文化共生事業補助金</t>
  </si>
  <si>
    <t>いちょう団地連合自治会</t>
  </si>
  <si>
    <t>多文化共生に係る地域づくり事業</t>
  </si>
  <si>
    <t>多文化共生事業補助金交付要綱</t>
  </si>
  <si>
    <t>区の花普及活動団体</t>
  </si>
  <si>
    <t>泉区の花「あやめ」普及促進活動支援要綱</t>
  </si>
  <si>
    <t>泉区地域経営まちづくり支援補助金</t>
  </si>
  <si>
    <t>地区経営委員会等</t>
  </si>
  <si>
    <t>泉区地域経営まちづくり支援補助金交付要綱</t>
  </si>
  <si>
    <t>通学路安全マップ作成補助金</t>
  </si>
  <si>
    <t>安全マップ作成費用</t>
  </si>
  <si>
    <t>通学路安全マップ作成補助金交付要綱</t>
  </si>
  <si>
    <t>泉区小学生防犯ブザー購入費補助金</t>
  </si>
  <si>
    <t>泉区ＰＴＡ連絡協議会</t>
  </si>
  <si>
    <t>泉区小学生防犯ブザー購入費補助金交付要綱</t>
  </si>
  <si>
    <t>泉区社会福祉協議会</t>
  </si>
  <si>
    <t>横浜市消費生活推進員泉区地区活動助成金交付要綱</t>
  </si>
  <si>
    <t>青少年指導員活動交付金</t>
  </si>
  <si>
    <t>泉区青少年指導員活動交付金交付要綱</t>
  </si>
  <si>
    <t>の</t>
  </si>
  <si>
    <t>泉区ふれあい軽スポーツ大会実行委員会</t>
  </si>
  <si>
    <t>泉区ふれあい軽スポーツ大会事業補助金交付要綱</t>
  </si>
  <si>
    <t>泉区民の緑環境を守る活動補助金</t>
  </si>
  <si>
    <t>緑環境保全活動団体</t>
  </si>
  <si>
    <t>泉区民の緑環境を守る活動補助金交付要綱</t>
  </si>
  <si>
    <t>青少年の居場所づくり事業補助金</t>
  </si>
  <si>
    <t>各地区居場所づくり実行委員会等</t>
  </si>
  <si>
    <t>青少年の居場所づくり事業補助金交付要綱</t>
  </si>
  <si>
    <t>地区経営委員会</t>
  </si>
  <si>
    <t>賃借料等</t>
  </si>
  <si>
    <t>掲示板</t>
  </si>
  <si>
    <t>整備</t>
  </si>
  <si>
    <t>連合自治会町内会</t>
  </si>
  <si>
    <t>瀬谷区地域防犯自主活動補助金</t>
  </si>
  <si>
    <t>防犯活動を行う自治会・町内会 ほか</t>
  </si>
  <si>
    <t>瀬谷区</t>
  </si>
  <si>
    <t>瀬谷区地域防犯自主活動補助金交付要綱</t>
  </si>
  <si>
    <t>瀬谷区いきいき区民活動支援事業補助金</t>
  </si>
  <si>
    <t>区内自主活動グループ</t>
  </si>
  <si>
    <t>公益的事業</t>
  </si>
  <si>
    <t>瀬谷区いきいき区民活動支援要綱</t>
  </si>
  <si>
    <t>瀬谷区青少年活動補助金</t>
  </si>
  <si>
    <t>H６</t>
  </si>
  <si>
    <t>横浜市・広場はらっぱ要綱</t>
  </si>
  <si>
    <t>瀬谷区防犯活動団体補助金</t>
  </si>
  <si>
    <t>瀬谷区防犯活動団体補助金交付要綱</t>
  </si>
  <si>
    <t>スクールゾーン推進組織活動費補助金</t>
  </si>
  <si>
    <t>瀬谷小学校スクールゾーン対策協議会 ほか</t>
  </si>
  <si>
    <t>ｽｸｰﾙｿﾞｰﾝ推進組織活動費補助金交付要綱</t>
  </si>
  <si>
    <t>瀬谷区自転車等放置防止推進協議会地区活動補助金</t>
  </si>
  <si>
    <t>瀬谷駅自転車等放置防止推進協議会</t>
  </si>
  <si>
    <t>阿久和北部地区消費生活推進員の会 ほか</t>
  </si>
  <si>
    <t>瀬谷区消費生活推進員地区活動助成金交付要領</t>
  </si>
  <si>
    <t>瀬谷区学校・家庭・地域連携事業支援補助金</t>
  </si>
  <si>
    <t>瀬谷中学校区学校・家庭・地域連携事業実行委員会 ほか</t>
  </si>
  <si>
    <t>瀬谷区学校・家庭・地域連携事業支援要綱</t>
  </si>
  <si>
    <t>瀬谷区青少年指導員活動交付金</t>
  </si>
  <si>
    <t>瀬谷区青少年指導員連絡協議会</t>
  </si>
  <si>
    <t>瀬谷区青少年指導員活動費補助金交付要領</t>
  </si>
  <si>
    <t>瀬谷区体育協会補助金</t>
  </si>
  <si>
    <t>瀬谷区体育協会</t>
  </si>
  <si>
    <t>瀬谷区体育協会補助金交付要綱</t>
  </si>
  <si>
    <t>瀬谷区災害ボランティア育成事業補助金</t>
  </si>
  <si>
    <t>瀬谷区災害ボランティアネットワーク</t>
  </si>
  <si>
    <t>瀬谷区災害ボランティア育成事業補助金交付要綱</t>
  </si>
  <si>
    <t>瀬谷フェスティバル実行委員会</t>
  </si>
  <si>
    <t>瀬谷フェスティバル補助金交付要綱</t>
  </si>
  <si>
    <t>高齢者等地域拠点支援事業補助金</t>
  </si>
  <si>
    <t>拠点運営者</t>
  </si>
  <si>
    <t>瀬谷区高齢者等地域拠点支援事業補助金交付要綱</t>
  </si>
  <si>
    <t>瀬谷区のまちづくり区民の会補助金</t>
  </si>
  <si>
    <t>瀬谷区のまちづくり区民の会</t>
  </si>
  <si>
    <t>瀬谷区のまちづくり区民の会補助金交付要綱</t>
  </si>
  <si>
    <t>商店街元気づくり事業補助金</t>
  </si>
  <si>
    <t>区内商店街</t>
  </si>
  <si>
    <t>瀬谷区商店街元気づくり事業補助金交付要綱</t>
  </si>
  <si>
    <t>全体（一般＋特会）</t>
  </si>
  <si>
    <t>会計室</t>
  </si>
  <si>
    <t>人事委員会事務局</t>
  </si>
  <si>
    <t>監査事務局</t>
  </si>
  <si>
    <t>議会局</t>
  </si>
  <si>
    <t>局合計</t>
  </si>
  <si>
    <t>区合計</t>
  </si>
  <si>
    <t>局区 総合計</t>
  </si>
  <si>
    <t>特別会計</t>
  </si>
  <si>
    <t>国保（健康福祉）</t>
  </si>
  <si>
    <t>介護（健康福祉）</t>
  </si>
  <si>
    <t>公害（健康福祉）</t>
  </si>
  <si>
    <t>市街地（都市整備）</t>
  </si>
  <si>
    <t>みどり（環境創造）</t>
  </si>
  <si>
    <t>特会 合計</t>
  </si>
  <si>
    <t>一般会計</t>
  </si>
  <si>
    <t>局合計（一般会計）</t>
  </si>
  <si>
    <t>横浜市医師意見書作成等研修事業補助金交付要綱</t>
  </si>
  <si>
    <t>横浜市訪問看護ステーション介護保険支援補助金</t>
  </si>
  <si>
    <t>横浜市訪問看護ステーション介護保険支援補助金交付要綱</t>
  </si>
  <si>
    <t>H８</t>
  </si>
  <si>
    <t>横浜市精神科救急医療施設運営費補助金交付要綱</t>
  </si>
  <si>
    <t>ふれあいショップ補助金</t>
  </si>
  <si>
    <t>各ふれあいショップ運営法人</t>
  </si>
  <si>
    <t>・横浜市ふれあいショップ事業実施要綱
・横浜市ふれあいショップ補助金交付要綱</t>
  </si>
  <si>
    <t>神奈川県ゆうあいピック補助金</t>
  </si>
  <si>
    <t>精神障害者神奈川バレーボール大会補助金</t>
  </si>
  <si>
    <t>神奈川県精神障害者スポーツ大会実行委員会</t>
  </si>
  <si>
    <t>民間社会福祉施設等償還金補助金（地域ケアプラザ）</t>
  </si>
  <si>
    <t>（福）若竹大寿会ほか</t>
  </si>
  <si>
    <t>施設及び設備整備に係る借入金</t>
  </si>
  <si>
    <t>産科セミオープンシステム推進事業補助金</t>
  </si>
  <si>
    <t>医療機関（病院）</t>
  </si>
  <si>
    <t>産科医療機関</t>
  </si>
  <si>
    <t>連携事業費（人件費等）</t>
  </si>
  <si>
    <t>助産師研修補助金</t>
  </si>
  <si>
    <t>横浜市助産師会、医療機関</t>
  </si>
  <si>
    <t>研修会</t>
  </si>
  <si>
    <t>横浜市助産師研修補助金交付要綱</t>
  </si>
  <si>
    <t>横浜市精神科身体合併症病床確保費補助金交付要綱</t>
  </si>
  <si>
    <t>要保護世帯への長期生活支援資金貸付事業</t>
  </si>
  <si>
    <t>横浜市療養通所介護施設・設備整備費補助金</t>
  </si>
  <si>
    <t>市内療養通所介護事業所</t>
  </si>
  <si>
    <t>横浜市療養通所介護施設・設備整備費補助金交付要綱</t>
  </si>
  <si>
    <t>国民健康保険組合補助金
【特別会計】</t>
  </si>
  <si>
    <t>神奈川県建設連合国民健康保険組合 ほか</t>
  </si>
  <si>
    <t>保健の向上のための保健事業の執行に要する費用</t>
  </si>
  <si>
    <t>S41</t>
  </si>
  <si>
    <t>国民健康保険法75条
国民健康保険組合に対する横浜市補助金交付要綱</t>
  </si>
  <si>
    <t>地域の見守りネットワーク構築支援補助金</t>
  </si>
  <si>
    <t>社会福祉法人、NPO法人等</t>
  </si>
  <si>
    <t>横浜市地域の見守りネットワーク構築支援事業補助金交付要綱</t>
  </si>
  <si>
    <t>横浜市地域活動支援センター事業中途障害者地域活動センター型運営費等補助金</t>
  </si>
  <si>
    <t>NPO法人　ふれんどーる ほか</t>
  </si>
  <si>
    <t>横浜市地域活動支援センター事業中途障害者地域活動センター型運営費等補助要綱</t>
  </si>
  <si>
    <t>小規模多機能型居宅介護事業所運営費等補助金</t>
  </si>
  <si>
    <t>横浜市小規模多機能型居宅介護事業所運営費等補助金交付要綱</t>
  </si>
  <si>
    <t>精神障害者地域生活推進事業運営費助成</t>
  </si>
  <si>
    <t>（財）紫雲会 ほか</t>
  </si>
  <si>
    <t>横浜市精神障害者地域生活推進事業運営費助成金交付要綱</t>
  </si>
  <si>
    <t>横浜市精神障害者生活支援センター生活支援事業補助要綱</t>
  </si>
  <si>
    <t>精神障害者生活支援センター地域支援事業・宿泊支援事業補助金</t>
  </si>
  <si>
    <t>早期産後ケア促進事業補助金</t>
  </si>
  <si>
    <t>連携事業の事務費</t>
  </si>
  <si>
    <t>横浜市早期産後ケア推進要綱</t>
  </si>
  <si>
    <t>医師等人材確保対策事業補助金</t>
  </si>
  <si>
    <t>横浜市医師等人材確保支援要綱</t>
  </si>
  <si>
    <t>精神科救急協力病院保護室整備事業補助金</t>
  </si>
  <si>
    <t>（福）同塵会 ほか</t>
  </si>
  <si>
    <t>特定資金償還金助成
（障害者、地活）</t>
  </si>
  <si>
    <t>（福）白根学園　ほか</t>
  </si>
  <si>
    <t>（福）若竹大寿会　ほか</t>
  </si>
  <si>
    <t>Ｈ8</t>
  </si>
  <si>
    <t>（医）元気会　ほか</t>
  </si>
  <si>
    <t>地域介護・福祉空間整備等施設整備交付金及び地域介護・福祉空間整備推進交付金実施要綱
神奈川県介護基盤緊急整備等臨時特例交付金事業費補助金交付要綱</t>
  </si>
  <si>
    <t>障害者団体補助金</t>
  </si>
  <si>
    <t>横浜市障害者団体補助金要綱</t>
  </si>
  <si>
    <t>横浜市傷痍軍人会</t>
  </si>
  <si>
    <t>（財）横浜市知的障害者育成会</t>
  </si>
  <si>
    <t>横浜市の障害者施策を考える連絡会</t>
  </si>
  <si>
    <t>横浜市心身障害児者を守る会連盟</t>
  </si>
  <si>
    <t>横浜市原爆被災者の会補助金</t>
  </si>
  <si>
    <t>横浜市原爆被災者の会</t>
  </si>
  <si>
    <t>S43</t>
  </si>
  <si>
    <t>横浜市原子爆弾被爆者援護事業補助金交付要綱</t>
  </si>
  <si>
    <t>横浜市遺族会補助金</t>
  </si>
  <si>
    <t>横浜市遺族会</t>
  </si>
  <si>
    <t>S23</t>
  </si>
  <si>
    <t>横浜市遺族会事業補助金交付要綱</t>
  </si>
  <si>
    <t>寿地区高齢者ふれあいホーム運営費補助金</t>
  </si>
  <si>
    <t>寿地区自治会</t>
  </si>
  <si>
    <t>寿地区高齢者ふれあいホーム運営管理費等補助金交付要綱</t>
  </si>
  <si>
    <t>横浜市身体障害者福祉大会補助金</t>
  </si>
  <si>
    <t>行事</t>
  </si>
  <si>
    <t>ふれあいキャンプ補助金</t>
  </si>
  <si>
    <t>Ｈ6</t>
  </si>
  <si>
    <t>政令指定都市身体障害者団体連絡協議会、同親善スポーツ大会補助金</t>
  </si>
  <si>
    <t>会議等</t>
  </si>
  <si>
    <t>参加経費</t>
  </si>
  <si>
    <t>横浜市ふれあいスポーツ大会補助金</t>
  </si>
  <si>
    <t>スポーツ大会</t>
  </si>
  <si>
    <t>横浜市身体障害者運動会補助金</t>
  </si>
  <si>
    <t xml:space="preserve">私立学校及び社会福祉施設 </t>
  </si>
  <si>
    <t>健康診断費</t>
  </si>
  <si>
    <t>感染症の予防及び感染症の患者に対する医療に関する法律
横浜市定期健康診断費補助金交付要綱</t>
  </si>
  <si>
    <t>病院群輪番制体制確保費に係る補助金</t>
  </si>
  <si>
    <t>（学）昭和大学 ほか</t>
  </si>
  <si>
    <t>病院</t>
  </si>
  <si>
    <t>横浜市病院群輪番制事業実施要綱</t>
  </si>
  <si>
    <t>町ぐるみ健康づくり支援事業補助金</t>
  </si>
  <si>
    <t>健康づくり活動を目的とする地域住民の団体</t>
  </si>
  <si>
    <t>H12</t>
  </si>
  <si>
    <t>町ぐるみ健康づくり支援事業実施要領、各区の町ぐるみ健康づくり支援事業補助金交付要綱</t>
  </si>
  <si>
    <t>健康づくり月間補助金</t>
  </si>
  <si>
    <t>鶴見区健康づくり月間実行委員会 ほか</t>
  </si>
  <si>
    <t>横浜市健康づくり月間事業の実施及び同事業補助金交付要綱</t>
  </si>
  <si>
    <t>神奈川県腎・アイバンク運営費補助金</t>
  </si>
  <si>
    <t>H2</t>
  </si>
  <si>
    <t>腎・アイバンク事業費補助金交付要綱</t>
  </si>
  <si>
    <t>特定疾患広報相談事業補助金</t>
  </si>
  <si>
    <t>NPO法人 神奈川県難病団体連絡協議会</t>
  </si>
  <si>
    <t>広報相談事業</t>
  </si>
  <si>
    <t>横浜市特定疾患広報相談事業補助金交付要綱</t>
  </si>
  <si>
    <t>横浜市精神障害者家族会連合会</t>
  </si>
  <si>
    <t>精神障害者地域作業所自主製品販路拡大事業補助金</t>
  </si>
  <si>
    <t>NPO法人 横浜市精神障害者地域生活支援連合会</t>
  </si>
  <si>
    <t>横浜市精神障害者地域作業所自主製品販路拡大等助成事業実施要綱</t>
  </si>
  <si>
    <t>精神障害者社会復帰施設職員等研修事業補助金</t>
  </si>
  <si>
    <t>横浜市精神障害者社会復帰関係施設職員等研修助成事業実施要綱</t>
  </si>
  <si>
    <t>横浜市民設型精神障害者生活支援センター設置運営費補助金</t>
  </si>
  <si>
    <t>地域活動支援センター精神作業所型設置運営費補助金</t>
  </si>
  <si>
    <t>（NPO）ぱれっとの会　ほか</t>
  </si>
  <si>
    <t>横浜市地域活動支援センター事業精神障害者地域作業所型実施要綱</t>
  </si>
  <si>
    <t>法定事業移行支援補助金</t>
  </si>
  <si>
    <t>（福）こうよう会　ほか</t>
  </si>
  <si>
    <t>横浜市障害者自立支援法による事業への移行新補助金交付要綱
横浜市障害者自立支援法による事業への移行支援に係る借地・借家費補助金交付要綱</t>
  </si>
  <si>
    <t>民間社会福祉施設等利子補給補助金
（地域ケアプラザ）</t>
  </si>
  <si>
    <t>災害時要援護者支援事業補助金</t>
  </si>
  <si>
    <t>地域団体（町内会自治会等）</t>
  </si>
  <si>
    <t>物品</t>
  </si>
  <si>
    <t>要綱制定予定</t>
  </si>
  <si>
    <t>横浜市マイクロチップ装着推進事業補助金交付要綱</t>
  </si>
  <si>
    <t>指定施設利用転地療養事業交通費補助金</t>
  </si>
  <si>
    <t>公害健康被害者</t>
  </si>
  <si>
    <t>交通費</t>
  </si>
  <si>
    <t>指定施設利用転地療養事業交通費補助金交付要綱</t>
  </si>
  <si>
    <t>環境保健事業医療機器整備補助金</t>
  </si>
  <si>
    <t>公的医療機関 ほか</t>
  </si>
  <si>
    <t>医療機器</t>
  </si>
  <si>
    <t>横浜市環境保健事業医療機器整備補助金交付要綱</t>
  </si>
  <si>
    <t>横浜市医師意見書作成等研修事業補助金</t>
  </si>
  <si>
    <t>安心子育て・育児サークル支援事業補助金</t>
  </si>
  <si>
    <t>金沢区「安心子育て・育児サークル支援事業」補助金交付要綱</t>
  </si>
  <si>
    <t>金沢区自転車等放置防止推進協議会地区活動補助金</t>
  </si>
  <si>
    <t>京急富岡駅自転車等放置防止推進協議会 ほか</t>
  </si>
  <si>
    <t>金沢区自転車等放置防止推進協議会地区活動補助金交付要綱</t>
  </si>
  <si>
    <t>地域活動助成補助金</t>
  </si>
  <si>
    <t>朝比奈小学校スクールゾーン対策協議会 ほか</t>
  </si>
  <si>
    <t>金沢区青少年指導員活動費交付金</t>
  </si>
  <si>
    <t>金沢区青少年指導員協議会</t>
  </si>
  <si>
    <t>金沢中学校区学校家庭地域連携事業実行委員会 ほか</t>
  </si>
  <si>
    <t>金沢区学校家庭地域連携事業交付金要領</t>
  </si>
  <si>
    <t>金沢区体育協会補助金</t>
  </si>
  <si>
    <t>金沢区体育協会</t>
  </si>
  <si>
    <t>金沢区体育協会補助金交付要綱</t>
  </si>
  <si>
    <t>生涯学習交流会事業補助金</t>
  </si>
  <si>
    <t>金沢区生涯学習交流会事業補助金交付要綱</t>
  </si>
  <si>
    <t>Campus Town Kanazawaサポート事業補助金</t>
  </si>
  <si>
    <t>Campus Town Kanazawaサポート事業補助金交付要綱</t>
  </si>
  <si>
    <t>金沢観光拠点運営事業補助金</t>
  </si>
  <si>
    <t>横浜金沢シティガイド協会</t>
  </si>
  <si>
    <t>横浜金沢観光拠点運営事業補助金交付要綱</t>
  </si>
  <si>
    <t>港北区水防協議会助成金</t>
  </si>
  <si>
    <t>港北区水防協議会</t>
  </si>
  <si>
    <t>水防活動</t>
  </si>
  <si>
    <t>港北区</t>
  </si>
  <si>
    <t>港北区水防協議会助成金交付要綱</t>
  </si>
  <si>
    <t>港北芸術祭事業補助金</t>
  </si>
  <si>
    <t>港北芸術祭実行委員会</t>
  </si>
  <si>
    <t>港北芸術祭事業補助金交付要綱</t>
  </si>
  <si>
    <t>横浜北部美術公募展補助金</t>
  </si>
  <si>
    <t>横浜北部美術公募展実行委員会</t>
  </si>
  <si>
    <t>社会環境浄化活動補助金</t>
  </si>
  <si>
    <t>港北区青少年指導員協議会</t>
  </si>
  <si>
    <t>港北区社会環境浄化活動補助金交付要綱</t>
  </si>
  <si>
    <t>ペットボトルロケット大会事業補助金</t>
  </si>
  <si>
    <t>ふるさと港北ふれあいまつり
実行委員会</t>
  </si>
  <si>
    <t>まちのはらっぱ管理運営事業補助金</t>
  </si>
  <si>
    <t>ピラカンサはらっぱ管理運営委員会</t>
  </si>
  <si>
    <t>港北区広場･はらっぱ補助金要綱</t>
  </si>
  <si>
    <t>高齢者を囲む地域交流事業補助金</t>
  </si>
  <si>
    <t>小机愛宕町内会 ほか</t>
  </si>
  <si>
    <t>学齢障がい児地域生活支援事業費補助金</t>
  </si>
  <si>
    <t>港北区学齢障害児地域生活支援事業実行委員会</t>
  </si>
  <si>
    <t>港北区学齢障害児地域生活支援事業実施要綱</t>
  </si>
  <si>
    <t>自転車等放置防止推進協議会地区活動補助金</t>
  </si>
  <si>
    <t>各地区の自転車等放置防止推進協議会　</t>
  </si>
  <si>
    <t>港北区自転車等放置防止推進協議会地区活動補助金交付要綱</t>
  </si>
  <si>
    <t>港北区消費生活推進員地区活動助成金</t>
  </si>
  <si>
    <t>地域で消費生活活動を行う各地区団体</t>
  </si>
  <si>
    <t>港北区消費生活推進員地区活動助成要領</t>
  </si>
  <si>
    <t>港北区「心豊かな消費生活」推進活動助成金</t>
  </si>
  <si>
    <t>港北区消費生活推進員の会</t>
  </si>
  <si>
    <t>港北区「心豊かな消費生活」推進活動助成要領</t>
  </si>
  <si>
    <t>各地区のスクールゾーン対策協議会</t>
  </si>
  <si>
    <t>港北区スクールゾーン推進組織助成金交付要綱</t>
  </si>
  <si>
    <t>港北区体育協会補助金</t>
  </si>
  <si>
    <t>港北区体育協会</t>
  </si>
  <si>
    <t>港北区体育協会補助金交付要綱</t>
  </si>
  <si>
    <t>各中学校区学校・家庭・地域連携事業実行委員会</t>
  </si>
  <si>
    <t>港北区学校・家庭・地域連携事業交付金交付要綱</t>
  </si>
  <si>
    <t>こうほく３Ｒ活動助成金</t>
  </si>
  <si>
    <t>地区連合町内会</t>
  </si>
  <si>
    <t>こうほく３Ｒ活動助成金交付要綱</t>
  </si>
  <si>
    <t>ふるさと港北ふれあいまつり補助金</t>
  </si>
  <si>
    <t>ふるさと港北ふれあいまつり実行委員会</t>
  </si>
  <si>
    <t xml:space="preserve">ふるさと港北ふれあいまつり補助金交付要綱
</t>
  </si>
  <si>
    <t>大倉山観梅会補助金</t>
  </si>
  <si>
    <t>大倉山観梅会実行委員会</t>
  </si>
  <si>
    <t>「大倉山観梅会」補助金交付要綱</t>
  </si>
  <si>
    <t>小机城址まつり補助金</t>
  </si>
  <si>
    <t>小机城址まつり実行委員会</t>
  </si>
  <si>
    <t>「小机城址まつり」補助金交付要綱</t>
  </si>
  <si>
    <t>港北駅伝大会補助金</t>
  </si>
  <si>
    <t>港北駅伝大会実行委員会</t>
  </si>
  <si>
    <t>港北駅伝大会補助金交付要綱</t>
  </si>
  <si>
    <t>港北区地域のチカラ応援事業補助金</t>
  </si>
  <si>
    <t>地域の課題解決や地域住民のための活動を自主的・主体的に行なう市民活動団体</t>
  </si>
  <si>
    <t>市民活動・地域活動</t>
  </si>
  <si>
    <t>港北区地域のチカラ応援事業補助金交付要綱</t>
  </si>
  <si>
    <t>ふれあいコール事業助成金</t>
  </si>
  <si>
    <t>緑区民生委員児童委員協議会</t>
  </si>
  <si>
    <t>緑区</t>
  </si>
  <si>
    <t>緑区ふれあいコール事業助成金交付要綱</t>
  </si>
  <si>
    <t>緑区安全安心まちづくり推進協議会</t>
  </si>
  <si>
    <t>パソコンひろば＠みどり事業補助金</t>
  </si>
  <si>
    <t>みどりITコミュニティサポーターズ（愛称「MICＳ」）</t>
  </si>
  <si>
    <t>ぱそこんひろば＠みどり事業補助金交付要綱</t>
  </si>
  <si>
    <t>緑・芸術祭事業補助金</t>
  </si>
  <si>
    <t>GROUP創造と森の声、緑区民音楽祭実行委員会、みどり区民アート展実行委員会、緑区コーラスの会、他</t>
  </si>
  <si>
    <t>緑・芸術祭事業補助金交付要綱</t>
  </si>
  <si>
    <t>知的障がい児移送活動助成金</t>
  </si>
  <si>
    <t>緑区社会福祉協議会</t>
  </si>
  <si>
    <t>利用者</t>
  </si>
  <si>
    <t>緑区地域支援活動助成事業実施要綱</t>
  </si>
  <si>
    <t>地域移送活動助成金</t>
  </si>
  <si>
    <t>地区移送活動助成金</t>
  </si>
  <si>
    <t>長津田地区社会福祉協議会</t>
  </si>
  <si>
    <t>地域デイサービス活動助成金</t>
  </si>
  <si>
    <t>東本郷地区社会福祉協議会 ほか</t>
  </si>
  <si>
    <t>緑区子育て支援活動事業補助金</t>
  </si>
  <si>
    <t>子育て支援グループ</t>
  </si>
  <si>
    <t>緑区子育て支援活動事業補助金要綱</t>
  </si>
  <si>
    <t>区内青少年育成グループ</t>
  </si>
  <si>
    <t>みどりっこ育成活動補助事業実施要綱</t>
  </si>
  <si>
    <t>緑区青少年活動事業補助金</t>
  </si>
  <si>
    <t>緑区子ども会連絡協議会
緑区山下地区青少年育成会</t>
  </si>
  <si>
    <t>緑区青少年活動事業補助金交付要綱</t>
  </si>
  <si>
    <t>山下地域交流センター管理運営委員会　ほか</t>
  </si>
  <si>
    <t>緑区健康づくり月間事業補助金</t>
  </si>
  <si>
    <t>緑区健康づくり月間実行委員会</t>
  </si>
  <si>
    <t>緑区スクールゾーン推進組織補助金</t>
  </si>
  <si>
    <t>各スクールゾーン対策協議会</t>
  </si>
  <si>
    <t>緑区スクールゾーン推進組織補助金交付要綱</t>
  </si>
  <si>
    <t>消費生活推進員緑区地区活動助成金</t>
  </si>
  <si>
    <t>各地区消費生活推進員</t>
  </si>
  <si>
    <t>横浜市消費生活推進員緑区地区活動助成金交付要領</t>
  </si>
  <si>
    <t>緑区学校・家庭・地域連携事業補助金</t>
  </si>
  <si>
    <t>緑区各中学校区学校・家庭・地域
連携事業実行委員会</t>
  </si>
  <si>
    <t>緑区学校・家庭・地域連携事業補助金交付要綱</t>
  </si>
  <si>
    <t>緑区体育協会事業補助金</t>
  </si>
  <si>
    <t>緑区体育協会</t>
  </si>
  <si>
    <t>緑区体育協会事業補助金交付要綱</t>
  </si>
  <si>
    <t>緑区スポーツ推進委員事業補助金交付要綱</t>
  </si>
  <si>
    <t>緑区青少年指導員事業補助金</t>
  </si>
  <si>
    <t>緑区青少年指導員連絡協議会</t>
  </si>
  <si>
    <t>緑区青少年指導員事業補助金交付要綱</t>
  </si>
  <si>
    <t>緑区民まつり実行委員会補助金</t>
  </si>
  <si>
    <t>緑区民まつり実行委員会</t>
  </si>
  <si>
    <t>緑区民まつり補助金交付要綱</t>
  </si>
  <si>
    <t>みどりファミリースポーツ大会実行委員会</t>
  </si>
  <si>
    <t>みどりファミリースポーツ大会事業補助金交付要綱</t>
  </si>
  <si>
    <t>横浜北部美術公募展事業補助金</t>
  </si>
  <si>
    <t>青葉区学校・家庭・地域連携事業補助金交付要綱</t>
  </si>
  <si>
    <t>青葉区体育協会補助金</t>
  </si>
  <si>
    <t>青葉区体育協会</t>
  </si>
  <si>
    <t>青葉区体育協会補助金交付要綱</t>
  </si>
  <si>
    <t>青葉区民まつり事業補助金</t>
  </si>
  <si>
    <t>青葉区民まつり運営委員会</t>
  </si>
  <si>
    <t>青葉区民まつり事業補助金交付要綱</t>
  </si>
  <si>
    <t>区民交流センターまつり補助金</t>
  </si>
  <si>
    <t>区民交流センターまつり実行委員会</t>
  </si>
  <si>
    <t>区民交流センターまつり補助金交付要綱</t>
  </si>
  <si>
    <t>郷土の歴史を未来に生かす事業補助金</t>
  </si>
  <si>
    <t>郷土の歴史を未来に生かす事業補助金交付要綱</t>
  </si>
  <si>
    <t>商店街連携事業補助金</t>
  </si>
  <si>
    <t>青葉区商店街連合会</t>
  </si>
  <si>
    <t>青葉区メディアリポーター事業補助金</t>
  </si>
  <si>
    <t>青葉区民メディアリポーターチーム</t>
  </si>
  <si>
    <t>青葉区メディアリポーター事業活動経費補助金交付要綱</t>
  </si>
  <si>
    <t>社会福祉法人、ＮＰＯ法人</t>
  </si>
  <si>
    <t>ママパパ応援ホッとひといき事業補助金</t>
  </si>
  <si>
    <t>都筑区民文化祭補助金</t>
  </si>
  <si>
    <t>都筑区民文化祭実行委員会</t>
  </si>
  <si>
    <t>都筑区</t>
  </si>
  <si>
    <t>都筑区民文化祭補助金交付要綱</t>
  </si>
  <si>
    <t>福祉農園事業補助金</t>
  </si>
  <si>
    <t>福祉農園事業補助金交付要綱</t>
  </si>
  <si>
    <t>障害者地域啓発事業補助金</t>
  </si>
  <si>
    <t>都筑区障害児・者福祉団体
連絡協議会</t>
  </si>
  <si>
    <t>障害者地域啓発事業補助金交付要綱</t>
  </si>
  <si>
    <t>都筑区区民活動補助金</t>
  </si>
  <si>
    <t>公募団体</t>
  </si>
  <si>
    <t>青少年健全育成・子育て支援・生涯学習・文化活動・国際交流・環境保全・まちづくり</t>
  </si>
  <si>
    <t>都筑区区民活動補助要綱</t>
  </si>
  <si>
    <t>都筑区地域防犯活動助成金</t>
  </si>
  <si>
    <t>各町内会・自治会</t>
  </si>
  <si>
    <t>都筑区地域防犯活動助成金交付要綱</t>
  </si>
  <si>
    <t>横浜市消費生活推進員都筑区地区活動助成要領</t>
  </si>
  <si>
    <t>都筑区青少年指導員活動費補助金</t>
  </si>
  <si>
    <t>都筑区青少年指導員連絡協議会</t>
  </si>
  <si>
    <t>都筑区青少年指導員活動費補助要綱</t>
  </si>
  <si>
    <t>都筑区体育協会補助金</t>
  </si>
  <si>
    <t>都筑区体育協会</t>
  </si>
  <si>
    <t>差引
(千円)</t>
  </si>
  <si>
    <t>ＮＰＯ法人等</t>
  </si>
  <si>
    <t>住宅用太陽光発電システム設置費補助金</t>
  </si>
  <si>
    <t>太陽光発電システム設置者</t>
  </si>
  <si>
    <t>太陽光発電システム</t>
  </si>
  <si>
    <t>環境創造局</t>
  </si>
  <si>
    <t>横浜市住宅用太陽光発電システム設置費補助金交付要綱</t>
  </si>
  <si>
    <t>住宅用太陽熱利用システム設置費補助金</t>
  </si>
  <si>
    <t>太陽熱利用システム設置者</t>
  </si>
  <si>
    <t>太陽熱利用システム</t>
  </si>
  <si>
    <t>横浜市住宅用太陽熱利用システム設置費補助金交付要綱</t>
  </si>
  <si>
    <t>よこはま都市農業振興資金利子補給金</t>
  </si>
  <si>
    <t>横浜農業協同組合</t>
  </si>
  <si>
    <t>借入金</t>
  </si>
  <si>
    <t>よこはま都市農業振興資金利子補給金交付要綱</t>
  </si>
  <si>
    <t>造成資金</t>
  </si>
  <si>
    <t>S52</t>
  </si>
  <si>
    <t>横浜市野菜生産価格安定対策事業補助金交付要綱</t>
  </si>
  <si>
    <t>はまふぅどコンシェルジュ</t>
  </si>
  <si>
    <t>地産地消人材育成講座修了者</t>
  </si>
  <si>
    <t>自主活動</t>
  </si>
  <si>
    <t>栽培収穫体験ファーム管理運営費補助金</t>
  </si>
  <si>
    <t>開設農業者</t>
  </si>
  <si>
    <t>栽培収穫体験ファーム補助金交付要綱</t>
  </si>
  <si>
    <t>市民活動団体等</t>
  </si>
  <si>
    <t>横浜市環境保全活動助成金交付要綱</t>
  </si>
  <si>
    <t>屋上緑化等助成金
【特別会計】</t>
  </si>
  <si>
    <t>建築物所有者等</t>
  </si>
  <si>
    <t>緑化の推進</t>
  </si>
  <si>
    <t>Ｆ　　　　</t>
  </si>
  <si>
    <t>横浜市屋上緑化等助成事業要綱</t>
  </si>
  <si>
    <t>横浜農業後継者育成協議会</t>
  </si>
  <si>
    <t>組織活動</t>
  </si>
  <si>
    <t>横浜市基幹農業者育成対策事業補助金交付要綱</t>
  </si>
  <si>
    <t>農業経営基盤強化資金利子助成金</t>
  </si>
  <si>
    <t>神奈川県信用農業協同組合連合会 ほか</t>
  </si>
  <si>
    <t>横浜市農業経営基盤強化資金利子助成金交付要綱</t>
  </si>
  <si>
    <t>横浜ブランド農産物育成増産事業費補助金</t>
  </si>
  <si>
    <t>農協、生産者団体 ほか</t>
  </si>
  <si>
    <t>生産施設等</t>
  </si>
  <si>
    <t>横浜市横浜ブランド農産物育成増産事業補助金等交付要綱</t>
  </si>
  <si>
    <t>畜産振興事業補助金</t>
  </si>
  <si>
    <t>横浜市畜産振興事業補助金交付要綱</t>
  </si>
  <si>
    <t>園芸団体育成事業補助金</t>
  </si>
  <si>
    <t>横浜市園芸協会</t>
  </si>
  <si>
    <t>横浜市園芸団体育成事業補助金交付要綱</t>
  </si>
  <si>
    <t>土地改良事業補助金</t>
  </si>
  <si>
    <t>農業者組織団体</t>
  </si>
  <si>
    <t>農業基盤整備</t>
  </si>
  <si>
    <t>S44</t>
  </si>
  <si>
    <t>横浜市土地改良事業補助金交付規則、同施行要綱</t>
  </si>
  <si>
    <t>寺家ふるさと村四季の家管理運営事業補助金</t>
  </si>
  <si>
    <t>寺家ふるさと村四季の家管理運営委員会</t>
  </si>
  <si>
    <t>施設管理運営委員会</t>
  </si>
  <si>
    <t>寺家ふるさと村四季の家管理運営事業補助金交付要綱</t>
  </si>
  <si>
    <t>舞岡ふるさと村虹の家管理運営事業補助金</t>
  </si>
  <si>
    <t>舞岡ふるさと村虹の家管理運営委員会</t>
  </si>
  <si>
    <t>舞岡ふるさと村虹の家管理運営事業補助金交付要綱</t>
  </si>
  <si>
    <t>港北ニュータウン地域農業振興事業補助金</t>
  </si>
  <si>
    <t>東方西部土地改良区 ほか</t>
  </si>
  <si>
    <t>港北ニュータウン地域農業振興事業補助金交付要綱</t>
  </si>
  <si>
    <t>横浜ふるさと村設置事業補助金</t>
  </si>
  <si>
    <t>舞岡土地改良区</t>
  </si>
  <si>
    <t>横浜ふるさと村設置事業補助金交付要綱</t>
  </si>
  <si>
    <t>恵みの里整備事業組織育成運営事業補助金</t>
  </si>
  <si>
    <t>恵みの里地域組織</t>
  </si>
  <si>
    <t>恵みの里整備事業補助金等交付要領</t>
  </si>
  <si>
    <t>恵みの里整備事業活動推進事業補助金</t>
  </si>
  <si>
    <t>恵みの里事業推進組織</t>
  </si>
  <si>
    <t>名木古木樹木診断・治療・管理助成金
【特別会計】</t>
  </si>
  <si>
    <t>名木古木の所有者及び管理者</t>
  </si>
  <si>
    <t>名木古木</t>
  </si>
  <si>
    <t>樹木の保存</t>
  </si>
  <si>
    <t>横浜市名木古木保存事業実施要綱</t>
  </si>
  <si>
    <t>樹林地管理団体活動助成事業　助成金
【特別会計】</t>
  </si>
  <si>
    <t>横浜市樹林地管理団体活動助成事業要綱</t>
  </si>
  <si>
    <t>みどりの夢かなえます事業助成金
【特別会計】</t>
  </si>
  <si>
    <t>横浜市広場・はらっぱ要綱
南区広場・はらっぱ補助金交付要綱</t>
  </si>
  <si>
    <t>南区「さくらの名木」補助金</t>
  </si>
  <si>
    <t>さくらの名木指定された桜の所有者</t>
  </si>
  <si>
    <t>桜の所有者（団体、個人）の樹木</t>
  </si>
  <si>
    <t>維持管理経費</t>
  </si>
  <si>
    <t>南区さくらの名木保存に関する要綱</t>
  </si>
  <si>
    <t>スクールゾーン対策協議会補助金</t>
  </si>
  <si>
    <t>区内スクールゾーン対策協議会</t>
  </si>
  <si>
    <t>南区スクールゾーン推進組織助成金交付要綱</t>
  </si>
  <si>
    <t>南区体育協会</t>
  </si>
  <si>
    <t>南区体育協会補助金交付要綱</t>
  </si>
  <si>
    <t>青少年指導員活動費交付金</t>
  </si>
  <si>
    <t>南区青少年指導員協議会</t>
  </si>
  <si>
    <t>南区青少年指導員協議会活動補助金交付要綱</t>
  </si>
  <si>
    <t>中学校区地域学校連携事業実行委員会ほか</t>
  </si>
  <si>
    <t>南まつり補助金</t>
  </si>
  <si>
    <t>南まつり実行委員会</t>
  </si>
  <si>
    <t>南まつり事業補助金交付要綱</t>
  </si>
  <si>
    <t>南区桜まつりライトアップ補助金</t>
  </si>
  <si>
    <t>桜まつり実行委員会</t>
  </si>
  <si>
    <t>南区桜まつりライトアップ補助金交付要綱</t>
  </si>
  <si>
    <t>いきいきふれあい南なんデー補助金</t>
  </si>
  <si>
    <t>いきいきふれあい南なんデー
実行委員会</t>
  </si>
  <si>
    <t>南区健康福祉まつり「いきいきふれあい南なんデー」事業補助金交付要綱</t>
  </si>
  <si>
    <t>樹林地の保全と利活用に資する事業</t>
  </si>
  <si>
    <t>みどりの夢かなえます事業実施要綱
みどりの夢かなえます事業助成金交付要領</t>
  </si>
  <si>
    <t>九都県市指定低公害車普及促進対策費補助金</t>
  </si>
  <si>
    <t>民間事業者等</t>
  </si>
  <si>
    <t>九都県市指定低公害車</t>
  </si>
  <si>
    <t>横浜市九都県市指定低公害車普及促進対策費補助金交付要綱</t>
  </si>
  <si>
    <t>ＥＶ・ＰＨＶ導入促進補助金</t>
  </si>
  <si>
    <t>電気自動車・プラグインハイブリッド車</t>
  </si>
  <si>
    <t>充電設備設置補助金</t>
  </si>
  <si>
    <t>設置</t>
  </si>
  <si>
    <t>横浜市低公害車等普及促進対策費補助金交付要綱</t>
  </si>
  <si>
    <t>市内居住者ほか</t>
  </si>
  <si>
    <t>カラスの巣の除去費用</t>
  </si>
  <si>
    <t>カラスによる生活被害対策実施要綱</t>
  </si>
  <si>
    <t>舞岡ふるさと村推進協議会活動事業費補助金</t>
  </si>
  <si>
    <t>舞岡ふるさと村推進協議会</t>
  </si>
  <si>
    <t>よこはま・ゆめ・ファーマー補助金</t>
  </si>
  <si>
    <t>よこはま・ゆめ・ファーマー</t>
  </si>
  <si>
    <t>女性農業者</t>
  </si>
  <si>
    <t>「よこはま･ゆめ･ファーマー」補助金交付要綱</t>
  </si>
  <si>
    <t>長津田台農業専用地区整備事業補助金</t>
  </si>
  <si>
    <t>スポーツ基本法
横浜市スポーツ・レクリエーション関係団体補助金交付要綱</t>
  </si>
  <si>
    <t>スポーツ基本法
横浜市スポーツ振興事業の活動補助金交付要綱</t>
  </si>
  <si>
    <t>スポーツ基本法
横浜市婦人スポーツ団体連絡協議会事業補助要綱</t>
  </si>
  <si>
    <t>公共駐車場管理運営対策費補助金
（山下町公共駐車場）</t>
  </si>
  <si>
    <t>駐車場整備融資事業費補助金</t>
  </si>
  <si>
    <t>駐車場整備融資制度に伴う補助金交付要綱</t>
  </si>
  <si>
    <t>都市鉄道利便増進事業費補助金（神奈川東部方面線整備）</t>
  </si>
  <si>
    <t>（独）鉄道建設・運輸施設整備支援機構</t>
  </si>
  <si>
    <t>横浜市都市鉄道利便増進事業費補助金交付要綱</t>
  </si>
  <si>
    <t>街づくり推進団体助成金</t>
  </si>
  <si>
    <t>街づくり推進団体</t>
  </si>
  <si>
    <t>横浜市地域まちづくり支援制度要綱</t>
  </si>
  <si>
    <t>都市再開発融資</t>
  </si>
  <si>
    <t>融資資金用借入金</t>
  </si>
  <si>
    <t>横浜市都市再開発事業融資補助金交付要綱</t>
  </si>
  <si>
    <t>横浜高速鉄道株式会社助成費
（利子補給）</t>
  </si>
  <si>
    <t>横浜高速鉄道（株）</t>
  </si>
  <si>
    <t>みなとみらい線と東急東横線の相互直通運転に伴う地下化事業に要する費用の助成金交付要綱</t>
  </si>
  <si>
    <t>横浜高速鉄道株式会社助成費
（こどもの国線）</t>
  </si>
  <si>
    <t>認定歴史的建造物所有者</t>
  </si>
  <si>
    <t>歴史的建造物</t>
  </si>
  <si>
    <t>保全改修工事</t>
  </si>
  <si>
    <t>歴史を生かしたまちづくり要綱
歴史を生かしたまちづくり助成金交付要綱</t>
  </si>
  <si>
    <t>維持管理</t>
  </si>
  <si>
    <t>地域まちづくりグループ及び組織</t>
  </si>
  <si>
    <t>グループ及び組織</t>
  </si>
  <si>
    <t>まちづくり支援団体等活動助成金</t>
  </si>
  <si>
    <t>ヨコハマ市民まち普請事業活動助成金</t>
  </si>
  <si>
    <t>ヨコハマ市民まち普請事業
1次コンテスト通過グループ</t>
  </si>
  <si>
    <t>グループ</t>
  </si>
  <si>
    <t>ヨコハマ市民まち普請事業制度要綱・ヨコハマ市民まち普請事業活動助成金要領</t>
  </si>
  <si>
    <t>日ノ出町駅前Ａ地区市街地再開発事業費補助金</t>
  </si>
  <si>
    <t>日ノ出町駅前Ａ地区市街地再開発組合</t>
  </si>
  <si>
    <t>補償費等</t>
  </si>
  <si>
    <t>初黄・日ノ出町地区における地域再生まちづくり事業に関する補助金</t>
  </si>
  <si>
    <t>特定非営利活動法人黄金町エリアマネジメントセンター</t>
  </si>
  <si>
    <t>地域再生街づくり事業の活用施設等</t>
  </si>
  <si>
    <t>改修・管理費等</t>
  </si>
  <si>
    <t xml:space="preserve">初黄・日ノ出町地区における地域再生まちづくり事業に関する補助金交付要綱
</t>
  </si>
  <si>
    <t>公共駐車場管理運営対策費補助金
（みなとみらい公共駐車場）</t>
  </si>
  <si>
    <t>Ｈ3</t>
  </si>
  <si>
    <t>区・部会別ＰＴＡ指導者研修補助金</t>
  </si>
  <si>
    <t>各区・部会ＰＴＡ連絡協議会</t>
  </si>
  <si>
    <t>区・部会別ＰＴＡ指導者研修補助金交付要綱</t>
  </si>
  <si>
    <t>アメリカ・カナダ大学連合日本研究センター支援事業補助金</t>
  </si>
  <si>
    <t>共益費</t>
  </si>
  <si>
    <t>教職員互助会事業助成金</t>
  </si>
  <si>
    <t>横浜市立学校教職員互助会</t>
  </si>
  <si>
    <t>地方公務員法
横浜市立学校教職員互助会に関する条例</t>
  </si>
  <si>
    <t>教育施設協力町村交流事業補助金</t>
  </si>
  <si>
    <t>横浜市が施設を有する昭和村、南伊豆町と</t>
  </si>
  <si>
    <t>交流事業</t>
  </si>
  <si>
    <t>横浜市教育施設協力町村児童受入事業補助金交付要綱</t>
  </si>
  <si>
    <t>文化財保存管理奨励金</t>
  </si>
  <si>
    <t>指定文化財所有者等</t>
  </si>
  <si>
    <t>指定文化財等</t>
  </si>
  <si>
    <t>・横浜市文化財保護条例
・横浜市指定文化財等保護事業補助金交付要綱</t>
  </si>
  <si>
    <t>文化財修理補助金</t>
  </si>
  <si>
    <t>修理復旧</t>
  </si>
  <si>
    <t>無形民俗文化財保護育成補助金</t>
  </si>
  <si>
    <t>無形民俗文化財保護団体</t>
  </si>
  <si>
    <t>保護育成</t>
  </si>
  <si>
    <t>・横浜市文化財保護条例
・横浜市指定文化財等保護事業補助金交付要綱
・無形民俗文化財保護団体育成要領</t>
  </si>
  <si>
    <t>学校保健会補助金</t>
  </si>
  <si>
    <t>横浜市学校保健会</t>
  </si>
  <si>
    <t>横浜市学校保健会補助金交付手続要綱</t>
  </si>
  <si>
    <t>私学団体補助金</t>
  </si>
  <si>
    <t>（財）神奈川県私立中学高等学校協会 （社）神奈川県専修学校各種学校協会  横浜支部</t>
  </si>
  <si>
    <t>私学団体</t>
  </si>
  <si>
    <t>中高協会:S45
専各協会:S58</t>
  </si>
  <si>
    <t>（財）神奈川県私立中学校高等学校協会補助金交付要綱、（社）神奈川県専修学校各種学校協会横浜支部補助金交付要綱</t>
  </si>
  <si>
    <t>校長会・副校長会負担金補助金</t>
  </si>
  <si>
    <t>横浜市立小学校長会 ほか</t>
  </si>
  <si>
    <t>横浜市立学校長会、及び副校長会補助金交付要綱</t>
  </si>
  <si>
    <t>学力補充教室補助金</t>
  </si>
  <si>
    <t>NPO法人 在日外国人教育生活相談センター・信愛塾</t>
  </si>
  <si>
    <t>人権教育移動教室補助金</t>
  </si>
  <si>
    <t>国連登録ＮＧＯ横浜国際人権センター</t>
  </si>
  <si>
    <t>人権教育移動教室補助金交付要綱</t>
  </si>
  <si>
    <t>神奈川県高等学校定通教育振興会補助金</t>
  </si>
  <si>
    <t>神奈川県高等学校定通教育振興会</t>
  </si>
  <si>
    <t>横浜市立小学校、中学校及び高等学校各種教育大会等補助金交付要綱</t>
  </si>
  <si>
    <t>教育大会等</t>
  </si>
  <si>
    <t>ヨコハマ・ハギハッキョ事業補助金</t>
  </si>
  <si>
    <t>ヨコハマハギハッキョ実行委員会</t>
  </si>
  <si>
    <t>共生を探る研修補助金</t>
  </si>
  <si>
    <t>ＩＡＰＥ（イアペ・外国人児童生徒保護者交流会）</t>
  </si>
  <si>
    <t>共生を探る研修補助金交付要綱</t>
  </si>
  <si>
    <t>横浜市学校体育振興事業補助金交付要綱</t>
  </si>
  <si>
    <t>横浜市ＰＴＡ連絡協議会事業補助金</t>
  </si>
  <si>
    <t>横浜市ＰＴＡ連絡協議会</t>
  </si>
  <si>
    <t>横浜市ＰＴＡ連絡協議会補助金交付要綱</t>
  </si>
  <si>
    <t>学校開放事業における地域貢献事業補助金</t>
  </si>
  <si>
    <t>学校開放地域貢献事業実施校</t>
  </si>
  <si>
    <t>学校開放事業における地域貢献事業補助金交付要綱</t>
  </si>
  <si>
    <t>おやじの会親子ふれあい事業補助金</t>
  </si>
  <si>
    <t>おやじの会親子活動ふれあい活動運営委員会</t>
  </si>
  <si>
    <t>おやじの会親子ふれあい事業補助金交付要綱</t>
  </si>
  <si>
    <t>親の学び・家庭教育支援事業運営委員会</t>
  </si>
  <si>
    <t>親の学び・家庭教育支援事業補助金交付要綱</t>
  </si>
  <si>
    <t>市・区明推協啓発事業費補助金</t>
  </si>
  <si>
    <t>横浜市明るい選挙推進協議会
各区明るい選挙推進協議会</t>
  </si>
  <si>
    <t>選挙啓発事業費</t>
  </si>
  <si>
    <t>選挙管理委員会
事務局</t>
  </si>
  <si>
    <t>横浜市明るい選挙推進運動事業補助金交付要綱</t>
  </si>
  <si>
    <t>横浜市会議員健康管理事業補助金</t>
  </si>
  <si>
    <t>横浜市会議員互助会</t>
  </si>
  <si>
    <t>市会議員</t>
  </si>
  <si>
    <t>健康管理</t>
  </si>
  <si>
    <t>議会局</t>
  </si>
  <si>
    <t>横浜市会議員健康管理事業補助金交付要綱</t>
  </si>
  <si>
    <t>横浜市政務調査費</t>
  </si>
  <si>
    <t>会派又は議員</t>
  </si>
  <si>
    <t>調査研究費</t>
  </si>
  <si>
    <t>横浜市会政務調査費の交付に関する条例</t>
  </si>
  <si>
    <t>鶴見まちづくり推進会議活動補助金</t>
  </si>
  <si>
    <t>鶴見まちづくり推進会議</t>
  </si>
  <si>
    <t>鶴見区</t>
  </si>
  <si>
    <t>鶴見まちづくり推進会議活動補助金交付要綱</t>
  </si>
  <si>
    <t>消費生活啓発活動補助金</t>
  </si>
  <si>
    <t>鶴見区消費生活推進員区代表幹事</t>
  </si>
  <si>
    <t>鶴見区消費生活啓発活動補助金交付要綱</t>
  </si>
  <si>
    <t>鶴見区民文化祭補助金</t>
  </si>
  <si>
    <t>鶴見区文化協会</t>
  </si>
  <si>
    <t>鶴見区民文化祭補助金交付要綱</t>
  </si>
  <si>
    <t>つるみ子育て・個育ちフォーラム事業補助金</t>
  </si>
  <si>
    <t>つるみ子育て・個育ちフォーラム運営委員会</t>
  </si>
  <si>
    <t>つるみ子育て・個育ちフォーラム事業補助金交付要綱</t>
  </si>
  <si>
    <t>鶴見区青少年の居場所づくり活動補助金</t>
  </si>
  <si>
    <t>事業実施団体</t>
  </si>
  <si>
    <t>鶴見区青少年の居場所づくり活動補助金交付要綱</t>
  </si>
  <si>
    <t>鶴見区スポーツ広場管理運営補助金</t>
  </si>
  <si>
    <t>鶴見区スポーツ広場運営委員会</t>
  </si>
  <si>
    <t>管理運営</t>
  </si>
  <si>
    <t>鶴見区広場・はらっぱ補助金交付要綱</t>
  </si>
  <si>
    <t>広場・はらっぱ事業補助金</t>
  </si>
  <si>
    <t>矢向はらっぱ管理運営委員会 ほか</t>
  </si>
  <si>
    <t>生涯学級補助金</t>
  </si>
  <si>
    <t>鶴見区生涯学級運営委員会</t>
  </si>
  <si>
    <t>鶴見区生涯学級補助金交付要綱</t>
  </si>
  <si>
    <t>水防協議会補助金</t>
  </si>
  <si>
    <t>鶴見区水防協議会</t>
  </si>
  <si>
    <t>鶴見区水防協議会補助金交付要綱</t>
  </si>
  <si>
    <t>地域子育て支援会議補助金</t>
  </si>
  <si>
    <t>地域子育て支援会議</t>
  </si>
  <si>
    <t>地域子育て支援会議補助金交付要綱</t>
  </si>
  <si>
    <t>放置自転車対策協議会活動助成金</t>
  </si>
  <si>
    <t>鶴見区内各駅自転車等放置防止推進協議会</t>
  </si>
  <si>
    <t>自転車等放置防止推進協議会地区活動補助金交付要綱</t>
  </si>
  <si>
    <t>スクールゾーン推進組織助成金</t>
  </si>
  <si>
    <t>区内市立小学校スクールゾーン対策協議会</t>
  </si>
  <si>
    <t>スクールゾーン推進組織助成金交付要綱</t>
  </si>
  <si>
    <t>消費生活推進員地区活動等助成金</t>
  </si>
  <si>
    <t>鶴見区消費生活推進員
各地区代表幹事</t>
  </si>
  <si>
    <t>横浜市消費生活推進員鶴見区地区活動助成金交付要綱</t>
  </si>
  <si>
    <t>S32</t>
  </si>
  <si>
    <t>鶴見区体育協会補助金</t>
  </si>
  <si>
    <t>鶴見区体育協会</t>
  </si>
  <si>
    <t>鶴見区体育協会補助金交付要綱</t>
  </si>
  <si>
    <t>青少年指導員活動補助金</t>
  </si>
  <si>
    <t>鶴見区青少年指導員協議会</t>
  </si>
  <si>
    <t>鶴見区青少年指導員活動補助金交付要綱</t>
  </si>
  <si>
    <t>学校・家庭・地域連携事業推進協議会交付金</t>
  </si>
  <si>
    <t>鶴見区学校・家庭・地域連携事業交付金交付要綱</t>
  </si>
  <si>
    <t>区民フェスティバル補助金</t>
  </si>
  <si>
    <t>三ツ池公園（文化・環境）フェスティバル実行委員会　ほか</t>
  </si>
  <si>
    <t>鶴見区民フェスティバル事業補助金交付要綱　</t>
  </si>
  <si>
    <t>鶴見区子どもサマーキャンプ補助金</t>
  </si>
  <si>
    <t>鶴見区子ども育成会連絡協議会</t>
  </si>
  <si>
    <t>鶴見区子どもサマーキャンプ補助金交付要綱</t>
  </si>
  <si>
    <t>商店街における活動団体</t>
  </si>
  <si>
    <t>防犯灯修繕</t>
  </si>
  <si>
    <t>横浜市補助金等の交付に関する規則
負担金・補助金・交付金の見直しに関する指針</t>
  </si>
  <si>
    <t>町のはらっぱ管理運営費補助金</t>
  </si>
  <si>
    <t>管理運営委員会</t>
  </si>
  <si>
    <t>神奈川区</t>
  </si>
  <si>
    <t>横浜市広場・はらっぱ要綱
神奈川区町のはらっぱ補助金交付要綱</t>
  </si>
  <si>
    <t>神奈川区文化協会事業補助金</t>
  </si>
  <si>
    <t>神奈川区文化協会</t>
  </si>
  <si>
    <t>神奈川区文化協会事業補助金交付要綱、神奈川区文化協会会則</t>
  </si>
  <si>
    <t>神奈川区子ども会育成連絡協議会活動補助金</t>
  </si>
  <si>
    <t>神奈川区子ども会育成連絡協議会</t>
  </si>
  <si>
    <t>防犯灯設置費補助金</t>
  </si>
  <si>
    <t>申請のあった自治会町内会</t>
  </si>
  <si>
    <t>防犯灯</t>
  </si>
  <si>
    <t>神奈川区防犯灯設置費補助金交付要綱</t>
  </si>
  <si>
    <t>横浜市高齢者を囲む地域福祉事業補助金交付要綱</t>
  </si>
  <si>
    <t>地区連合町内会（21地区連合）</t>
  </si>
  <si>
    <t>神奈川区青少年指導員協議会活動補助金</t>
  </si>
  <si>
    <t>神奈川区青少年指導員協議会</t>
  </si>
  <si>
    <t>横浜市青少年指導員要綱、神奈川区青少年指導員協議会活動補助金交付要綱</t>
  </si>
  <si>
    <t>学校・家庭・地域連携事業補助金</t>
  </si>
  <si>
    <t>中学校区学校・家庭・地域連携事業実行委員会（７中学校区）</t>
  </si>
  <si>
    <t>神奈川区学校･家庭･地域連携事業活動補助金交付要綱</t>
  </si>
  <si>
    <t>神奈川区体育協会補助金</t>
  </si>
  <si>
    <t>神奈川区体育協会</t>
  </si>
  <si>
    <t>S21</t>
  </si>
  <si>
    <t>自転車等放置防止推進協議会活動補助金</t>
  </si>
  <si>
    <t>自転車等放置防止推進協議会</t>
  </si>
  <si>
    <t>自転車の放置防止活動</t>
  </si>
  <si>
    <t>神奈川区自転車等放置防止推進協議会活動補助金交付要綱</t>
  </si>
  <si>
    <t>スクールゾーン対策協議会</t>
  </si>
  <si>
    <t xml:space="preserve"> 所管 統括本部、
区、局</t>
  </si>
  <si>
    <t>横浜市姉妹・友好都市友好委員会補助金交付要綱</t>
  </si>
  <si>
    <t>納税貯蓄組合連合会に対する補助金</t>
  </si>
  <si>
    <t>各地区納税貯蓄組合連合会（地区連）</t>
  </si>
  <si>
    <t>各地区納税貯蓄組合連合会</t>
  </si>
  <si>
    <t>市税に関する広報・啓発活動</t>
  </si>
  <si>
    <t>財政局</t>
  </si>
  <si>
    <t>S48</t>
  </si>
  <si>
    <t>地方自治法第232条の2
納税貯蓄組合法、納税貯蓄組合連合会に対する補助金交付要綱</t>
  </si>
  <si>
    <t>自治会町内会館整備費補助金</t>
  </si>
  <si>
    <t>自治会町内会</t>
  </si>
  <si>
    <t>自治会町内会館</t>
  </si>
  <si>
    <t>施設整備（建設費）</t>
  </si>
  <si>
    <t>市民局</t>
  </si>
  <si>
    <t>S49</t>
  </si>
  <si>
    <t>横浜市自治会・町内会館整備費補助要綱</t>
  </si>
  <si>
    <t>横浜市市民活動支援センター事業補助金</t>
  </si>
  <si>
    <t>市民活動団体</t>
  </si>
  <si>
    <t>団体が実施する公益的活動</t>
  </si>
  <si>
    <t>運営費（事務費等）</t>
  </si>
  <si>
    <t>未定</t>
  </si>
  <si>
    <t>H21</t>
  </si>
  <si>
    <t>横浜市市民活動支援センター事業補助金交付要綱</t>
  </si>
  <si>
    <t>地域活動推進費補助金</t>
  </si>
  <si>
    <t>自治会町内会、地区連合町内会、
区連合町内会、市町内会連合会</t>
  </si>
  <si>
    <t>H18</t>
  </si>
  <si>
    <t>地域活動推進費補助金交付要綱</t>
  </si>
  <si>
    <t>横浜市市民活動推進ファンド登録団体助成金</t>
  </si>
  <si>
    <t>登録NPO法人</t>
  </si>
  <si>
    <t>登録ＮＰＯ法人が実施する公益的活動</t>
  </si>
  <si>
    <t>E</t>
  </si>
  <si>
    <t>横浜市市民活動推進ファンド登録団体助成金交付要綱</t>
  </si>
  <si>
    <t>横浜市市民活動支援人材バンク事業助成金</t>
  </si>
  <si>
    <t>市民活動団体 ほか</t>
  </si>
  <si>
    <t>運営上の課題を解決するためのアドバイザー派遣</t>
  </si>
  <si>
    <t>横浜市市民活動支援人材バンク事業助成金交付要綱</t>
  </si>
  <si>
    <t>C2</t>
  </si>
  <si>
    <t>地域運営補助金</t>
  </si>
  <si>
    <t>団体の事業</t>
  </si>
  <si>
    <t>Ｆ</t>
  </si>
  <si>
    <t>S62</t>
  </si>
  <si>
    <t>横浜市男女共同参画推進協会補助金交付要綱</t>
  </si>
  <si>
    <t>人権啓発事業補助金</t>
  </si>
  <si>
    <t>団体が実施する人権啓発活動</t>
  </si>
  <si>
    <t>C・F</t>
  </si>
  <si>
    <t>H7</t>
  </si>
  <si>
    <t>人権啓発事業補助金交付要綱</t>
  </si>
  <si>
    <t>上郷・森の家運営費補助金</t>
  </si>
  <si>
    <t>（財）横浜市緑の協会</t>
  </si>
  <si>
    <t>施設管理運営</t>
  </si>
  <si>
    <t>H4</t>
  </si>
  <si>
    <t>横浜市民ふれあいの里「上郷・森の家」運営費補助金交付要綱</t>
  </si>
  <si>
    <t>横浜人権擁護委員協議会補助金</t>
  </si>
  <si>
    <t>横浜人権擁護委員協議会</t>
  </si>
  <si>
    <t>団体が実施する人権擁護活動</t>
  </si>
  <si>
    <t>横浜人権擁護委員協議会補助金交付要綱</t>
  </si>
  <si>
    <t>生活相談支援事業補助金</t>
  </si>
  <si>
    <t>部落解放同盟神奈川県連合会横浜市協議会 ほか</t>
  </si>
  <si>
    <t>団体が実施する生活相談事業</t>
  </si>
  <si>
    <t>横浜市生活相談支援事業補助金交付要綱</t>
  </si>
  <si>
    <t>ふれあい広場フェスティバル事業補助金</t>
  </si>
  <si>
    <t>ふれあい広場フェスティバル実行委員会</t>
  </si>
  <si>
    <t>団体が実施する地域交流事業</t>
  </si>
  <si>
    <t>H10</t>
  </si>
  <si>
    <t>S27</t>
  </si>
  <si>
    <t>ジュニア競技者養成事業補助金</t>
  </si>
  <si>
    <t>事業</t>
  </si>
  <si>
    <t>H6</t>
  </si>
  <si>
    <t>ヨコハマさわやかスポーツ普及事業補助金</t>
  </si>
  <si>
    <t>S63</t>
  </si>
  <si>
    <t>市民スポーツ振興費補助金</t>
  </si>
  <si>
    <t>イベント</t>
  </si>
  <si>
    <t>H16</t>
  </si>
  <si>
    <t>神奈川区スクールゾーン推進組織助成金交付要綱</t>
  </si>
  <si>
    <t>神奈川区民まつり補助金</t>
  </si>
  <si>
    <t>神奈川区民まつり実行委員会</t>
  </si>
  <si>
    <t>企画・運営</t>
  </si>
  <si>
    <t>神奈川区民まつり補助金交付要綱</t>
  </si>
  <si>
    <t>かながわ湊フェスタ補助金</t>
  </si>
  <si>
    <t>かながわ湊フェスタ実行委員会</t>
  </si>
  <si>
    <t>かながわ湊フェスタ補助金交付要綱</t>
  </si>
  <si>
    <t>神奈川区資産「わが町 かながわ とっておき」制度補助金</t>
  </si>
  <si>
    <t>神奈川区資産制度推進委員会</t>
  </si>
  <si>
    <t>こうなん文化交流協会文化活動推進事業補助金</t>
  </si>
  <si>
    <t>こうなん文化交流協会</t>
  </si>
  <si>
    <t>港南区</t>
  </si>
  <si>
    <t>こうなん子どもゆめワールド
実行委員会</t>
  </si>
  <si>
    <t>ボランティアフェスティバル等補助金</t>
  </si>
  <si>
    <t>港南区社会福祉協議会</t>
  </si>
  <si>
    <t>ボランティアフィスティバル等補助金交付要綱</t>
  </si>
  <si>
    <t>安全安心まちづくり推進協議会</t>
  </si>
  <si>
    <t>港南区安全安心まちづくり推進協議会規約・安全安心まちづくり推進事業助成金交付要綱</t>
  </si>
  <si>
    <t>港南区地域防犯活動推進事業補助金</t>
  </si>
  <si>
    <t>自主的に防犯活動を行う団体</t>
  </si>
  <si>
    <t>港南区地域防犯活動補助金交付要綱</t>
  </si>
  <si>
    <t>夏休み学齢障害児支援事業補助金</t>
  </si>
  <si>
    <t>高齢者を囲む地域福祉事業補助金</t>
  </si>
  <si>
    <t>地域福祉事業実施運営委員会</t>
  </si>
  <si>
    <t>市高齢者を囲む地域福祉事業補助金交付要綱</t>
  </si>
  <si>
    <t>港南区青少年健全育成推進事業補助金</t>
  </si>
  <si>
    <t>港南区青少年健全育成を推進する会</t>
  </si>
  <si>
    <t>港南区青少年健全育成推進事業補助金交付要綱</t>
  </si>
  <si>
    <t>外国人学校幼稚部設置者</t>
  </si>
  <si>
    <t>外国人学校幼稚部利用者の保育料</t>
  </si>
  <si>
    <t>研究・研修</t>
  </si>
  <si>
    <t>ほどがや区民まつり実行委員会</t>
  </si>
  <si>
    <t>不明</t>
  </si>
  <si>
    <t>ほどがや区民まつり補助金交付要綱</t>
  </si>
  <si>
    <t>保土ケ谷区民文化祭補助金</t>
  </si>
  <si>
    <t>保土ケ谷区民文化祭実行委員会</t>
  </si>
  <si>
    <t>保土ケ谷区地域文化事業補助金交付要綱</t>
  </si>
  <si>
    <t>保土ケ谷区学齢障害児フレンドサポート事業補助金（長期休み期間）</t>
  </si>
  <si>
    <t>保土ケ谷区社会福祉協議会　ほか</t>
  </si>
  <si>
    <t>障害児余暇支援</t>
  </si>
  <si>
    <t>保土ケ谷区学齢障害児フレンドサポート事業補助金交付要綱</t>
  </si>
  <si>
    <t>保土ケ谷区学齢障害児フレンドサポート事業補助金（放課後・休日）</t>
  </si>
  <si>
    <t>（福）ほどがや</t>
  </si>
  <si>
    <t>Ｈ14</t>
  </si>
  <si>
    <t>保土ケ谷区障害者地域支えあい連携推進事業補助金</t>
  </si>
  <si>
    <t>連携推進事業（自立支援協議会）</t>
  </si>
  <si>
    <t>保土ケ谷区障害者地域支えあい連携推進事業補助金要綱</t>
  </si>
  <si>
    <t>保土ケ谷区自転車等放置防止推進協議会地区活動補助金</t>
  </si>
  <si>
    <t>各自転車等放置防止推進協議会</t>
  </si>
  <si>
    <t>保土ケ谷区自転車等放置防止推進協議会地区活動補助金交付要綱</t>
  </si>
  <si>
    <t>保土ケ谷区スクールゾーン推進組織助成金</t>
  </si>
  <si>
    <t>保土ケ谷区スクールゾーン推進組織助成金交付要綱</t>
  </si>
  <si>
    <t>社会環境実態調査事業補助金</t>
  </si>
  <si>
    <t>保土ケ谷区青少年指導員協議会</t>
  </si>
  <si>
    <t>地区活動</t>
  </si>
  <si>
    <t>保土ケ谷区青少年健全育成事業補助金交付要綱</t>
  </si>
  <si>
    <t>青少年指導員事業補助金</t>
  </si>
  <si>
    <t>保土ケ谷区青少年指導員事業補助金交付要綱</t>
  </si>
  <si>
    <t>学校・家庭・地域連携事業交付金</t>
  </si>
  <si>
    <t>中学校区学校・家庭・地域連携事業実行委員会</t>
  </si>
  <si>
    <t>保土ケ谷区学校・家庭・地域連携事業交付金交付要綱</t>
  </si>
  <si>
    <t>保土ケ谷区スポーツ活動推進事業補助金交付要綱</t>
  </si>
  <si>
    <t>保土ケ谷区体育協会事業補助金</t>
  </si>
  <si>
    <t>保土ケ谷区体育協会事業補助金交付要綱</t>
  </si>
  <si>
    <t>かるがもファミリーマラソン大会補助金</t>
  </si>
  <si>
    <t>グラウンドゴルフ決勝大会補助金</t>
  </si>
  <si>
    <t>少年少女球技大会補助金</t>
  </si>
  <si>
    <t>ほどがやスポーツまつり補助金</t>
  </si>
  <si>
    <t>青少年健全育成促進事業補助金</t>
  </si>
  <si>
    <t>健全育成啓発事業補助金</t>
  </si>
  <si>
    <t>子ども会育成者研修事業補助金</t>
  </si>
  <si>
    <t>保土ケ谷区子ども会育成連絡協議会</t>
  </si>
  <si>
    <t>保土ケ谷区災害ボランティアネットワーク補助金</t>
  </si>
  <si>
    <t>保土ケ谷区災害ボランティアネットワーク</t>
  </si>
  <si>
    <t>保土ケ谷区災害ボランティアネットワーク補助金交付要綱</t>
  </si>
  <si>
    <t>青少年指導員研修事業補助金</t>
  </si>
  <si>
    <t>保土ケ谷バンドバトル事業補助金</t>
  </si>
  <si>
    <t>旭区災害ボランティア連絡会補助金</t>
  </si>
  <si>
    <t>旭区災害ボランティア連絡会</t>
  </si>
  <si>
    <t>防災事業</t>
  </si>
  <si>
    <t>旭区</t>
  </si>
  <si>
    <t>旭区文化事業補助金</t>
  </si>
  <si>
    <t>文化活動を行う各種団体 ほか</t>
  </si>
  <si>
    <t>旭区文化事業補助金交付要綱</t>
  </si>
  <si>
    <t>旭区ふれあいスポーツ協議会事業補助金</t>
  </si>
  <si>
    <t>旭区ふれあいスポーツ協議会</t>
  </si>
  <si>
    <t>旭区ふれあいスポーツ協議会事業補助金交付要綱</t>
  </si>
  <si>
    <t>旭区まちぐるみ地域防犯推進事業助成金</t>
  </si>
  <si>
    <t>自治会町内会 ほか</t>
  </si>
  <si>
    <t>防犯事業</t>
  </si>
  <si>
    <t>連合    ６
単会  48</t>
  </si>
  <si>
    <t>旭区まちぐるみ地域防犯推進事業助成金交付要綱</t>
  </si>
  <si>
    <t>横浜市広場・はらっぱ要綱
旭区広場・はらっぱ事務取扱要領</t>
  </si>
  <si>
    <t>地域スポーツ広場管理補助金</t>
  </si>
  <si>
    <t>地域スポーツ広場管理代表者</t>
  </si>
  <si>
    <t>旭区青少年団体等活動事業補助金</t>
  </si>
  <si>
    <t>旭区子ども会育成連絡協議会 ほか</t>
  </si>
  <si>
    <t>１
１</t>
  </si>
  <si>
    <t>旭区青少年団体等活動事業補助金交付要綱</t>
  </si>
  <si>
    <t>スクール・ゾーン推進組織助成金</t>
  </si>
  <si>
    <t>スクールゾーン対策地区協議会</t>
  </si>
  <si>
    <t>旭区違法駐車追放等地区協議会活動補助金</t>
  </si>
  <si>
    <t>違法駐車追放等地区協議会</t>
  </si>
  <si>
    <t>４
７</t>
  </si>
  <si>
    <t xml:space="preserve">H16 </t>
  </si>
  <si>
    <t>旭区違法駐車追放等地区協議会活動補助金交付要綱</t>
  </si>
  <si>
    <t>消費生活推進員旭区地区活動助成金</t>
  </si>
  <si>
    <t>旭区消費生活地区推進員の会</t>
  </si>
  <si>
    <t>横浜市消費生活推進員旭区地区活動助成金交付要領</t>
  </si>
  <si>
    <t>旭区社会環境健全化活動事業補助金</t>
  </si>
  <si>
    <t>旭区青少年指導員連絡協議会</t>
  </si>
  <si>
    <t>旭区社会環境健全化活動事業補助金交付要綱</t>
  </si>
  <si>
    <t>旭区青少年指導員活動費交付金</t>
  </si>
  <si>
    <t>旭区青少年指導員活動費交付金交付要領</t>
  </si>
  <si>
    <t>旭区学校・家庭・地域連携事業交付金</t>
  </si>
  <si>
    <t>旭区学校・家庭・地域連携事業推進協議会</t>
  </si>
  <si>
    <t>旭区学校・家庭・地域連携事業交付金交付要綱</t>
  </si>
  <si>
    <t>旭ふれあい区民まつり補助金</t>
  </si>
  <si>
    <t>旭ふれあい区民まつり実行委員会</t>
  </si>
  <si>
    <t>旭ふれあい区民まつり補助金交付要綱</t>
  </si>
  <si>
    <t>旭区大なわとび大会事業補助金</t>
  </si>
  <si>
    <t>旭区大なわとび大会実行委員会</t>
  </si>
  <si>
    <t>旭区大なわとび大会事業補助金交付要綱</t>
  </si>
  <si>
    <t>旭区民スポーツ祭補助金</t>
  </si>
  <si>
    <t>旭区民スポーツ祭実行委員会</t>
  </si>
  <si>
    <t>旭区民スポーツ祭補助金交付要綱</t>
  </si>
  <si>
    <t>旭区子ども110番の家設置事業補助金</t>
  </si>
  <si>
    <t>旭区子ども110番の家実行委員会</t>
  </si>
  <si>
    <t>旭区子ども１１０番の家設置事業補助金交付要綱</t>
  </si>
  <si>
    <t>旭区体育協会活動補助金</t>
  </si>
  <si>
    <t>旭区体育協会</t>
  </si>
  <si>
    <t>旭区体育協会活動補助金交付要綱</t>
  </si>
  <si>
    <t>自治会・町内会</t>
  </si>
  <si>
    <t>磯子区地域文化振興事業補助金</t>
  </si>
  <si>
    <t>磯子区文化協会絵画部他(17団体)</t>
  </si>
  <si>
    <t>磯子区</t>
  </si>
  <si>
    <t>磯子区地域文化振興事業補助金交付要綱</t>
  </si>
  <si>
    <t>堀割川魅力づくり活動補助金</t>
  </si>
  <si>
    <t>堀割川魅力づくり実行委員会</t>
  </si>
  <si>
    <t>堀割川魅力づくり活動補助金交付要綱</t>
  </si>
  <si>
    <t>・第２期磯子区地域福祉保健計画「スイッチＯＮ磯子Ⅱ」事業補助金交付要綱
・第２期磯子区地域福祉保健計画「スイッチＯＮ磯子Ⅱ」事業補助金交付事務取扱要領</t>
  </si>
  <si>
    <t>町のはらっぱ運営費補助金</t>
  </si>
  <si>
    <t>杉田大谷はらっぱ管理運営委員会 ほか</t>
  </si>
  <si>
    <t>町のはらっぱ運営費等補助金交付要綱</t>
  </si>
  <si>
    <t>磯子区スクールゾーン推進組織助成金</t>
  </si>
  <si>
    <t>磯子小学校スクールゾーン対策協議会 ほか</t>
  </si>
  <si>
    <t>磯子区スクールゾーン推進組織助成金交付要綱</t>
  </si>
  <si>
    <t>根岸地区消費生活推進員 ほか</t>
  </si>
  <si>
    <t>各種補助金一覧（平成26年度予算案）</t>
  </si>
  <si>
    <t>25年度終了</t>
  </si>
  <si>
    <r>
      <t>26</t>
    </r>
    <r>
      <rPr>
        <sz val="10"/>
        <rFont val="HG丸ｺﾞｼｯｸM-PRO"/>
        <family val="3"/>
      </rPr>
      <t>年度
予算額</t>
    </r>
    <r>
      <rPr>
        <sz val="10"/>
        <rFont val="Arial"/>
        <family val="2"/>
      </rPr>
      <t xml:space="preserve">
(</t>
    </r>
    <r>
      <rPr>
        <sz val="10"/>
        <rFont val="HG丸ｺﾞｼｯｸM-PRO"/>
        <family val="3"/>
      </rPr>
      <t>千円</t>
    </r>
    <r>
      <rPr>
        <sz val="10"/>
        <rFont val="Arial"/>
        <family val="2"/>
      </rPr>
      <t>)</t>
    </r>
  </si>
  <si>
    <r>
      <t>25</t>
    </r>
    <r>
      <rPr>
        <sz val="10"/>
        <rFont val="HG丸ｺﾞｼｯｸM-PRO"/>
        <family val="3"/>
      </rPr>
      <t>年度
予算額</t>
    </r>
    <r>
      <rPr>
        <sz val="8"/>
        <rFont val="HG丸ｺﾞｼｯｸM-PRO"/>
        <family val="3"/>
      </rPr>
      <t xml:space="preserve">
</t>
    </r>
    <r>
      <rPr>
        <sz val="8"/>
        <rFont val="Arial"/>
        <family val="2"/>
      </rPr>
      <t>(</t>
    </r>
    <r>
      <rPr>
        <sz val="8"/>
        <rFont val="HG丸ｺﾞｼｯｸM-PRO"/>
        <family val="3"/>
      </rPr>
      <t>千円</t>
    </r>
    <r>
      <rPr>
        <sz val="8"/>
        <rFont val="Arial"/>
        <family val="2"/>
      </rPr>
      <t>)</t>
    </r>
  </si>
  <si>
    <t>ヨコハマ・エコ・スクール（ＹＥＳ）脱温暖化行動講座開催補助金</t>
  </si>
  <si>
    <t>横浜スマートシティプロジェクト市民向け再エネ等導入事業</t>
  </si>
  <si>
    <t>中小ビルBEMS導入補助金（仮称）</t>
  </si>
  <si>
    <t>アンスティチュ・フランセ日本補助金</t>
  </si>
  <si>
    <t>姉妹都市等友好委員会補助金</t>
  </si>
  <si>
    <t>ヨコハマ大学まつり参加校補助金</t>
  </si>
  <si>
    <t>自治会町内会館整備費補助金
（自治会町内会館耐震化整備助成事業分）</t>
  </si>
  <si>
    <t>市民協働等推進事業補助金</t>
  </si>
  <si>
    <t>（公財）横浜市男女共同参画推進協会補助金</t>
  </si>
  <si>
    <t>公益財団法人横浜市体育協会運営補助金</t>
  </si>
  <si>
    <t>プロスポーツチーム支援事業補助金</t>
  </si>
  <si>
    <t>横浜市スポーツ推進委員連絡協議会活動補助金</t>
  </si>
  <si>
    <t>こどもの体力向上事業補助金</t>
  </si>
  <si>
    <t>大規模等スポーツイベント誘致・開催支援補助金</t>
  </si>
  <si>
    <t>元気な地域づくり推進事業補助金</t>
  </si>
  <si>
    <t>横浜市創造活動支援事業補助金</t>
  </si>
  <si>
    <t>ジャズプロムナード補助金</t>
  </si>
  <si>
    <t>アーツコミッション・ヨコハマ補助金</t>
  </si>
  <si>
    <t>ホッチポッチ・ミュージックフェスティバル補助金</t>
  </si>
  <si>
    <t>横浜音楽空間事業補助金</t>
  </si>
  <si>
    <t>地域文化サポート事業補助金
（旧：文化芸術による地域づくり事業補助金）</t>
  </si>
  <si>
    <t>国内誘客事業補助金</t>
  </si>
  <si>
    <t>企業連携観光プロモーション事業補助金
（横浜観光プロモーション認定事業補助金）</t>
  </si>
  <si>
    <t>ニューツーリズム推進事業補助金
（旧：観光資源魅力アップ事業補助金）</t>
  </si>
  <si>
    <t>横浜おもてなし事業補助金</t>
  </si>
  <si>
    <t>観光施設維持管理費補助金</t>
  </si>
  <si>
    <t>三溪園施設整備支援事業補助金</t>
  </si>
  <si>
    <t>三溪園来園者支援事業補助金</t>
  </si>
  <si>
    <t>ヨコハマ・グッズ『横濱００１』育成支援事業補助金</t>
  </si>
  <si>
    <t>海外集客プロモーション事業補助金
（事業組替・統合）</t>
  </si>
  <si>
    <t>海外集客プロモーション事業補助金</t>
  </si>
  <si>
    <t>横浜市大型国際コンベンション誘致助成金</t>
  </si>
  <si>
    <t>コンベンション誘致・開催支援事業補助金</t>
  </si>
  <si>
    <t>MICE・観光集客等支援イベント開催支援事業費補助金
【旧集客イベント支援事業】</t>
  </si>
  <si>
    <t>アフリカ月間イベント補助金</t>
  </si>
  <si>
    <t>横浜市知的財産活用促進事業助成金</t>
  </si>
  <si>
    <t>横浜市中小企業国内出願支援事業助成金</t>
  </si>
  <si>
    <t>横浜型地域貢献企業認定企業等交流会補助金</t>
  </si>
  <si>
    <t>中小企業新技術・新製品開発促進助成金</t>
  </si>
  <si>
    <t>（公財）横浜市消費者協会運営費補助金</t>
  </si>
  <si>
    <t>消費者団体等協働促進事業補助金</t>
  </si>
  <si>
    <t>横浜市重点産業立地促進助成金</t>
  </si>
  <si>
    <t>商店街活性化等事業補助金</t>
  </si>
  <si>
    <t>食肉安定供給事業
卸売業者と畜補助業務補助金【特別会計】</t>
  </si>
  <si>
    <t>食肉安定供給事業
と畜業務補助金【特別会計】</t>
  </si>
  <si>
    <t>中小製造業設備投資等助成金</t>
  </si>
  <si>
    <t>横浜環境ビジネスネットワーク事業補助金</t>
  </si>
  <si>
    <t>中小企業支援コーディネート事業補助金</t>
  </si>
  <si>
    <t>現場訪問支援事業補助金</t>
  </si>
  <si>
    <t>受発注商談支援補助金</t>
  </si>
  <si>
    <t>情報インフラ整備支援補助金</t>
  </si>
  <si>
    <t>事業承継実施費補助金</t>
  </si>
  <si>
    <t>京浜臨海部ライフイノベーション国際戦略総合特区横浜プロジェクト推進事業補助金</t>
  </si>
  <si>
    <t>京浜臨海部ライフイノベーション国際戦略総合特区リーディング事業助成金</t>
  </si>
  <si>
    <t>ビジネスプラン応援事業</t>
  </si>
  <si>
    <t>商店街省エネ型ランプ交換事業補助金</t>
  </si>
  <si>
    <t>商店街アーケード等撤去支援事業補助金</t>
  </si>
  <si>
    <t>事業継続計画（BCP）策定推進事業</t>
  </si>
  <si>
    <t>女性起業家自主交流会補助金</t>
  </si>
  <si>
    <t>（公財）よこはまユース補助金</t>
  </si>
  <si>
    <t>横浜市青少年団体補助金</t>
  </si>
  <si>
    <t>道志村キャンプ事業補助金（仮称）</t>
  </si>
  <si>
    <t>横浜市若者サポートステーション資格取得促進事業補助金</t>
  </si>
  <si>
    <t>就労支援被保護世帯等横浜保育室保育料臨時補助金</t>
  </si>
  <si>
    <t>横浜市子どもの電話相談機関補助金</t>
  </si>
  <si>
    <t>関東甲信越静里親研究協議会大会の開催補助金</t>
  </si>
  <si>
    <t>私立幼稚園預かり保育事業補助金</t>
  </si>
  <si>
    <t>私立幼稚園等特別支援教育費補助金</t>
  </si>
  <si>
    <t>私立幼稚園研究・研修補助金</t>
  </si>
  <si>
    <t>幼・保・小連携推進地区事業補助金</t>
  </si>
  <si>
    <t>幼・保・小教育交流事業補助金</t>
  </si>
  <si>
    <t>民間保育所建設費等補助金</t>
  </si>
  <si>
    <t>民間保育所内装整備費補助金</t>
  </si>
  <si>
    <t>認定こども園整備事業補助金</t>
  </si>
  <si>
    <t>民間保育所賃借料補助金</t>
  </si>
  <si>
    <t>横浜保育室整備費補助金</t>
  </si>
  <si>
    <t>民間保育所通園バス等購入補助金</t>
  </si>
  <si>
    <t>一時保育整備費補助金</t>
  </si>
  <si>
    <t>横浜保育室認可移行支援施設整備費補助金</t>
  </si>
  <si>
    <t>放課後児童クラブ移行支援分割開設準備補助金</t>
  </si>
  <si>
    <t>放課後児童クラブ移行支援移転費用補助金</t>
  </si>
  <si>
    <t>特別養護老人ホーム整備費補助金</t>
  </si>
  <si>
    <t>横浜市社会福祉協議会費補助金</t>
  </si>
  <si>
    <t>地域活動支援センター事業デイサービス型運営費補助金（機能強化型地域活動ホーム、ジョイフレンズ分）</t>
  </si>
  <si>
    <t>ガイドボランティア事業費補助金</t>
  </si>
  <si>
    <t>寿町労働福祉センター運営費等補助金</t>
  </si>
  <si>
    <t>民間社会福祉施設等償還金補助金
（特養）</t>
  </si>
  <si>
    <t>特定資金償還金助成
（特養、老健）</t>
  </si>
  <si>
    <t>特定資金利子補給補助金
（障害者、地活、特養、老健）</t>
  </si>
  <si>
    <t>老健土地利子補給補助金</t>
  </si>
  <si>
    <t>介護療養型医療施設利子補給補助金</t>
  </si>
  <si>
    <t>地域密着型サービス事業所整備費補助金</t>
  </si>
  <si>
    <t>横浜市定期健康診断費補助金</t>
  </si>
  <si>
    <t>横浜市医師会地域医療連携センター運営費補助金</t>
  </si>
  <si>
    <t>外国籍市民救急医療対策費補助金</t>
  </si>
  <si>
    <t>横浜市食品衛生指導事業補助金</t>
  </si>
  <si>
    <t>横浜市精神科救急医療施設運営費補助金</t>
  </si>
  <si>
    <t>横浜市精神科身体合併症転院事業補助金</t>
  </si>
  <si>
    <t>要保護世帯向け不動産担保型生活資金貸付事業補助金</t>
  </si>
  <si>
    <t>横浜市医療費助成事業の実施に伴う事業推進協力費</t>
  </si>
  <si>
    <t>周産期医療対策事業補助金</t>
  </si>
  <si>
    <t>周産期救急病院当直体制確保補助金</t>
  </si>
  <si>
    <t>搬送・受入困難事案受入支援補助金</t>
  </si>
  <si>
    <t>地域福祉・交流拠点モデル事業補助金</t>
  </si>
  <si>
    <t>知的障害者対応専門外来設置医療機関運営費補助金</t>
  </si>
  <si>
    <t>多機能型拠点事業補助金</t>
  </si>
  <si>
    <t>産科医師等分娩手当補助金</t>
  </si>
  <si>
    <t>産科拠点病院運営費補助金</t>
  </si>
  <si>
    <t>ヘルパー増加作戦事業受講料助成金</t>
  </si>
  <si>
    <t>振興資金利子補給補助金</t>
  </si>
  <si>
    <t>定期巡回・随時対応型訪問介護看護事業所整備費等補助金</t>
  </si>
  <si>
    <t>定期巡回・随時対応型訪問介護看護事業所開設準備経費補助金</t>
  </si>
  <si>
    <t>特別避難場所応急備蓄物資整備費補助金</t>
  </si>
  <si>
    <t>タクシー事業者福祉車両導入促進事業助成金</t>
  </si>
  <si>
    <t>横浜市ノンステップバス導入促進補助金</t>
  </si>
  <si>
    <t>横浜市新型インフルエンザ対策事業補助金</t>
  </si>
  <si>
    <t>在宅療養ネットワーク強化等支援事業</t>
  </si>
  <si>
    <t>介護サービスの質の向上支援事業補助金</t>
  </si>
  <si>
    <t>認知症高齢者グループホーム職員現場研修等補助金</t>
  </si>
  <si>
    <t>養護老人ホーム整備費補助金</t>
  </si>
  <si>
    <t>食育プロモーション支援事業補助金</t>
  </si>
  <si>
    <t>燃料電池システム設置費補助金</t>
  </si>
  <si>
    <t>野菜生産価格安定対策事業補助金</t>
  </si>
  <si>
    <t>横浜市地産地消事業助成金</t>
  </si>
  <si>
    <t>横浜市環境保全活動助成金</t>
  </si>
  <si>
    <t>基幹農業者育成対策事業補助金</t>
  </si>
  <si>
    <t>カラスの巣除去費補助金</t>
  </si>
  <si>
    <t>援農コーディネーター育成・派遣事業負担金（仮称）
【特別会計】</t>
  </si>
  <si>
    <t>市民利用型農園の開設支援事業補助金
【特別会計】</t>
  </si>
  <si>
    <t>地域緑のまちづくり事業補助金
【特別会計】</t>
  </si>
  <si>
    <t>環境保全型農業直接支援対策事業費補助金</t>
  </si>
  <si>
    <t>京浜の森づくり協働緑化支援事業助成金</t>
  </si>
  <si>
    <t>生ごみコンポスト容器購入助成金</t>
  </si>
  <si>
    <t>家庭用電気式生ごみ処理機購入助成金</t>
  </si>
  <si>
    <t>ヨコハマ・りぶいん事業助成費
（家賃助成）</t>
  </si>
  <si>
    <t>ヨコハマ・りぶいん事業助成費
（管理助成）</t>
  </si>
  <si>
    <t>子育て世帯向け地域優良賃貸住宅事業助成費
（家賃助成）</t>
  </si>
  <si>
    <t>液状化被害等マンション緊急支援事業助成金</t>
  </si>
  <si>
    <t>液状化被害戸建住宅等緊急支援事業助成金</t>
  </si>
  <si>
    <t>既存住宅のエコリノベーション事業補助金</t>
  </si>
  <si>
    <t>大船駅北第二地区市街地再開発事業補助金</t>
  </si>
  <si>
    <t>東神奈川一丁目地区市街地再開発事業補助金</t>
  </si>
  <si>
    <t>鉄道駅総合改善事業費補助金
（金沢八景駅周辺整備事業）</t>
  </si>
  <si>
    <t>認定歴史的建造物保全改修助成金</t>
  </si>
  <si>
    <t>認定歴史的建造物維持管理助成金</t>
  </si>
  <si>
    <t>地域まちづくり活動助成金</t>
  </si>
  <si>
    <t>地域まちづくり事業助成金</t>
  </si>
  <si>
    <t>いえ・みち　まち改善事業補助金</t>
  </si>
  <si>
    <t>京急蒲田駅総合改善事業費補助金</t>
  </si>
  <si>
    <t>（財）横浜市道路建設事業団補助金</t>
  </si>
  <si>
    <t>バス活性化対策事業費</t>
  </si>
  <si>
    <t>横浜港大型外国客船寄港促進補助金（仮称）</t>
  </si>
  <si>
    <t>（公財）横浜市芸術文化振興財団補助金
（赤レンガ）</t>
  </si>
  <si>
    <t>グリーン経営認証取得促進事業補助金</t>
  </si>
  <si>
    <t>コンテナ貨物集荷補助金
(アジア輸入貨物増加促進補助、コンテナバージ集荷補助等）</t>
  </si>
  <si>
    <t>古式消防保存補助金</t>
  </si>
  <si>
    <t>感震ブレーカー設置補助金（仮称）</t>
  </si>
  <si>
    <t>教育大会補助金（第47回関東地区小学校道徳教育研究会　神奈川大会横浜大会等）</t>
  </si>
  <si>
    <t>各種大会補助金
（関東中学校水泳大会、神奈川県中学校駅伝競走大会に対する補助）</t>
  </si>
  <si>
    <t>親の学び・家庭教育支援事業補助金</t>
  </si>
  <si>
    <t>つるみほっと子育て応援事業補助金</t>
  </si>
  <si>
    <t>歴史・文化・魅力発信事業補助金</t>
  </si>
  <si>
    <t>鶴見区スポーツ推進委員活動補助金</t>
  </si>
  <si>
    <t>鶴見区商店街魅力発信支援事業補助金</t>
  </si>
  <si>
    <t>防犯灯修繕補助金</t>
  </si>
  <si>
    <t>神奈川区防犯灯設置費補助金</t>
  </si>
  <si>
    <t>神奈川区住みよいまちづくり活動助成金</t>
  </si>
  <si>
    <t>神奈川区スポーツ推進委員連絡協議会補助金
（旧：神奈川区体育指導委員連絡協議会活動補助金）</t>
  </si>
  <si>
    <t>神奈川区スクールゾーン推進組織助成金</t>
  </si>
  <si>
    <t>神奈川リユース食器利用促進補助事業補助金</t>
  </si>
  <si>
    <t>神奈川区災害時要援護者支援事業補助金</t>
  </si>
  <si>
    <t>西区スポーツ推進委員連絡協議会補助金</t>
  </si>
  <si>
    <t>西区地域子育てサロン事業補助金</t>
  </si>
  <si>
    <t>防災情報付広報掲示板整備補助金</t>
  </si>
  <si>
    <t>スポーツ推進委員活動補助金</t>
  </si>
  <si>
    <t>体育協会補助金</t>
  </si>
  <si>
    <t>中区地域青少年育成団体補助金</t>
  </si>
  <si>
    <t>青少年活動補助金</t>
  </si>
  <si>
    <t>スポーツ推進委員地区活動補助金</t>
  </si>
  <si>
    <t>南区学校・家庭・地域連携事業補助金（H25年度変更予定）</t>
  </si>
  <si>
    <t>南区ガラス飛散防止フィルム設置補助事業補助金</t>
  </si>
  <si>
    <t>南区家具転倒防止器具取付補助事業補助金</t>
  </si>
  <si>
    <t>南区制７０周年記念事業補助金</t>
  </si>
  <si>
    <t>こうなんコミュニティアート推進事業補助金</t>
  </si>
  <si>
    <t>こうなん子どもゆめワールド補助金</t>
  </si>
  <si>
    <t>港南区安全安心まちづくり推進協議会活動補助金</t>
  </si>
  <si>
    <t>港南区学校・家庭・地域連携事業交付金</t>
  </si>
  <si>
    <t>港南区スポーツ推進員連絡協議会活動事業補助金</t>
  </si>
  <si>
    <t>港南区地域子どもの安全対策協議会活動補助金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</si>
  <si>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</si>
  <si>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</si>
  <si>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</si>
  <si>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</si>
  <si>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</si>
  <si>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</si>
  <si>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旭区防犯灯設置更新費補助金</t>
  </si>
  <si>
    <t>ゆかいなコンサート支援事業補助金</t>
  </si>
  <si>
    <t>磯子区３Ｒ応援隊活動助成金</t>
  </si>
  <si>
    <t>第２期磯子区地域福祉保健計画「スイッチＯＮ磯子Ⅱ」事業補助金</t>
  </si>
  <si>
    <t>磯子区学校・家庭・地域連携事業補助金</t>
  </si>
  <si>
    <t>磯子区スポーツ推進委員連絡協議会活動補助金</t>
  </si>
  <si>
    <t>いそっこ地域サポート事業補助金</t>
  </si>
  <si>
    <t>ＬＥＤ防犯灯設置補助金</t>
  </si>
  <si>
    <t>横浜金沢観光協会事業補助金</t>
  </si>
  <si>
    <t>金沢区学校家庭地域連携事業交付金</t>
  </si>
  <si>
    <t>金沢区スポーツ推進委員活動交付金</t>
  </si>
  <si>
    <t>港北区災害ボランティア連絡会支援事業補助金</t>
  </si>
  <si>
    <t>港北区社会環境浄化活動補助金</t>
  </si>
  <si>
    <t>港北区自転車等放置防止推進協議会地区活動補助金</t>
  </si>
  <si>
    <t>港北区スクールゾーン推進組織助成金</t>
  </si>
  <si>
    <t>港北区スポーツ推進委員連絡協議会活動補助金</t>
  </si>
  <si>
    <t>港北区青少年指導員活動費交付金</t>
  </si>
  <si>
    <t>港北区学校・家庭・地域連携事業交付金</t>
  </si>
  <si>
    <t>港北区商店街活性化事業助成金</t>
  </si>
  <si>
    <t>緑区安全・安心まちづくり推進協議会活動助成金</t>
  </si>
  <si>
    <t>緑区子育て支援活動事業（子育て広場）補助金</t>
  </si>
  <si>
    <t>みどりっこ育成活動補助金</t>
  </si>
  <si>
    <t>緑区スポーツ推進委員事業補助金</t>
  </si>
  <si>
    <t>みどりファミリースポーツ大会事業補助金</t>
  </si>
  <si>
    <t>青葉区消費生活推進員活動助成金</t>
  </si>
  <si>
    <t>青葉区スポーツ推進委員連絡協議会活動補助金</t>
  </si>
  <si>
    <t>青葉区地域スポーツ振興イベント補助金</t>
  </si>
  <si>
    <t>青葉区制20周年PR事業補助金</t>
  </si>
  <si>
    <t>横浜市消費生活推進員都筑区地区活動助成金</t>
  </si>
  <si>
    <t>都筑区スポーツ推進委員活動補助金</t>
  </si>
  <si>
    <t>都筑リユース食器利用促進事業補助金</t>
  </si>
  <si>
    <t>都筑区ひとり暮らし高齢者等支援事業補助金</t>
  </si>
  <si>
    <t>消費生活推進員戸塚区活動助成金</t>
  </si>
  <si>
    <t>戸塚区消費生活推進員活動活性化事業補助金</t>
  </si>
  <si>
    <t>戸塚区防犯灯設置費補助金</t>
  </si>
  <si>
    <t>戸塚区スポーツ推進委員活動補助金</t>
  </si>
  <si>
    <t>犯罪のないまちづくり事業助成金</t>
  </si>
  <si>
    <t>戸塚区地域の居場所づくり支援事業補助金</t>
  </si>
  <si>
    <t>戸塚区親子サークル活動支援事業補助金</t>
  </si>
  <si>
    <t>戸塚区子育て情報メールマガジン発行事業補助金</t>
  </si>
  <si>
    <t>とつか商店街活性化事業補助金（仮称）</t>
  </si>
  <si>
    <t>さかえ・森の魅力づくり事業補助金</t>
  </si>
  <si>
    <t>区民とともに盛り上げる音楽フェスティバル事業補助金（仮称）</t>
  </si>
  <si>
    <t>栄区障害児余暇支援事業補助金</t>
  </si>
  <si>
    <t>子育てサークル補助金</t>
  </si>
  <si>
    <t>栄区スポーツ推進委員連絡協議会活動補助金</t>
  </si>
  <si>
    <t>栄区消費生活推進員地区活動助成金</t>
  </si>
  <si>
    <t>栄リユース食器利用促進補助事業補助金</t>
  </si>
  <si>
    <t>栄区内バス停留所上屋設置に関する補助金</t>
  </si>
  <si>
    <t>防犯活動支援事業補助金</t>
  </si>
  <si>
    <t>泉区自治会町内会緊急対応用防犯灯整備補助金</t>
  </si>
  <si>
    <t>泉区の花「あやめ」普及促進活動補助金</t>
  </si>
  <si>
    <t>移送サービス支援事業補助金</t>
  </si>
  <si>
    <t>泉区スポーツ推進委員活動補助金</t>
  </si>
  <si>
    <t>泉区ふれあい軽スポーツ大会事業補助金</t>
  </si>
  <si>
    <t>泉区地域まちづくり活動拠点整備補助金</t>
  </si>
  <si>
    <t>ごみ減量化活動等補助金</t>
  </si>
  <si>
    <t>横浜市泉区商店街活性化イベント助成事業補助金</t>
  </si>
  <si>
    <t>泉区プロモーション推進事業補助金</t>
  </si>
  <si>
    <t>泉区民ふれあいまつり事業費補助金</t>
  </si>
  <si>
    <t>地域連携青少年育成事業補助金（仮称）</t>
  </si>
  <si>
    <t>いずみ伝統文化支援地区連合補助金（仮称）</t>
  </si>
  <si>
    <t>瀬谷区消費生活推進員地区活動助成金</t>
  </si>
  <si>
    <t>瀬谷区スポーツ推進委員地区活動補助金</t>
  </si>
  <si>
    <t>瀬谷フェスティバル補助金</t>
  </si>
  <si>
    <t>YES協働パートナー</t>
  </si>
  <si>
    <t>YES協働パートナーが主催する講座</t>
  </si>
  <si>
    <t>のうち</t>
  </si>
  <si>
    <t>講座の講師謝金相当額及び会場使用料相当額</t>
  </si>
  <si>
    <t>温暖化対策
統括本部</t>
  </si>
  <si>
    <t>ABCDEF</t>
  </si>
  <si>
    <t>ヨコハマ・エコ・スクール（ＹＥＳ）脱温暖化行動講座開催補助金交付要綱</t>
  </si>
  <si>
    <t>HEMS設置事業者等</t>
  </si>
  <si>
    <t>ホームエネルギーマネジメントシステム、太陽光発電システム、省エネ／蓄エネ機器、EV充放電設備</t>
  </si>
  <si>
    <t>ビル所有者</t>
  </si>
  <si>
    <t>ビルエネルギーマネジメントシステム(BEMS)</t>
  </si>
  <si>
    <t>導入</t>
  </si>
  <si>
    <t>H25</t>
  </si>
  <si>
    <t>（要綱策定予定）</t>
  </si>
  <si>
    <t>見える化機器設置事業者等</t>
  </si>
  <si>
    <t>電力の見える化機器、システム用機器</t>
  </si>
  <si>
    <t>購入・設置</t>
  </si>
  <si>
    <t>オフィス運営や事業実施</t>
  </si>
  <si>
    <t>[予定]シティネット横浜オフィス補助金交付要綱</t>
  </si>
  <si>
    <t>アンスティチュ・フランセ日本</t>
  </si>
  <si>
    <t>【予定】アンスティチュ・フランセ日本補助金交付要綱</t>
  </si>
  <si>
    <t>姉妹・友好都市等友好委員会</t>
  </si>
  <si>
    <t>姉妹・友好都市等との友好交流を促進するために行う事業</t>
  </si>
  <si>
    <t>ヨコハマ大学まつり参加校</t>
  </si>
  <si>
    <t xml:space="preserve"> 「市内大学と地域がつながるまち」事業補助金交付要綱</t>
  </si>
  <si>
    <t>中間支援組織</t>
  </si>
  <si>
    <t>市民協働等推進事業補助金交付要綱（調整中）</t>
  </si>
  <si>
    <t>自治会町内会をはじめとした様々な主体が連携・協働して地域の課題解決に取り組むもの</t>
  </si>
  <si>
    <t>各区において要綱を設置</t>
  </si>
  <si>
    <t>（公財）横浜市男女共同参画推進協会</t>
  </si>
  <si>
    <t xml:space="preserve">一般社団法人神奈川人権センター ほか </t>
  </si>
  <si>
    <t>（公財）横浜市体育協会</t>
  </si>
  <si>
    <t>横浜市スポーツ推進委員連絡協議会</t>
  </si>
  <si>
    <t>スポーツ基本法
横浜市スポーツ推進委員連絡協議会活動補助金交付要綱</t>
  </si>
  <si>
    <t>競技団体、競技団体を中心とする実行委員会等</t>
  </si>
  <si>
    <t>関係団体等</t>
  </si>
  <si>
    <t>イベント誘致活動や開催運営費</t>
  </si>
  <si>
    <t>地域活動団体、市民活動団体ほか</t>
  </si>
  <si>
    <t>補助対象となる創造的な事業などを実施する団体</t>
  </si>
  <si>
    <t>横浜市マザーポートエリア創造活動支援事業補助金要綱</t>
  </si>
  <si>
    <t>補助対象となる拠点施設の運営団体</t>
  </si>
  <si>
    <t>補助対象となる映画祭の主催者</t>
  </si>
  <si>
    <t>公益財団法人横浜市芸術文化振興財団補助金交付要綱</t>
  </si>
  <si>
    <t>アーツコミッション・ヨコハマ補助金交付要綱</t>
  </si>
  <si>
    <t>補助対象事業実施団体</t>
  </si>
  <si>
    <t>Ｈ25</t>
  </si>
  <si>
    <t>補助金交付要綱策定予定</t>
  </si>
  <si>
    <t>横浜音楽空間実行委員会</t>
  </si>
  <si>
    <t>Ｈ18</t>
  </si>
  <si>
    <t>横浜音楽空間事業補助金交付要綱</t>
  </si>
  <si>
    <t>ミュージック・マスターズ・コース・ジャパン実行委員会</t>
  </si>
  <si>
    <t>（公益）横浜観光コンベンション・ビューロー</t>
  </si>
  <si>
    <t>（公財）横浜観光コンベンションビューロー補助金交付要綱（Ｈ24．4月改定）</t>
  </si>
  <si>
    <t>企業連携観光プロモーション事業</t>
  </si>
  <si>
    <t>ニューツーリズム推進事業</t>
  </si>
  <si>
    <t>横浜おもてなし事業</t>
  </si>
  <si>
    <t>施設運営</t>
  </si>
  <si>
    <t>（公財）三溪園保勝会</t>
  </si>
  <si>
    <t>（公財）三渓園保勝会補助金交付要綱（H24．８月改定）</t>
  </si>
  <si>
    <t>（公財）三渓園保勝会補助金交付要綱（H24．８月改定）</t>
  </si>
  <si>
    <t>（一社）
YOKOHAMA　GOODS００１</t>
  </si>
  <si>
    <t>イベント等への出展</t>
  </si>
  <si>
    <t>ヨコハマ・グッズ『横濱００１』育成支援事業補助金交付要綱（H24．４月制定）</t>
  </si>
  <si>
    <t>中国におけるシティセールス関連事業</t>
  </si>
  <si>
    <t>コンベンション主催者</t>
  </si>
  <si>
    <t>（公財）横浜観光コンベンションビューロー補助金交付要綱（Ｈ23．11月改定）</t>
  </si>
  <si>
    <t>イベント主催者ほか</t>
  </si>
  <si>
    <t>横浜市大規模集客イベント開催事業費補助金交付要綱</t>
  </si>
  <si>
    <t>アフリカ開発会議横浜開催推進事業</t>
  </si>
  <si>
    <t>補助対象となるイベント等を実施する団体</t>
  </si>
  <si>
    <t>DEF</t>
  </si>
  <si>
    <t>（一財）神奈川県駐労福祉センター</t>
  </si>
  <si>
    <t>（公財）横浜市シルバー人材センター</t>
  </si>
  <si>
    <t>横浜労働者福祉協議会ほか</t>
  </si>
  <si>
    <t>横浜市知的財産活用促進事業助成金交付要綱</t>
  </si>
  <si>
    <t>横浜市中小企業国内出願支援事業助成金交付要綱</t>
  </si>
  <si>
    <t>横浜市商店街環境整備支援事業補助金交付要綱</t>
  </si>
  <si>
    <t>空き店舗で新規事業を行う事業者</t>
  </si>
  <si>
    <t>新技術・新製品開発経費</t>
  </si>
  <si>
    <t>横浜市中小企業新技術・新製品開発促進助成金交付要綱</t>
  </si>
  <si>
    <t>（公財）横浜市消費者協会</t>
  </si>
  <si>
    <t>運営費（人件費等）及び事業費</t>
  </si>
  <si>
    <t>（公財）横浜市消費者協会運営費補助金交付要綱</t>
  </si>
  <si>
    <t>（公財）横浜企業経営支援財団</t>
  </si>
  <si>
    <t>上海事務所事業</t>
  </si>
  <si>
    <t>国際ビジネス支援事業</t>
  </si>
  <si>
    <t>市内進出</t>
  </si>
  <si>
    <t>市内に進出する環境、医療、ＩＴ等を営む企業</t>
  </si>
  <si>
    <t>横浜市重点産業立地促進助成金交付要綱</t>
  </si>
  <si>
    <t>（社）横浜市商店街総連合会ほか</t>
  </si>
  <si>
    <t>横浜市工業会連合会活動支援事業補助金交付要綱</t>
  </si>
  <si>
    <t>と畜業務費</t>
  </si>
  <si>
    <t>市内の食肉小売店組合</t>
  </si>
  <si>
    <t>横浜市海外販路開拓助成金交付要綱</t>
  </si>
  <si>
    <t>市内に進出する環境、医療、ＩＴ等を営むアジア重点交流国・地域企業等</t>
  </si>
  <si>
    <t xml:space="preserve"> 4</t>
  </si>
  <si>
    <t>（公財）横浜企業経営支援財団補助事業要綱</t>
  </si>
  <si>
    <t>工業系用途地域において、技術・製品の高度化、省エネ・節電、防災対策等経営革新のための工場等の新増設や設備投資を行う中小製造業</t>
  </si>
  <si>
    <t>中小製造業</t>
  </si>
  <si>
    <t>工場等の新増設や設備投資</t>
  </si>
  <si>
    <t>横浜市中小製造業設備投資等助成制度要綱</t>
  </si>
  <si>
    <t>販路開拓支援事業の認定を受けた市内中小企業</t>
  </si>
  <si>
    <t>横浜市商店街課題解決プラン支援事業補助金交付要綱</t>
  </si>
  <si>
    <t>団体及び店舗経営者</t>
  </si>
  <si>
    <t>横浜市商店街と個店の相談事業実施要綱</t>
  </si>
  <si>
    <t>事業承継に取り組む市内中小企業</t>
  </si>
  <si>
    <t>中小企業</t>
  </si>
  <si>
    <t>事業承継の取組</t>
  </si>
  <si>
    <t>要綱は事業実施時に策定</t>
  </si>
  <si>
    <t>京浜臨海部ライフイノベーション国際戦略総合特区横浜プロジェクト推進事業補助金交付要綱（仮）</t>
  </si>
  <si>
    <t>国際戦略総合特区に参画する市内企業ほか</t>
  </si>
  <si>
    <t>京浜臨海部ライフイノベーション国際戦略総合特区リーディング事業助成金交付要綱（仮）</t>
  </si>
  <si>
    <t>横浜ビジネスグランプリ等入賞者で、横浜に事業拠点を設置している方、または、本事業期間中に横浜に事業拠点を設置予定の方</t>
  </si>
  <si>
    <t>市内起業家等</t>
  </si>
  <si>
    <t>事業の立上げ、拡大の資金</t>
  </si>
  <si>
    <t>横浜市商店街街路灯省エネ型ランプ交換事業補助金交付要綱</t>
  </si>
  <si>
    <t>横浜市商店街アーケード等撤去支援事業補助金交付要綱</t>
  </si>
  <si>
    <t>本場場内事業者</t>
  </si>
  <si>
    <t>場内事業者団体等</t>
  </si>
  <si>
    <t>事業者負担の軽減のための融資・助成</t>
  </si>
  <si>
    <t>仲卸業者等支援助成金交付要綱（策定予定）</t>
  </si>
  <si>
    <t>南部市場場内事業者</t>
  </si>
  <si>
    <t>調査・検討費</t>
  </si>
  <si>
    <t>南部市場再編・機能強化促進事業補助金交付要綱（策定予定）</t>
  </si>
  <si>
    <t>事業継続計画（ＢＣＰ）策定推進事業</t>
  </si>
  <si>
    <t>自主的に交流会・勉強会を開催する女性起業家</t>
  </si>
  <si>
    <t>女性起業家</t>
  </si>
  <si>
    <t>交流会・勉強会開催</t>
  </si>
  <si>
    <t>（公財）よこはまユース</t>
  </si>
  <si>
    <t>（公財）よこはまユース補助金交付要綱</t>
  </si>
  <si>
    <t>横浜市子ども会連絡協議会ほか</t>
  </si>
  <si>
    <t>道志村児童受入事業補助金交付要綱（仮称）</t>
  </si>
  <si>
    <t>道志村キャンプ事業補助金交付要綱（仮称）</t>
  </si>
  <si>
    <t>ＥF</t>
  </si>
  <si>
    <t>DＥ</t>
  </si>
  <si>
    <t>横浜市若者サポートステーション資格取得促進事業補助金交付要綱</t>
  </si>
  <si>
    <t>横浜保育室運営事業者</t>
  </si>
  <si>
    <t>求職活動の支援と待機児童解消</t>
  </si>
  <si>
    <t>Ｃ，Ｄ，Ｅ</t>
  </si>
  <si>
    <t>就労支援被保護世帯等横浜保育室保育料臨時補助金交付要綱</t>
  </si>
  <si>
    <t>（福）真生会　</t>
  </si>
  <si>
    <t>（福）十愛療育会 ほか</t>
  </si>
  <si>
    <t>関東甲信越静里親研究協議会</t>
  </si>
  <si>
    <t>国補助金交付要綱
横浜市私立幼稚園就園奨励補助金交付要綱</t>
  </si>
  <si>
    <t>特別支援教育</t>
  </si>
  <si>
    <t>横浜市私立幼稚園特別支援教育費補助金交付要綱
横浜市幼稚園類似幼児施設特別支援教育費補助金交付要綱</t>
  </si>
  <si>
    <t>（公社）横浜市幼稚園協会　　　　　　　　　　　　　</t>
  </si>
  <si>
    <t>横浜市幼稚園類似幼児施設保護者負担軽減補助金交付要綱</t>
  </si>
  <si>
    <t>横浜市外国人学校幼稚部保護者負担軽減補助金交付要綱</t>
  </si>
  <si>
    <t>幼・保・小推進地区事業推進委員会</t>
  </si>
  <si>
    <t>推進地区事業推進委員会</t>
  </si>
  <si>
    <t>横浜市幼保小連携推進地区事業補助金交付要綱</t>
  </si>
  <si>
    <t>幼・保・小教育交流事業地区実行委員会</t>
  </si>
  <si>
    <t>横浜市幼保小教育交流事業補助金交付要綱</t>
  </si>
  <si>
    <t>NPO法人、株式会社ほか</t>
  </si>
  <si>
    <t>（福）十愛療育会　ほか</t>
  </si>
  <si>
    <t>横浜市民間保育所整備促進事業補助金交付要綱（改正予定）</t>
  </si>
  <si>
    <t>社会福祉法人、企業、NPO法人、個人　ほか</t>
  </si>
  <si>
    <t>ＣＤＥF</t>
  </si>
  <si>
    <t>横浜市民間保育所通園バス等購入補助金交付要綱</t>
  </si>
  <si>
    <t>施設整備等</t>
  </si>
  <si>
    <t>作成中</t>
  </si>
  <si>
    <t>（社福）神奈川民間保育園協会</t>
  </si>
  <si>
    <t>検査・保険加入及び児童の健診</t>
  </si>
  <si>
    <t>(財)よこはまユース　ほか</t>
  </si>
  <si>
    <t>研修会にかかる経費</t>
  </si>
  <si>
    <t>横浜保育室</t>
  </si>
  <si>
    <t>認可保育所移行の施設整備費</t>
  </si>
  <si>
    <t>作成中</t>
  </si>
  <si>
    <t>放課後児童クラブ運営事業者</t>
  </si>
  <si>
    <t>運営委員会ほか</t>
  </si>
  <si>
    <t>児童福祉法、横浜市放課後児童健全育成実施要綱、横浜市放課後児童健全育成事業補助金交付要綱他</t>
  </si>
  <si>
    <t>（福）キャマラード　ほか</t>
  </si>
  <si>
    <t>（福）祥泉福祉会 ほか</t>
  </si>
  <si>
    <t>（福）怡土福祉会ほか</t>
  </si>
  <si>
    <t>運営費（人件費等）</t>
  </si>
  <si>
    <t>NPO法人 たすけあい泉 ほか</t>
  </si>
  <si>
    <t>NPO法人西区地域活動ホーム　ほか</t>
  </si>
  <si>
    <t>横浜市老人クラブ補助金交付要綱</t>
  </si>
  <si>
    <t xml:space="preserve">老人クラブ </t>
  </si>
  <si>
    <t>協働事業の運営費（人件費等）</t>
  </si>
  <si>
    <t>公益社団法人横浜市福祉事業経営者会</t>
  </si>
  <si>
    <t>元金償還及び利子補給</t>
  </si>
  <si>
    <t>（福）横浜向陽会ほか</t>
  </si>
  <si>
    <t>公益財団法人 かながわ健康財団
腎・アイバンク推進本部</t>
  </si>
  <si>
    <t>献眼・献腎登録事業、移植推進事業</t>
  </si>
  <si>
    <t>CＥ</t>
  </si>
  <si>
    <t>横浜市民設型精神障害者生活支援センターの設置及び設置運営費補助金交付に係る要綱</t>
  </si>
  <si>
    <t>運営費（人件費、改修費）に対する補助</t>
  </si>
  <si>
    <t>公益社団法人神奈川県看護協会</t>
  </si>
  <si>
    <t>横浜市周産期センター運営費補助金交付要綱</t>
  </si>
  <si>
    <t>救急医療機関外国籍県民対策費補助要綱,外国籍市民救急医療対策費補助要綱</t>
  </si>
  <si>
    <t>資金調達コスト</t>
  </si>
  <si>
    <t>（学）昭和大学</t>
  </si>
  <si>
    <t>猫の不妊去勢手術</t>
  </si>
  <si>
    <t>（学）北里研究所ほか</t>
  </si>
  <si>
    <t>経営改善</t>
  </si>
  <si>
    <t>神奈川県障害者スポーツ振興協議会</t>
  </si>
  <si>
    <t>横浜市産科セミオープンシステム推進要綱</t>
  </si>
  <si>
    <t>済生会横浜市東部病院ほか</t>
  </si>
  <si>
    <t>要保護世帯向け不動産担保型生活支援資金貸付事業補助金交付要綱</t>
  </si>
  <si>
    <t>横浜市在住の組合員</t>
  </si>
  <si>
    <t>小規模多機能型居宅介護又は複合型サービスを開設する法人</t>
  </si>
  <si>
    <t>（公財）横浜市総合保健医療財団　ほか</t>
  </si>
  <si>
    <t>医療機関、助産所</t>
  </si>
  <si>
    <t>産科医療機関等</t>
  </si>
  <si>
    <t>医療機関等</t>
  </si>
  <si>
    <t>横浜市産科病床・助産所等設置推進要綱</t>
  </si>
  <si>
    <t>横浜市公害健康被害者空気清浄機購入費補助金交付要綱</t>
  </si>
  <si>
    <t>横浜市周産期救急病院当直体制強化事業実施要綱</t>
  </si>
  <si>
    <t>横浜市ガイドヘルパー研修受講料助成金交付要綱</t>
  </si>
  <si>
    <t>Ａ.Ｆ</t>
  </si>
  <si>
    <t>（福）千里会 ほか</t>
  </si>
  <si>
    <t>認知症対応型共同生活介護、小規模多機能型居宅介護及び複合型サービスを開設する法人</t>
  </si>
  <si>
    <t>横浜市施設開設経費助成特別対策事業費補助金交付要綱</t>
  </si>
  <si>
    <t>救急患者の受入促進</t>
  </si>
  <si>
    <t>搬送・受入困難事案受入支援事業実施要綱</t>
  </si>
  <si>
    <t>横浜市先進的事業整備計画に係る拠点整備費等補助金交付要綱</t>
  </si>
  <si>
    <t>横浜市内に所在する精神科病院及び精神神経科を診療科とする診療所のうち、専門外来を実施しようとする医療機関</t>
  </si>
  <si>
    <t>横浜市知的障害者対応専門外来設置医療機関運営費補助金交付要綱</t>
  </si>
  <si>
    <t>区で要綱制定</t>
  </si>
  <si>
    <t xml:space="preserve">（福）訪問の家 </t>
  </si>
  <si>
    <t>横浜市多機能型拠点事業運営実施要綱
横浜市多機能型拠点運営費補助金交付要綱</t>
  </si>
  <si>
    <t>横浜市産科医師等分娩手当補助金交付要綱</t>
  </si>
  <si>
    <t>横浜市産科拠点病院準備病院事業実施要綱</t>
  </si>
  <si>
    <t>介護職員初任者研修課程修了者</t>
  </si>
  <si>
    <t>横浜市ヘルパー増加作戦事業受講料助成金交付要綱</t>
  </si>
  <si>
    <t>施設及び設備整備費に係る借入金</t>
  </si>
  <si>
    <t>社会福祉法第58条、社会福祉法人の助成に関する条例、社会福祉法人横浜市社会福祉協議会補助金交付要綱、社会福祉法人横浜市社会福祉協議会社会福祉事業振興資金設置規定</t>
  </si>
  <si>
    <t>定期巡回・随時対応型訪問介護看護を開設する法人</t>
  </si>
  <si>
    <t>横浜市災害時障害者支援事業（特別避難場所応急備蓄物資整備資金）実施要綱</t>
  </si>
  <si>
    <t>タクシー事業者</t>
  </si>
  <si>
    <t>福祉車両</t>
  </si>
  <si>
    <t>Ｈ24</t>
  </si>
  <si>
    <t xml:space="preserve">横浜市タクシー事業者福祉車両導入促進事業助成金交付要綱
</t>
  </si>
  <si>
    <t>神奈川中央交通（株）ほか</t>
  </si>
  <si>
    <t>横浜市ノンステップバス導入促進補助金交付要綱</t>
  </si>
  <si>
    <t>帰国者・接触者外来設置予定病院</t>
  </si>
  <si>
    <t>帰国者・接触者外来病院</t>
  </si>
  <si>
    <t>診療体制の強化</t>
  </si>
  <si>
    <t>横浜市新型インフルエンザ対策事業補助金交付に関する取扱基準</t>
  </si>
  <si>
    <t>（社）横浜市医師会、病院</t>
  </si>
  <si>
    <t>休日急患・災害対応協力病院体制強化補助金交付要綱（仮）</t>
  </si>
  <si>
    <t>地域活動団体</t>
  </si>
  <si>
    <t>横浜市在宅療養ネットワーク強化等支援事業補助金交付要綱</t>
  </si>
  <si>
    <t>区医師会</t>
  </si>
  <si>
    <t>在宅医療連携拠点事業費補助金交付要綱（仮）</t>
  </si>
  <si>
    <t>横浜市高齢者グループホーム連絡会</t>
  </si>
  <si>
    <t>横浜市養護老人ホーム整備費補助金交付要綱（制定予定）</t>
  </si>
  <si>
    <t>事業</t>
  </si>
  <si>
    <t>NPO法人 共に歩む市民の会 ほか</t>
  </si>
  <si>
    <t>食育活動を行う団体</t>
  </si>
  <si>
    <t>A,B,C,D,E,Ｆ</t>
  </si>
  <si>
    <t>横浜市食育プロモーション支援事業実施要綱</t>
  </si>
  <si>
    <t>燃料電池システム設置者</t>
  </si>
  <si>
    <t>燃料電池システム</t>
  </si>
  <si>
    <t>横浜市家庭用燃料電池システム設置費補助金交付要綱</t>
  </si>
  <si>
    <t>横浜市地産地消事業助成金交付要綱</t>
  </si>
  <si>
    <t>中田土地改良区 ほか</t>
  </si>
  <si>
    <t>市民の森・ふれあいの樹林愛護会、森づくり活動団体</t>
  </si>
  <si>
    <t>観察会等</t>
  </si>
  <si>
    <t>市民団体</t>
  </si>
  <si>
    <t>倍速充電スタンド・急速充電スタンド等</t>
  </si>
  <si>
    <t>田奈農協水利・耕作組合連絡協議会</t>
  </si>
  <si>
    <t>援農者団体</t>
  </si>
  <si>
    <t>に対する負担金</t>
  </si>
  <si>
    <t>開設者</t>
  </si>
  <si>
    <t>収穫栽培体験ファーム補助金交付要綱、横浜市環境学習農園事業補助金等交付要綱、横浜市機能拡充農園事業補助金交付要綱</t>
  </si>
  <si>
    <t>特別緑地保全地区、緑地保存地区、源流の森所有者</t>
  </si>
  <si>
    <t>市内民間保育所・幼稚園事業者</t>
  </si>
  <si>
    <t>事業実施地区内居住者ほか</t>
  </si>
  <si>
    <t>地域</t>
  </si>
  <si>
    <t>横浜市地域緑のまちづくり事業要綱
横浜市民有地地域緑化助成金交付要領
横浜市景観木保全助成金交付要領
横浜市地域緑化活動支援助成金交付要領</t>
  </si>
  <si>
    <t>農業者等</t>
  </si>
  <si>
    <t>個人農業者</t>
  </si>
  <si>
    <t>営農活動</t>
  </si>
  <si>
    <t>横浜環境保全型農業直接支援対策事業費補助金交付要綱</t>
  </si>
  <si>
    <t>京浜臨海部事業者</t>
  </si>
  <si>
    <t>京浜の森づくり協働緑化支援事業助成要綱</t>
  </si>
  <si>
    <t>青年就農者</t>
  </si>
  <si>
    <t>就農意欲の喚起と就農後の定着</t>
  </si>
  <si>
    <t>を図るための給付金</t>
  </si>
  <si>
    <t>B2</t>
  </si>
  <si>
    <t>生ごみコンポスト容器購入者</t>
  </si>
  <si>
    <t>生ごみコンポスト容器</t>
  </si>
  <si>
    <t>横浜市生ごみコンポスト容器購入助成金交付要綱</t>
  </si>
  <si>
    <t>家庭用電気式生ごみ処理機購入者</t>
  </si>
  <si>
    <t>家庭用電気式生ごみ処理機</t>
  </si>
  <si>
    <t>横浜市家庭用電気式生ごみ処理機購入助成金交付要綱</t>
  </si>
  <si>
    <t>地域優良賃貸住宅制度要綱
公的賃貸住宅家賃低廉化事業対象要綱</t>
  </si>
  <si>
    <t>要綱10
条例290</t>
  </si>
  <si>
    <t>耐震診断21
改修設計 9
耐震改修10</t>
  </si>
  <si>
    <t xml:space="preserve">
１０</t>
  </si>
  <si>
    <t>横浜市マンション耐震改修促進事業制度要綱
横浜市マンション耐震改修促進事業制度補助要領</t>
  </si>
  <si>
    <t>特定優良賃貸住宅の供給の促進に関する法律</t>
  </si>
  <si>
    <t>子育て世帯向け地域優良賃貸住宅の認定事業者</t>
  </si>
  <si>
    <t>地域優良賃貸住宅制度要綱
公的賃貸住宅家賃対策調整補助金交付要綱</t>
  </si>
  <si>
    <t>防災ベッド等設置者</t>
  </si>
  <si>
    <t>東日本大震災により大規模な被害を受けた分譲マンション管理組合等</t>
  </si>
  <si>
    <t>復旧工事に要する費用</t>
  </si>
  <si>
    <t>横浜市液状化被害等マンション緊急支援事業制度要綱</t>
  </si>
  <si>
    <t>東日本大震災にかかる戸建被害住宅の所有者</t>
  </si>
  <si>
    <t>横浜市液状化被害戸建住宅等緊急支援事業実施要綱</t>
  </si>
  <si>
    <t>エコリノベーションをする建築主等</t>
  </si>
  <si>
    <t>大船駅北第二地区市街地再開発事業組合(予定）</t>
  </si>
  <si>
    <t>東神奈川一丁目地区市街地再開発事業組合</t>
  </si>
  <si>
    <t>設計等</t>
  </si>
  <si>
    <t>関内・関外地区活性化協議会</t>
  </si>
  <si>
    <t>協議会運営等</t>
  </si>
  <si>
    <t>関内・関外地区活性化協議会運営費等補助金交付要綱</t>
  </si>
  <si>
    <t>まちづくり団体等</t>
  </si>
  <si>
    <t>計画策定</t>
  </si>
  <si>
    <t>要綱等設置予定</t>
  </si>
  <si>
    <t>ＪＲ関内駅北口整備協議会</t>
  </si>
  <si>
    <t>横浜市鉄道駅総合改善事業費補助金交付要綱</t>
  </si>
  <si>
    <t>（公財）横浜市建築助成公社</t>
  </si>
  <si>
    <t>管理運営費用借入金</t>
  </si>
  <si>
    <t>（公財）横浜市建築助成公社が所管する駐車場に関する覚書
（公財）横浜市建築助成公社が実施する駐車場事業に対する補助金交付要綱</t>
  </si>
  <si>
    <t>横浜新都市交通（株）</t>
  </si>
  <si>
    <t>運営費</t>
  </si>
  <si>
    <t>こどもの国線の運営に係る補助金に関する協定</t>
  </si>
  <si>
    <t>まちづくり支援団体（NPO等）</t>
  </si>
  <si>
    <t>いえ・みち まち改善事業の住市総地区又は組織認定地区内の土地所有者等</t>
  </si>
  <si>
    <t>老朽建築物</t>
  </si>
  <si>
    <t>除却及び建替に要する費用等</t>
  </si>
  <si>
    <t>いえ・みち　まち改善事業補助金交付要綱
いえ・みち　まち改善事業補助金交付要領</t>
  </si>
  <si>
    <t/>
  </si>
  <si>
    <t>京急蒲田駅総合改善事業費
補助金交付要綱</t>
  </si>
  <si>
    <t>（公益）日本道路交通情報センター</t>
  </si>
  <si>
    <t>公益財団法人日本道路交通情報
センター補助金交付要綱</t>
  </si>
  <si>
    <t>元金および利子の償還</t>
  </si>
  <si>
    <t>横浜市生活交通バス路線維持対策費
補助金交付要綱</t>
  </si>
  <si>
    <t>水辺愛護会</t>
  </si>
  <si>
    <t>清掃除草活動、自主的活動</t>
  </si>
  <si>
    <t>バス事業者</t>
  </si>
  <si>
    <t>バスロケーションシステム整備等</t>
  </si>
  <si>
    <t>横浜市バス活性化対策事業費補助金交付要綱</t>
  </si>
  <si>
    <t>船社又は船舶代理店</t>
  </si>
  <si>
    <t>入港諸経費の一部</t>
  </si>
  <si>
    <t>港湾運送事業者等</t>
  </si>
  <si>
    <t>横浜市社団法人横浜港振興協会補助金交付要綱</t>
  </si>
  <si>
    <t>横浜市グリーン経営認証取得促進事業補助金交付要綱</t>
  </si>
  <si>
    <t>船舶給水料の一部</t>
  </si>
  <si>
    <t>横浜港へコンテナ貨物集荷を促進する事業者</t>
  </si>
  <si>
    <t>各補助金交付要綱（横浜港アジア輸入貨物増加促進補助金交付要綱等）</t>
  </si>
  <si>
    <t>古式消防保存補助金交付要綱</t>
  </si>
  <si>
    <t>初期消火箱設置補助金交付要綱</t>
  </si>
  <si>
    <t>負担軽減</t>
  </si>
  <si>
    <t>感震ブレーカー設置補助金交付要綱（仮称）</t>
  </si>
  <si>
    <t>アメリカ・カナダ大学連合日本研究センターの横浜市への移転に関する協定書</t>
  </si>
  <si>
    <t>横浜市在日外国人にかかわる学力補充事業補助金交付要領</t>
  </si>
  <si>
    <t>横浜市小学校道徳教育研究会 ほか</t>
  </si>
  <si>
    <t>ヨコハマハギハッキョ事業補助金交付要綱</t>
  </si>
  <si>
    <t>神奈川県中学校体育連盟　</t>
  </si>
  <si>
    <t>S45　　S26　　H6</t>
  </si>
  <si>
    <t>乳幼児一時預かり事業施設</t>
  </si>
  <si>
    <t>ほっと子育て応援事業補助金交付要鋼</t>
  </si>
  <si>
    <t>鶴見区歴史・文化・魅力発信事業補助金交付要綱</t>
  </si>
  <si>
    <t>鶴見区スポーツ推進委員連絡協議会</t>
  </si>
  <si>
    <t>鶴見区スポーツ推進委員連絡協議会活動補助金交付要綱</t>
  </si>
  <si>
    <t>鶴見区商店街魅力発信支援事業補助金交付要綱</t>
  </si>
  <si>
    <t>地域、個人、事業所等</t>
  </si>
  <si>
    <t>事業を実施する幼稚園</t>
  </si>
  <si>
    <t>（仮称）マイ保育園事業補助金交付要綱</t>
  </si>
  <si>
    <t>鶴見川桜・緑化実行委員会</t>
  </si>
  <si>
    <t>（仮称）鶴見川桜・緑化事業補助金交付要綱</t>
  </si>
  <si>
    <t>神奈川区子ども会育成連絡協議会活動補助金交付要綱</t>
  </si>
  <si>
    <t>防犯活動、３Ｒ夢推進活動、青少年活動</t>
  </si>
  <si>
    <t>神奈川区住みよいまちづくり活動助成金交付要綱</t>
  </si>
  <si>
    <t>神奈川区スポーツ推進委員連絡協議会</t>
  </si>
  <si>
    <t>神奈川区スポーツ推進委員連絡協議会活動補助金交付要綱</t>
  </si>
  <si>
    <t>スポーツ基本法、神奈川区体育協会補助金交付要綱</t>
  </si>
  <si>
    <t>スクールゾーン等対策事業</t>
  </si>
  <si>
    <t>新たに開設する親子のたまり場「すくすく子がめ隊」</t>
  </si>
  <si>
    <t>申請のあった神奈川区内の団体</t>
  </si>
  <si>
    <t>リユース食器利用促進</t>
  </si>
  <si>
    <t>神奈川リユース食器利用促進補助事業補助金要綱</t>
  </si>
  <si>
    <t>災害時要援護者支援活動</t>
  </si>
  <si>
    <t>神奈川区災害時要援護者支援事業補助金交付要綱（仮称）</t>
  </si>
  <si>
    <t>西区スポーツ推進委員連絡協議会</t>
  </si>
  <si>
    <t>西区スポーツ推進委員連絡協議会補助金交付要綱</t>
  </si>
  <si>
    <t>施設改修費及び運営費等</t>
  </si>
  <si>
    <t>新規　１か所　　継続　８か所</t>
  </si>
  <si>
    <t>防災情報付掲示板</t>
  </si>
  <si>
    <t>設置等</t>
  </si>
  <si>
    <t>西区自治会町内会等防災情報付広報掲示板整備補助金交付要綱</t>
  </si>
  <si>
    <t>中区スポーツ推進委員連絡協議会</t>
  </si>
  <si>
    <t>横浜市スポーツ推進委員規則，中区スポーツ推進委員活動補助金交付要綱</t>
  </si>
  <si>
    <t>単位自治会・町内会</t>
  </si>
  <si>
    <t>中区地域青少年育成団体補助金交付要綱</t>
  </si>
  <si>
    <t xml:space="preserve">学齢障がい児夏休み支援運営委員会
</t>
  </si>
  <si>
    <t>南区文化祭支援事業補助金交付要綱</t>
  </si>
  <si>
    <t>南区スポーツ推進委員連絡協議会</t>
  </si>
  <si>
    <t>南区快汗生涯スポーツ事業補助金交付要綱</t>
  </si>
  <si>
    <t>大岡はらっぱ管理運営委員会ほか</t>
  </si>
  <si>
    <t>南区スポーツ推進委員連絡協議会活動補助金交付要綱</t>
  </si>
  <si>
    <t>南区学校・家庭・地域連携事業補助金交付要綱（H25年度変更予定）</t>
  </si>
  <si>
    <t>ガラス飛散防止フィルム購入費・設置者（区民）</t>
  </si>
  <si>
    <t>購入・設置費用</t>
  </si>
  <si>
    <t>・南区ガラス飛散防止フィルム設置補助事業実施要綱
・南区ガラス飛散防止フィルム設置補助事業に関する協定書</t>
  </si>
  <si>
    <t>家具転倒防止器具購入･設置者（区民）</t>
  </si>
  <si>
    <t>購入･設置費用</t>
  </si>
  <si>
    <t>・南区家具転倒防止器具取付補助事業
実施要綱
・南区家具転倒防止器具取付補助事業に関する協定書</t>
  </si>
  <si>
    <t>南区制７０周年記念事業実行委員会（仮）</t>
  </si>
  <si>
    <t>南区制７０周年記念事業補助金交付要綱（案）</t>
  </si>
  <si>
    <t>文化団体</t>
  </si>
  <si>
    <t>こうなん子どもゆめワールド補助金交付要綱</t>
  </si>
  <si>
    <t>夏休み学齢障害児支援事業補助金交付要綱</t>
  </si>
  <si>
    <t>横浜市青少年指導員要綱
港南区青少年指導員協議会に対する活動費交付要領</t>
  </si>
  <si>
    <t>港南区スポーツ推進委員連絡協議会</t>
  </si>
  <si>
    <t>港南区スポーツ推進委員連絡協議会活動補助金交付要綱</t>
  </si>
  <si>
    <t>各小学校地域子どもの安全対策協議会</t>
  </si>
  <si>
    <t>港南区地域子どもの安全対策協議会活動補助金交付要綱</t>
  </si>
  <si>
    <t>港南区体育協会補助金交付要綱</t>
  </si>
  <si>
    <t>港南区子ども会連絡協議会　ほか</t>
  </si>
  <si>
    <t>星川グラウンド管理運営委員会</t>
  </si>
  <si>
    <t>Ａ・C</t>
  </si>
  <si>
    <t>保土ケ谷区地域自立支援協議会自主製品販売強化実行委員会</t>
  </si>
  <si>
    <t>保土ケ谷区スポーツ推進委員連絡協議会</t>
  </si>
  <si>
    <t>保土ケ谷区スポーツ推進委員事業補助金交付要綱</t>
  </si>
  <si>
    <t>事業実施団体ほか</t>
  </si>
  <si>
    <t>（仮）ほどがや地域×大学活動支援補助金交付要綱</t>
  </si>
  <si>
    <t>旭区災害ボランティア連絡会補助金交付要綱</t>
  </si>
  <si>
    <t>旭区スクールゾーン推進組織助成金交付要綱</t>
  </si>
  <si>
    <t>旭区スポーツ推進委員連絡協議会</t>
  </si>
  <si>
    <t>旭区スポーツ推進委員連絡協議会に対する活動補助交付要綱</t>
  </si>
  <si>
    <t>旭区防犯灯設置更新費補助金交付要綱</t>
  </si>
  <si>
    <t>旭区主任児童委員連絡会</t>
  </si>
  <si>
    <t>ゆかいなコンサート支援事業補助金交付要綱</t>
  </si>
  <si>
    <t>磯子区３Ｒ応援隊</t>
  </si>
  <si>
    <t>磯子区3Ｒ応援隊活動助成金交付要綱</t>
  </si>
  <si>
    <t>スイッチＯＮ磯子Ⅱ 各地区推進組織</t>
  </si>
  <si>
    <t>磯子区スポーツ推進員連絡協議会</t>
  </si>
  <si>
    <t>磯子区スポーツ推進委員連絡協議会活動補助金交付要綱</t>
  </si>
  <si>
    <t>磯子区健民祭事業補助金交付要綱</t>
  </si>
  <si>
    <t>磯子小学校学校運営協議会ほか</t>
  </si>
  <si>
    <t xml:space="preserve">いそっこ地域サポート事業補助金交付要綱 </t>
  </si>
  <si>
    <t>横浜市磯子区ＬＥＤ防犯灯設置補助金交付要綱（仮）</t>
  </si>
  <si>
    <t>横浜金沢観光協会事業補助金交付要綱</t>
  </si>
  <si>
    <t>区内の育児サークル団体</t>
  </si>
  <si>
    <t>金沢区青少年指導員協議会活動費交付金交付要綱</t>
  </si>
  <si>
    <t>金沢区スポーツ推進委員連絡協議会</t>
  </si>
  <si>
    <t>金沢区スポーツ推進委員活動交付金交付要綱</t>
  </si>
  <si>
    <t>金沢区生涯学習交流会実行委員会</t>
  </si>
  <si>
    <t>商店街等</t>
  </si>
  <si>
    <t>世界遺産PRイベント助成事業補助金交付要綱（仮）</t>
  </si>
  <si>
    <t>コミュニティサロン開設団体等</t>
  </si>
  <si>
    <t>空き家等を活用した地域の「茶の間」支援事業補助金交付要綱（仮）</t>
  </si>
  <si>
    <t>港北区災害ボランティア連絡会</t>
  </si>
  <si>
    <t>港北区災害ボランティア連絡会支援事業補助金交付要綱</t>
  </si>
  <si>
    <t>ふるさと港北ふれあいまつり補助金交付要綱</t>
  </si>
  <si>
    <t>港北区スポーツ推進委員連絡協議会</t>
  </si>
  <si>
    <t>港北区スポーツ推進委員連絡協議会活動補助金交付要綱</t>
  </si>
  <si>
    <t>港北区青少年指導員活動費交付金交付要綱</t>
  </si>
  <si>
    <t>港北区商店街連合会・区内商店街</t>
  </si>
  <si>
    <t>港北区商店街活性化事業助成金交付要綱</t>
  </si>
  <si>
    <t>緑区安全・安心まちづくり推進協議会活動助成金交付要綱</t>
  </si>
  <si>
    <t>地域での子育て支援活動育成事業補助金交付要綱</t>
  </si>
  <si>
    <t>竹山はらっぱ管理運営委員会ほか</t>
  </si>
  <si>
    <t>緑区スポーツ推進委員連絡協議会</t>
  </si>
  <si>
    <t>リユース食器</t>
  </si>
  <si>
    <t>レンタル費用及び購入費用</t>
  </si>
  <si>
    <t>青葉区消費生活推進員各団体</t>
  </si>
  <si>
    <t>青葉区消費生活推進員活動助成金交付要領</t>
  </si>
  <si>
    <t>区内各中学校区学校・家庭・地域連携事業実行委員会12地区</t>
  </si>
  <si>
    <t>青葉区スポーツ推進委員連絡協議会</t>
  </si>
  <si>
    <t>青葉区スポーツ推進委員連絡協議会活動補助金交付要綱
青葉区スポーツ推進委員ユニフォーム購入補助金交付要綱</t>
  </si>
  <si>
    <t>青葉区商店街活性化連携事業費補助金交付要綱</t>
  </si>
  <si>
    <t>青葉区ママパパ応援ホッとひといき事業補助金交付要綱</t>
  </si>
  <si>
    <t>青葉区地域スポーツ振興イベント実行委員会</t>
  </si>
  <si>
    <t>青葉区地域スポーツ振興イベント補助金交付要綱</t>
  </si>
  <si>
    <t>各種区民団体ほか</t>
  </si>
  <si>
    <t>青葉区制20周年PR事業補助金交付要綱</t>
  </si>
  <si>
    <t>社会福祉法人　横浜市都筑区社会福祉協議会</t>
  </si>
  <si>
    <t>都筑区スポーツ推進委員連絡協議会</t>
  </si>
  <si>
    <t>都筑区スポーツ推進委員連絡協議会に対する活動補助金交付要綱</t>
  </si>
  <si>
    <t>交付先が設置する都筑区地域福祉保健計画「つづき あい」基金</t>
  </si>
  <si>
    <t>区民・団体等に対する基金造成</t>
  </si>
  <si>
    <t>都筑区区民企画運営講座補助金交付要綱</t>
  </si>
  <si>
    <t>連合町内会・自治会・ＮＰＯ等の団体</t>
  </si>
  <si>
    <t>都筑リユース食器利用促進事業補助金交付要綱</t>
  </si>
  <si>
    <t>都筑・ドイツ交流イベント実行委員会</t>
  </si>
  <si>
    <t>（仮称）都筑・ドイツ交流イベント実行委員会補助金交付要綱</t>
  </si>
  <si>
    <t>つづきウォーク＆フェスタ実行委員会</t>
  </si>
  <si>
    <t>ひとり暮らし高齢者等支援事業地区連絡会</t>
  </si>
  <si>
    <t>ひとり暮らし高齢者等</t>
  </si>
  <si>
    <t>都筑区ひとり暮らし高齢者等支援事業補助金交付要綱</t>
  </si>
  <si>
    <t>（仮称）都筑野菜応援事業補助金交付要綱</t>
  </si>
  <si>
    <t>よこはま消費生活「講師の会」</t>
  </si>
  <si>
    <t>戸塚区消費生活推進員活動活性化事業補助金交付要綱</t>
  </si>
  <si>
    <t>戸塚区防犯灯設置費補助金交付要綱</t>
  </si>
  <si>
    <t>戸塚区スポーツ推進委員連絡協議会</t>
  </si>
  <si>
    <t>戸塚区スポーツ推進委員活動補助金交付要綱</t>
  </si>
  <si>
    <t>犯罪のないまちづくり事業助成金交付要綱</t>
  </si>
  <si>
    <t>戸塚健康まつり補助金交付要綱</t>
  </si>
  <si>
    <t>戸塚区地域の居場所づくり支援事業補助金交付要綱</t>
  </si>
  <si>
    <t>親子サークル活動実施団体</t>
  </si>
  <si>
    <t>戸塚区親子サークル活動支援事業補助金交付要綱</t>
  </si>
  <si>
    <t>自治会町内会ほか地域の活動団体</t>
  </si>
  <si>
    <t>環境活動地域連携補助金交付要綱（仮）</t>
  </si>
  <si>
    <t>戸塚区地域子育て支援拠点の運営団体</t>
  </si>
  <si>
    <t>戸塚区子育て情報メールマガジン発行事業補助金交付要綱</t>
  </si>
  <si>
    <t>公募団体（大学生）</t>
  </si>
  <si>
    <t>とつか商店街活性化事業補助金交付要綱（仮称）</t>
  </si>
  <si>
    <t>さかえ・森の魅力づくり実行委員会</t>
  </si>
  <si>
    <t>さかえ・森の魅力づくり事業補助金交付要綱</t>
  </si>
  <si>
    <t>区民とともに盛り上げる音楽フェスティバル実行委員会（仮称）</t>
  </si>
  <si>
    <t>区民とともに盛り上げる音楽フェスティバル事業補助金交付要綱（仮称）</t>
  </si>
  <si>
    <t>栄区子育てサークル補助事業実施要綱</t>
  </si>
  <si>
    <t>栄区スポーツ推進委員連絡協議会</t>
  </si>
  <si>
    <t>栄区スポーツ推進委員連絡協議会活動補助金交付要綱</t>
  </si>
  <si>
    <t>防犯活動支援事業補助金交付要綱</t>
  </si>
  <si>
    <t>設置・更新</t>
  </si>
  <si>
    <t>泉区自治会町内会緊急対応用防犯灯整備補助金交付要綱</t>
  </si>
  <si>
    <t>移送サービス支援事業補助金交付要綱</t>
  </si>
  <si>
    <t>泉区スポーツ推進委員連絡協議会</t>
  </si>
  <si>
    <t>泉区スポーツ推進委員活動補助金交付要綱</t>
  </si>
  <si>
    <t xml:space="preserve">
泉区地域まちづくり活動拠点借上補助金交付要領</t>
  </si>
  <si>
    <t>泉区自治会町内会広報掲示板整備補助金交付要綱</t>
  </si>
  <si>
    <t>泉区ごみ減量化活動等補助金交付要綱</t>
  </si>
  <si>
    <t>泉区内商店会</t>
  </si>
  <si>
    <t>横浜市泉区商店街活性化イベント助成事業補助金交付要綱</t>
  </si>
  <si>
    <t>区内の地域課題に取り組む団体</t>
  </si>
  <si>
    <t>寸劇のシナリオ作りから実施までの費用</t>
  </si>
  <si>
    <t>泉区プロモーション推進事業補助金交付要綱</t>
  </si>
  <si>
    <t>H25年度策定予定</t>
  </si>
  <si>
    <t>泉区民ふれあいまつり実行委員会</t>
  </si>
  <si>
    <t>泉区民ふれあいまつり事業費補助金交付要綱</t>
  </si>
  <si>
    <t>地域連携青少年育成事業補助金要綱（仮称）</t>
  </si>
  <si>
    <t>連合町内会</t>
  </si>
  <si>
    <t>いずみ伝統文化支援</t>
  </si>
  <si>
    <t>いずみ伝統文化支援地区連合補助金要綱（仮称）</t>
  </si>
  <si>
    <t>瀬谷区子ども会育成連絡協議会</t>
  </si>
  <si>
    <t>瀬谷区子ども会育成連絡協議会補助金交付要綱</t>
  </si>
  <si>
    <t>相沢一丁目はらっぱ管理運営委員会</t>
  </si>
  <si>
    <t>瀬谷区安全・安心まちづくり連絡会</t>
  </si>
  <si>
    <t>瀬谷区スポーツ推進委員連絡協議会</t>
  </si>
  <si>
    <t>瀬谷区スポーツ推進委員連絡協議会に対する活動補助金交付要綱</t>
  </si>
  <si>
    <t>市場（経済）</t>
  </si>
  <si>
    <t>と畜場（経済）</t>
  </si>
  <si>
    <t>産業団地等の見える化機器設置補助金（仮称）</t>
  </si>
  <si>
    <t>シティネット横浜オフィス補助金</t>
  </si>
  <si>
    <t>横浜市第５回アフリカ開発会議アフリカ月間事業補助金</t>
  </si>
  <si>
    <t>横浜市場活性化協議会補助金
【特別会計】</t>
  </si>
  <si>
    <t>仲卸業者等支援助成金（仮称）
【特別会計】</t>
  </si>
  <si>
    <t>南部市場再編・機能強化促進事業補助金（仮称）
【特別会計】</t>
  </si>
  <si>
    <t>道志村児童受入事業補助金（仮称）</t>
  </si>
  <si>
    <t>エコ保育所推進費補助金（仮称）</t>
  </si>
  <si>
    <t>休日急患・災害対応協力病院体制強化補助金（仮称）</t>
  </si>
  <si>
    <t>在宅医療連携拠点事業費補助金（仮称）</t>
  </si>
  <si>
    <t>青年就農給付金</t>
  </si>
  <si>
    <t>関内・関外地区活性化協議会運営費等補助金</t>
  </si>
  <si>
    <t>エリアマネジメント計画作成支援補助金（仮称）</t>
  </si>
  <si>
    <t>鉄道駅総合改善事業費補助金
（ＪＲ関内駅北口整備事業）</t>
  </si>
  <si>
    <t>横浜港ゲートオープン柔軟化補助金（仮称）</t>
  </si>
  <si>
    <t>共助のための防災活動等補助金（仮称）</t>
  </si>
  <si>
    <t>マイ保育園事業補助金（仮称）</t>
  </si>
  <si>
    <t>鶴見川桜・緑化事業補助金（仮称）</t>
  </si>
  <si>
    <t>神奈川区家具転倒防止対策事業補助金</t>
  </si>
  <si>
    <t>中区青少年指導員活動補助金</t>
  </si>
  <si>
    <t>ほどがや地域×大学活動支援補助金（仮称）</t>
  </si>
  <si>
    <t>世界遺産PRイベント助成事業補助金（仮称）</t>
  </si>
  <si>
    <t>空き家等を活用した地域の「茶の間」支援事業補助金（仮称）</t>
  </si>
  <si>
    <t>町のはらっぱ管理運営補助金</t>
  </si>
  <si>
    <t>都筑区民まつり補助金</t>
  </si>
  <si>
    <t>都筑・ドイツ交流イベント実行委員会補助金（仮称）</t>
  </si>
  <si>
    <t>つづきウォーク＆フェスタ補助金（仮称）</t>
  </si>
  <si>
    <t>都筑野菜応援事業補助金（仮称）</t>
  </si>
  <si>
    <t>環境活動地域連携補助金（仮称）</t>
  </si>
  <si>
    <t>素晴らしき１㎞イベント事業補助金（仮称）</t>
  </si>
  <si>
    <t>シティネット横浜オフィス</t>
  </si>
  <si>
    <t>（公財）横浜市体育協会ほか</t>
  </si>
  <si>
    <t>A・F</t>
  </si>
  <si>
    <t>（公財）横浜市体育協会</t>
  </si>
  <si>
    <t>イベント等</t>
  </si>
  <si>
    <t>横浜市大型国際コンベンション誘致助成金交付要綱（H24,4制定）</t>
  </si>
  <si>
    <t>横浜市第５回アフリカ開発会議アフリカ月間事業補助金交付要綱</t>
  </si>
  <si>
    <t>離職対策・生活安定相談事業</t>
  </si>
  <si>
    <t>知的財産の活用を図る市内に本社を置く中小企業</t>
  </si>
  <si>
    <t>中小企業</t>
  </si>
  <si>
    <t>H17</t>
  </si>
  <si>
    <t>企業等</t>
  </si>
  <si>
    <t>に対する補助</t>
  </si>
  <si>
    <t>CDE</t>
  </si>
  <si>
    <t>H25</t>
  </si>
  <si>
    <t>C1</t>
  </si>
  <si>
    <t>ＣＥＦ</t>
  </si>
  <si>
    <t>AＣＥ</t>
  </si>
  <si>
    <t xml:space="preserve">横浜市青年就農給付金給付要綱
</t>
  </si>
  <si>
    <t>56（家）
　５（整）</t>
  </si>
  <si>
    <t>二俣川駅南口地区市街地再開発組合</t>
  </si>
  <si>
    <t>地域まちづくり組織</t>
  </si>
  <si>
    <t>組織</t>
  </si>
  <si>
    <t>未定</t>
  </si>
  <si>
    <t>個人ほか</t>
  </si>
  <si>
    <t>C</t>
  </si>
  <si>
    <t>団体・個人・法人</t>
  </si>
  <si>
    <t>（仮称）共助のための防災活動等補助金交付要綱</t>
  </si>
  <si>
    <t>家具転倒防止対策を行う高齢者等（区民）</t>
  </si>
  <si>
    <t>家具転倒防止対策費用</t>
  </si>
  <si>
    <t>神奈川区家具転倒防止対策事業実施要綱（仮称）</t>
  </si>
  <si>
    <t>こうなん文化交流協会事業補助金交付要綱</t>
  </si>
  <si>
    <t>こうなん地域文化推進事業補助金交付要綱</t>
  </si>
  <si>
    <t>団体</t>
  </si>
  <si>
    <t>緑区健康づくり月間事業の実施及び同事業補助金交付要綱</t>
  </si>
  <si>
    <t>都筑区町のはらっぱ管理運営委員会</t>
  </si>
  <si>
    <t>都筑区町のはらっぱ管理運営補助金交付要綱</t>
  </si>
  <si>
    <t>消費生活推進員</t>
  </si>
  <si>
    <t>連合自治会・町内会</t>
  </si>
  <si>
    <t>（仮称）つづきウォーク＆フェスタ補助金交付要綱</t>
  </si>
  <si>
    <t>（仮称）都筑農業ボランティアの会</t>
  </si>
  <si>
    <t>栄リユース食器利用促進補助事業補助金交付要綱</t>
  </si>
  <si>
    <t>B2</t>
  </si>
  <si>
    <t>世界を目指す若者応援事業補助金</t>
  </si>
  <si>
    <t>高校・市民団体、市内在住・在学の高校生</t>
  </si>
  <si>
    <t>政策局</t>
  </si>
  <si>
    <t>総務局</t>
  </si>
  <si>
    <t>横浜市感震ブレーカー等設置推進事業補助金</t>
  </si>
  <si>
    <t>総務局</t>
  </si>
  <si>
    <t>（公財）横浜市体育協会運営補助金</t>
  </si>
  <si>
    <t>自治会町内会等</t>
  </si>
  <si>
    <t>（公財）横浜観光コンベンション・ビューロー</t>
  </si>
  <si>
    <t>サマーコンファレンス補助金</t>
  </si>
  <si>
    <t>（公社）日本青年会議所</t>
  </si>
  <si>
    <t>（一社）神奈川県駐労福祉センター補助金</t>
  </si>
  <si>
    <t>横浜知財みらい企業の認定を申請した企業</t>
  </si>
  <si>
    <t>市内NPO法人</t>
  </si>
  <si>
    <t>商店街核店舗創設事業補助金</t>
  </si>
  <si>
    <t>空き店舗活用事業者</t>
  </si>
  <si>
    <t>商店街店舗誘致事業補助金</t>
  </si>
  <si>
    <t>（公社）横浜貿易協会</t>
  </si>
  <si>
    <t>（公財）木原記念横浜生命科学振興財団</t>
  </si>
  <si>
    <t>企業誘致促進助成金</t>
  </si>
  <si>
    <t>（一社）横浜市工業会連合会</t>
  </si>
  <si>
    <t>横浜市食肉市場保健対策事業費補助金
【特別会計】</t>
  </si>
  <si>
    <t>海外展示商談会出展助成金</t>
  </si>
  <si>
    <t>中小企業支援センター事業補助金</t>
  </si>
  <si>
    <t>京浜臨海部ライフイノベーション国際戦略総合特区横浜プロジェクト等推進事業補助金</t>
  </si>
  <si>
    <t>電動フォークリフト買換え助成金
【特別会計】</t>
  </si>
  <si>
    <t>市場再編・機能強化移転費補助金
【特別会計】</t>
  </si>
  <si>
    <t>信用保証料補助金
【特別会計】</t>
  </si>
  <si>
    <t>食肉安定供給事業集荷対策費補助金
【特別会計】</t>
  </si>
  <si>
    <t>国際経済交流事業補助金（海外進出支援）</t>
  </si>
  <si>
    <t>資本性借入金利子補給金</t>
  </si>
  <si>
    <t>商店街まるごと再生支援事業補助金</t>
  </si>
  <si>
    <t>よこはま型若者自立塾事業補助金</t>
  </si>
  <si>
    <t>横浜市若者サポートステーション事業補助金</t>
  </si>
  <si>
    <t>NPO法人 ほか</t>
  </si>
  <si>
    <t>幼保小教育交流事業地区実行委員会</t>
  </si>
  <si>
    <t>（公財）よこはまユース ほか</t>
  </si>
  <si>
    <t>保育士宿舎借り上げ支援事業補助金</t>
  </si>
  <si>
    <t>認可保育所等</t>
  </si>
  <si>
    <t>保育士専用事業所内保育施設設置促進事業助成金</t>
  </si>
  <si>
    <t>認可保育所等</t>
  </si>
  <si>
    <t>待機児童解消促進事業補助金</t>
  </si>
  <si>
    <t>認定こども園内装整備費補助金</t>
  </si>
  <si>
    <t>（福）恵和 ほか</t>
  </si>
  <si>
    <t>（公社）横浜市身体障害者団体連合会</t>
  </si>
  <si>
    <t>（公社）横浜市身体障害者団体連合会 ほか</t>
  </si>
  <si>
    <t>（公財）神奈川県労働福祉協会</t>
  </si>
  <si>
    <t>（公財）寿町勤労者福祉協会</t>
  </si>
  <si>
    <t>（公社）横浜市福祉事業経営者会</t>
  </si>
  <si>
    <t>（公社）横浜市身体障害者団体連合会 ほか</t>
  </si>
  <si>
    <t>（公社）横浜市身体障害者団体連合会</t>
  </si>
  <si>
    <t>NPO法人 横浜市精神障害者家族連合会</t>
  </si>
  <si>
    <t>（福）恩賜財団済生会支部神奈川県済生会</t>
  </si>
  <si>
    <t>猫に不妊去勢手術を行った市民</t>
  </si>
  <si>
    <t>犬猫にマイクロチップを装着した市民</t>
  </si>
  <si>
    <t>国民健康保険組合に対する横浜市補助金
【特別会計】</t>
  </si>
  <si>
    <t>地域の見守りネットワーク構築支援事業補助金</t>
  </si>
  <si>
    <t>（公財）紫雲会 ほか</t>
  </si>
  <si>
    <t>横浜市介護老人保健施設連絡協議会 ほか</t>
  </si>
  <si>
    <t>（福）横浜共生会 ほか</t>
  </si>
  <si>
    <t>横浜市環境保全活動団体助成金</t>
  </si>
  <si>
    <t>恵みの里推進事業補助金
【特別会計】</t>
  </si>
  <si>
    <t>土砂流出防止対策整備事業補助金
【特別会計】</t>
  </si>
  <si>
    <t>直売所等の整備・運営支援補助金
【特別会計】</t>
  </si>
  <si>
    <t>農協、生産者団体、農業者等</t>
  </si>
  <si>
    <t>援農コーディネーター支援事業助成金
【特別会計】</t>
  </si>
  <si>
    <t>市民農園の施設整備補助金
【特別会計】</t>
  </si>
  <si>
    <t>民間保育所・学校等緑化助成金
【特別会計】</t>
  </si>
  <si>
    <t>市内民間保育所・幼稚園、私立小中学校事業者</t>
  </si>
  <si>
    <t>民間保育所・学校等緑地管理助成金
【特別会計】</t>
  </si>
  <si>
    <t>民有地緑化助成金
【特別会計】</t>
  </si>
  <si>
    <t>ブランド農産物生産者団体</t>
  </si>
  <si>
    <t>環境創造局</t>
  </si>
  <si>
    <t>横浜農業協同組合、よこはま畜産祭り実行委員会</t>
  </si>
  <si>
    <t>水源確保施設整備事業補助金
【特別会計】</t>
  </si>
  <si>
    <t>田園景観保全水路整備事業補助金
【特別会計】</t>
  </si>
  <si>
    <t>住まいのエコリノベーション推進事業</t>
  </si>
  <si>
    <t>借上型市営住宅施設等整備費助成</t>
  </si>
  <si>
    <t>借上型市営住宅の再契約に伴い、高齢者向け緊急通報システムを更新する事業者</t>
  </si>
  <si>
    <t>都市整備局</t>
  </si>
  <si>
    <t>（株）横浜シーサイドライン</t>
  </si>
  <si>
    <t>鉄道駅可動式ホーム柵整備費補助金</t>
  </si>
  <si>
    <t>鉄道事業者　</t>
  </si>
  <si>
    <t>（一財）横浜市交通安全協会補助金</t>
  </si>
  <si>
    <t>（一財）横浜市交通安全協会</t>
  </si>
  <si>
    <t>（公財）日本道路交通情報センター</t>
  </si>
  <si>
    <t>（一財）横浜市道路建設事業団</t>
  </si>
  <si>
    <t>横浜港大型外国客船寄港促進補助金</t>
  </si>
  <si>
    <t>（一社）横浜港振興協会補助金</t>
  </si>
  <si>
    <t>（一社）横浜港振興協会</t>
  </si>
  <si>
    <t>国際船員福利厚生支援事業補助金</t>
  </si>
  <si>
    <t>（公社）神奈川港湾教育訓練協会</t>
  </si>
  <si>
    <t>（公社）横浜港防犯協力会</t>
  </si>
  <si>
    <t>横浜市政務活動費</t>
  </si>
  <si>
    <t>鶴見区</t>
  </si>
  <si>
    <t>鶴見区マイ保育園事業補助金</t>
  </si>
  <si>
    <t>事業を実施する保育園</t>
  </si>
  <si>
    <t>神奈川区青少年パワー発揮事業補助金</t>
  </si>
  <si>
    <t>B-SKY FES 実行委員会</t>
  </si>
  <si>
    <t>神奈川区ウォークラリー大会実行員会</t>
  </si>
  <si>
    <t>中区スポーツ推進委員活動補助金</t>
  </si>
  <si>
    <t>中区体育協会補助金</t>
  </si>
  <si>
    <t>中区自治会町内会掲示板整備費補助金</t>
  </si>
  <si>
    <t>中区消費生活推進員啓発事業補助金</t>
  </si>
  <si>
    <t>補充的避難施設助成金</t>
  </si>
  <si>
    <t>寿プラザ地区地域防災拠点運営委員会</t>
  </si>
  <si>
    <t>中区活動団体補助金</t>
  </si>
  <si>
    <t>南区商店街活性化イベント助成事業補助金</t>
  </si>
  <si>
    <t>商店街団体</t>
  </si>
  <si>
    <t>港南区障害者団体連絡会</t>
  </si>
  <si>
    <t>地域主導型居場所提供事業補助金</t>
  </si>
  <si>
    <t>港南区まちの防災・減災推進補助金</t>
  </si>
  <si>
    <t>連合町内会、自治会町内会、地域防災拠点運営委員会</t>
  </si>
  <si>
    <t>自治会町内会</t>
  </si>
  <si>
    <t>旭区子ども110番の家・車設置事業補助金</t>
  </si>
  <si>
    <t>横浜市旭区きらっとあさひ地域支援事業補助金</t>
  </si>
  <si>
    <t>地域活動団体、市民活動団体 ほか</t>
  </si>
  <si>
    <t>磯子区スポーツ推進委員連絡協議会</t>
  </si>
  <si>
    <t>磯子区スポーツ振興活動補助金</t>
  </si>
  <si>
    <t>磯子区ＬＥＤ防犯灯設置補助金</t>
  </si>
  <si>
    <t>磯子区子ども会連絡協議会</t>
  </si>
  <si>
    <t>生涯学習・青少年活動・国際交流・文化芸術・環境保全・子育て支援の市民活動団体</t>
  </si>
  <si>
    <t>コミュニティサロン等の開設団体</t>
  </si>
  <si>
    <t>港北区社会環境健全化活動補助金</t>
  </si>
  <si>
    <t>港北魅力プロモーション事業補助金</t>
  </si>
  <si>
    <t>港北観光協会</t>
  </si>
  <si>
    <t>子育て支援グループ（特定非営利活動法人 みらい）</t>
  </si>
  <si>
    <t>緑区災害時要援護者支援事業補助金</t>
  </si>
  <si>
    <t>地域防災拠点運営委員会、自治会等</t>
  </si>
  <si>
    <t>緑区</t>
  </si>
  <si>
    <t>区民企画運営事業補助金</t>
  </si>
  <si>
    <t>連合町内会・自治会・NPO法人等の団体</t>
  </si>
  <si>
    <t>「地域の居場所」運営団体</t>
  </si>
  <si>
    <t>公募団体</t>
  </si>
  <si>
    <t>泉区地域連携青少年育成事業補助金</t>
  </si>
  <si>
    <t>泉区商店街集客促進・賑わいづくり補助金</t>
  </si>
  <si>
    <t>固定式水素ステーション設置事業者</t>
  </si>
  <si>
    <t>移動式水素ステーション運営事業者</t>
  </si>
  <si>
    <t>ヨコハマ大学まつり補助金</t>
  </si>
  <si>
    <t>ヨコハマ大学まつり実行委員会</t>
  </si>
  <si>
    <t>群馬県昭和村との友好交流事業補助金</t>
  </si>
  <si>
    <t>自治会町内会等</t>
  </si>
  <si>
    <t>個人・自治会町内会</t>
  </si>
  <si>
    <t>中間支援組織等補助金</t>
  </si>
  <si>
    <t>地域運営補助金</t>
  </si>
  <si>
    <t>（公財）横浜市緑の協会</t>
  </si>
  <si>
    <t>（一社）全日本ジュニア体操クラブ連盟</t>
  </si>
  <si>
    <t>子どもの体力向上事業補助金</t>
  </si>
  <si>
    <t>未来のスポーツリーダー育成補助金</t>
  </si>
  <si>
    <t>地域再生まちづくり事業（初黄・日ノ出町地区）補助金</t>
  </si>
  <si>
    <t>NPO法人 黄金町エリアマネジメントセンター</t>
  </si>
  <si>
    <t xml:space="preserve">（公財）神奈川フィルハーモニー管弦楽団 </t>
  </si>
  <si>
    <t>横浜美術協会</t>
  </si>
  <si>
    <t>（公財）横浜観光コンベンション・ビューロー</t>
  </si>
  <si>
    <t>ヨコハマ・グッズ『横濱００１』育成支援事業補助金</t>
  </si>
  <si>
    <t>（一社）YOKOHAMA　GOODS００１</t>
  </si>
  <si>
    <t>観光・MICE情報発信事業補助金</t>
  </si>
  <si>
    <t>多文化に対応した受入・誘客事業補助金</t>
  </si>
  <si>
    <t>多言語対応強化事業補助金</t>
  </si>
  <si>
    <t>市内に進出する環境・エネルギー、健康・医療、観光・MICE等を営む企業等</t>
  </si>
  <si>
    <t>海外市場開拓を目指す市内企業等</t>
  </si>
  <si>
    <t>工業系用途地域等の助成対象地域において、経営改善や競争力強化のため、設備投資や工場の新築・増築等を行う中小製造業</t>
  </si>
  <si>
    <t>横浜市特区リーディング事業助成金</t>
  </si>
  <si>
    <t>国際戦略総合特区に参画する市内企業 ほか</t>
  </si>
  <si>
    <t>南部市場跡地内事業者</t>
  </si>
  <si>
    <t>南部市場跡地内事業者</t>
  </si>
  <si>
    <t>知財を活用した販路開拓支援助成金</t>
  </si>
  <si>
    <t>中小企業女性活躍推進助成金</t>
  </si>
  <si>
    <t>女性活躍推進を目的とした社内環境整備に取り組む中小企業</t>
  </si>
  <si>
    <t>資格取得支援助成金</t>
  </si>
  <si>
    <t>人材育成に取り組む市内中小企業（建設・建築業）</t>
  </si>
  <si>
    <t>連携・共創グループ活動支援補助金</t>
  </si>
  <si>
    <t>横浜市内の中小製造業を中心とする複数の企業等で構成される団体</t>
  </si>
  <si>
    <t>取扱金融機関</t>
  </si>
  <si>
    <t>市内商店街に属する個店</t>
  </si>
  <si>
    <t>南部市場跡地整備移転費補助金
【特別会計】</t>
  </si>
  <si>
    <t>経済局</t>
  </si>
  <si>
    <t>経済局</t>
  </si>
  <si>
    <t>商店街創生事業補助金</t>
  </si>
  <si>
    <t>市内商店街</t>
  </si>
  <si>
    <t>卸売業者財務基盤強化補助金
【特別会計】</t>
  </si>
  <si>
    <t>と畜業者財務基盤強化補助金
【特別会計】</t>
  </si>
  <si>
    <t>私立幼稚園・認定こども園設置者</t>
  </si>
  <si>
    <t>私立幼稚園等設置者</t>
  </si>
  <si>
    <t>私学助成を受ける私立幼稚園等設置者</t>
  </si>
  <si>
    <t>私立幼稚園等施設整備費補助金</t>
  </si>
  <si>
    <t>私立幼稚園等補助金</t>
  </si>
  <si>
    <t>障害児が在園している私学助成を受ける幼稚園、または幼稚園類似幼児施設設置者</t>
  </si>
  <si>
    <t>社会福祉法人ほか</t>
  </si>
  <si>
    <t>認可保育所等</t>
  </si>
  <si>
    <t>給付対象施設の私立幼稚園及び認定こども園設置者</t>
  </si>
  <si>
    <t>社会福祉法人　ほか</t>
  </si>
  <si>
    <t>私立幼稚園等一時預かり保育事業補助金</t>
  </si>
  <si>
    <t>横浜市地域子育て支援拠点実施施設整備補助金</t>
  </si>
  <si>
    <t>社会福祉法人、NPO法人他</t>
  </si>
  <si>
    <t>NPO法人 げんき ほか</t>
  </si>
  <si>
    <t>障害者団体補助金</t>
  </si>
  <si>
    <t>（公財） かながわ健康財団
腎・アイバンク推進本部</t>
  </si>
  <si>
    <t>（一社）横浜市食品衛生協会</t>
  </si>
  <si>
    <t>精神障害者地域生活推進事業運営費補助金</t>
  </si>
  <si>
    <t>東部病院 ほか</t>
  </si>
  <si>
    <t>産科医師等分娩手当補助金</t>
  </si>
  <si>
    <t>産科拠点病院補助金</t>
  </si>
  <si>
    <t>横浜市民生委員児童委員協議会事業補助金</t>
  </si>
  <si>
    <t>高齢者施設・住まいの相談センター運営費補助金</t>
  </si>
  <si>
    <t>開設前・施設開設準備経費助成特別対策事業費補助金</t>
  </si>
  <si>
    <t>有料老人ホーム消防設備設置補助金</t>
  </si>
  <si>
    <t>株式会社　ほか</t>
  </si>
  <si>
    <t>看護小規模多機能型居宅介護事業所転換推進費補助金</t>
  </si>
  <si>
    <t>看護小規模多機能型居宅介護事業所未整備の行政区において、小規模多機能型居宅介護から看護小規模多機能型居宅介護に事業転換する法人</t>
  </si>
  <si>
    <t>在宅医療推進事業補助金</t>
  </si>
  <si>
    <t>スプリンクラー設置費補助金</t>
  </si>
  <si>
    <t>はまふぅどコンシェルジュ活動事業補助金
【特別会計】</t>
  </si>
  <si>
    <t>経営改善支援事業補助金</t>
  </si>
  <si>
    <t>共同利用設備等設置支援事業補助金
【特別会計】</t>
  </si>
  <si>
    <t>特別緑地保全地区、緑地保存地区、源流の森等の所有者</t>
  </si>
  <si>
    <t>横浜ブランド農産物PR資材支援事業補助金
【特別会計】</t>
  </si>
  <si>
    <t>畜産物消費宣伝事業補助金
【特別会計】</t>
  </si>
  <si>
    <t>周辺環境への負荷軽減事業補助金</t>
  </si>
  <si>
    <t>企業、特定非営利活動法人、新規創業者</t>
  </si>
  <si>
    <t>燃料電池自動車購入者</t>
  </si>
  <si>
    <t>先進的栽培技術設備等導入支援事業補助金</t>
  </si>
  <si>
    <t>個人のがけ所有者等</t>
  </si>
  <si>
    <t>東日本旅客鉄道株式会社</t>
  </si>
  <si>
    <t>泉ゆめが丘地区土地区画整理事業補助金</t>
  </si>
  <si>
    <t>泉ゆめが丘土地区画整理組合</t>
  </si>
  <si>
    <t>身近なまちの防災施設整備事業補助金</t>
  </si>
  <si>
    <t>延焼の危険性が高い地域（重点対策地域・対策地域）の自治会・町内会等</t>
  </si>
  <si>
    <t>不燃化・耐震改修事業補助金</t>
  </si>
  <si>
    <t>延焼の危険性が特に高い地域（重点対策地域）等の建物所有者等</t>
  </si>
  <si>
    <r>
      <t>（</t>
    </r>
    <r>
      <rPr>
        <b/>
        <sz val="10"/>
        <rFont val="HG丸ｺﾞｼｯｸM-PRO"/>
        <family val="3"/>
      </rPr>
      <t>一</t>
    </r>
    <r>
      <rPr>
        <sz val="10"/>
        <rFont val="HG丸ｺﾞｼｯｸM-PRO"/>
        <family val="3"/>
      </rPr>
      <t>財）横浜市道路建設事業団補助金</t>
    </r>
  </si>
  <si>
    <t>（公社）関東海事広報協会</t>
  </si>
  <si>
    <t>文化財管理奨励金</t>
  </si>
  <si>
    <t>文化財保護事業補助金</t>
  </si>
  <si>
    <t>無形民俗文化財保護団体育成補助金</t>
  </si>
  <si>
    <t>（財）神奈川県私立中学高等学校協会、（社）神奈川県専修学校各種学校協会 横浜支部</t>
  </si>
  <si>
    <t>国連登録NGO 横浜国際人権センター</t>
  </si>
  <si>
    <t>教育大会補助金</t>
  </si>
  <si>
    <t xml:space="preserve">神奈川県中学校体育連盟 </t>
  </si>
  <si>
    <t>おやじの会親子ふれあい事業運営委員会</t>
  </si>
  <si>
    <t>いそっこ地域サポート事業補助金</t>
  </si>
  <si>
    <t>まちとともに歩む学校づくり懇話会
学校運営協議会
学校評議員会</t>
  </si>
  <si>
    <t>鶴見区広場・はらっぱ事業補助金</t>
  </si>
  <si>
    <t>鶴見区青少年指導員活動補助金</t>
  </si>
  <si>
    <t>鶴見区学校・家庭・地域連携事業交付金</t>
  </si>
  <si>
    <t>商店街等における活動団体</t>
  </si>
  <si>
    <t>鶴見区鋼管ポール防犯灯緊急修繕費補助金</t>
  </si>
  <si>
    <t>鶴見区民会議運営委員会活動補助金</t>
  </si>
  <si>
    <t>鶴見区民会議運営委員会</t>
  </si>
  <si>
    <t>神奈川区ウォークラリー大会補助金</t>
  </si>
  <si>
    <t>自治会町内会単位で高齢者への訪問活動等を行う団体（ふれあい会）</t>
  </si>
  <si>
    <t>西区スポーツ振興事業補助金</t>
  </si>
  <si>
    <t>横浜市初黄・日ノ出町周辺地区環境浄化活動支援補助金</t>
  </si>
  <si>
    <t>中区グランマ保育園絵本貸出用図書購入費補助金</t>
  </si>
  <si>
    <t>南区快汗生涯スポーツ事業補助金</t>
  </si>
  <si>
    <t>南区スポーツ推進委員連絡協議会</t>
  </si>
  <si>
    <t>港南区地域子どもの安全対策協議会活動補助金</t>
  </si>
  <si>
    <t>各小学校地域子どもの安全対策協議会</t>
  </si>
  <si>
    <t>保土ケ谷区あんしん訪問事業補助金</t>
  </si>
  <si>
    <t>磯子区子ども会連絡協議会事業補助金</t>
  </si>
  <si>
    <t>磯子区健康づくり月間事業補助金</t>
  </si>
  <si>
    <t>磯子区健康づくり月間実行委員会</t>
  </si>
  <si>
    <t>事業実施団体</t>
  </si>
  <si>
    <t>港北オープンガーデン補助金</t>
  </si>
  <si>
    <t>港北オープンガーデン運営委員会</t>
  </si>
  <si>
    <t>ＮＰＯ法人みどりITコミュニティサポーターズ（愛称「MICＳ」）</t>
  </si>
  <si>
    <t>青葉区クールアース講座補助金</t>
  </si>
  <si>
    <t>各自治会・町内会、青パト隊</t>
  </si>
  <si>
    <t>都筑ふれあい健康マラソン大会実行委員会補助金</t>
  </si>
  <si>
    <t>戸塚区ハウスメンテマスター補助金</t>
  </si>
  <si>
    <t>地域避難所耐震性強化補助</t>
  </si>
  <si>
    <t>泉区青少年指導員活動補助金</t>
  </si>
  <si>
    <t>泉区寸劇制作支援補助金</t>
  </si>
  <si>
    <t>■一般会計</t>
  </si>
  <si>
    <t>所管局・統括本部名</t>
  </si>
  <si>
    <t>温暖化対策統括本部</t>
  </si>
  <si>
    <t>鶴見区</t>
  </si>
  <si>
    <t>神奈川区</t>
  </si>
  <si>
    <t>西区</t>
  </si>
  <si>
    <t>中区</t>
  </si>
  <si>
    <t>南区</t>
  </si>
  <si>
    <t>港南区</t>
  </si>
  <si>
    <t>旭区</t>
  </si>
  <si>
    <t>磯子区</t>
  </si>
  <si>
    <t>金沢区</t>
  </si>
  <si>
    <t>港北区</t>
  </si>
  <si>
    <t>緑区</t>
  </si>
  <si>
    <t>青葉区</t>
  </si>
  <si>
    <t>都筑区</t>
  </si>
  <si>
    <t>戸塚区</t>
  </si>
  <si>
    <t>栄区</t>
  </si>
  <si>
    <t>泉区</t>
  </si>
  <si>
    <t>教育委員会事務局</t>
  </si>
  <si>
    <t>瀬谷区</t>
  </si>
  <si>
    <t>選挙管理委員会事務局</t>
  </si>
  <si>
    <t>合　計</t>
  </si>
  <si>
    <t>■特別会計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</si>
  <si>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</si>
  <si>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</si>
  <si>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</si>
  <si>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</si>
  <si>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</si>
  <si>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</si>
  <si>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各種補助金一覧（平成28年度予算案）</t>
  </si>
  <si>
    <t>28年度
予算額
(千円)</t>
  </si>
  <si>
    <t>国際局</t>
  </si>
  <si>
    <t>医療局</t>
  </si>
  <si>
    <t>医療局</t>
  </si>
  <si>
    <t>国際局</t>
  </si>
  <si>
    <t>平成28年度予算案　各種補助金集計表（会計、所管別）</t>
  </si>
  <si>
    <t>平成28年度予算案</t>
  </si>
  <si>
    <t>環境・エネルギー、健康・医療、植物工場などの成長分野において、新たな技術・製品・サービスの開発に取り組む中小・中堅企業</t>
  </si>
  <si>
    <t>横浜商工会議所中小企業相談事業補助金</t>
  </si>
  <si>
    <t>一定期間内に創業する又はした者</t>
  </si>
  <si>
    <t>コマ大戦支援補助金</t>
  </si>
  <si>
    <t>私募債発行支援補助金</t>
  </si>
  <si>
    <t>（一社）横浜市商店街総連合会</t>
  </si>
  <si>
    <t>個店の活力向上事業補助金</t>
  </si>
  <si>
    <t>経済局</t>
  </si>
  <si>
    <t>（公財）木原記念横浜生命科学振興財団補助金</t>
  </si>
  <si>
    <t>成長発展分野育成支援助成金</t>
  </si>
  <si>
    <t>区局連携支援支援事業補助金</t>
  </si>
  <si>
    <t>繁盛店づくり支援事業補助金</t>
  </si>
  <si>
    <t>横浜市を拠点に公共的又は公益的な活動を行う団体</t>
  </si>
  <si>
    <t>よこはま夢ファンド組織基盤強化助成金</t>
  </si>
  <si>
    <t>スポーツ少年団支援補助金</t>
  </si>
  <si>
    <t>横浜市区体協支援補助金</t>
  </si>
  <si>
    <t>ホッチポッチミュージックフェスティバル実行委員会</t>
  </si>
  <si>
    <t>ミュージック・マスターズ・コース・ジャパン事業補助金</t>
  </si>
  <si>
    <t>（福）幼年保護会 ほか</t>
  </si>
  <si>
    <t>私立幼稚園等預かり保育事業補助金</t>
  </si>
  <si>
    <t>NPO法人 シャーロックホームズ</t>
  </si>
  <si>
    <t>NPO法人、株式会社 ほか</t>
  </si>
  <si>
    <t>認可保育所等</t>
  </si>
  <si>
    <t>鶴見区青少年指導員活動補助金</t>
  </si>
  <si>
    <t>保育士資格取得支援事業代替保育従事者雇上費補助金</t>
  </si>
  <si>
    <t>幼稚園教諭人材確保事業補助金</t>
  </si>
  <si>
    <t>（公社）横浜市幼稚園協会</t>
  </si>
  <si>
    <t>家庭的保育整備費補助金</t>
  </si>
  <si>
    <t>個人</t>
  </si>
  <si>
    <t>横浜市地域福祉活動補助金</t>
  </si>
  <si>
    <t>社会福祉法人 ほか</t>
  </si>
  <si>
    <t>（医）洋光会 ほか</t>
  </si>
  <si>
    <t>神奈川区健康づくり月間実行委員会 ほか</t>
  </si>
  <si>
    <t>難病広報相談事業補助金</t>
  </si>
  <si>
    <t>ガイドヘルパー等養成研修受講料助成金</t>
  </si>
  <si>
    <t>ガイドヘルパー等養成研修修了者</t>
  </si>
  <si>
    <t>地域福祉・交流拠点整備事業補助金</t>
  </si>
  <si>
    <t>（福）ぱれっと　ほか</t>
  </si>
  <si>
    <t>（福）横浜愛育会 ほか</t>
  </si>
  <si>
    <t>社会福祉法人</t>
  </si>
  <si>
    <t>（福）近代老人福祉協会
（福）寿楽園</t>
  </si>
  <si>
    <t>第49回全国手話通訳問題研究集会</t>
  </si>
  <si>
    <t>神奈川県聴覚障害者連盟</t>
  </si>
  <si>
    <t>社会福祉法人</t>
  </si>
  <si>
    <t>（一社）横浜市医師会</t>
  </si>
  <si>
    <t>（公社）横浜市病院協会</t>
  </si>
  <si>
    <t>（社）横浜市医師会</t>
  </si>
  <si>
    <t>外国籍市民救急医療対策費補助金</t>
  </si>
  <si>
    <t>医療機関整備資金貸付事業補助金</t>
  </si>
  <si>
    <t>横浜市看護師復職支援事業補助金</t>
  </si>
  <si>
    <t>横浜市医師会立看護専門学校再整備費補助金</t>
  </si>
  <si>
    <t>医療局</t>
  </si>
  <si>
    <t>ICTを活用した地域医療連携ネットワーク推進モデル事業補助金</t>
  </si>
  <si>
    <t>医療機関</t>
  </si>
  <si>
    <t>横浜市立大学</t>
  </si>
  <si>
    <t>横浜市立大学</t>
  </si>
  <si>
    <t>NPO団体</t>
  </si>
  <si>
    <t>市民（患者）</t>
  </si>
  <si>
    <t>燃料電池自動車導入促進補助金</t>
  </si>
  <si>
    <t>農業専用地区事業計画策定補助金</t>
  </si>
  <si>
    <t>生産基盤整備事業補助金</t>
  </si>
  <si>
    <t>舞岡土地改良区ほか</t>
  </si>
  <si>
    <t>農地集積協力金</t>
  </si>
  <si>
    <t>農地所有者</t>
  </si>
  <si>
    <t>環境創造局</t>
  </si>
  <si>
    <t>（公財）横浜市建築助成公社</t>
  </si>
  <si>
    <t>みなとみらい公共駐車場に関する補助金</t>
  </si>
  <si>
    <t>ヨコハマ・りぶいん事業助成費（家賃助成）</t>
  </si>
  <si>
    <t>都市再開発事業融資補助金</t>
  </si>
  <si>
    <t>横浜高速鉄道株式会社助成費（利子補給）</t>
  </si>
  <si>
    <t>横浜高速鉄道株式会社助成費（こどもの国線）</t>
  </si>
  <si>
    <t>新綱島駅前地区市街地再開発事業補助金</t>
  </si>
  <si>
    <t>北仲通南地区市街地再開発事業補助金</t>
  </si>
  <si>
    <t>UR都市機構</t>
  </si>
  <si>
    <t>横浜駅きた西口鶴屋地区市街地再開発事業補助金</t>
  </si>
  <si>
    <t>横浜駅きた西口鶴屋地区市街地再開発準備組合</t>
  </si>
  <si>
    <t>民営自転車駐車場整備費補助金</t>
  </si>
  <si>
    <t>民営自転車駐車場を整備する事業を行う者</t>
  </si>
  <si>
    <t>バス活性化事業費補助金</t>
  </si>
  <si>
    <t>コンテナ貨物集荷補助金（航路補助）</t>
  </si>
  <si>
    <t>第56回 関東甲信越静地区造形教育研究大会、平成28年度全国小学校体育科研究集会　横浜大会</t>
  </si>
  <si>
    <t>事業を実施する認可保育園</t>
  </si>
  <si>
    <t>神奈川区家具転倒防止器具補助事業補助金</t>
  </si>
  <si>
    <t>神奈川区共助推進事業補助金</t>
  </si>
  <si>
    <t>神奈川区ふれあい訪問事業補助金（仮称）</t>
  </si>
  <si>
    <t>地区社会福祉協議会（予定）</t>
  </si>
  <si>
    <t>区域に「横浜市地震防災戦略における地震火災対策方針」対象地域を含む自治会・町内会</t>
  </si>
  <si>
    <t>事業実施保育所、横浜保育室</t>
  </si>
  <si>
    <t>第3期港南区地域福祉保健計画補助金（仮称）</t>
  </si>
  <si>
    <t>保土ケ谷区区民企画型講座運営補助金</t>
  </si>
  <si>
    <t>区民企画型講座運営委員会</t>
  </si>
  <si>
    <t>区制90周年記念事業実行委員会（仮称）</t>
  </si>
  <si>
    <t>磯子区文化協会各部</t>
  </si>
  <si>
    <t>広場・はらっぱ管理運営費補助金</t>
  </si>
  <si>
    <t>磯子区体育協会野球協会 ほか</t>
  </si>
  <si>
    <t>青少年健全育成推進事業補助金</t>
  </si>
  <si>
    <t>磯子区青少年育成活動補助金</t>
  </si>
  <si>
    <t>学齢障害児余暇支援事業費補助金</t>
  </si>
  <si>
    <t>青葉みらいおこし補助金</t>
  </si>
  <si>
    <t>AOBA乳幼児デイレスパイトケア事業補助金</t>
  </si>
  <si>
    <t>青葉区民マラソン補助金</t>
  </si>
  <si>
    <t>青葉区民マラソン運営委員会</t>
  </si>
  <si>
    <t>あおば美術公募展実行委員会</t>
  </si>
  <si>
    <t>とつか区民の夢プロジェクト補助金</t>
  </si>
  <si>
    <t>とつかストリートライブ運営補助金</t>
  </si>
  <si>
    <t>とつかストリートライブ運営委員会</t>
  </si>
  <si>
    <t>栄区中学校対校駅伝大会事業補助金</t>
  </si>
  <si>
    <t>区制30周年記念事業補助金</t>
  </si>
  <si>
    <t>栄区制30周年記念事業実行委員会</t>
  </si>
  <si>
    <t>栄「第九」演奏会事業補助金</t>
  </si>
  <si>
    <t>栄区音楽協会</t>
  </si>
  <si>
    <t>栄区ダンボールコンポスト購入費補助金</t>
  </si>
  <si>
    <t>栄区民</t>
  </si>
  <si>
    <t>栄区放課後の子どもたちの地域支援事業補助金</t>
  </si>
  <si>
    <t>地域団体</t>
  </si>
  <si>
    <t>泉区地域運営補助金</t>
  </si>
  <si>
    <t>瀬谷区地域福祉保健計画・地区別計画推進事業補助金</t>
  </si>
  <si>
    <t>地区社会福祉協議会等</t>
  </si>
  <si>
    <t>ジュニア競技者養成事業補助金
（合同強化練習・指導者技術向上）</t>
  </si>
  <si>
    <t>ジュニア競技力向上事業補助金
（医科学研修医科学マルチサポート）</t>
  </si>
  <si>
    <t>横浜ものづくりコーディネート事業補助金</t>
  </si>
  <si>
    <t>再生可能エネルギー由来水素ステーション設置事業者</t>
  </si>
  <si>
    <t>温暖化対策
統括本部</t>
  </si>
  <si>
    <t>東京ドイツ文化センター補助金</t>
  </si>
  <si>
    <t>NPO法人 全日本製造業コマ大戦協会</t>
  </si>
  <si>
    <t>横浜建築技能共同職業訓練費補助金</t>
  </si>
  <si>
    <t>ＺＥＨを新築する建築主等</t>
  </si>
  <si>
    <t>設備購入費用の個人負担の軽減に対する補助</t>
  </si>
  <si>
    <t>横濱 JAZZ PROMENADE 実行委員会</t>
  </si>
  <si>
    <t>リノベーション助成</t>
  </si>
  <si>
    <t>歴史的建造物の内部のリノベーション助成を行う者</t>
  </si>
  <si>
    <t>固定式水素ステーション設置費補助金</t>
  </si>
  <si>
    <t>移動式水素ステーション運営費補助金</t>
  </si>
  <si>
    <t>自立分散型エネルギー設備設置費補助金</t>
  </si>
  <si>
    <t>自立分散型エネルギー設備設置者</t>
  </si>
  <si>
    <t>生産者団体 ほか</t>
  </si>
  <si>
    <t>名木古木保存助成金
【特別会計】</t>
  </si>
  <si>
    <t>事業実施地区内居住者 ほか</t>
  </si>
  <si>
    <t>市内居住者、民間事業者、建築物所有者等</t>
  </si>
  <si>
    <t>大会誘致・開催支援補助金</t>
  </si>
  <si>
    <t>市民局</t>
  </si>
  <si>
    <t>横浜市私立保育園園長会の研修会にかかる経費に対する補助</t>
  </si>
  <si>
    <t>認可保育所等の宿舎借り上げ経費に対する補助</t>
  </si>
  <si>
    <t>認可保育所等の整備費と運営費に対する補助</t>
  </si>
  <si>
    <t>認可保育所等の保育士資格の取得に対する補助</t>
  </si>
  <si>
    <t>団体の保育士修学資金貸付事業経費に対する補助</t>
  </si>
  <si>
    <t>小規模保育事業整備補助金</t>
  </si>
  <si>
    <t>認可保育所等の保育士の資格に対する補助</t>
  </si>
  <si>
    <t>幼稚園等利用者の入園料、保育料の個人負担の軽減に対する補助</t>
  </si>
  <si>
    <t>幼稚園教諭等を対象とした就職説明会の事業費に対する補助</t>
  </si>
  <si>
    <t>マンション内保育室補助金</t>
  </si>
  <si>
    <t>（社）鶴見区医師会 ほか</t>
  </si>
  <si>
    <t>横浜臨床研究ネットワーク支援事業補助金</t>
  </si>
  <si>
    <t>横浜市小児がん連携病院補助金</t>
  </si>
  <si>
    <t>保健医療関係団体</t>
  </si>
  <si>
    <t>JCI認証支援事業補助金（仮称）</t>
  </si>
  <si>
    <t>神奈川区自立支援協議会補助金</t>
  </si>
  <si>
    <t>神奈川区自立支援協議会</t>
  </si>
  <si>
    <t>中区制90周年・開港記念会館100周年記念事業実行委員会</t>
  </si>
  <si>
    <t>中学校区学校・家庭・地域連携事業実行委員会</t>
  </si>
  <si>
    <t>南区文化賑わい支援補助金</t>
  </si>
  <si>
    <t>区内団体</t>
  </si>
  <si>
    <t>一般社団法人金沢区三師会</t>
  </si>
  <si>
    <t>団体の事業費に対する補助</t>
  </si>
  <si>
    <t>要綱に定める町内会等</t>
  </si>
  <si>
    <t>自主防災組織（自治会・町内会）</t>
  </si>
  <si>
    <t>横浜市認定こども園及び保育所地域子育て支援事業補助金</t>
  </si>
  <si>
    <t>放課後児童クラブ事業費補助金</t>
  </si>
  <si>
    <t>政策局</t>
  </si>
  <si>
    <t>各地区納税貯蓄組合連合会（地区連）</t>
  </si>
  <si>
    <t>横浜市国際交流協会補助金</t>
  </si>
  <si>
    <t>（公財）横浜市国際交流協会</t>
  </si>
  <si>
    <t>シティネット横浜プロジェクトオフィス補助金</t>
  </si>
  <si>
    <t>シティネット横浜プロジェクトオフィス</t>
  </si>
  <si>
    <t>姉妹都市等友好委員会補助金</t>
  </si>
  <si>
    <t>小規模保育事業建設費等補助金（仮称）</t>
  </si>
  <si>
    <t>社会福祉法人、企業、NPO法人 ほか</t>
  </si>
  <si>
    <t>健康福祉局</t>
  </si>
  <si>
    <t>生活保護医療担当機関研修費補助金</t>
  </si>
  <si>
    <t>健康福祉局</t>
  </si>
  <si>
    <t>横浜市新型インフルエンザ対策事業補助金</t>
  </si>
  <si>
    <t>横浜市緩和ケア病床整備事業補助金</t>
  </si>
  <si>
    <t>医療機関</t>
  </si>
  <si>
    <t>横浜市専門看護師等資格取得助成事業補助金</t>
  </si>
  <si>
    <t>青年就農給付金</t>
  </si>
  <si>
    <t>生産者団体</t>
  </si>
  <si>
    <t>ふるさと村運営事業補助金</t>
  </si>
  <si>
    <t>寺家ふるさと村四季の家管理運営委員会　ほか</t>
  </si>
  <si>
    <t>畜産振興事業補助金</t>
  </si>
  <si>
    <t>横浜農業協同組合</t>
  </si>
  <si>
    <t>認定農業者、認定農業者と契約を締結したリース会社</t>
  </si>
  <si>
    <t>環境保全型農業直接支払交付金</t>
  </si>
  <si>
    <t>農畜産物の高付加価値化促進事業補助金</t>
  </si>
  <si>
    <t>農業者等</t>
  </si>
  <si>
    <t>農業者等</t>
  </si>
  <si>
    <t>市内居住者 ほか</t>
  </si>
  <si>
    <t>樹林地管理団体活動助成事業　助成金
【特別会計】</t>
  </si>
  <si>
    <t>収穫体験農園の開設支援事業補助金
【特別会計】</t>
  </si>
  <si>
    <t>地域緑のまちづくり助成金
【特別会計】</t>
  </si>
  <si>
    <t>船会社等</t>
  </si>
  <si>
    <t>港湾局</t>
  </si>
  <si>
    <t>客船の入港に伴う船舶給水料の助成</t>
  </si>
  <si>
    <t>横浜古式消防保存会</t>
  </si>
  <si>
    <t>初期消火器具等整備費補助金</t>
  </si>
  <si>
    <t>自治会町内会</t>
  </si>
  <si>
    <t>港南区読書活動推進事業補助金</t>
  </si>
  <si>
    <t>区内の地区センター及びコミュニティハウスのうち、図書の貸出事業を実施している施設の、指定管理者または管理を受託している団体</t>
  </si>
  <si>
    <t>教育施設協力町村交流事業補助金</t>
  </si>
  <si>
    <t>市・区明推協啓発事業費補助金</t>
  </si>
  <si>
    <t>横浜市明るい選挙推進協議会、各区明るい選挙推進協議会</t>
  </si>
  <si>
    <t>横浜市会議員健康管理事業補助金</t>
  </si>
  <si>
    <t>鶴見区</t>
  </si>
  <si>
    <t>鶴見区青少年の居場所づくり活動補助金</t>
  </si>
  <si>
    <t>事業実施団体</t>
  </si>
  <si>
    <t>消費生活推進員地区活動助成金</t>
  </si>
  <si>
    <t>鶴見区消費生活推進員 各地区代表幹事</t>
  </si>
  <si>
    <t>鶴見区スポーツ推進委員活動補助金</t>
  </si>
  <si>
    <t>西区</t>
  </si>
  <si>
    <t>学齢障がい児夏休み支援運営委員会</t>
  </si>
  <si>
    <t>町のはらっぱ管理運営費補助金</t>
  </si>
  <si>
    <t>南区「さくらの名木」補助金</t>
  </si>
  <si>
    <t>南区学校・家庭・地域連携事業補助金</t>
  </si>
  <si>
    <t>南区桜まつり補助金</t>
  </si>
  <si>
    <t>いきいきふれあい南なんデー実行委員会</t>
  </si>
  <si>
    <t>ガラス飛散防止フィルム購入・設置者（区民）</t>
  </si>
  <si>
    <t>南区家具転倒防止器具補助事業補助金</t>
  </si>
  <si>
    <t>家具転倒防止器具購入・設置者（区民）</t>
  </si>
  <si>
    <t>泉区広場・はらっぱ補助金</t>
  </si>
  <si>
    <t>金網町のはらっぱ管理運営委員会 ほか7団体</t>
  </si>
  <si>
    <t>防犯活動支援事業補助金</t>
  </si>
  <si>
    <t>泉区自治会町内会緊急対応用防犯灯整備補助金</t>
  </si>
  <si>
    <t>ヨコハマ・エコ・スクール（ＹＥＳ）脱温暖化行動講座開催補助金</t>
  </si>
  <si>
    <t>YES協働パートナー</t>
  </si>
  <si>
    <t>温暖化対策
統括本部</t>
  </si>
  <si>
    <t>金沢区臨海部エネルギーマネジメント事業実施補助金</t>
  </si>
  <si>
    <t>金沢区臨海部エネルギーマネジメント事業の参加事業者</t>
  </si>
  <si>
    <t>生活相談支援事業補助金</t>
  </si>
  <si>
    <t>法律援助事業補助金</t>
  </si>
  <si>
    <t>市民活動団体</t>
  </si>
  <si>
    <t>自治会町内会、地区連合町内会、区連合町内会、市町内会連合会</t>
  </si>
  <si>
    <t>よこはま夢ファンド登録団体助成金</t>
  </si>
  <si>
    <t>登録NPO法人</t>
  </si>
  <si>
    <t>市民局</t>
  </si>
  <si>
    <t>横浜市市民活動支援専門アドバイザー派遣事業助成金</t>
  </si>
  <si>
    <t>市民活動団体 ほか</t>
  </si>
  <si>
    <t>自治会町内会を含む様々な主体が連携・協働して地域の課題解決に取り組むもの</t>
  </si>
  <si>
    <t>地域活動団体、市民活動団体 ほか</t>
  </si>
  <si>
    <t>防犯灯維持管理費補助金</t>
  </si>
  <si>
    <t>横浜市防犯協会連合会補助金</t>
  </si>
  <si>
    <t>（公財）横浜市体育協会 ほか</t>
  </si>
  <si>
    <t>横浜市婦人スポーツ団体連絡協議会補助金</t>
  </si>
  <si>
    <t>（公財）横浜市体育協会</t>
  </si>
  <si>
    <t>人材養成講座補助金</t>
  </si>
  <si>
    <t>大規模スポーツイベント誘致・開催支援補助金</t>
  </si>
  <si>
    <t>関係団体等のイベント誘致活動や開催運営費に対する補助</t>
  </si>
  <si>
    <t>ジャズプロムナード補助金</t>
  </si>
  <si>
    <t>NPO法人 ＳＴスポット横浜</t>
  </si>
  <si>
    <t>神奈川フィルハーモニー管弦楽団事業補助金</t>
  </si>
  <si>
    <t>文化観光局</t>
  </si>
  <si>
    <t>ハマ展事業補助金</t>
  </si>
  <si>
    <t>NPO法人 横浜シティオペラ、NPO法人 ＳＴスポット横浜</t>
  </si>
  <si>
    <t>地域文化サポート事業補助金</t>
  </si>
  <si>
    <t>地域の文化・芸術活動支援事業補助金</t>
  </si>
  <si>
    <t>補助対象となる事業を実施する指定管理者</t>
  </si>
  <si>
    <t>一般社団法人ミュージック・マスターズ・コースジャパン</t>
  </si>
  <si>
    <t>海外誘客事業補助金</t>
  </si>
  <si>
    <t>（公財）横浜観光コンベンション・ビューロー</t>
  </si>
  <si>
    <t>MICE・観光集客等イベント支援事業費補助金</t>
  </si>
  <si>
    <t>国際経済交流事業補助金（上海事務所事業費）</t>
  </si>
  <si>
    <t>企業立地促進条例による助成金</t>
  </si>
  <si>
    <t>企業立地等促進特定地域で一定の要件を満たす大規模な事業計画を実施する企業</t>
  </si>
  <si>
    <t>経済局</t>
  </si>
  <si>
    <t>インキュベーション施設入居支援補助金</t>
  </si>
  <si>
    <t>販路開拓支援事業の認定を受けた市内中小企業</t>
  </si>
  <si>
    <t>（公財）横浜企業経営支援財団</t>
  </si>
  <si>
    <t>横浜知財みらい企業に認定された企業</t>
  </si>
  <si>
    <t>信用保証料補助金</t>
  </si>
  <si>
    <t>経済局</t>
  </si>
  <si>
    <t>商店街ソフト支援事業補助金</t>
  </si>
  <si>
    <t>市内商店街 ほか</t>
  </si>
  <si>
    <t>商店街環境整備支援事業補助金</t>
  </si>
  <si>
    <t>市内商店街</t>
  </si>
  <si>
    <t>空き店舗活用事業者</t>
  </si>
  <si>
    <t>（一財）神奈川県駐労福祉センター</t>
  </si>
  <si>
    <t>勤労者団体文化振興費等補助金</t>
  </si>
  <si>
    <t>横浜労働者福祉協議会 ほか</t>
  </si>
  <si>
    <t>横浜市技能職者育成事業補助金</t>
  </si>
  <si>
    <t>横浜市場活性化協議会</t>
  </si>
  <si>
    <t>本場内事業者</t>
  </si>
  <si>
    <t>横浜市信用保証協会</t>
  </si>
  <si>
    <t>食肉安定供給事業と畜業務補助金
【特別会計】</t>
  </si>
  <si>
    <t>食肉流通強化費補助金
【特別会計】</t>
  </si>
  <si>
    <t>食肉出荷促進事業出荷促進交付金（肉牛・肉豚）
【特別会計】</t>
  </si>
  <si>
    <t>（公財）よこはまユース補助金</t>
  </si>
  <si>
    <t>（公財）よこはまユース</t>
  </si>
  <si>
    <t>横浜市青少年非行防止・保護育成事業補助金</t>
  </si>
  <si>
    <t>横浜市子ども会連絡協議会 ほか</t>
  </si>
  <si>
    <t>青少年の地域活動拠点づくり事業補助金</t>
  </si>
  <si>
    <t>NPO法人 リロード ほか</t>
  </si>
  <si>
    <t>NPO法人 ヒューマンフェローシップ</t>
  </si>
  <si>
    <t>NPO法人ユースポート横濱 ほか</t>
  </si>
  <si>
    <t>NPO法人 ユースポート横濱 ほか</t>
  </si>
  <si>
    <t>鶴見区青少年指導員協議会</t>
  </si>
  <si>
    <t>幼保小教育交流事業補助金</t>
  </si>
  <si>
    <t>児童福祉施設償還金助成（保育所）</t>
  </si>
  <si>
    <t>特定資金償還金助成（保育所）</t>
  </si>
  <si>
    <t>（福）横浜市社会福祉協議会</t>
  </si>
  <si>
    <t>特定資金利子補給補助金（保育所）</t>
  </si>
  <si>
    <t>認可外保育施設助成</t>
  </si>
  <si>
    <t>二谷小学校はまっ子ふれあいスクール運営委員会 ほか</t>
  </si>
  <si>
    <t>重度障害児・者対応専門医療機関運営費補助金</t>
  </si>
  <si>
    <t>NPO法人 よこはまチャイルドライン</t>
  </si>
  <si>
    <t>横浜市措置児童文化体育活動補助金</t>
  </si>
  <si>
    <t>関東ブロック母子生活支援施設研究協議会</t>
  </si>
  <si>
    <t>横浜市女性緊急一時保護施設補助金</t>
  </si>
  <si>
    <t>横浜市児童養護施設等整備費補助金</t>
  </si>
  <si>
    <t>（福）キリスト教児童福祉会 ほか</t>
  </si>
  <si>
    <t>（福）キリスト教児童福祉会 ほか</t>
  </si>
  <si>
    <t>（福）十愛療育会 ほか</t>
  </si>
  <si>
    <t>横浜市原爆被災者の会補助金</t>
  </si>
  <si>
    <t>横浜市原爆被災者の会</t>
  </si>
  <si>
    <t>横浜生活あんしんセンター運営費補助金</t>
  </si>
  <si>
    <t>神奈川中央交通（株） ほか</t>
  </si>
  <si>
    <t>（福）和枝福祉会 ほか</t>
  </si>
  <si>
    <t>社会福祉法人 ほか</t>
  </si>
  <si>
    <t>緑園地域交流センター運営費補助金</t>
  </si>
  <si>
    <t>障害者団体補助金</t>
  </si>
  <si>
    <t>横浜市身体障害者福祉大会補助金</t>
  </si>
  <si>
    <t>政令指定都市身体障害者団体連絡協議会、同親善スポーツ大会補助金</t>
  </si>
  <si>
    <t>精神障害者地域作業所自主製品販路拡大事業補助金</t>
  </si>
  <si>
    <t>NPO法人 横浜市精神障害者地域生活支援連合会</t>
  </si>
  <si>
    <t>社会福祉法人恵友会、NPO法人 共に歩む市民の会 ほか</t>
  </si>
  <si>
    <t>健康福祉局</t>
  </si>
  <si>
    <t>（福）横浜市社会福祉協議会 ほか</t>
  </si>
  <si>
    <t>（福）訪問の家 　ほか</t>
  </si>
  <si>
    <t>NPO法人等</t>
  </si>
  <si>
    <t>タクシー事業者福祉車両導入促進補助金</t>
  </si>
  <si>
    <t>障害者グループホームスプリンクラー設置費補助事業</t>
  </si>
  <si>
    <t>健康福祉局</t>
  </si>
  <si>
    <t>済生会横浜市東部病院 ほか</t>
  </si>
  <si>
    <t>横浜市医療費助成事業の実施に伴う事業推進協力費</t>
  </si>
  <si>
    <t>横浜市医師会 ほか</t>
  </si>
  <si>
    <t>海外からの介護福祉人材就労支援事業助成金</t>
  </si>
  <si>
    <t>老人クラブ補助金</t>
  </si>
  <si>
    <t>（公財）横浜市老人クラブ連合会 ほか</t>
  </si>
  <si>
    <t>年末福祉金補助金</t>
  </si>
  <si>
    <t>NPO法人 さなぎ達</t>
  </si>
  <si>
    <t>民間社会福祉施設等償還金補助金（特養）</t>
  </si>
  <si>
    <t>特定資金償還金助成（老健）</t>
  </si>
  <si>
    <t>特定資金償還金助成（障害者、地活）</t>
  </si>
  <si>
    <t>（福）若竹大寿会 ほか</t>
  </si>
  <si>
    <t>地域密着型サービス事業所整備費補助金</t>
  </si>
  <si>
    <t>神奈川県腎・アイバンク運営費補助金</t>
  </si>
  <si>
    <t>NPO法人 神奈川県難病団体連絡協議会</t>
  </si>
  <si>
    <t>石川町駅南口バリアフリー整備事業補助金</t>
  </si>
  <si>
    <t>二俣川駅南口地区市街地再開発組合</t>
  </si>
  <si>
    <t>大船駅北第二地区市街地再開発事業補助金</t>
  </si>
  <si>
    <t>大船駅北第二地区市街地再開発組合</t>
  </si>
  <si>
    <t>東神奈川一丁目地区市街地再開発事業補助金</t>
  </si>
  <si>
    <t>東神奈川一丁目地区市街地再開発組合</t>
  </si>
  <si>
    <t>NPO法人 黄金町エリアマネジメントセンター</t>
  </si>
  <si>
    <t>関内・関外地区活性化協議会運営費等補助金</t>
  </si>
  <si>
    <t>都市整備局</t>
  </si>
  <si>
    <t>地域まちづくりグループ及び組織</t>
  </si>
  <si>
    <t>地域まちづくり組織</t>
  </si>
  <si>
    <t>ヨコハマ市民まち普請事業整備助成金</t>
  </si>
  <si>
    <t>建築物不燃化推進事業補助金</t>
  </si>
  <si>
    <t>延焼の危険性が特に高い地域（重点対策地域）等の建物所有者等</t>
  </si>
  <si>
    <t>みなとみらい２１地区エリアマネジメント事業費補助金</t>
  </si>
  <si>
    <t>瀬谷駅南口第１地区市街地再開発事業補助金</t>
  </si>
  <si>
    <t>新綱島駅前地区市街地再開発組合</t>
  </si>
  <si>
    <t>街づくり推進団体助成金
【特別会計】</t>
  </si>
  <si>
    <t>地域まちづくり支援制度及び横浜市地域交通サポート事業実証運行における運行経費補填</t>
  </si>
  <si>
    <t>校長会・副校長会負担金補助金</t>
  </si>
  <si>
    <t>鶴見区スポーツ推進委員連絡協議会</t>
  </si>
  <si>
    <t>三ツ池公園（文化・環境）フェスティバル実行委員会 ほか</t>
  </si>
  <si>
    <t>鶴見区商店街魅力発信支援事業補助金</t>
  </si>
  <si>
    <t>共助のための防災活動補助金</t>
  </si>
  <si>
    <t>地域、事業所等</t>
  </si>
  <si>
    <t>鶴見川桜・緑化実行委員会活動補助金</t>
  </si>
  <si>
    <t>町のはらっぱ補助金</t>
  </si>
  <si>
    <t>神奈川区青少年指導員協議会活動補助金</t>
  </si>
  <si>
    <t>神奈川区住みよいまちづくり活動助成金</t>
  </si>
  <si>
    <t>神奈川区スポーツ推進委員連絡協議会補助金
（旧：神奈川区体育指導委員連絡協議会活動補助金）</t>
  </si>
  <si>
    <t>神奈川区体育協会補助金</t>
  </si>
  <si>
    <t>神奈川リユース食器利用促進補助事業補助金</t>
  </si>
  <si>
    <t>家具転倒防止対策を行う高齢者等（区民）</t>
  </si>
  <si>
    <t>自治会・町内会、又は町の防災組織</t>
  </si>
  <si>
    <t>地域子育てサロン事業を実施する団体</t>
  </si>
  <si>
    <t>西区初期消火器具等整備補助金</t>
  </si>
  <si>
    <t>西区自治会・町内会</t>
  </si>
  <si>
    <t>中区青少年指導員活動補助金</t>
  </si>
  <si>
    <t>中区青少年指導員協議会</t>
  </si>
  <si>
    <t>中区制90周年・開港記念会館100周年記念事業実行委員会</t>
  </si>
  <si>
    <t>事業実施団体</t>
  </si>
  <si>
    <t>南区</t>
  </si>
  <si>
    <t>こうなん子どもゆめワールド実行委員会</t>
  </si>
  <si>
    <t>夏休み学齢障害児支援事業補助金</t>
  </si>
  <si>
    <t>各中学校区学校・家庭・地域連携事業実行委員会</t>
  </si>
  <si>
    <t>港南区青少年指導員協議会活動費</t>
  </si>
  <si>
    <t>港南区子ども会連絡協議会 ほか</t>
  </si>
  <si>
    <t>障害者施設自主製品販売促進事業補助金</t>
  </si>
  <si>
    <t>青空ひろば管理運営委員会</t>
  </si>
  <si>
    <t>ほどがや花の街推進連絡会活動補助金</t>
  </si>
  <si>
    <t>保土ケ谷区学齢障害児フレンドサポート事業補助金</t>
  </si>
  <si>
    <t>地域ケアプラザ ほか</t>
  </si>
  <si>
    <t>（福）ほどがや</t>
  </si>
  <si>
    <t>保土ケ谷区障害者地域支えあい連携推進事業補助金</t>
  </si>
  <si>
    <t>社会環境実態調査事業補助金</t>
  </si>
  <si>
    <t>青少年指導員事業補助金</t>
  </si>
  <si>
    <t>保土ケ谷区</t>
  </si>
  <si>
    <t>あんしん訪問事業地区推進委員会</t>
  </si>
  <si>
    <t>旭区災害ボランティア連絡会補助金</t>
  </si>
  <si>
    <t>旭区文化事業補助金</t>
  </si>
  <si>
    <t>消費生活推進員旭区地区活動助成金</t>
  </si>
  <si>
    <t>旭区社会環境健全化活動補助金</t>
  </si>
  <si>
    <t>旭区青少年指導員活動費交付金</t>
  </si>
  <si>
    <t>堀割川魅力づくり活動補助金</t>
  </si>
  <si>
    <t>磯子区地域福祉保健計画「スイッチＯＮ磯子」事業補助金</t>
  </si>
  <si>
    <t xml:space="preserve">スイッチＯＮ磯子 各地区推進組織                                                </t>
  </si>
  <si>
    <t>磯子区青少年指導員協議会活動費補助金</t>
  </si>
  <si>
    <t>磯子区健民祭事業補助金</t>
  </si>
  <si>
    <t>洋光台地区健民祭実行委員会 ほか</t>
  </si>
  <si>
    <t>磯子パソコン・インターネットふれあい亭事業補助金</t>
  </si>
  <si>
    <t>磯子区</t>
  </si>
  <si>
    <t>六浦スポーツ広場及び長浜・花夢スポーツ広場管理運営委員会</t>
  </si>
  <si>
    <t>スクールゾーン推進組織助成金</t>
  </si>
  <si>
    <t>Campus Town Kanazawaサポート事業補助金</t>
  </si>
  <si>
    <t>空き家等を活用した地域の「茶の間」支援事業補助金</t>
  </si>
  <si>
    <t>金沢区</t>
  </si>
  <si>
    <t>在宅から災害時まで地域歯科医療体制整備維持費補助金</t>
  </si>
  <si>
    <t>ペットボトルロケット大会事業補助金</t>
  </si>
  <si>
    <t>ふるさと港北ふれあいまつり実行委員会</t>
  </si>
  <si>
    <t>港北区青少年指導員活動費交付金</t>
  </si>
  <si>
    <t>港北区地域のチカラ応援事業補助金</t>
  </si>
  <si>
    <t>港北区</t>
  </si>
  <si>
    <t>ふれあいコール事業助成金</t>
  </si>
  <si>
    <t>緑区安全・安心まちづくり推進協議会</t>
  </si>
  <si>
    <t>緑・芸術祭事業補助金</t>
  </si>
  <si>
    <t>GROUP創造と森の声、緑区民音楽祭実行委員会、緑区コーラスの会 ほか</t>
  </si>
  <si>
    <t>地域移送活動助成金</t>
  </si>
  <si>
    <t>緑区子育て支援活動事業（子育て広場）補助金</t>
  </si>
  <si>
    <t>みどりっこ育成活動補助金</t>
  </si>
  <si>
    <t>緑区子ども会連絡協議会、緑区山下地区青少年育成会</t>
  </si>
  <si>
    <t>竹山はらっぱ管理運営委員会 ほか</t>
  </si>
  <si>
    <t>山下地域交流センター管理運営委員会 ほか</t>
  </si>
  <si>
    <t>緑区各中学校区学校・家庭・地域連携事業実行委員会</t>
  </si>
  <si>
    <t>緑区青少年指導員事業補助金</t>
  </si>
  <si>
    <t>みどりスポーツフェスティバル事業補助金</t>
  </si>
  <si>
    <t>みどりスポーツフェスティバル実行委員会</t>
  </si>
  <si>
    <t>緑区リユース食器利用促進補助事業補助金</t>
  </si>
  <si>
    <t>あおば音楽ひろば事業補助金</t>
  </si>
  <si>
    <t>NPO法人 65歳からのアートライフ推進会議</t>
  </si>
  <si>
    <t>ならきた町のはらっぱ管理運営委員会 ほか</t>
  </si>
  <si>
    <t>区内各中学校区学校・家庭・地域連携事業実行委員会</t>
  </si>
  <si>
    <t>社会福祉法人 横浜市都筑区社会福祉協議会</t>
  </si>
  <si>
    <t>障害者地域啓発事業補助金</t>
  </si>
  <si>
    <t>都筑区障害児・者福祉団体連絡協議会</t>
  </si>
  <si>
    <t>公募団体</t>
  </si>
  <si>
    <t>町のはらっぱ管理運営補助金</t>
  </si>
  <si>
    <t>都筑区町のはらっぱ管理運営委員会</t>
  </si>
  <si>
    <t>消費生活推進員</t>
  </si>
  <si>
    <t>都筑区民まつり補助金</t>
  </si>
  <si>
    <t>都筑ふれあい健康マラソン大会実行委員会</t>
  </si>
  <si>
    <t>連合自治会・町内会</t>
  </si>
  <si>
    <t>都筑区地域福祉保健計画「つづき あい基金」補助金</t>
  </si>
  <si>
    <t>つづきウォーク＆フェスタ補助金</t>
  </si>
  <si>
    <t>戸塚健康まつり補助金</t>
  </si>
  <si>
    <t>地域で育む青少年健全育成事業補助金</t>
  </si>
  <si>
    <t>とつかエココーディネーター</t>
  </si>
  <si>
    <t>ＳＡＫＡＥヤングフェスティバル実行委員会</t>
  </si>
  <si>
    <t>栄区障害者ふれあい交流事業実行委員会</t>
  </si>
  <si>
    <t>栄区障害児余暇支援事業実行委員会</t>
  </si>
  <si>
    <t>栄区中学校対校駅伝大会実行委員会</t>
  </si>
  <si>
    <t>栄区</t>
  </si>
  <si>
    <t>本郷台駅自転車等放置防止推進協議会 ほか</t>
  </si>
  <si>
    <t>飯島小学校スクールゾーン対策協議会 ほか</t>
  </si>
  <si>
    <t>豊田地区消費生活推進員地区代表 ほか</t>
  </si>
  <si>
    <t>長野県栄村との友好交流事業補助金</t>
  </si>
  <si>
    <t>栄村との交流を行う団体</t>
  </si>
  <si>
    <t>さかえの食と農を育む事業補助金</t>
  </si>
  <si>
    <t>さかえの食と農を育む実行委員会</t>
  </si>
  <si>
    <t>通学路安全マップ作成補助金</t>
  </si>
  <si>
    <t>泉区小学生防犯ブザー購入費補助金</t>
  </si>
  <si>
    <t>スクールゾーン推進組織助成金</t>
  </si>
  <si>
    <t>泉区シニアクラブ連合会</t>
  </si>
  <si>
    <t>泉区内商店会</t>
  </si>
  <si>
    <t>地区経営委員会等</t>
  </si>
  <si>
    <t>泉区</t>
  </si>
  <si>
    <t>高齢者等地域拠点支援事業補助金</t>
  </si>
  <si>
    <t>相談支援事業補助金</t>
  </si>
  <si>
    <t>特定非営利活動法人ＳＨＩＰ</t>
  </si>
  <si>
    <t>件数(件)</t>
  </si>
  <si>
    <t>金額(千円)</t>
  </si>
  <si>
    <t>所管区名</t>
  </si>
  <si>
    <t>特別会計名
（所管局名）</t>
  </si>
  <si>
    <t>補助金の名称</t>
  </si>
  <si>
    <t>交付先</t>
  </si>
  <si>
    <t>所管区、局、
統括本部</t>
  </si>
  <si>
    <t>西区スポーツ振興事業推進委員会</t>
  </si>
  <si>
    <t>区内16地区社会福祉協議会</t>
  </si>
  <si>
    <t>自治会町内会、または自治会町内会と連携した団体</t>
  </si>
  <si>
    <t>区民企画運営事業運営委員会</t>
  </si>
  <si>
    <t>泉区地域ごみ減量化推進活動補助金</t>
  </si>
  <si>
    <t>潜在保育士再就職支援貸付事業補助金</t>
  </si>
  <si>
    <t>団体の再就職支援貸付事業経費に対する補助</t>
  </si>
  <si>
    <t>保土ケ谷中央病院ほか</t>
  </si>
  <si>
    <t>（一社）横浜市助産師会、医療機関、助産所</t>
  </si>
  <si>
    <t>横浜市歯科保健医療センター運営費補助金</t>
  </si>
  <si>
    <t>創業促進助成金</t>
  </si>
  <si>
    <t>経済局</t>
  </si>
  <si>
    <t>市内商店街 ほか</t>
  </si>
  <si>
    <t>市内商店街</t>
  </si>
  <si>
    <t>NPO法人 ふれんどーる ほか</t>
  </si>
  <si>
    <t>振興資金利子補給補助金</t>
  </si>
  <si>
    <t>（公財）横浜企業経営支援財団補助金</t>
  </si>
  <si>
    <t>（公財）横浜企業経営支援財団</t>
  </si>
  <si>
    <r>
      <t>東京ドイツ文化センター</t>
    </r>
  </si>
  <si>
    <t>金融機関からの資金調達において、資本性借入金を利用する市内ベンチャー企業等</t>
  </si>
  <si>
    <t>消費生活協働促進事業補助金</t>
  </si>
  <si>
    <t>特定教育・保育施設移行園保護者負担軽減補助金</t>
  </si>
  <si>
    <t>定期巡回・随時対応型訪問介護看護、認知症対応型共同生活介護、小規模多機能型居宅介護及び看護小規模多機能型居宅介護を開設する法人</t>
  </si>
  <si>
    <t>横浜市医師会立看護師等養成所運営費補助金</t>
  </si>
  <si>
    <t>市民の森愛護会、ふれあいの樹林愛護会、森づくり活動団体</t>
  </si>
  <si>
    <t>区制90周年記念事業補助金（仮称）</t>
  </si>
  <si>
    <t>港北区災害ボランティア連絡会等支援事業補助金</t>
  </si>
  <si>
    <t>泉区消費生活推進員の会</t>
  </si>
  <si>
    <t>地産地消ビジネス創出支援事業補助金
【特別会計】</t>
  </si>
  <si>
    <t>港北区初期消火器具整備費補助金</t>
  </si>
  <si>
    <t>青葉区クールアース講座の認定を受けた団体</t>
  </si>
  <si>
    <t>青葉区</t>
  </si>
  <si>
    <t>あおば美術公募展事業補助金</t>
  </si>
  <si>
    <t>地域貢献を目的とし講習修了者が所属する団体</t>
  </si>
  <si>
    <t>とつかハートプラン補助金</t>
  </si>
  <si>
    <t>自治会町内会広報掲示板整備補助金</t>
  </si>
  <si>
    <t>事業承継・M&amp;A支援事業助成金</t>
  </si>
  <si>
    <t>青少年の交流・活動支援事業補助金</t>
  </si>
  <si>
    <t>幼保小連携推進地区事業補助金</t>
  </si>
  <si>
    <t>新規病児保育実施医療機関の施設整備（建設費）に対する補助</t>
  </si>
  <si>
    <t>保育士資格取得支援事業受講料等補助金</t>
  </si>
  <si>
    <t>横浜市私立保育園園長会実施研修等補助金</t>
  </si>
  <si>
    <t>保育士修学資金貸付事業補助金</t>
  </si>
  <si>
    <t>社会福祉法人ほか</t>
  </si>
  <si>
    <t>学童保育ひまわりクラブ運営委員会 ほか</t>
  </si>
  <si>
    <t>プレイパーク支援事業費補助金</t>
  </si>
  <si>
    <t>NPO法人 横浜にプレイパークを創ろうネットワーク</t>
  </si>
  <si>
    <t>民間保育所建設費等補助金</t>
  </si>
  <si>
    <t>社会福祉法人 ほか</t>
  </si>
  <si>
    <t>民間保育所内装整備費補助金</t>
  </si>
  <si>
    <t>社会福祉法人、企業、NPO法人 ほか</t>
  </si>
  <si>
    <t>民間保育所通園バス等購入補助金</t>
  </si>
  <si>
    <t>社会福祉法人 ほか</t>
  </si>
  <si>
    <t>社会福祉法人ほか</t>
  </si>
  <si>
    <t>学校法人 ほか</t>
  </si>
  <si>
    <t>民間保育所特別整備費補助金</t>
  </si>
  <si>
    <t>（福）近代老人福祉協会ほか</t>
  </si>
  <si>
    <t>（福）同愛会 ほか</t>
  </si>
  <si>
    <t>（福）同塵会 ほか</t>
  </si>
  <si>
    <t>（福）白根学園 ほか</t>
  </si>
  <si>
    <t>（一社）横浜市歯科医師会</t>
  </si>
  <si>
    <t>横浜市がん研究推進助成事業補助金</t>
  </si>
  <si>
    <t>がん対策事業補助金</t>
  </si>
  <si>
    <t>瀬谷駅南口第１地区市街地再開発準備組合</t>
  </si>
  <si>
    <t>横浜市国際競争拠点都市整備事業補助金</t>
  </si>
  <si>
    <t>株式会社相鉄アーバンクリエイツ</t>
  </si>
  <si>
    <t>都市整備局</t>
  </si>
  <si>
    <t>各種補助金一覧表</t>
  </si>
  <si>
    <t>横　浜　市</t>
  </si>
  <si>
    <r>
      <t>横浜市内を活動拠点とする</t>
    </r>
    <r>
      <rPr>
        <u val="single"/>
        <sz val="10"/>
        <rFont val="HG丸ｺﾞｼｯｸM-PRO"/>
        <family val="3"/>
      </rPr>
      <t>団体</t>
    </r>
  </si>
  <si>
    <t>私立幼稚園等はまっ子広場事業補助金</t>
  </si>
  <si>
    <t>幼保小連携推進地区事業推進委員会</t>
  </si>
  <si>
    <t>新設保育所４・５歳児保育室等を活用した年度限定型保育事業助成金</t>
  </si>
  <si>
    <t>認可保育所等</t>
  </si>
  <si>
    <t>認可保育所等の運営費（人件費）に対する補助</t>
  </si>
  <si>
    <t>横浜市園内研修・研究推進事業補助金（仮称）</t>
  </si>
  <si>
    <t>認可保育所等の園内研修・研究にかかる経費に対する補助</t>
  </si>
  <si>
    <t>ピアサポーター派遣費用補助金（仮称）</t>
  </si>
  <si>
    <t>アピアランス事業実施に対する補助金（仮称）</t>
  </si>
  <si>
    <t>がん患者ウィッグ購入費用補助金（仮称）</t>
  </si>
  <si>
    <t>在宅ターミナルケア支援事業補助金（仮称）</t>
  </si>
  <si>
    <t>在宅医療研修事業補助金（仮称）</t>
  </si>
  <si>
    <t>地域まちづくり活動助成金</t>
  </si>
  <si>
    <t>西区自治会・町内会防犯灯整備補助金</t>
  </si>
  <si>
    <t>ふるさと西区推進イベント等開催補助金</t>
  </si>
  <si>
    <t>平成28年度予算</t>
  </si>
  <si>
    <t>YES協働パートナーが主催する講座のうち講座の講師謝金相当額及び会場使用料相当額に対する補助</t>
  </si>
  <si>
    <t>金沢区臨海部エネルギーマネジメント事業の計測等設備の導入に対する補助</t>
  </si>
  <si>
    <t>再生可能エネルギー由来水素ステーションの設置に対する補助</t>
  </si>
  <si>
    <t>イベントの事業費に対する補助</t>
  </si>
  <si>
    <t>団体の交流・研修に要する経費に対する補助</t>
  </si>
  <si>
    <t>団体の運営費（人件費）に対する補助</t>
  </si>
  <si>
    <t>団体の運営費（事務費等）に対する補助</t>
  </si>
  <si>
    <t>自治会町内会の運営費（事務費等）に対する補助</t>
  </si>
  <si>
    <t>個人、自治会町内会の負担軽減に対する補助</t>
  </si>
  <si>
    <t>各地区納税貯蓄組合連合会の市税に関する広報・啓発活動に対する補助</t>
  </si>
  <si>
    <t>団体の運営費（事務費および人件費）に対する補助</t>
  </si>
  <si>
    <t>団体の運営や事業実施に対する補助</t>
  </si>
  <si>
    <t>団体の中国事務所運営事業に対する補助</t>
  </si>
  <si>
    <t>団体の賃借料に対する補助</t>
  </si>
  <si>
    <t>団体の姉妹・友好都市等との友好交流を促進するために行う事業に対する補助</t>
  </si>
  <si>
    <t>高校生の海外留学にかかる費用に対する補助</t>
  </si>
  <si>
    <t>団体が実施する人権啓発活動の事業費に対する補助</t>
  </si>
  <si>
    <t>団体が実施する人権擁護活動の事業費に対する補助</t>
  </si>
  <si>
    <t>団体が実施する生活相談事業の事業費に対する補助</t>
  </si>
  <si>
    <t>団体が実施する相談事業の事業費に対する補助</t>
  </si>
  <si>
    <t>団体が実施する地域交流事業の事業費に対する補助</t>
  </si>
  <si>
    <t>施設管理運営の運営費（事務費等）に対する補助</t>
  </si>
  <si>
    <t>法律援助事業（刑事被疑者弁護援助、少年保護付添援助等）の運営費（事務費等）に対する補助</t>
  </si>
  <si>
    <t>自治会町内会館の施設整備（建設費）に対する補助
※耐震化整備を含む</t>
  </si>
  <si>
    <t>団体が実施する公益的活動の事業費に対する補助</t>
  </si>
  <si>
    <t>団体が実施する公益的活動の事業費又は運営費（事務費等）に対する補助</t>
  </si>
  <si>
    <t>登録ＮＰＯ法人が実施する公益的活動の事業費に対する補助</t>
  </si>
  <si>
    <t>登録ＮＰＯ法人の実施する組織基盤強化の取組に対する補助</t>
  </si>
  <si>
    <t>団体の運営上の課題を解決するためのアドバイザー派遣に関する費用に対する補助</t>
  </si>
  <si>
    <t>団体の事業費又は運営費（事務費等）に対する補助</t>
  </si>
  <si>
    <t>自治会町内会等が所有する防犯灯の維持管理費に対する補助</t>
  </si>
  <si>
    <t>団体の事業費に対する補助</t>
  </si>
  <si>
    <t>事業の運営費（事務費等）に対する補助</t>
  </si>
  <si>
    <t>イベントの運営費（事務費等）に対する補助</t>
  </si>
  <si>
    <t>関係団体等のイベント誘致活動や開催運営費に対する補助</t>
  </si>
  <si>
    <t>団体等の運営費（事務費等）に対する補助</t>
  </si>
  <si>
    <t>団体のその他事業費及び文化施設運営費に対する補助</t>
  </si>
  <si>
    <t>団体の施設整備（建設費）に対する補助</t>
  </si>
  <si>
    <t>団体の中国における海外誘客プロモーション事業に対する補助</t>
  </si>
  <si>
    <t>コンベンションの事業費に対する補助</t>
  </si>
  <si>
    <t>団体の上海事務所現地活動費に対する補助</t>
  </si>
  <si>
    <t>団体の国際ビジネス支援事業に対する補助</t>
  </si>
  <si>
    <t>企業の市内進出に対する補助</t>
  </si>
  <si>
    <t>企業等の市内進出に対する補助</t>
  </si>
  <si>
    <t>団体の海外進出支援事業に対する補助</t>
  </si>
  <si>
    <t>企業の海外展示商談会出展に対する補助</t>
  </si>
  <si>
    <t>中小企業の新技術・新製品開発経費に対する補助</t>
  </si>
  <si>
    <t>中小企業の賃借料に対する補助</t>
  </si>
  <si>
    <t>中小製造業の設備投資や工場の新築・増築等に対する補助</t>
  </si>
  <si>
    <t>中小企業の研究開発成果の情報発信・販路開拓経費に対する補助</t>
  </si>
  <si>
    <t>企業等の事業費に対する補助</t>
  </si>
  <si>
    <t>中小企業の知財経営戦略策定等の経費に対する補助</t>
  </si>
  <si>
    <t>団体の横浜型地域貢献企業認定企業交流会開催に対する補助</t>
  </si>
  <si>
    <t>団体の中小企業相談事業に対する補助</t>
  </si>
  <si>
    <t>中小企業の事業承継の取組に対する補助</t>
  </si>
  <si>
    <t>団体の横浜型地域貢献企業認定事業に対する補助</t>
  </si>
  <si>
    <t>団体の女性起業家支援事業に対する補助</t>
  </si>
  <si>
    <t>団体の中小企業支援センター事業に対する補助</t>
  </si>
  <si>
    <t>中小企業の自社技術ＰＲを行うための販促費用に対する補助</t>
  </si>
  <si>
    <t>中小企業の女性活用推進を目的とした社内環境整備に対する補助</t>
  </si>
  <si>
    <t>中小企業（建設・建築業）の人材育成の取組に対する補助</t>
  </si>
  <si>
    <t>市内で一定期間内に創業した又はする者の創業に係る経費に対する補助</t>
  </si>
  <si>
    <t>市内中小企業者が本市中小企業融資を利用する際にかかる保証料に対する補助</t>
  </si>
  <si>
    <t>横浜市信用保証協会の中小企業者への保証促進に対する補助</t>
  </si>
  <si>
    <t>市内ベンチャー企業等が資本性借入金を利用する際の金利の一部に対する補助</t>
  </si>
  <si>
    <t>市内中小企業及び市内中堅企業が発行する私募債にかかる発行手数料の一部に対する補助</t>
  </si>
  <si>
    <t>空き店舗で新規事業を行う事業者の開業経費に対する補助</t>
  </si>
  <si>
    <t>団体の事業費及び運営費（人件費・事務費）に対する補助</t>
  </si>
  <si>
    <t>団体及び店舗経営者の事業費に対する補助</t>
  </si>
  <si>
    <t>店舗経営者の事業費に対する補助</t>
  </si>
  <si>
    <t>団体の運営費（人件費等）及び事業費に対する補助</t>
  </si>
  <si>
    <t>市内で活動する団体の事業費に対する補助</t>
  </si>
  <si>
    <t>団体の離職対策・生活安定相談事業に対する補助</t>
  </si>
  <si>
    <t>団体の技能職振興事業に対する補助</t>
  </si>
  <si>
    <t>団体の事業に対する補助</t>
  </si>
  <si>
    <t>団体の各種事業費に対する補助</t>
  </si>
  <si>
    <t>団体の後継者育成事業に対する補助</t>
  </si>
  <si>
    <t>本場内事業者の電動式のフォークリフト・ターレットへの買換え資金に対する補助</t>
  </si>
  <si>
    <t>南部市場跡地内事業者の南部市場跡地内での移転費に対する補助</t>
  </si>
  <si>
    <t>南部市場跡地内事業者が横浜市中小企業融資制度利用時に負担する信用保証料に対する補助</t>
  </si>
  <si>
    <t>南部市場跡地内事業者の管理棟からの移転等に対する補助</t>
  </si>
  <si>
    <t>と畜業者のと畜業務費に対する補助</t>
  </si>
  <si>
    <t>と畜業者の財務基盤強化に対する補助</t>
  </si>
  <si>
    <t>卸売業者の集荷経費に対する補助</t>
  </si>
  <si>
    <t>卸売業者の財務基盤強化に対する補助</t>
  </si>
  <si>
    <t>市内の食肉小売店組合の枝肉カット経費及び配送費に対する補助</t>
  </si>
  <si>
    <t>食肉安定供給のため生産者の出荷する肉牛・肉豚に対する補助</t>
  </si>
  <si>
    <t>食肉市場保健室の事業費に対する補助</t>
  </si>
  <si>
    <t>（公財）よこはまユースの事業費に対する補助</t>
  </si>
  <si>
    <t>横浜市保護司会協議会の事業費に対する補助</t>
  </si>
  <si>
    <t>NPO法人ほかの事業費に対する補助</t>
  </si>
  <si>
    <t>NPO法人の事業費に対する補助</t>
  </si>
  <si>
    <t>平成28年横浜市青少年指導員研修会の開催に係る事業費に対する補助</t>
  </si>
  <si>
    <t>事業実施団体の事業費に対する補助</t>
  </si>
  <si>
    <t>私立幼稚園・認定こども園の子育て支援事業及び運営費に対する補助</t>
  </si>
  <si>
    <t>団体の子育て支援事業及び運営費に対する補助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</si>
  <si>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</si>
  <si>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</si>
  <si>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</si>
  <si>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地域子育て支援拠点の施設整備（改修費）に対する補助</t>
  </si>
  <si>
    <t>被保護世帯等の求職活動の支援と待機児童解消に対する補助</t>
  </si>
  <si>
    <t>推進地区事業推進委員会の研究・研修に対する補助</t>
  </si>
  <si>
    <t>実行委員会の研究・研修に対する補助</t>
  </si>
  <si>
    <t>認可保育所整備費用借入金の元金償還に対する補助</t>
  </si>
  <si>
    <t>認可保育所整備費用借入金の利子償還に対する補助</t>
  </si>
  <si>
    <t>24時間型緊急一時保育を実施すると承認された法人の運営費（人件費）に対する補助</t>
  </si>
  <si>
    <t>認可外保育施設の検査・保険加入及び児童の健診に対する補助</t>
  </si>
  <si>
    <t>移管先法人の施設整備（建設費）に対する補助</t>
  </si>
  <si>
    <t>移管先法人の三者協議会に伴う保育経費に対する補助</t>
  </si>
  <si>
    <t>移管先法人の引継ぎ・共同保育への職員派遣に対する補助</t>
  </si>
  <si>
    <t>移管先法人の業務報告書の提出にかかる経費に対する補助</t>
  </si>
  <si>
    <t>認可保育所の賃借料に対する補助</t>
  </si>
  <si>
    <t>幼稚園等の事業費に対する補助</t>
  </si>
  <si>
    <t>幼稚園利用者の入園料、保育料の個人負担の軽減に対する補助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</si>
  <si>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</si>
  <si>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</si>
  <si>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</si>
  <si>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</si>
  <si>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</si>
  <si>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</si>
  <si>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運営委員会ほかの事業費に対する補助</t>
  </si>
  <si>
    <t>ＮＰＯ法人の事業費に対する補助</t>
  </si>
  <si>
    <t>認可保育所と認定こども園の施設整備（建設費）に対する補助</t>
  </si>
  <si>
    <t>認可保育所の施設整備（改修費）に対する補助</t>
  </si>
  <si>
    <t>認可保育所の通園用バスの購入に対する補助</t>
  </si>
  <si>
    <t>横浜保育室の認可保育所移行の施設整備費に対する補助</t>
  </si>
  <si>
    <t>認可保育所と認定こども園の事業費に対する補助</t>
  </si>
  <si>
    <t>小規模保育事業の整備（改修費）に対する補助</t>
  </si>
  <si>
    <t>小規模保育事業の施設整備（建設費）に対する補助</t>
  </si>
  <si>
    <t>認定こども園の施設整備（改修費）に対する補助</t>
  </si>
  <si>
    <t>認可保育所の施設整備（建設費）に対する補助</t>
  </si>
  <si>
    <t>家庭的保育事業の整備（改修費）に対する補助</t>
  </si>
  <si>
    <t>認可外保育施設の整備費と運営費に対する補助</t>
  </si>
  <si>
    <t>社会福祉法人の運営費（人件費）に対する補助</t>
  </si>
  <si>
    <t>団体の事務費及び運営費に対する補助</t>
  </si>
  <si>
    <t>NPO法人よこはまチャイルドラインの電話相談事業
（運営費補助を含む）に対する補助</t>
  </si>
  <si>
    <t>児童福祉施設の施設整備（建設費）に対する補助</t>
  </si>
  <si>
    <t>児童福祉施設整備費用借入金の元金償還に対する補助</t>
  </si>
  <si>
    <t>児童福祉施設整備費用借入金の利子償還に対する補助</t>
  </si>
  <si>
    <t>地域の見守り活動の事業費に対する補助</t>
  </si>
  <si>
    <t>事業者の購入に対する補助</t>
  </si>
  <si>
    <t>ハンディキャブ事業の事業費に対する補助</t>
  </si>
  <si>
    <t>ガイドボランティア事業の事業費に対する補助</t>
  </si>
  <si>
    <t>緑園地域交流センターの運営費（事務費等）に対する補助</t>
  </si>
  <si>
    <t>災害時特別避難場所応急備蓄物資の購入に対する補助</t>
  </si>
  <si>
    <t>行事の事業費に対する補助</t>
  </si>
  <si>
    <t>会議等の参加経費に対する補助</t>
  </si>
  <si>
    <t>スポーツ大会の事業費に対する補助</t>
  </si>
  <si>
    <t>団体の経営改善に対する補助</t>
  </si>
  <si>
    <t>研修の受講料に対する補助</t>
  </si>
  <si>
    <t>福祉車両の購入に対する補助</t>
  </si>
  <si>
    <t>医療費助成事業における適正かつ円滑な現物給付の推進に係る運営費（事務費等）に対する補助</t>
  </si>
  <si>
    <t>施設の運営費（事務費等）に対する補助</t>
  </si>
  <si>
    <t>セミナー等の開催に必要となる経費に対する補助</t>
  </si>
  <si>
    <t>施設の外国人介護福祉士候補生受入に係る費用に対する補助</t>
  </si>
  <si>
    <t>研修の事業費に対する補助</t>
  </si>
  <si>
    <t>団体の認知症介護実践リーダー研修受講料に対する補助</t>
  </si>
  <si>
    <t>事業の運営費（人件費）に対する補助</t>
  </si>
  <si>
    <t>団体の要保護世帯への不動産担保型生活資金貸付事業に対する補助</t>
  </si>
  <si>
    <t>福祉施設整備費用借入金の元金償還に対する補助</t>
  </si>
  <si>
    <t>福祉施設整備費用借入金の元金償還及び利子補給に対する補助</t>
  </si>
  <si>
    <t>福祉施設整備費用借入金の利子償還に対する補助</t>
  </si>
  <si>
    <t>施設及び設備整備に係る借入金の元金償還に対する補助</t>
  </si>
  <si>
    <t>団体、法人の施設整備（建設費）に対する補助</t>
  </si>
  <si>
    <t>施設及び設備整備に係る借入金の利子償還に対する補助</t>
  </si>
  <si>
    <t>施設及び設備整備費に係る借入金の利子償還に対する補助</t>
  </si>
  <si>
    <t>社会福祉法人の大規模修繕に対する補助</t>
  </si>
  <si>
    <t>健康診断費の個人負担の軽減に対する補助</t>
  </si>
  <si>
    <t>帰国者・接触者外来設置予定病院の診療体制の強化に対する補助</t>
  </si>
  <si>
    <t>団体の食育プロモーションに対する補助</t>
  </si>
  <si>
    <t>団体の献眼・献腎登録事業、移植推進事業に対する補助</t>
  </si>
  <si>
    <t>団体の広報相談事業に対する補助</t>
  </si>
  <si>
    <t>医療機器の購入に対する補助</t>
  </si>
  <si>
    <t>食品関係事業者の自主衛生管理の推進に対する補助</t>
  </si>
  <si>
    <t>環境衛生営業者５業種（理容・美容・クリーニング・旅館・公衆浴場）の自主衛生管理に対する補助</t>
  </si>
  <si>
    <t>横浜市浴場協同組合に加盟している浴場施設の設備改善等に対する補助</t>
  </si>
  <si>
    <t>民営西寺尾火葬場利用料の個人負担の軽減に対する補助</t>
  </si>
  <si>
    <t>猫の不妊去勢手術の普及推進のため、市民が実施する手術の費用に対する補助</t>
  </si>
  <si>
    <t>犬や猫のマイクロチップ装着の普及推進のため、市民が実施する装着の費用に対する補助</t>
  </si>
  <si>
    <t>横浜市在住の組合員の保健の向上のための保健事業の執行に要する費用に対する補助</t>
  </si>
  <si>
    <t>物品購入費用の個人負担の軽減に対する補助</t>
  </si>
  <si>
    <t>病院の運営費（人件費）に対する補助</t>
  </si>
  <si>
    <t>看護学校の運営費（人件費）に対する補助</t>
  </si>
  <si>
    <t>地域医療連携センターの運営費（事務費等）に対する補助</t>
  </si>
  <si>
    <t>休日急患診療所の運営費（人件費）等に対する補助</t>
  </si>
  <si>
    <t>夜間急病センターの運営費（人件費）等に対する補助</t>
  </si>
  <si>
    <t>医療機関の未収金の損失補てんに対する補助</t>
  </si>
  <si>
    <t>整備資金貸付金調達の資金調達コストに対する補助</t>
  </si>
  <si>
    <t>施設整備費用借入金の利子償還に対する補助</t>
  </si>
  <si>
    <t>研修会の運営費（事務費）等に対する補助</t>
  </si>
  <si>
    <t>医療機関の運営費（人件費）に対する補助</t>
  </si>
  <si>
    <t>医療機関等の施設整備（建設費）等に対する補助</t>
  </si>
  <si>
    <t>該当医療機関の事業費に対する補助</t>
  </si>
  <si>
    <t>病院の運営費（事務費等）に対する補助</t>
  </si>
  <si>
    <t>病院の施設整備（建設費）等に対する補助</t>
  </si>
  <si>
    <t>産科医療機関等の運営費（人件費）に対する補助</t>
  </si>
  <si>
    <t>病院の運営費（人件費）等に対する補助</t>
  </si>
  <si>
    <t>看護学校の施設整備（建設費）に対する補助</t>
  </si>
  <si>
    <t>在宅医療推進事業の運営費（事務費等）に対する補助</t>
  </si>
  <si>
    <t>歯科保健医療センターの運営費（人件費）等に対する補助</t>
  </si>
  <si>
    <t>医療機関の事業費に対する補助</t>
  </si>
  <si>
    <t>横浜臨床研究ネットワークの運営費（人件費）に対する補助</t>
  </si>
  <si>
    <t>医療機関の施設整備（建設費）等に対する補助</t>
  </si>
  <si>
    <t>医療機関の運営費（事務費）等に対する補助</t>
  </si>
  <si>
    <t>大学（研究機関）の研究費に対する補助</t>
  </si>
  <si>
    <t>保健医療関係団体の事業費に対する補助</t>
  </si>
  <si>
    <t>NPO団体の事業費に対する補助</t>
  </si>
  <si>
    <t>市民（患者）の購入に対する補助</t>
  </si>
  <si>
    <t>市民（患者）の個人負担の軽減に対する補助</t>
  </si>
  <si>
    <t>自立分散型エネルギー設備の購入に対する補助</t>
  </si>
  <si>
    <t>固定式水素ステーションの設置に対する補助</t>
  </si>
  <si>
    <t>移動式水素ステーションの賃借料に対する補助</t>
  </si>
  <si>
    <t>燃料電池自動車の購入に対する補助</t>
  </si>
  <si>
    <t>青年就農者の就農意欲の喚起と就農後の定着を図るための給付金</t>
  </si>
  <si>
    <t>農業者組織団体の事業計画策定に対する補助</t>
  </si>
  <si>
    <t>農業者組織団体の農業基盤整備に対する補助</t>
  </si>
  <si>
    <t>施設管理運営委員会の運営費（事務費等）に対する補助</t>
  </si>
  <si>
    <t>農地所有者の事業協力を図るための協力金</t>
  </si>
  <si>
    <t>借入金の利子償還に対する補助</t>
  </si>
  <si>
    <t>造成資金の個人負担の軽減に対する補助</t>
  </si>
  <si>
    <t>家畜防疫対策の費用等に対する補助</t>
  </si>
  <si>
    <t>団体の自主活動に対する補助</t>
  </si>
  <si>
    <t>女性農業者の自主活動に対する補助</t>
  </si>
  <si>
    <t>農業用機械・設備の購入料金に対する補助</t>
  </si>
  <si>
    <t>個人農業者の環境に配慮した営農活動に対する補助</t>
  </si>
  <si>
    <t>周辺環境との調和を図る設備の施設整備（建設費）に対する補助</t>
  </si>
  <si>
    <t>農業用機械・設備の購入に対する補助</t>
  </si>
  <si>
    <t>カラスの巣の除去費用の個人負担の軽減に対する補助</t>
  </si>
  <si>
    <t>森づくり活動の事業費に対する補助</t>
  </si>
  <si>
    <t>緑地保存地区等の指定地の樹林地維持管理に対する補助</t>
  </si>
  <si>
    <t>収穫体験農園の施設整備（建設費）に対する補助</t>
  </si>
  <si>
    <t>剪定枝堆肥化施設および機械の購入に対する補助</t>
  </si>
  <si>
    <t>地域の緑化の推進に対する補助</t>
  </si>
  <si>
    <t>施設の緑化の推進に対する補助</t>
  </si>
  <si>
    <t>名木古木の樹木の保存に対する補助</t>
  </si>
  <si>
    <t>施設等の緑化の推進に対する補助</t>
  </si>
  <si>
    <t>地産地消人材育成講座修了者の自主活動に対する補助</t>
  </si>
  <si>
    <t>農業者組織団体の省力機械導入等に対する補助</t>
  </si>
  <si>
    <t>農業者組織団体の農地および農景観の保全に対する補助</t>
  </si>
  <si>
    <t>直売所・加工所の備品の購入に対する補助</t>
  </si>
  <si>
    <t>援農組織の事業費に対する助成金</t>
  </si>
  <si>
    <t>市民農園の施設整備（建設費）に対する補助</t>
  </si>
  <si>
    <t>ブランド農産物出荷用資材の購入に対する補助</t>
  </si>
  <si>
    <t>団体の消費宣伝・市民交流活動に対する補助</t>
  </si>
  <si>
    <t>農業者組織団体の水源確保整備に対する補助</t>
  </si>
  <si>
    <t>農業者組織団体の水路機能維持整備に対する補助</t>
  </si>
  <si>
    <t>地産地消ビジネス事業の事業開始のための初期費用に対する補助</t>
  </si>
  <si>
    <t>各区環境事業推進委員連絡協議会の活動費に対する補助</t>
  </si>
  <si>
    <t>職業訓練校の運営費（事務費等）に対する補助</t>
  </si>
  <si>
    <t>塀・門・擁壁などの除去移設の施設整備（建設費）に対する補助</t>
  </si>
  <si>
    <t>工事費用の個人負担の軽減に対する補助</t>
  </si>
  <si>
    <t>診断・設計・工事費用の個人負担の軽減に対する補助</t>
  </si>
  <si>
    <t>耐震診断費用の個人負担の軽減に対する補助</t>
  </si>
  <si>
    <t>設計・工事費用の個人負担の軽減に対する補助</t>
  </si>
  <si>
    <t>物品購入費等の個人負担の軽減に対する補助</t>
  </si>
  <si>
    <t>みなとみらい公共駐車場の整備に係る借入金の元金償還に対する補助</t>
  </si>
  <si>
    <t>家賃及び整備費の個人負担の軽減に対する補助</t>
  </si>
  <si>
    <t>家賃の個人負担の軽減に対する補助</t>
  </si>
  <si>
    <t>利子支払額の個人負担の軽減に対する補助</t>
  </si>
  <si>
    <t>マンション再生活動費用の個人負担の軽減に対する補助</t>
  </si>
  <si>
    <t>歴史的建造物の保全改修工事に対する補助</t>
  </si>
  <si>
    <t>歴史的建造物の維持管理に対する補助</t>
  </si>
  <si>
    <t>歴史的建造物の内部のリノベーション助成を行う者の事業費に対する補助</t>
  </si>
  <si>
    <t>管理運営費用借入金の利子償還に対する補助</t>
  </si>
  <si>
    <t>施設の施設整備（建設費）に対する補助</t>
  </si>
  <si>
    <t>事業の運営費に対する補助</t>
  </si>
  <si>
    <t>市街地再開発事業の工事費等に対する補助</t>
  </si>
  <si>
    <t>市街地再開発事業の補償費に対する補助</t>
  </si>
  <si>
    <t>市街地再開発事業の設計等に対する補助</t>
  </si>
  <si>
    <t>地域再生まちづくり事業の活用施設等の改修・管理費等に対する補助</t>
  </si>
  <si>
    <t>協議会の協議会運営等に対する補助</t>
  </si>
  <si>
    <t>施設の施設整備（建設費）等に対する補助</t>
  </si>
  <si>
    <t>融資資金用借入金の利子償還に対する補助</t>
  </si>
  <si>
    <t>グループ及び組織の事業費に対する補助</t>
  </si>
  <si>
    <t>組織の施設整備（建設費）に対する補助</t>
  </si>
  <si>
    <t>グループの事業費に対する補助</t>
  </si>
  <si>
    <t>グループの施設整備（建設費）に対する補助</t>
  </si>
  <si>
    <t>老朽建築物の除却及び不燃化新築に要する費用等に対する補助</t>
  </si>
  <si>
    <t>団体のエリアマネジメント事業費に対する補助</t>
  </si>
  <si>
    <t>土地区画整理事業の事業費及び調査費に対する補助</t>
  </si>
  <si>
    <t>防災施設の施設整備（建設費）に対する補助</t>
  </si>
  <si>
    <t>木造住宅の不燃化・耐震改修に要する費用に対する補助</t>
  </si>
  <si>
    <t>市街地再開発の調査設計計画費に対する補助</t>
  </si>
  <si>
    <t>施設の工事費等に対する補助</t>
  </si>
  <si>
    <t>公道移管に伴う測量費用の個人負担の軽減に対する補助</t>
  </si>
  <si>
    <t>公道移管に伴う公図訂正の測量費用の個人負担の軽減に対する補助</t>
  </si>
  <si>
    <t>道路交通情報提供業務の運営費（人件費）に対する補助</t>
  </si>
  <si>
    <t>私道整備費用の個人負担の軽減に対する補助</t>
  </si>
  <si>
    <t>民営自転車駐車場の施設整備（建設費）に対する補助</t>
  </si>
  <si>
    <t>生活交通バス路線の運行経費に対する補助</t>
  </si>
  <si>
    <t>実証実験運行等の運行経費等に対する補助</t>
  </si>
  <si>
    <t>バスロケーションシステム整備等の事業費に対する補助</t>
  </si>
  <si>
    <t>都市計画道路整備費用借入金の元金および利子の償還に対する補助</t>
  </si>
  <si>
    <t>水辺愛護会の清掃除草活動、自主的活動に対する補助</t>
  </si>
  <si>
    <t>グリーン経営認証の取得費用の一部に対する補助</t>
  </si>
  <si>
    <t>船会社等の航路の維持・拡大に係る事業経費等に対する補助</t>
  </si>
  <si>
    <t>イベント等の事業費に対する補助</t>
  </si>
  <si>
    <t>客船の入港諸経費の一部に対する補助</t>
  </si>
  <si>
    <t>イベント等の運営費（事務費等）に対する補助</t>
  </si>
  <si>
    <t>客船の船舶給水料の一部に対する補助</t>
  </si>
  <si>
    <t>自治会町内会の初期消火器具等整備に対する補助</t>
  </si>
  <si>
    <t>私立学校等の施設・設備の整備に対する補助</t>
  </si>
  <si>
    <t>私学団体の研究・研修に対する補助</t>
  </si>
  <si>
    <t>教育大会等の会場関係費に対する補助</t>
  </si>
  <si>
    <t>指定文化財等の維持管理に対する補助</t>
  </si>
  <si>
    <t>指定文化財等の修理復旧に対する補助</t>
  </si>
  <si>
    <t>指定文化財等の保護育成に対する補助</t>
  </si>
  <si>
    <t>横浜市が施設を有する昭和村、南伊豆町との交流事業に対する補助</t>
  </si>
  <si>
    <t>市会議員の健康管理に対する補助</t>
  </si>
  <si>
    <t>会派又は議員の調査研究その他の活動に資するため必要な経費に対する補助</t>
  </si>
  <si>
    <t>施設の管理運営に対する補助</t>
  </si>
  <si>
    <t>鶴見区水防協議会の運営費（事務費等）に対する補助</t>
  </si>
  <si>
    <t>自治会町内会の防犯灯修繕に対する補助</t>
  </si>
  <si>
    <t>団体・法人の地域防災力の向上に対する補助</t>
  </si>
  <si>
    <t>学生のアルバイト賃金に対する補助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</si>
  <si>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</si>
  <si>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</si>
  <si>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</si>
  <si>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</si>
  <si>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団体の「わが町かながわとっておき」の選定・広報活動（事務費等）に対する補助</t>
  </si>
  <si>
    <t>団体の開設準備費用に対する補助</t>
  </si>
  <si>
    <t>団体の情報紙作成に対する補助</t>
  </si>
  <si>
    <t>団体のリユース食器利用促進に対する補助</t>
  </si>
  <si>
    <t>家具転倒防止対策費用の個人負担の軽減に対する補助</t>
  </si>
  <si>
    <t>訓練用資機材及び物品の購入に対する補助</t>
  </si>
  <si>
    <t>ひとり暮らし高齢者等への定期的訪問・見守り活動の事業費に対する補助</t>
  </si>
  <si>
    <t>感震ブレーカーの購入に対する補助</t>
  </si>
  <si>
    <t>団体のホームページ開設に対する補助</t>
  </si>
  <si>
    <t>防犯灯の設置に対する補助</t>
  </si>
  <si>
    <t>イベントの会場設営費等に対する補助</t>
  </si>
  <si>
    <t>サロンの運営費等に対する補助</t>
  </si>
  <si>
    <t>防災情報付掲示板の設置等に対する補助</t>
  </si>
  <si>
    <t>初期消火器具等の整備に対する補助</t>
  </si>
  <si>
    <t>中区デイ銭湯事業の運営費（事務費等）に対する補助</t>
  </si>
  <si>
    <t>協議会の事業費に対する補助</t>
  </si>
  <si>
    <t>自治会町内会の掲示板整備に対する補助</t>
  </si>
  <si>
    <t>施設の管理運営費に対する補助</t>
  </si>
  <si>
    <t>イベントの開港記念会館100周年記念事業に対する補助</t>
  </si>
  <si>
    <t>施設のグランマ保育園事業の絵本貸出実施のための図書購入費の補助に対する補助</t>
  </si>
  <si>
    <t>桜の所有者（団体、個人）の樹木の維持管理経費に対する補助</t>
  </si>
  <si>
    <t>学校・家庭・地域連携事業の事業費に対する補助</t>
  </si>
  <si>
    <t>購入・設置費用の個人負担の軽減に対する補助</t>
  </si>
  <si>
    <t>団体の第3期港南区地域福祉保健計画の推進に係る事業に対する補助</t>
  </si>
  <si>
    <t>障害児余暇支援の事業費に対する補助</t>
  </si>
  <si>
    <t>連携推進事業（自立支援協議会）の事業費に対する補助</t>
  </si>
  <si>
    <t>地区活動の運営費（事務費等）に対する補助</t>
  </si>
  <si>
    <t>防災事業の運営費（事務費等）に対する補助</t>
  </si>
  <si>
    <t>防犯事業の運営費（事務費等）に対する補助</t>
  </si>
  <si>
    <t>団体の「高齢者と地域のつながりづくり」に資する事業に対する補助</t>
  </si>
  <si>
    <t>団体の子どもたちの地域への一体感創出等地域スポーツ振興に貢献に対する補助</t>
  </si>
  <si>
    <t>団体等の事業費に対する補助</t>
  </si>
  <si>
    <t>市民活動・地域活動の事業費に対する補助</t>
  </si>
  <si>
    <t>団体の地域の防犯活動に資する物品購入や講演会の開催等に対する補助</t>
  </si>
  <si>
    <t>事業の中高年や主婦層を中心としたパソコン初心者に対するIT普及の推進、相談及び講習会に対する補助</t>
  </si>
  <si>
    <t>リユース食器のレンタル費用及び購入費用に対する補助</t>
  </si>
  <si>
    <t>団体の地域における災害時要援護者を含めた防災力の強化や支えあいの仕組みづくりに対する補助</t>
  </si>
  <si>
    <t>交付先が設置する都筑区地域福祉保健計画「つづき あい」基金の区民・団体等に対する助成に対する補助</t>
  </si>
  <si>
    <t>団体のイベントにおけるリユース食器利用に対する補助</t>
  </si>
  <si>
    <t>ボランティア団体の事業費に対する補助</t>
  </si>
  <si>
    <t>団体の防犯活動に対する補助</t>
  </si>
  <si>
    <t>団体の購入に対する補助</t>
  </si>
  <si>
    <t>自治会町内会館等の建物の耐震性向上に対する補助</t>
  </si>
  <si>
    <t>ダンボールコンポストの基材の購入に対する補助</t>
  </si>
  <si>
    <t>災害時要援護者避難支援訓練の事業費に対する補助</t>
  </si>
  <si>
    <t>団体の区民文化祭や区民ホール展示活動など文化支援活動に対する補助</t>
  </si>
  <si>
    <t>防犯灯の設置・更新に対する補助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</si>
  <si>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</si>
  <si>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</si>
  <si>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</si>
  <si>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</si>
  <si>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</si>
  <si>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</si>
  <si>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団体のテーマに沿った寸劇のシナリオ作りから寸劇作成までの費用に対する補助</t>
  </si>
  <si>
    <t>団体の地域の団体が連携して行う青少年健全育成事業に対する補助</t>
  </si>
  <si>
    <t>団体の地域課題の解決に取り組む団体の運営に対する補助</t>
  </si>
  <si>
    <t>市民活動団体の公益的事業に対する補助</t>
  </si>
  <si>
    <t>人事委員会事務局</t>
  </si>
  <si>
    <t>こども
青少年局</t>
  </si>
  <si>
    <t>NO.</t>
  </si>
  <si>
    <t>選挙管理
委員会事務局</t>
  </si>
  <si>
    <t>泉区地域の子ども交流支援事業補助金
（旧：泉区青少年の居場所づくり事業補助金）</t>
  </si>
  <si>
    <t>とつかエココーディネーター活動支援補助金
（仮称）</t>
  </si>
  <si>
    <t>開港記念会館100周年記念事業補助金（仮称）</t>
  </si>
  <si>
    <t>神奈川区感震ブレーカー等設置推進事業補助金
（仮称）</t>
  </si>
  <si>
    <t>保育士確保推進モデル事業補助金（仮称）</t>
  </si>
  <si>
    <t>ネット・ゼロ・エネルギー・ハウス普及促進補助（仮称）</t>
  </si>
  <si>
    <t>NPO法人が行うがん関連事業補助金</t>
  </si>
  <si>
    <t>従来型特別養護老人ホーム大規模修繕費補助金
（仮称）</t>
  </si>
  <si>
    <t>再生可能エネルギー由来水素ステーション設置費補助金（仮称）</t>
  </si>
  <si>
    <t>自治会町内会館整備費補助金
（自治会町内会館耐震化整備助成含む）</t>
  </si>
  <si>
    <t>国際経済交流事業補助金
（国際ビジネス支援事業費）</t>
  </si>
  <si>
    <t>横浜市民間社会福祉施設等償還金助成
（障害児施設・児童福祉施設）</t>
  </si>
  <si>
    <t>民間社会福祉施設利子補給補助金
（障害児施設・児童福祉施設）</t>
  </si>
  <si>
    <t>横浜市民間社会福祉施設等償還金助成
（障害児施設・児童福祉施設）※特定資金分</t>
  </si>
  <si>
    <t>民間社会福祉施設利子補給補助金
（障害児施設、児童福祉施設）※特定資金分</t>
  </si>
  <si>
    <t>民間社会福祉施設等償還金補助金
（地域ケアプラザ）</t>
  </si>
  <si>
    <t>民間社会福祉施設等利子補給補助金
（地域ケアプラザ）</t>
  </si>
  <si>
    <t>高齢者向け優良賃貸住宅事業助成費
（家賃減額補助・整備費補助）</t>
  </si>
  <si>
    <t>子育て世帯向け地域優良賃貸住宅事業助成費
（家賃助成・整備費補助）</t>
  </si>
  <si>
    <t>公共駐車場管理運営対策費補助金
（みなとみらい公共駐車場）</t>
  </si>
  <si>
    <t>公共駐車場管理運営対策費補助金
（山下町公共駐車場）</t>
  </si>
  <si>
    <t>都市鉄道利便増進事業費補助金
（神奈川東部方面線整備）</t>
  </si>
  <si>
    <t>鉄道駅総合改善事業費補助金
（ＪＲ関内駅北口整備事業）</t>
  </si>
  <si>
    <t>鉄道駅総合改善事業費補助金
（金沢八景駅周辺整備事業）</t>
  </si>
  <si>
    <t>（公財）横浜市芸術文化振興財団補助金
（赤レンガ）</t>
  </si>
  <si>
    <t>各種大会補助金
（神奈川県中学校駅伝競走大会に対する補助）</t>
  </si>
  <si>
    <t>金沢区団地再生モデル事業補助金（仮称）</t>
  </si>
  <si>
    <t>栄区災害時要援護者支援事業補助金（仮称）</t>
  </si>
  <si>
    <t>（独）日本貿易振興機構</t>
  </si>
  <si>
    <t>横浜市民間児童福祉施設中規模修繕助成
（移管後中規模修繕）</t>
  </si>
  <si>
    <t>横浜市立保育所の民間移管に伴う補助金
（三者協議会保育経費）</t>
  </si>
  <si>
    <t>横浜市立保育所の民間移管に伴う補助金
（報告事務経費）</t>
  </si>
  <si>
    <t>民間社会福祉施設等償還金補助金
（救護、障害者）</t>
  </si>
  <si>
    <t>特定資金利子補給補助金
（障害者、地活、老健）</t>
  </si>
  <si>
    <t>県立こども医療センター ほか３病院</t>
  </si>
  <si>
    <t>わが町かながわとっておき実行委員会（仮称）</t>
  </si>
  <si>
    <t>大岡はらっぱ管理運営委員会 ほか</t>
  </si>
  <si>
    <t>港北区災害ボランティア連絡会 ほか</t>
  </si>
  <si>
    <t>イベント・市民活動・地域活動の事業費に対する補助</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</si>
</sst>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quot;▲ &quot;#,##0"/>
    <numFmt numFmtId="180" formatCode="[DBNum3][$-411]0"/>
    <numFmt numFmtId="181" formatCode="#,##0;[Red]#,##0"/>
    <numFmt numFmtId="182" formatCode="#,##0;&quot;△&quot;#,##0;&quot;―&quot;"/>
    <numFmt numFmtId="183" formatCode="#,##0.0;[Red]\-#,##0.0"/>
    <numFmt numFmtId="184" formatCode="0.0_ "/>
    <numFmt numFmtId="185" formatCode="#,##0_ ;[Red]\-#,##0\ "/>
    <numFmt numFmtId="186" formatCode="0&quot;千&quot;&quot;円&quot;"/>
    <numFmt numFmtId="187" formatCode="0&quot;件&quot;"/>
    <numFmt numFmtId="188" formatCode="0\-0\-0"/>
    <numFmt numFmtId="189" formatCode="0;&quot;▲ &quot;0"/>
    <numFmt numFmtId="190" formatCode="#,##0;[Red]&quot;△&quot;#,##0;[Blue]\-"/>
    <numFmt numFmtId="191" formatCode="\(#,##0\);[Red]\(&quot;△&quot;#,##0\);[Blue]\(\-\)"/>
    <numFmt numFmtId="192" formatCode="0_ "/>
    <numFmt numFmtId="193" formatCode="#,##0.0;&quot;▲ &quot;#,##0.0"/>
    <numFmt numFmtId="194" formatCode="#,##0;&quot;△&quot;#,##0"/>
    <numFmt numFmtId="195" formatCode="\(0&quot;件&quot;\)"/>
    <numFmt numFmtId="196" formatCode="0&quot;件&quot;;&quot;△&quot;0&quot;件&quot;"/>
    <numFmt numFmtId="197" formatCode="#,##0_);\(#,##0\)"/>
    <numFmt numFmtId="198" formatCode="&quot;Yes&quot;;&quot;Yes&quot;;&quot;No&quot;"/>
    <numFmt numFmtId="199" formatCode="&quot;True&quot;;&quot;True&quot;;&quot;False&quot;"/>
    <numFmt numFmtId="200" formatCode="&quot;On&quot;;&quot;On&quot;;&quot;Off&quot;"/>
    <numFmt numFmtId="201" formatCode="General&quot;件&quot;"/>
    <numFmt numFmtId="202" formatCode="?,??0;&quot;△&quot;?,???,??0"/>
    <numFmt numFmtId="203" formatCode="\(_ * #,##0\)_ ;_ * \-#,##0_ ;_ * &quot;-&quot;_ ;_ @_ "/>
    <numFmt numFmtId="204" formatCode="yyyy&quot;年&quot;m&quot;月&quot;d&quot;日&quot;;@"/>
    <numFmt numFmtId="205" formatCode="[$-411]ggge&quot;年&quot;m&quot;月&quot;d&quot;日&quot;;@"/>
    <numFmt numFmtId="206" formatCode="[$-411]ge\.m\.d;@"/>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0000;&quot;△ &quot;#,##0.0000000"/>
    <numFmt numFmtId="214" formatCode="#,##0.00000000;&quot;△ &quot;#,##0.00000000"/>
    <numFmt numFmtId="215" formatCode="#,##0.000000000;&quot;△ &quot;#,##0.000000000"/>
    <numFmt numFmtId="216" formatCode="#,##0.0000000000;&quot;△ &quot;#,##0.0000000000"/>
    <numFmt numFmtId="217" formatCode="#,##0.00000000000;&quot;△ &quot;#,##0.00000000000"/>
    <numFmt numFmtId="218" formatCode="#,##0.000000000000;&quot;△ &quot;#,##0.000000000000"/>
    <numFmt numFmtId="219" formatCode="#,##0.0000000000000;&quot;△ &quot;#,##0.0000000000000"/>
    <numFmt numFmtId="220" formatCode="#,##0.00000000000000;&quot;△ &quot;#,##0.00000000000000"/>
    <numFmt numFmtId="221" formatCode="#,##0.000000000000000;&quot;△ &quot;#,##0.000000000000000"/>
    <numFmt numFmtId="222" formatCode="#,##0.0000000000000000;&quot;△ &quot;#,##0.0000000000000000"/>
    <numFmt numFmtId="223" formatCode="#,##0.00000000000000000;&quot;△ &quot;#,##0.00000000000000000"/>
    <numFmt numFmtId="224" formatCode="#,##0.000000000000000000;&quot;△ &quot;#,##0.000000000000000000"/>
    <numFmt numFmtId="225" formatCode="[$€-2]\ #,##0.00_);[Red]\([$€-2]\ #,##0.00\)"/>
    <numFmt numFmtId="226" formatCode="0_ ;[Red]\-0\ "/>
    <numFmt numFmtId="227" formatCode="0;&quot;△ &quot;0"/>
    <numFmt numFmtId="228" formatCode="0_);[Red]\(0\)"/>
  </numFmts>
  <fonts count="82">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10"/>
      <name val="Arial"/>
      <family val="2"/>
    </font>
    <font>
      <sz val="10"/>
      <color indexed="8"/>
      <name val="Arial"/>
      <family val="2"/>
    </font>
    <font>
      <sz val="11"/>
      <name val="ＭＳ ゴシック"/>
      <family val="3"/>
    </font>
    <font>
      <sz val="8"/>
      <name val="ＭＳ ゴシック"/>
      <family val="3"/>
    </font>
    <font>
      <sz val="10"/>
      <name val="ＭＳ ゴシック"/>
      <family val="3"/>
    </font>
    <font>
      <sz val="11"/>
      <color indexed="8"/>
      <name val="Arial"/>
      <family val="2"/>
    </font>
    <font>
      <sz val="10"/>
      <color indexed="8"/>
      <name val="HG丸ｺﾞｼｯｸM-PRO"/>
      <family val="3"/>
    </font>
    <font>
      <sz val="10"/>
      <name val="ＭＳ Ｐゴシック"/>
      <family val="3"/>
    </font>
    <font>
      <sz val="10"/>
      <name val="HG丸ｺﾞｼｯｸM-PRO"/>
      <family val="3"/>
    </font>
    <font>
      <sz val="8"/>
      <name val="Arial"/>
      <family val="2"/>
    </font>
    <font>
      <sz val="8"/>
      <name val="HG丸ｺﾞｼｯｸM-PRO"/>
      <family val="3"/>
    </font>
    <font>
      <b/>
      <sz val="10"/>
      <name val="HG丸ｺﾞｼｯｸM-PRO"/>
      <family val="3"/>
    </font>
    <font>
      <sz val="11"/>
      <name val="HG丸ｺﾞｼｯｸM-PRO"/>
      <family val="3"/>
    </font>
    <font>
      <sz val="11"/>
      <name val="Arial"/>
      <family val="2"/>
    </font>
    <font>
      <sz val="8"/>
      <name val="ＭＳ Ｐゴシック"/>
      <family val="3"/>
    </font>
    <font>
      <strike/>
      <sz val="10"/>
      <name val="ＭＳ ゴシック"/>
      <family val="3"/>
    </font>
    <font>
      <sz val="12"/>
      <name val="HG丸ｺﾞｼｯｸM-PRO"/>
      <family val="3"/>
    </font>
    <font>
      <sz val="9"/>
      <name val="HG丸ｺﾞｼｯｸM-PRO"/>
      <family val="3"/>
    </font>
    <font>
      <sz val="11"/>
      <color indexed="10"/>
      <name val="ＭＳ Ｐゴシック"/>
      <family val="3"/>
    </font>
    <font>
      <strike/>
      <sz val="10"/>
      <name val="HG丸ｺﾞｼｯｸM-PRO"/>
      <family val="3"/>
    </font>
    <font>
      <sz val="10"/>
      <color indexed="10"/>
      <name val="Arial"/>
      <family val="2"/>
    </font>
    <font>
      <b/>
      <sz val="11"/>
      <name val="HG丸ｺﾞｼｯｸM-PRO"/>
      <family val="3"/>
    </font>
    <font>
      <sz val="9"/>
      <name val="ＭＳ Ｐゴシック"/>
      <family val="3"/>
    </font>
    <font>
      <sz val="16"/>
      <name val="HG丸ｺﾞｼｯｸM-PRO"/>
      <family val="3"/>
    </font>
    <font>
      <sz val="12"/>
      <color indexed="8"/>
      <name val="HG丸ｺﾞｼｯｸM-PRO"/>
      <family val="3"/>
    </font>
    <font>
      <b/>
      <sz val="11"/>
      <name val="Arial"/>
      <family val="2"/>
    </font>
    <font>
      <sz val="11"/>
      <color indexed="10"/>
      <name val="Arial"/>
      <family val="2"/>
    </font>
    <font>
      <sz val="10"/>
      <color indexed="9"/>
      <name val="Arial"/>
      <family val="2"/>
    </font>
    <font>
      <sz val="14"/>
      <name val="HGP創英角ｺﾞｼｯｸUB"/>
      <family val="3"/>
    </font>
    <font>
      <u val="single"/>
      <sz val="10"/>
      <name val="HG丸ｺﾞｼｯｸM-PRO"/>
      <family val="3"/>
    </font>
    <font>
      <sz val="36"/>
      <name val="Century"/>
      <family val="1"/>
    </font>
    <font>
      <sz val="36"/>
      <name val="HGPｺﾞｼｯｸE"/>
      <family val="3"/>
    </font>
    <font>
      <sz val="11"/>
      <name val="HGPｺﾞｼｯｸE"/>
      <family val="3"/>
    </font>
    <font>
      <sz val="48"/>
      <name val="HGPｺﾞｼｯｸE"/>
      <family val="3"/>
    </font>
    <font>
      <sz val="48"/>
      <name val="Century"/>
      <family val="1"/>
    </font>
    <font>
      <sz val="48"/>
      <name val="ＭＳ Ｐゴシック"/>
      <family val="3"/>
    </font>
    <font>
      <b/>
      <sz val="24"/>
      <name val="HGPｺﾞｼｯｸE"/>
      <family val="3"/>
    </font>
    <font>
      <b/>
      <sz val="11"/>
      <name val="HGPｺﾞｼｯｸE"/>
      <family val="3"/>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indexed="17"/>
        <bgColor indexed="64"/>
      </patternFill>
    </fill>
    <fill>
      <patternFill patternType="solid">
        <fgColor theme="7" tint="0.5999600291252136"/>
        <bgColor indexed="64"/>
      </patternFill>
    </fill>
    <fill>
      <patternFill patternType="solid">
        <fgColor rgb="FFFF99FF"/>
        <bgColor indexed="64"/>
      </patternFill>
    </fill>
    <fill>
      <patternFill patternType="solid">
        <fgColor theme="0"/>
        <bgColor indexed="64"/>
      </patternFill>
    </fill>
    <fill>
      <patternFill patternType="solid">
        <fgColor rgb="FF00B0F0"/>
        <bgColor indexed="64"/>
      </patternFill>
    </fill>
    <fill>
      <patternFill patternType="solid">
        <fgColor theme="3" tint="0.5999900102615356"/>
        <bgColor indexed="64"/>
      </patternFill>
    </fill>
    <fill>
      <patternFill patternType="solid">
        <fgColor rgb="FF0099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double"/>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315">
    <xf numFmtId="0" fontId="0" fillId="0" borderId="0" xfId="0" applyAlignment="1">
      <alignment vertical="center"/>
    </xf>
    <xf numFmtId="0" fontId="6" fillId="0" borderId="0" xfId="0" applyFont="1" applyFill="1" applyAlignment="1">
      <alignment vertical="center" shrinkToFit="1"/>
    </xf>
    <xf numFmtId="0" fontId="7" fillId="0" borderId="0" xfId="0" applyFont="1" applyFill="1" applyAlignment="1">
      <alignment vertical="center"/>
    </xf>
    <xf numFmtId="0" fontId="9" fillId="0" borderId="0" xfId="0" applyFont="1" applyFill="1" applyAlignment="1">
      <alignment vertical="center"/>
    </xf>
    <xf numFmtId="177" fontId="13"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7" fillId="0" borderId="10" xfId="0" applyFont="1" applyFill="1" applyBorder="1" applyAlignment="1" applyProtection="1">
      <alignment horizontal="left" vertical="center" wrapText="1"/>
      <protection locked="0"/>
    </xf>
    <xf numFmtId="177" fontId="18" fillId="0" borderId="10" xfId="49" applyNumberFormat="1" applyFont="1" applyFill="1" applyBorder="1" applyAlignment="1" applyProtection="1">
      <alignment vertical="center" wrapText="1"/>
      <protection locked="0"/>
    </xf>
    <xf numFmtId="38" fontId="13" fillId="0" borderId="10" xfId="49"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vertical="center" wrapText="1"/>
      <protection locked="0"/>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0" fontId="0" fillId="0" borderId="0" xfId="0" applyFill="1" applyAlignment="1">
      <alignment vertical="center"/>
    </xf>
    <xf numFmtId="0" fontId="13" fillId="0" borderId="10" xfId="0" applyFont="1" applyFill="1" applyBorder="1" applyAlignment="1" applyProtection="1">
      <alignment horizontal="left" vertical="center" wrapText="1"/>
      <protection locked="0"/>
    </xf>
    <xf numFmtId="38" fontId="13" fillId="0" borderId="10" xfId="49"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7" fillId="0" borderId="10" xfId="0" applyFont="1" applyFill="1" applyBorder="1" applyAlignment="1">
      <alignment vertical="center" wrapText="1"/>
    </xf>
    <xf numFmtId="38" fontId="13" fillId="0" borderId="10" xfId="49" applyFont="1" applyFill="1" applyBorder="1" applyAlignment="1" applyProtection="1">
      <alignment vertical="center" wrapText="1"/>
      <protection locked="0"/>
    </xf>
    <xf numFmtId="0" fontId="0" fillId="0" borderId="10" xfId="0" applyFont="1" applyFill="1" applyBorder="1" applyAlignment="1">
      <alignment vertical="center" wrapText="1"/>
    </xf>
    <xf numFmtId="178" fontId="13" fillId="0" borderId="10" xfId="0" applyNumberFormat="1" applyFont="1" applyFill="1" applyBorder="1" applyAlignment="1" applyProtection="1">
      <alignment horizontal="center" vertical="center" wrapText="1"/>
      <protection locked="0"/>
    </xf>
    <xf numFmtId="178" fontId="13" fillId="0" borderId="10" xfId="0" applyNumberFormat="1" applyFont="1" applyFill="1" applyBorder="1" applyAlignment="1" applyProtection="1">
      <alignment vertical="center" wrapText="1"/>
      <protection locked="0"/>
    </xf>
    <xf numFmtId="38" fontId="13" fillId="0" borderId="10" xfId="0" applyNumberFormat="1" applyFont="1" applyFill="1" applyBorder="1" applyAlignment="1" applyProtection="1">
      <alignment horizontal="center" vertical="center" wrapText="1"/>
      <protection locked="0"/>
    </xf>
    <xf numFmtId="38" fontId="13" fillId="0" borderId="10" xfId="0" applyNumberFormat="1" applyFont="1" applyFill="1" applyBorder="1" applyAlignment="1" applyProtection="1">
      <alignment vertical="center" wrapText="1"/>
      <protection locked="0"/>
    </xf>
    <xf numFmtId="176" fontId="13"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9" fillId="0" borderId="10" xfId="0" applyFont="1" applyFill="1" applyBorder="1" applyAlignment="1" quotePrefix="1">
      <alignment horizontal="center" vertical="center" wrapText="1"/>
    </xf>
    <xf numFmtId="38" fontId="13" fillId="0" borderId="10" xfId="49" applyFont="1" applyFill="1" applyBorder="1" applyAlignment="1" applyProtection="1">
      <alignment horizontal="center" vertical="center" wrapText="1" shrinkToFit="1"/>
      <protection locked="0"/>
    </xf>
    <xf numFmtId="0" fontId="20" fillId="0" borderId="10" xfId="0" applyFont="1" applyFill="1" applyBorder="1" applyAlignment="1">
      <alignment horizontal="center" vertical="center" wrapText="1"/>
    </xf>
    <xf numFmtId="0" fontId="13" fillId="0" borderId="10" xfId="0" applyFont="1" applyFill="1" applyBorder="1" applyAlignment="1">
      <alignment vertical="center"/>
    </xf>
    <xf numFmtId="177" fontId="13"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176" fontId="5" fillId="0" borderId="10" xfId="49" applyNumberFormat="1" applyFont="1" applyFill="1" applyBorder="1" applyAlignment="1" applyProtection="1">
      <alignment horizontal="right" vertical="center" wrapText="1"/>
      <protection locked="0"/>
    </xf>
    <xf numFmtId="177" fontId="13"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13" fillId="0" borderId="0" xfId="0" applyFont="1" applyFill="1" applyBorder="1" applyAlignment="1" applyProtection="1">
      <alignment vertical="center" wrapText="1"/>
      <protection locked="0"/>
    </xf>
    <xf numFmtId="0" fontId="0"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13" fillId="0" borderId="10" xfId="0" applyNumberFormat="1" applyFont="1" applyFill="1" applyBorder="1" applyAlignment="1" applyProtection="1">
      <alignment horizontal="center" vertical="center" wrapText="1"/>
      <protection locked="0"/>
    </xf>
    <xf numFmtId="3" fontId="13" fillId="0" borderId="10"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181" fontId="13" fillId="0" borderId="10"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12" fillId="0" borderId="10" xfId="0" applyFont="1" applyFill="1" applyBorder="1" applyAlignment="1">
      <alignment horizontal="center" vertical="center"/>
    </xf>
    <xf numFmtId="0" fontId="13" fillId="0" borderId="10" xfId="67"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0" xfId="0" applyFont="1" applyFill="1" applyBorder="1" applyAlignment="1">
      <alignment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xf>
    <xf numFmtId="0" fontId="13" fillId="0" borderId="10" xfId="0" applyFont="1" applyFill="1" applyBorder="1" applyAlignment="1">
      <alignment vertical="center" wrapText="1"/>
    </xf>
    <xf numFmtId="0" fontId="13" fillId="0" borderId="10" xfId="0" applyFont="1" applyFill="1" applyBorder="1" applyAlignment="1" applyProtection="1">
      <alignment horizontal="center" vertical="center" wrapText="1" shrinkToFit="1"/>
      <protection locked="0"/>
    </xf>
    <xf numFmtId="38" fontId="13" fillId="0" borderId="10" xfId="49" applyFont="1" applyFill="1" applyBorder="1" applyAlignment="1" applyProtection="1">
      <alignment vertical="center" wrapText="1" shrinkToFit="1"/>
      <protection locked="0"/>
    </xf>
    <xf numFmtId="0" fontId="13" fillId="0" borderId="10" xfId="65" applyFont="1" applyFill="1" applyBorder="1" applyAlignment="1" applyProtection="1">
      <alignment horizontal="left" vertical="center" wrapText="1"/>
      <protection locked="0"/>
    </xf>
    <xf numFmtId="178" fontId="13" fillId="0" borderId="10" xfId="0" applyNumberFormat="1" applyFont="1" applyFill="1" applyBorder="1" applyAlignment="1" applyProtection="1">
      <alignment horizontal="center" vertical="center" wrapText="1" shrinkToFit="1"/>
      <protection locked="0"/>
    </xf>
    <xf numFmtId="3" fontId="13" fillId="0" borderId="10" xfId="0" applyNumberFormat="1" applyFont="1" applyFill="1" applyBorder="1" applyAlignment="1" applyProtection="1">
      <alignment horizontal="center" vertical="center" wrapText="1" shrinkToFit="1"/>
      <protection locked="0"/>
    </xf>
    <xf numFmtId="3" fontId="13" fillId="0" borderId="10" xfId="0" applyNumberFormat="1" applyFont="1" applyFill="1" applyBorder="1" applyAlignment="1" applyProtection="1">
      <alignment vertical="center" wrapText="1" shrinkToFit="1"/>
      <protection locked="0"/>
    </xf>
    <xf numFmtId="0" fontId="13" fillId="0" borderId="10" xfId="0" applyFont="1" applyFill="1" applyBorder="1" applyAlignment="1" applyProtection="1">
      <alignment vertical="center" wrapText="1" shrinkToFit="1"/>
      <protection locked="0"/>
    </xf>
    <xf numFmtId="176" fontId="13" fillId="0" borderId="10" xfId="0" applyNumberFormat="1" applyFont="1" applyFill="1" applyBorder="1" applyAlignment="1" applyProtection="1">
      <alignment horizontal="center" vertical="center" wrapText="1" shrinkToFit="1"/>
      <protection locked="0"/>
    </xf>
    <xf numFmtId="38" fontId="13" fillId="0" borderId="10" xfId="49" applyFont="1" applyFill="1" applyBorder="1" applyAlignment="1" applyProtection="1">
      <alignment horizontal="right" vertical="center" wrapText="1"/>
      <protection locked="0"/>
    </xf>
    <xf numFmtId="0" fontId="13" fillId="0" borderId="10" xfId="0" applyFont="1" applyFill="1" applyBorder="1" applyAlignment="1" applyProtection="1">
      <alignment horizontal="right" vertical="center" wrapText="1"/>
      <protection locked="0"/>
    </xf>
    <xf numFmtId="0" fontId="21" fillId="0" borderId="10" xfId="0" applyFont="1" applyFill="1" applyBorder="1" applyAlignment="1">
      <alignment horizontal="center" vertical="center" wrapText="1"/>
    </xf>
    <xf numFmtId="0" fontId="9" fillId="0" borderId="10" xfId="0" applyFont="1" applyFill="1" applyBorder="1" applyAlignment="1">
      <alignment vertical="center"/>
    </xf>
    <xf numFmtId="178" fontId="13" fillId="0" borderId="10" xfId="0" applyNumberFormat="1" applyFont="1" applyFill="1" applyBorder="1" applyAlignment="1">
      <alignment horizontal="center" vertical="center" wrapText="1"/>
    </xf>
    <xf numFmtId="178" fontId="13" fillId="0" borderId="10" xfId="0" applyNumberFormat="1" applyFont="1" applyFill="1" applyBorder="1" applyAlignment="1">
      <alignment vertical="center" wrapText="1"/>
    </xf>
    <xf numFmtId="0" fontId="9" fillId="0" borderId="10" xfId="0" applyFont="1" applyFill="1" applyBorder="1" applyAlignment="1">
      <alignment horizontal="center" vertical="center"/>
    </xf>
    <xf numFmtId="177" fontId="13" fillId="0" borderId="10" xfId="0" applyNumberFormat="1" applyFont="1" applyFill="1" applyBorder="1" applyAlignment="1" applyProtection="1">
      <alignment horizontal="left" vertical="center" wrapText="1"/>
      <protection locked="0"/>
    </xf>
    <xf numFmtId="177" fontId="9" fillId="0" borderId="10" xfId="0" applyNumberFormat="1" applyFont="1" applyFill="1" applyBorder="1" applyAlignment="1">
      <alignment horizontal="center" vertical="center" wrapText="1"/>
    </xf>
    <xf numFmtId="0" fontId="13" fillId="0" borderId="10" xfId="49" applyNumberFormat="1" applyFont="1" applyFill="1" applyBorder="1" applyAlignment="1" applyProtection="1">
      <alignment vertical="center" wrapText="1"/>
      <protection locked="0"/>
    </xf>
    <xf numFmtId="0" fontId="13" fillId="0" borderId="10" xfId="68" applyFont="1" applyFill="1" applyBorder="1" applyAlignment="1">
      <alignment horizontal="left" vertical="center" wrapText="1"/>
      <protection/>
    </xf>
    <xf numFmtId="0" fontId="8" fillId="0" borderId="10" xfId="0" applyFont="1" applyFill="1" applyBorder="1" applyAlignment="1">
      <alignment vertical="center" wrapText="1"/>
    </xf>
    <xf numFmtId="176" fontId="19" fillId="0" borderId="10" xfId="49" applyNumberFormat="1" applyFont="1" applyFill="1" applyBorder="1" applyAlignment="1" applyProtection="1">
      <alignment horizontal="center" vertical="center" wrapText="1"/>
      <protection locked="0"/>
    </xf>
    <xf numFmtId="0" fontId="23" fillId="0" borderId="0" xfId="0" applyFont="1" applyAlignment="1">
      <alignment vertical="center"/>
    </xf>
    <xf numFmtId="0" fontId="13" fillId="0" borderId="10" xfId="0" applyFont="1" applyFill="1" applyBorder="1" applyAlignment="1">
      <alignment horizontal="center" vertical="center"/>
    </xf>
    <xf numFmtId="38" fontId="13" fillId="0" borderId="10" xfId="49" applyFont="1" applyFill="1" applyBorder="1" applyAlignment="1">
      <alignment horizontal="left" vertical="center" wrapText="1"/>
    </xf>
    <xf numFmtId="176" fontId="13" fillId="0" borderId="10" xfId="0" applyNumberFormat="1" applyFont="1" applyFill="1" applyBorder="1" applyAlignment="1" applyProtection="1">
      <alignment horizontal="left" vertical="center" wrapText="1"/>
      <protection locked="0"/>
    </xf>
    <xf numFmtId="176" fontId="9" fillId="0" borderId="10" xfId="0" applyNumberFormat="1" applyFont="1" applyFill="1" applyBorder="1" applyAlignment="1">
      <alignment horizontal="center" vertical="center" wrapText="1"/>
    </xf>
    <xf numFmtId="176" fontId="13" fillId="0" borderId="10" xfId="0" applyNumberFormat="1" applyFont="1" applyFill="1" applyBorder="1" applyAlignment="1">
      <alignment horizontal="left" vertical="center" wrapText="1"/>
    </xf>
    <xf numFmtId="176" fontId="9" fillId="0" borderId="10" xfId="0" applyNumberFormat="1" applyFont="1" applyFill="1" applyBorder="1" applyAlignment="1">
      <alignment horizontal="center" vertical="center"/>
    </xf>
    <xf numFmtId="41" fontId="13" fillId="0" borderId="10" xfId="0" applyNumberFormat="1" applyFont="1" applyFill="1" applyBorder="1" applyAlignment="1" applyProtection="1">
      <alignment horizontal="center" vertical="center" wrapText="1"/>
      <protection locked="0"/>
    </xf>
    <xf numFmtId="41" fontId="13" fillId="0" borderId="10" xfId="0" applyNumberFormat="1" applyFont="1" applyFill="1" applyBorder="1" applyAlignment="1" applyProtection="1">
      <alignment vertical="center" wrapText="1"/>
      <protection locked="0"/>
    </xf>
    <xf numFmtId="0" fontId="13" fillId="0" borderId="10" xfId="0" applyFont="1" applyFill="1" applyBorder="1" applyAlignment="1">
      <alignment vertical="center"/>
    </xf>
    <xf numFmtId="38" fontId="13" fillId="0" borderId="10" xfId="49"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xf>
    <xf numFmtId="0" fontId="24" fillId="0" borderId="10" xfId="0" applyFont="1" applyFill="1" applyBorder="1" applyAlignment="1" applyProtection="1">
      <alignment vertical="center" wrapText="1"/>
      <protection locked="0"/>
    </xf>
    <xf numFmtId="38" fontId="13" fillId="0" borderId="10" xfId="49" applyFont="1" applyFill="1" applyBorder="1" applyAlignment="1" applyProtection="1">
      <alignment horizontal="center" vertical="center" shrinkToFit="1"/>
      <protection locked="0"/>
    </xf>
    <xf numFmtId="0" fontId="0" fillId="0" borderId="10" xfId="0" applyFont="1" applyFill="1" applyBorder="1" applyAlignment="1">
      <alignment vertical="center"/>
    </xf>
    <xf numFmtId="3" fontId="13" fillId="0" borderId="10" xfId="0" applyNumberFormat="1" applyFont="1" applyFill="1" applyBorder="1" applyAlignment="1" applyProtection="1">
      <alignment vertical="center" wrapText="1"/>
      <protection locked="0"/>
    </xf>
    <xf numFmtId="176" fontId="13" fillId="0" borderId="10" xfId="0" applyNumberFormat="1" applyFont="1" applyFill="1" applyBorder="1" applyAlignment="1" applyProtection="1">
      <alignment vertical="center" wrapText="1"/>
      <protection locked="0"/>
    </xf>
    <xf numFmtId="185" fontId="13" fillId="0" borderId="10" xfId="0" applyNumberFormat="1" applyFont="1" applyFill="1" applyBorder="1" applyAlignment="1" applyProtection="1">
      <alignment vertical="center" wrapText="1"/>
      <protection locked="0"/>
    </xf>
    <xf numFmtId="0" fontId="9" fillId="0" borderId="14" xfId="0" applyFont="1" applyFill="1" applyBorder="1" applyAlignment="1">
      <alignment horizontal="center" vertical="center" wrapText="1"/>
    </xf>
    <xf numFmtId="0" fontId="17" fillId="0" borderId="0" xfId="0" applyFont="1" applyFill="1" applyBorder="1" applyAlignment="1" applyProtection="1">
      <alignment vertical="center" wrapText="1"/>
      <protection locked="0"/>
    </xf>
    <xf numFmtId="176" fontId="18" fillId="0" borderId="0" xfId="49" applyNumberFormat="1" applyFont="1" applyFill="1" applyBorder="1" applyAlignment="1" applyProtection="1">
      <alignment horizontal="right" vertical="center" wrapText="1"/>
      <protection locked="0"/>
    </xf>
    <xf numFmtId="177" fontId="25" fillId="0" borderId="0" xfId="49" applyNumberFormat="1" applyFont="1" applyFill="1" applyBorder="1" applyAlignment="1" applyProtection="1">
      <alignment vertical="center" wrapText="1"/>
      <protection locked="0"/>
    </xf>
    <xf numFmtId="0" fontId="9" fillId="0" borderId="0" xfId="0" applyFont="1" applyAlignment="1">
      <alignment vertical="center"/>
    </xf>
    <xf numFmtId="0" fontId="17" fillId="0" borderId="0" xfId="0" applyFont="1" applyFill="1" applyAlignment="1">
      <alignment vertical="center" wrapText="1"/>
    </xf>
    <xf numFmtId="0" fontId="18" fillId="0" borderId="0" xfId="0" applyFont="1" applyFill="1" applyAlignment="1">
      <alignment horizontal="right" vertical="center" wrapText="1"/>
    </xf>
    <xf numFmtId="177" fontId="5" fillId="0" borderId="0" xfId="0" applyNumberFormat="1" applyFont="1" applyFill="1" applyAlignment="1">
      <alignment vertical="center"/>
    </xf>
    <xf numFmtId="176" fontId="18" fillId="0" borderId="0" xfId="0" applyNumberFormat="1" applyFont="1" applyFill="1" applyAlignment="1">
      <alignment horizontal="right" vertical="center" wrapText="1"/>
    </xf>
    <xf numFmtId="0" fontId="26" fillId="0" borderId="14" xfId="0" applyFont="1" applyFill="1" applyBorder="1" applyAlignment="1">
      <alignment horizontal="left" vertical="center"/>
    </xf>
    <xf numFmtId="0" fontId="18" fillId="0" borderId="14" xfId="0" applyFont="1" applyFill="1" applyBorder="1" applyAlignment="1">
      <alignment horizontal="right" vertical="center" wrapText="1"/>
    </xf>
    <xf numFmtId="177" fontId="5" fillId="0" borderId="14" xfId="0" applyNumberFormat="1" applyFont="1" applyFill="1" applyBorder="1" applyAlignment="1">
      <alignment vertical="center"/>
    </xf>
    <xf numFmtId="179" fontId="13" fillId="0" borderId="0" xfId="0" applyNumberFormat="1" applyFont="1" applyFill="1" applyBorder="1" applyAlignment="1">
      <alignment horizontal="left" vertical="center" wrapText="1"/>
    </xf>
    <xf numFmtId="177" fontId="17" fillId="0" borderId="15" xfId="0" applyNumberFormat="1" applyFont="1" applyFill="1" applyBorder="1" applyAlignment="1">
      <alignment horizontal="left" vertical="center" wrapText="1" shrinkToFit="1"/>
    </xf>
    <xf numFmtId="0" fontId="18" fillId="0" borderId="15" xfId="0" applyFont="1" applyFill="1" applyBorder="1" applyAlignment="1">
      <alignment horizontal="right" vertical="center" wrapText="1"/>
    </xf>
    <xf numFmtId="177" fontId="5" fillId="0" borderId="15" xfId="0" applyNumberFormat="1" applyFont="1" applyFill="1" applyBorder="1" applyAlignment="1">
      <alignment vertical="center"/>
    </xf>
    <xf numFmtId="38" fontId="13" fillId="0" borderId="0" xfId="49" applyFont="1" applyFill="1" applyBorder="1" applyAlignment="1">
      <alignment horizontal="left" vertical="center"/>
    </xf>
    <xf numFmtId="0" fontId="17" fillId="0" borderId="10" xfId="0" applyFont="1" applyFill="1" applyBorder="1" applyAlignment="1">
      <alignment horizontal="left" vertical="center"/>
    </xf>
    <xf numFmtId="0" fontId="18" fillId="0" borderId="10" xfId="0" applyFont="1" applyFill="1" applyBorder="1" applyAlignment="1">
      <alignment horizontal="right" vertical="center" wrapText="1"/>
    </xf>
    <xf numFmtId="177" fontId="5" fillId="0" borderId="10" xfId="0" applyNumberFormat="1" applyFont="1" applyFill="1" applyBorder="1" applyAlignment="1">
      <alignment vertical="center"/>
    </xf>
    <xf numFmtId="177" fontId="17" fillId="0" borderId="10" xfId="0" applyNumberFormat="1" applyFont="1" applyFill="1" applyBorder="1" applyAlignment="1">
      <alignment horizontal="left" vertical="center" shrinkToFit="1"/>
    </xf>
    <xf numFmtId="0" fontId="13" fillId="0" borderId="0" xfId="0" applyFont="1" applyFill="1" applyAlignment="1">
      <alignment horizontal="left" vertical="center" wrapText="1"/>
    </xf>
    <xf numFmtId="177" fontId="17" fillId="0" borderId="10" xfId="0" applyNumberFormat="1" applyFont="1" applyFill="1" applyBorder="1" applyAlignment="1">
      <alignment horizontal="left" vertical="center" wrapText="1" shrinkToFit="1"/>
    </xf>
    <xf numFmtId="0" fontId="17" fillId="0" borderId="16" xfId="0" applyFont="1" applyFill="1" applyBorder="1" applyAlignment="1">
      <alignment horizontal="left" vertical="center"/>
    </xf>
    <xf numFmtId="176" fontId="18" fillId="0" borderId="10" xfId="0" applyNumberFormat="1" applyFont="1" applyFill="1" applyBorder="1" applyAlignment="1">
      <alignment horizontal="right" vertical="center" wrapText="1"/>
    </xf>
    <xf numFmtId="0" fontId="7" fillId="0" borderId="16" xfId="0" applyFont="1" applyFill="1" applyBorder="1" applyAlignment="1">
      <alignment horizontal="center" vertical="center"/>
    </xf>
    <xf numFmtId="177" fontId="17" fillId="0" borderId="10" xfId="0" applyNumberFormat="1" applyFont="1" applyFill="1" applyBorder="1" applyAlignment="1">
      <alignment vertical="center" wrapText="1" shrinkToFit="1"/>
    </xf>
    <xf numFmtId="177" fontId="17" fillId="0" borderId="10" xfId="0" applyNumberFormat="1" applyFont="1" applyFill="1" applyBorder="1" applyAlignment="1">
      <alignment vertical="center" shrinkToFit="1"/>
    </xf>
    <xf numFmtId="38" fontId="18" fillId="0" borderId="0" xfId="49" applyFont="1" applyFill="1" applyBorder="1" applyAlignment="1">
      <alignment horizontal="right" vertical="center"/>
    </xf>
    <xf numFmtId="38" fontId="0" fillId="0" borderId="0" xfId="49" applyFont="1" applyFill="1" applyBorder="1" applyAlignment="1">
      <alignment horizontal="right" vertical="center"/>
    </xf>
    <xf numFmtId="0" fontId="16" fillId="34" borderId="10" xfId="0" applyFont="1" applyFill="1" applyBorder="1" applyAlignment="1">
      <alignment horizontal="center" vertical="center" wrapText="1"/>
    </xf>
    <xf numFmtId="0" fontId="10" fillId="0" borderId="17" xfId="0" applyFont="1" applyFill="1" applyBorder="1" applyAlignment="1">
      <alignment horizontal="right"/>
    </xf>
    <xf numFmtId="177" fontId="6" fillId="0" borderId="17" xfId="0" applyNumberFormat="1" applyFont="1" applyFill="1" applyBorder="1" applyAlignment="1">
      <alignment vertical="center"/>
    </xf>
    <xf numFmtId="0" fontId="11" fillId="0" borderId="17" xfId="0" applyFont="1" applyFill="1" applyBorder="1" applyAlignment="1">
      <alignment horizontal="left" vertical="center" wrapText="1"/>
    </xf>
    <xf numFmtId="0" fontId="11" fillId="0" borderId="17" xfId="0" applyFont="1" applyFill="1" applyBorder="1" applyAlignment="1">
      <alignment vertical="center" wrapText="1"/>
    </xf>
    <xf numFmtId="0" fontId="13" fillId="0" borderId="10" xfId="0" applyFont="1" applyFill="1" applyBorder="1" applyAlignment="1" applyProtection="1" quotePrefix="1">
      <alignment horizontal="left" vertical="center" wrapText="1"/>
      <protection locked="0"/>
    </xf>
    <xf numFmtId="0" fontId="13" fillId="0" borderId="10" xfId="0" applyFont="1" applyFill="1" applyBorder="1" applyAlignment="1" applyProtection="1">
      <alignment horizontal="left" vertical="center" wrapText="1" shrinkToFit="1"/>
      <protection locked="0"/>
    </xf>
    <xf numFmtId="0" fontId="13" fillId="0" borderId="10" xfId="0" applyFont="1" applyFill="1" applyBorder="1" applyAlignment="1" applyProtection="1">
      <alignment horizontal="left" vertical="center" shrinkToFit="1"/>
      <protection locked="0"/>
    </xf>
    <xf numFmtId="0" fontId="13" fillId="0" borderId="10" xfId="0" applyFont="1" applyFill="1" applyBorder="1" applyAlignment="1" quotePrefix="1">
      <alignment horizontal="left" vertical="center" wrapText="1"/>
    </xf>
    <xf numFmtId="49" fontId="13" fillId="0" borderId="10" xfId="0" applyNumberFormat="1" applyFont="1" applyFill="1" applyBorder="1" applyAlignment="1" applyProtection="1">
      <alignment horizontal="left" vertical="center" wrapText="1"/>
      <protection locked="0"/>
    </xf>
    <xf numFmtId="176" fontId="29" fillId="0" borderId="17" xfId="0" applyNumberFormat="1" applyFont="1" applyFill="1" applyBorder="1" applyAlignment="1">
      <alignment horizontal="left"/>
    </xf>
    <xf numFmtId="182" fontId="13" fillId="0" borderId="10" xfId="0" applyNumberFormat="1" applyFont="1" applyFill="1" applyBorder="1" applyAlignment="1">
      <alignment horizontal="left" vertical="center" wrapText="1"/>
    </xf>
    <xf numFmtId="38" fontId="13" fillId="0" borderId="10" xfId="49" applyFont="1" applyFill="1" applyBorder="1" applyAlignment="1">
      <alignment horizontal="center" vertical="center" wrapText="1"/>
    </xf>
    <xf numFmtId="182" fontId="13" fillId="0" borderId="10" xfId="0" applyNumberFormat="1" applyFont="1" applyFill="1" applyBorder="1" applyAlignment="1">
      <alignment horizontal="center" vertical="center"/>
    </xf>
    <xf numFmtId="0" fontId="22" fillId="0" borderId="10" xfId="0" applyFont="1" applyFill="1" applyBorder="1" applyAlignment="1" applyProtection="1">
      <alignment horizontal="left" vertical="center" wrapText="1"/>
      <protection locked="0"/>
    </xf>
    <xf numFmtId="38" fontId="13" fillId="0" borderId="10" xfId="49" applyFont="1" applyFill="1" applyBorder="1" applyAlignment="1" applyProtection="1" quotePrefix="1">
      <alignment horizontal="left" vertical="center" wrapText="1"/>
      <protection locked="0"/>
    </xf>
    <xf numFmtId="0" fontId="0" fillId="0" borderId="13" xfId="0" applyFont="1" applyFill="1" applyBorder="1" applyAlignment="1">
      <alignment vertical="center" wrapText="1"/>
    </xf>
    <xf numFmtId="0" fontId="12"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177" fontId="13" fillId="0" borderId="10" xfId="0" applyNumberFormat="1" applyFont="1" applyFill="1" applyBorder="1" applyAlignment="1" applyProtection="1">
      <alignment vertical="center" wrapText="1"/>
      <protection locked="0"/>
    </xf>
    <xf numFmtId="177" fontId="13" fillId="0" borderId="10" xfId="0" applyNumberFormat="1" applyFont="1" applyFill="1" applyBorder="1" applyAlignment="1">
      <alignment vertical="center" wrapText="1"/>
    </xf>
    <xf numFmtId="177" fontId="18" fillId="0" borderId="0" xfId="0" applyNumberFormat="1" applyFont="1" applyFill="1" applyAlignment="1">
      <alignment horizontal="right" vertical="center" wrapText="1"/>
    </xf>
    <xf numFmtId="177" fontId="30" fillId="0" borderId="14"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0" xfId="0" applyNumberFormat="1" applyFont="1" applyFill="1" applyAlignment="1">
      <alignment horizontal="right" vertical="center"/>
    </xf>
    <xf numFmtId="177" fontId="10" fillId="0" borderId="17" xfId="0" applyNumberFormat="1" applyFont="1" applyFill="1" applyBorder="1" applyAlignment="1">
      <alignment horizontal="right"/>
    </xf>
    <xf numFmtId="177" fontId="18" fillId="0" borderId="10" xfId="0" applyNumberFormat="1" applyFont="1" applyFill="1" applyBorder="1" applyAlignment="1" applyProtection="1">
      <alignment horizontal="right" vertical="center" wrapText="1"/>
      <protection locked="0"/>
    </xf>
    <xf numFmtId="177" fontId="18" fillId="0" borderId="10" xfId="0" applyNumberFormat="1" applyFont="1" applyFill="1" applyBorder="1" applyAlignment="1" applyProtection="1" quotePrefix="1">
      <alignment horizontal="right" vertical="center" wrapText="1"/>
      <protection locked="0"/>
    </xf>
    <xf numFmtId="177" fontId="18" fillId="0" borderId="10" xfId="0" applyNumberFormat="1" applyFont="1" applyFill="1" applyBorder="1" applyAlignment="1">
      <alignment horizontal="right" vertical="center" wrapText="1"/>
    </xf>
    <xf numFmtId="177" fontId="18" fillId="0" borderId="10" xfId="0" applyNumberFormat="1" applyFont="1" applyFill="1" applyBorder="1" applyAlignment="1" applyProtection="1">
      <alignment horizontal="right" vertical="center" wrapText="1" shrinkToFit="1"/>
      <protection locked="0"/>
    </xf>
    <xf numFmtId="177" fontId="31" fillId="0" borderId="10" xfId="0" applyNumberFormat="1" applyFont="1" applyFill="1" applyBorder="1" applyAlignment="1" applyProtection="1">
      <alignment horizontal="right" vertical="center" wrapText="1"/>
      <protection locked="0"/>
    </xf>
    <xf numFmtId="177" fontId="18" fillId="0" borderId="17" xfId="0" applyNumberFormat="1" applyFont="1" applyFill="1" applyBorder="1" applyAlignment="1">
      <alignment horizontal="right" vertical="center" wrapText="1"/>
    </xf>
    <xf numFmtId="177" fontId="10" fillId="0" borderId="10" xfId="0" applyNumberFormat="1" applyFont="1" applyFill="1" applyBorder="1" applyAlignment="1" applyProtection="1">
      <alignment horizontal="right" vertical="center" wrapText="1"/>
      <protection locked="0"/>
    </xf>
    <xf numFmtId="177" fontId="10" fillId="0" borderId="10" xfId="0" applyNumberFormat="1" applyFont="1" applyFill="1" applyBorder="1" applyAlignment="1">
      <alignment horizontal="right" vertical="center" wrapText="1"/>
    </xf>
    <xf numFmtId="177" fontId="18" fillId="0" borderId="10" xfId="65" applyNumberFormat="1" applyFont="1" applyFill="1" applyBorder="1" applyAlignment="1" applyProtection="1">
      <alignment horizontal="right" vertical="center" wrapText="1"/>
      <protection locked="0"/>
    </xf>
    <xf numFmtId="177" fontId="31" fillId="0" borderId="10" xfId="0" applyNumberFormat="1" applyFont="1" applyFill="1" applyBorder="1" applyAlignment="1">
      <alignment horizontal="right" vertical="center" wrapText="1"/>
    </xf>
    <xf numFmtId="177" fontId="18" fillId="0" borderId="10" xfId="68" applyNumberFormat="1" applyFont="1" applyFill="1" applyBorder="1" applyAlignment="1">
      <alignment horizontal="right" vertical="center" wrapText="1"/>
      <protection/>
    </xf>
    <xf numFmtId="177" fontId="18" fillId="0" borderId="10" xfId="0" applyNumberFormat="1" applyFont="1" applyFill="1" applyBorder="1" applyAlignment="1" applyProtection="1">
      <alignment horizontal="right" vertical="center" shrinkToFit="1"/>
      <protection locked="0"/>
    </xf>
    <xf numFmtId="177" fontId="18" fillId="0" borderId="10" xfId="49" applyNumberFormat="1" applyFont="1" applyFill="1" applyBorder="1" applyAlignment="1" applyProtection="1">
      <alignment horizontal="right" vertical="center" wrapText="1"/>
      <protection locked="0"/>
    </xf>
    <xf numFmtId="177" fontId="18" fillId="0" borderId="10" xfId="0" applyNumberFormat="1" applyFont="1" applyFill="1" applyBorder="1" applyAlignment="1" quotePrefix="1">
      <alignment horizontal="right" vertical="center" wrapText="1"/>
    </xf>
    <xf numFmtId="0" fontId="9" fillId="0" borderId="0" xfId="0" applyFont="1" applyFill="1" applyAlignment="1">
      <alignment horizontal="center" vertical="center"/>
    </xf>
    <xf numFmtId="0" fontId="11" fillId="0" borderId="17" xfId="0" applyFont="1" applyFill="1" applyBorder="1" applyAlignment="1">
      <alignment vertical="center"/>
    </xf>
    <xf numFmtId="0" fontId="9"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38" fontId="12" fillId="0" borderId="10" xfId="49"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protection locked="0"/>
    </xf>
    <xf numFmtId="177" fontId="13" fillId="0" borderId="10" xfId="0" applyNumberFormat="1" applyFont="1" applyFill="1" applyBorder="1" applyAlignment="1" applyProtection="1">
      <alignment horizontal="right" vertical="center" wrapText="1"/>
      <protection locked="0"/>
    </xf>
    <xf numFmtId="0" fontId="13" fillId="0" borderId="10" xfId="0" applyFont="1" applyFill="1" applyBorder="1" applyAlignment="1">
      <alignment horizontal="right" vertical="center" wrapText="1"/>
    </xf>
    <xf numFmtId="0" fontId="9" fillId="0" borderId="10" xfId="0" applyFont="1" applyFill="1" applyBorder="1" applyAlignment="1" applyProtection="1" quotePrefix="1">
      <alignment horizontal="center" vertical="center" wrapText="1"/>
      <protection locked="0"/>
    </xf>
    <xf numFmtId="180" fontId="13" fillId="0" borderId="10" xfId="0" applyNumberFormat="1" applyFont="1" applyFill="1" applyBorder="1" applyAlignment="1" applyProtection="1">
      <alignment horizontal="center" vertical="center" wrapText="1"/>
      <protection locked="0"/>
    </xf>
    <xf numFmtId="177" fontId="9" fillId="0" borderId="10" xfId="0" applyNumberFormat="1" applyFont="1" applyFill="1" applyBorder="1" applyAlignment="1">
      <alignment horizontal="center" vertical="center" shrinkToFit="1"/>
    </xf>
    <xf numFmtId="0" fontId="12" fillId="0" borderId="10" xfId="0" applyFont="1" applyFill="1" applyBorder="1" applyAlignment="1">
      <alignment vertical="center"/>
    </xf>
    <xf numFmtId="182" fontId="13" fillId="0" borderId="10" xfId="0" applyNumberFormat="1" applyFont="1" applyFill="1" applyBorder="1" applyAlignment="1">
      <alignment vertical="center" wrapText="1"/>
    </xf>
    <xf numFmtId="182" fontId="9" fillId="0" borderId="10" xfId="0" applyNumberFormat="1" applyFont="1" applyFill="1" applyBorder="1" applyAlignment="1">
      <alignment horizontal="center" vertical="center"/>
    </xf>
    <xf numFmtId="38" fontId="13" fillId="0" borderId="10" xfId="49" applyFont="1" applyFill="1" applyBorder="1" applyAlignment="1">
      <alignment vertical="center"/>
    </xf>
    <xf numFmtId="182" fontId="13" fillId="0" borderId="10" xfId="0" applyNumberFormat="1" applyFont="1" applyFill="1" applyBorder="1" applyAlignment="1">
      <alignment vertical="center"/>
    </xf>
    <xf numFmtId="0" fontId="13" fillId="0" borderId="10" xfId="64" applyFont="1" applyFill="1" applyBorder="1" applyAlignment="1" applyProtection="1">
      <alignment horizontal="center" vertical="center" wrapText="1"/>
      <protection locked="0"/>
    </xf>
    <xf numFmtId="0" fontId="13" fillId="0" borderId="10" xfId="64" applyFont="1" applyFill="1" applyBorder="1" applyAlignment="1" applyProtection="1">
      <alignment vertical="center" wrapText="1"/>
      <protection locked="0"/>
    </xf>
    <xf numFmtId="0" fontId="9" fillId="0" borderId="10" xfId="64" applyFont="1" applyFill="1" applyBorder="1" applyAlignment="1" applyProtection="1">
      <alignment horizontal="center" vertical="center" wrapText="1"/>
      <protection locked="0"/>
    </xf>
    <xf numFmtId="177" fontId="9" fillId="0" borderId="10" xfId="0" applyNumberFormat="1" applyFont="1" applyFill="1" applyBorder="1" applyAlignment="1" applyProtection="1">
      <alignment horizontal="center" vertical="center" wrapText="1"/>
      <protection locked="0"/>
    </xf>
    <xf numFmtId="177" fontId="13" fillId="0" borderId="10" xfId="0" applyNumberFormat="1" applyFont="1" applyFill="1" applyBorder="1" applyAlignment="1">
      <alignment horizontal="center" vertical="center"/>
    </xf>
    <xf numFmtId="177" fontId="13" fillId="0" borderId="10" xfId="0" applyNumberFormat="1" applyFont="1" applyFill="1" applyBorder="1" applyAlignment="1">
      <alignment vertical="center"/>
    </xf>
    <xf numFmtId="0" fontId="9" fillId="0" borderId="10" xfId="0" applyFont="1" applyFill="1" applyBorder="1" applyAlignment="1">
      <alignment horizontal="center" vertical="center" shrinkToFit="1"/>
    </xf>
    <xf numFmtId="0" fontId="13" fillId="0" borderId="10" xfId="68" applyFont="1" applyFill="1" applyBorder="1" applyAlignment="1">
      <alignment vertical="center" wrapText="1"/>
      <protection/>
    </xf>
    <xf numFmtId="176" fontId="9" fillId="0" borderId="10" xfId="0" applyNumberFormat="1" applyFont="1" applyFill="1" applyBorder="1" applyAlignment="1" applyProtection="1">
      <alignment horizontal="center" vertical="center" wrapText="1"/>
      <protection locked="0"/>
    </xf>
    <xf numFmtId="176" fontId="13" fillId="0" borderId="10" xfId="0" applyNumberFormat="1" applyFont="1" applyFill="1" applyBorder="1" applyAlignment="1">
      <alignment vertical="center"/>
    </xf>
    <xf numFmtId="0" fontId="12" fillId="0" borderId="10" xfId="0" applyFont="1" applyFill="1" applyBorder="1" applyAlignment="1">
      <alignment vertical="center" wrapText="1"/>
    </xf>
    <xf numFmtId="0" fontId="13" fillId="0" borderId="14" xfId="0" applyFont="1" applyFill="1" applyBorder="1" applyAlignment="1" applyProtection="1">
      <alignment horizontal="center" vertical="center" wrapText="1"/>
      <protection locked="0"/>
    </xf>
    <xf numFmtId="0" fontId="13" fillId="0" borderId="14" xfId="0" applyFont="1" applyFill="1" applyBorder="1" applyAlignment="1" applyProtection="1">
      <alignment vertical="center" wrapText="1"/>
      <protection locked="0"/>
    </xf>
    <xf numFmtId="0" fontId="9" fillId="0" borderId="14" xfId="0" applyFont="1" applyFill="1" applyBorder="1" applyAlignment="1" applyProtection="1">
      <alignment horizontal="center" vertical="center" wrapText="1"/>
      <protection locked="0"/>
    </xf>
    <xf numFmtId="0" fontId="13" fillId="0" borderId="10" xfId="0" applyFont="1" applyFill="1" applyBorder="1" applyAlignment="1">
      <alignment horizontal="right" vertical="center"/>
    </xf>
    <xf numFmtId="38" fontId="13" fillId="0" borderId="10" xfId="49" applyFont="1" applyFill="1" applyBorder="1" applyAlignment="1">
      <alignment vertical="center" wrapText="1"/>
    </xf>
    <xf numFmtId="0" fontId="12" fillId="0" borderId="0" xfId="0" applyFont="1" applyAlignment="1">
      <alignment vertical="center"/>
    </xf>
    <xf numFmtId="0" fontId="0" fillId="0" borderId="13" xfId="0" applyFill="1" applyBorder="1" applyAlignment="1">
      <alignment vertical="center"/>
    </xf>
    <xf numFmtId="0" fontId="10" fillId="0" borderId="10" xfId="0" applyFont="1" applyFill="1" applyBorder="1" applyAlignment="1">
      <alignment horizontal="right" vertical="center" wrapText="1"/>
    </xf>
    <xf numFmtId="38" fontId="7" fillId="0" borderId="10" xfId="49" applyFont="1" applyFill="1" applyBorder="1" applyAlignment="1">
      <alignment vertical="center" shrinkToFit="1"/>
    </xf>
    <xf numFmtId="38" fontId="7" fillId="0" borderId="18" xfId="49" applyFont="1" applyFill="1" applyBorder="1" applyAlignment="1">
      <alignment vertical="center" shrinkToFit="1"/>
    </xf>
    <xf numFmtId="38" fontId="18" fillId="0" borderId="11" xfId="49" applyFont="1" applyFill="1" applyBorder="1" applyAlignment="1">
      <alignment vertical="center" shrinkToFit="1"/>
    </xf>
    <xf numFmtId="0" fontId="17" fillId="0" borderId="0" xfId="0" applyFont="1" applyFill="1" applyAlignment="1">
      <alignment vertical="center"/>
    </xf>
    <xf numFmtId="177"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3" fillId="35" borderId="10" xfId="0" applyFont="1" applyFill="1" applyBorder="1" applyAlignment="1">
      <alignment vertical="center" wrapText="1"/>
    </xf>
    <xf numFmtId="0" fontId="32" fillId="36" borderId="10" xfId="0" applyFont="1" applyFill="1" applyBorder="1" applyAlignment="1">
      <alignment horizontal="center" vertical="center" shrinkToFit="1"/>
    </xf>
    <xf numFmtId="177" fontId="18" fillId="0" borderId="10" xfId="65" applyNumberFormat="1" applyFont="1" applyFill="1" applyBorder="1" applyAlignment="1" applyProtection="1">
      <alignment horizontal="right" vertical="center" shrinkToFit="1"/>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wrapText="1"/>
    </xf>
    <xf numFmtId="0" fontId="15" fillId="0" borderId="10" xfId="0" applyFont="1" applyFill="1" applyBorder="1" applyAlignment="1" applyProtection="1">
      <alignment vertical="center" wrapText="1"/>
      <protection locked="0"/>
    </xf>
    <xf numFmtId="49" fontId="13" fillId="0" borderId="10" xfId="0" applyNumberFormat="1" applyFont="1" applyFill="1" applyBorder="1" applyAlignment="1" applyProtection="1">
      <alignment horizontal="right" vertical="center" wrapText="1"/>
      <protection locked="0"/>
    </xf>
    <xf numFmtId="0" fontId="22" fillId="0" borderId="10" xfId="0" applyFont="1" applyFill="1" applyBorder="1" applyAlignment="1">
      <alignment horizontal="center" vertical="center"/>
    </xf>
    <xf numFmtId="38" fontId="22" fillId="0" borderId="10" xfId="49" applyFont="1" applyFill="1" applyBorder="1" applyAlignment="1" applyProtection="1">
      <alignment horizontal="center" vertical="center" wrapText="1"/>
      <protection locked="0"/>
    </xf>
    <xf numFmtId="38" fontId="22" fillId="0" borderId="10" xfId="49" applyFont="1" applyFill="1" applyBorder="1" applyAlignment="1">
      <alignment horizontal="center" vertical="center"/>
    </xf>
    <xf numFmtId="177" fontId="22" fillId="0" borderId="10" xfId="0" applyNumberFormat="1"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178" fontId="18" fillId="0" borderId="15" xfId="0" applyNumberFormat="1" applyFont="1" applyFill="1" applyBorder="1" applyAlignment="1">
      <alignment horizontal="right" vertical="center" wrapText="1"/>
    </xf>
    <xf numFmtId="178" fontId="18" fillId="0" borderId="10" xfId="0" applyNumberFormat="1" applyFont="1" applyFill="1" applyBorder="1" applyAlignment="1">
      <alignment horizontal="right" vertical="center" wrapText="1"/>
    </xf>
    <xf numFmtId="176" fontId="10" fillId="0" borderId="10" xfId="0" applyNumberFormat="1" applyFont="1" applyFill="1" applyBorder="1" applyAlignment="1">
      <alignment horizontal="right" vertical="center" wrapText="1"/>
    </xf>
    <xf numFmtId="0" fontId="17" fillId="0" borderId="0" xfId="0" applyFont="1" applyAlignment="1">
      <alignment vertical="center"/>
    </xf>
    <xf numFmtId="0" fontId="79" fillId="0" borderId="0" xfId="0" applyFont="1" applyFill="1" applyAlignment="1">
      <alignment vertical="center"/>
    </xf>
    <xf numFmtId="0" fontId="13" fillId="0" borderId="0" xfId="0" applyFont="1" applyAlignment="1">
      <alignment vertical="center"/>
    </xf>
    <xf numFmtId="0" fontId="17" fillId="0" borderId="10" xfId="0" applyFont="1" applyFill="1" applyBorder="1" applyAlignment="1">
      <alignment vertical="center"/>
    </xf>
    <xf numFmtId="177" fontId="17" fillId="0" borderId="0" xfId="0" applyNumberFormat="1" applyFont="1" applyFill="1" applyAlignment="1">
      <alignment horizontal="right" vertical="center"/>
    </xf>
    <xf numFmtId="0" fontId="13" fillId="0" borderId="10" xfId="25" applyFont="1" applyFill="1" applyBorder="1" applyAlignment="1" applyProtection="1">
      <alignment horizontal="left" vertical="center" wrapText="1"/>
      <protection locked="0"/>
    </xf>
    <xf numFmtId="0" fontId="13" fillId="0" borderId="10" xfId="25" applyFont="1" applyFill="1" applyBorder="1" applyAlignment="1" applyProtection="1">
      <alignment horizontal="center" vertical="center" wrapText="1"/>
      <protection locked="0"/>
    </xf>
    <xf numFmtId="0" fontId="13" fillId="0" borderId="10" xfId="25" applyFont="1" applyFill="1" applyBorder="1" applyAlignment="1">
      <alignment horizontal="center" vertical="center" wrapText="1"/>
    </xf>
    <xf numFmtId="3" fontId="13" fillId="0" borderId="10" xfId="0" applyNumberFormat="1" applyFont="1" applyFill="1" applyBorder="1" applyAlignment="1" applyProtection="1">
      <alignment horizontal="left" vertical="center" wrapText="1"/>
      <protection locked="0"/>
    </xf>
    <xf numFmtId="0" fontId="80" fillId="0" borderId="0" xfId="0" applyFont="1" applyFill="1" applyAlignment="1">
      <alignment vertical="center"/>
    </xf>
    <xf numFmtId="0" fontId="80" fillId="0" borderId="0" xfId="0" applyFont="1" applyAlignment="1">
      <alignment vertical="center"/>
    </xf>
    <xf numFmtId="0" fontId="0" fillId="37" borderId="0" xfId="0" applyFill="1" applyAlignment="1">
      <alignment vertical="center"/>
    </xf>
    <xf numFmtId="228" fontId="13" fillId="0" borderId="10" xfId="0" applyNumberFormat="1" applyFont="1" applyFill="1" applyBorder="1" applyAlignment="1">
      <alignment horizontal="left" vertical="center" wrapText="1"/>
    </xf>
    <xf numFmtId="228" fontId="13" fillId="0" borderId="10" xfId="0" applyNumberFormat="1" applyFont="1" applyFill="1" applyBorder="1" applyAlignment="1" applyProtection="1">
      <alignment horizontal="left" vertical="center" wrapText="1"/>
      <protection locked="0"/>
    </xf>
    <xf numFmtId="228" fontId="13" fillId="0" borderId="10"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0" fillId="38" borderId="0" xfId="0" applyFill="1" applyAlignment="1">
      <alignment vertical="center"/>
    </xf>
    <xf numFmtId="38" fontId="13" fillId="0" borderId="10" xfId="49" applyFont="1" applyFill="1" applyBorder="1" applyAlignment="1">
      <alignment horizontal="center" vertical="center"/>
    </xf>
    <xf numFmtId="176" fontId="13" fillId="0" borderId="10" xfId="0" applyNumberFormat="1" applyFont="1" applyFill="1" applyBorder="1" applyAlignment="1">
      <alignment horizontal="center" vertical="center" wrapText="1"/>
    </xf>
    <xf numFmtId="177" fontId="17" fillId="0" borderId="0" xfId="0" applyNumberFormat="1" applyFont="1" applyBorder="1" applyAlignment="1">
      <alignment vertical="center"/>
    </xf>
    <xf numFmtId="177" fontId="17" fillId="0" borderId="0" xfId="0" applyNumberFormat="1" applyFont="1" applyAlignment="1">
      <alignment vertical="center"/>
    </xf>
    <xf numFmtId="177" fontId="17" fillId="0" borderId="0" xfId="0" applyNumberFormat="1" applyFont="1" applyAlignment="1">
      <alignment vertical="center" shrinkToFit="1"/>
    </xf>
    <xf numFmtId="177" fontId="13" fillId="0" borderId="19" xfId="0" applyNumberFormat="1" applyFont="1" applyFill="1" applyBorder="1" applyAlignment="1">
      <alignment horizontal="center" vertical="center" shrinkToFit="1"/>
    </xf>
    <xf numFmtId="177" fontId="10" fillId="0" borderId="10" xfId="0" applyNumberFormat="1" applyFont="1" applyBorder="1" applyAlignment="1">
      <alignment horizontal="right" vertical="center"/>
    </xf>
    <xf numFmtId="177" fontId="18" fillId="0" borderId="19" xfId="0" applyNumberFormat="1" applyFont="1" applyBorder="1" applyAlignment="1">
      <alignment vertical="center" shrinkToFit="1"/>
    </xf>
    <xf numFmtId="177" fontId="17" fillId="0" borderId="15" xfId="0" applyNumberFormat="1" applyFont="1" applyBorder="1" applyAlignment="1">
      <alignment vertical="center"/>
    </xf>
    <xf numFmtId="177" fontId="10" fillId="0" borderId="15" xfId="0" applyNumberFormat="1" applyFont="1" applyBorder="1" applyAlignment="1">
      <alignment horizontal="right" vertical="center"/>
    </xf>
    <xf numFmtId="177" fontId="18" fillId="0" borderId="13" xfId="0" applyNumberFormat="1" applyFont="1" applyBorder="1" applyAlignment="1">
      <alignment vertical="center" shrinkToFit="1"/>
    </xf>
    <xf numFmtId="177" fontId="17" fillId="0" borderId="0" xfId="0" applyNumberFormat="1" applyFont="1" applyFill="1" applyBorder="1" applyAlignment="1">
      <alignment vertical="center"/>
    </xf>
    <xf numFmtId="177" fontId="13" fillId="0" borderId="0" xfId="0" applyNumberFormat="1" applyFont="1" applyFill="1" applyBorder="1" applyAlignment="1">
      <alignment horizontal="center" vertical="center" shrinkToFit="1"/>
    </xf>
    <xf numFmtId="177" fontId="18"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177" fontId="18" fillId="0" borderId="0"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0" xfId="0" applyNumberFormat="1" applyFont="1" applyFill="1" applyBorder="1" applyAlignment="1">
      <alignment vertical="center" shrinkToFit="1"/>
    </xf>
    <xf numFmtId="177" fontId="13" fillId="0" borderId="12" xfId="0" applyNumberFormat="1" applyFont="1" applyFill="1" applyBorder="1" applyAlignment="1">
      <alignment vertical="center" wrapText="1" shrinkToFit="1"/>
    </xf>
    <xf numFmtId="177" fontId="13" fillId="0" borderId="0" xfId="0" applyNumberFormat="1" applyFont="1" applyFill="1" applyBorder="1" applyAlignment="1">
      <alignment horizontal="center" vertical="center"/>
    </xf>
    <xf numFmtId="177" fontId="13" fillId="0" borderId="20" xfId="0" applyNumberFormat="1" applyFont="1" applyFill="1" applyBorder="1" applyAlignment="1">
      <alignment vertical="center" wrapText="1" shrinkToFit="1"/>
    </xf>
    <xf numFmtId="177" fontId="13" fillId="0" borderId="0" xfId="0" applyNumberFormat="1" applyFont="1" applyFill="1" applyBorder="1" applyAlignment="1">
      <alignment vertical="center" shrinkToFit="1"/>
    </xf>
    <xf numFmtId="177" fontId="18" fillId="0" borderId="0" xfId="0" applyNumberFormat="1" applyFont="1" applyFill="1" applyBorder="1" applyAlignment="1">
      <alignment vertical="center" shrinkToFit="1"/>
    </xf>
    <xf numFmtId="177" fontId="18" fillId="0" borderId="0" xfId="0" applyNumberFormat="1" applyFont="1" applyFill="1" applyBorder="1" applyAlignment="1">
      <alignment horizontal="center" vertical="center"/>
    </xf>
    <xf numFmtId="177" fontId="13" fillId="0" borderId="21" xfId="0" applyNumberFormat="1" applyFont="1" applyFill="1" applyBorder="1" applyAlignment="1">
      <alignment vertical="center" wrapText="1" shrinkToFit="1"/>
    </xf>
    <xf numFmtId="177" fontId="10" fillId="0" borderId="15" xfId="0" applyNumberFormat="1" applyFont="1" applyBorder="1" applyAlignment="1">
      <alignment horizontal="right" vertical="center" shrinkToFit="1"/>
    </xf>
    <xf numFmtId="177" fontId="18" fillId="0" borderId="0" xfId="0" applyNumberFormat="1" applyFont="1" applyFill="1" applyBorder="1" applyAlignment="1">
      <alignment horizontal="center" vertical="center" shrinkToFit="1"/>
    </xf>
    <xf numFmtId="177" fontId="17" fillId="0" borderId="22" xfId="0" applyNumberFormat="1" applyFont="1" applyBorder="1" applyAlignment="1">
      <alignment vertical="center"/>
    </xf>
    <xf numFmtId="0" fontId="0" fillId="16" borderId="0" xfId="0" applyFill="1" applyAlignment="1">
      <alignment vertical="center"/>
    </xf>
    <xf numFmtId="0" fontId="0" fillId="39" borderId="0" xfId="0" applyFill="1" applyAlignment="1">
      <alignment vertical="center"/>
    </xf>
    <xf numFmtId="0" fontId="12" fillId="0" borderId="0" xfId="0" applyFont="1" applyFill="1" applyAlignment="1">
      <alignment vertical="center"/>
    </xf>
    <xf numFmtId="0" fontId="0" fillId="40" borderId="0" xfId="0" applyFill="1" applyAlignment="1">
      <alignment vertical="center"/>
    </xf>
    <xf numFmtId="0" fontId="0" fillId="41" borderId="0" xfId="0" applyFill="1" applyAlignment="1">
      <alignment vertical="center"/>
    </xf>
    <xf numFmtId="177" fontId="10" fillId="0" borderId="0" xfId="0" applyNumberFormat="1" applyFont="1" applyBorder="1" applyAlignment="1">
      <alignment horizontal="right" vertical="center"/>
    </xf>
    <xf numFmtId="177" fontId="10" fillId="0" borderId="0" xfId="0" applyNumberFormat="1" applyFont="1" applyBorder="1" applyAlignment="1">
      <alignment vertical="center" shrinkToFit="1"/>
    </xf>
    <xf numFmtId="0" fontId="13" fillId="35" borderId="10" xfId="0" applyFont="1" applyFill="1" applyBorder="1" applyAlignment="1">
      <alignment horizontal="center" vertical="center" wrapText="1"/>
    </xf>
    <xf numFmtId="177" fontId="13" fillId="33" borderId="10" xfId="0" applyNumberFormat="1" applyFont="1" applyFill="1" applyBorder="1" applyAlignment="1">
      <alignment horizontal="center" vertical="center" shrinkToFit="1"/>
    </xf>
    <xf numFmtId="0" fontId="13" fillId="35" borderId="10" xfId="66" applyFont="1" applyFill="1" applyBorder="1" applyAlignment="1">
      <alignment horizontal="center" vertical="center" wrapText="1"/>
      <protection/>
    </xf>
    <xf numFmtId="177" fontId="13" fillId="35"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xf>
    <xf numFmtId="177" fontId="33" fillId="0" borderId="0" xfId="0" applyNumberFormat="1" applyFont="1" applyFill="1" applyAlignment="1">
      <alignment horizontal="center" vertical="center"/>
    </xf>
    <xf numFmtId="0" fontId="35" fillId="0" borderId="0" xfId="0" applyFont="1" applyAlignment="1">
      <alignment horizontal="center"/>
    </xf>
    <xf numFmtId="0" fontId="39" fillId="0" borderId="0" xfId="0" applyFont="1" applyAlignment="1">
      <alignment horizontal="justify"/>
    </xf>
    <xf numFmtId="0" fontId="40" fillId="0" borderId="0" xfId="0" applyFont="1" applyFill="1" applyBorder="1" applyAlignment="1">
      <alignment wrapText="1"/>
    </xf>
    <xf numFmtId="0" fontId="22" fillId="35" borderId="10" xfId="0" applyFont="1" applyFill="1" applyBorder="1" applyAlignment="1">
      <alignment horizontal="center" vertical="center" wrapText="1"/>
    </xf>
    <xf numFmtId="177" fontId="10" fillId="0" borderId="10" xfId="0" applyNumberFormat="1" applyFont="1" applyBorder="1" applyAlignment="1">
      <alignment horizontal="center" vertical="center"/>
    </xf>
    <xf numFmtId="177" fontId="10" fillId="0" borderId="15"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177" fontId="10" fillId="0" borderId="15" xfId="0" applyNumberFormat="1" applyFont="1" applyBorder="1" applyAlignment="1">
      <alignment horizontal="center" vertical="center"/>
    </xf>
    <xf numFmtId="176" fontId="10" fillId="0" borderId="10" xfId="0" applyNumberFormat="1" applyFont="1" applyFill="1" applyBorder="1" applyAlignment="1">
      <alignment horizontal="center" vertical="center" wrapText="1"/>
    </xf>
    <xf numFmtId="177" fontId="17" fillId="0" borderId="0" xfId="0" applyNumberFormat="1" applyFont="1" applyBorder="1" applyAlignment="1">
      <alignment vertical="top"/>
    </xf>
    <xf numFmtId="179" fontId="13" fillId="0" borderId="10" xfId="49" applyNumberFormat="1" applyFont="1" applyFill="1" applyBorder="1" applyAlignment="1" applyProtection="1">
      <alignment horizontal="right" vertical="center" wrapText="1"/>
      <protection locked="0"/>
    </xf>
    <xf numFmtId="177" fontId="13" fillId="0" borderId="10" xfId="0" applyNumberFormat="1" applyFont="1" applyFill="1" applyBorder="1" applyAlignment="1">
      <alignment horizontal="right" vertical="center"/>
    </xf>
    <xf numFmtId="177" fontId="13" fillId="0" borderId="10" xfId="0" applyNumberFormat="1" applyFont="1" applyFill="1" applyBorder="1" applyAlignment="1">
      <alignment horizontal="right" vertical="center" wrapText="1"/>
    </xf>
    <xf numFmtId="0" fontId="22" fillId="35" borderId="10" xfId="0" applyFont="1" applyFill="1" applyBorder="1" applyAlignment="1">
      <alignment horizontal="center" vertical="center" shrinkToFit="1"/>
    </xf>
    <xf numFmtId="0" fontId="22" fillId="42" borderId="0" xfId="0" applyFont="1" applyFill="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177" fontId="33" fillId="0" borderId="0" xfId="0" applyNumberFormat="1" applyFont="1" applyFill="1" applyAlignment="1">
      <alignment horizontal="center" vertical="center"/>
    </xf>
    <xf numFmtId="177" fontId="13" fillId="35" borderId="14" xfId="0" applyNumberFormat="1" applyFont="1" applyFill="1" applyBorder="1" applyAlignment="1">
      <alignment horizontal="center" vertical="center"/>
    </xf>
    <xf numFmtId="177" fontId="13" fillId="35" borderId="11" xfId="0" applyNumberFormat="1" applyFont="1" applyFill="1" applyBorder="1" applyAlignment="1">
      <alignment horizontal="center" vertical="center"/>
    </xf>
    <xf numFmtId="177" fontId="13" fillId="35" borderId="12" xfId="0" applyNumberFormat="1" applyFont="1" applyFill="1" applyBorder="1" applyAlignment="1">
      <alignment horizontal="center" vertical="center" shrinkToFit="1"/>
    </xf>
    <xf numFmtId="177" fontId="13" fillId="35" borderId="23" xfId="0" applyNumberFormat="1" applyFont="1" applyFill="1" applyBorder="1" applyAlignment="1">
      <alignment horizontal="center" vertical="center" shrinkToFit="1"/>
    </xf>
    <xf numFmtId="177" fontId="13" fillId="35" borderId="14" xfId="0" applyNumberFormat="1" applyFont="1" applyFill="1" applyBorder="1" applyAlignment="1">
      <alignment horizontal="center" vertical="center" wrapText="1"/>
    </xf>
    <xf numFmtId="177" fontId="13" fillId="35" borderId="11" xfId="0" applyNumberFormat="1" applyFont="1" applyFill="1" applyBorder="1" applyAlignment="1">
      <alignment horizontal="center" vertical="center" wrapText="1"/>
    </xf>
    <xf numFmtId="0" fontId="43" fillId="0" borderId="17" xfId="0" applyFont="1" applyFill="1" applyBorder="1" applyAlignment="1">
      <alignment horizontal="center" vertical="top"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_18補助金調書_【集計】補助金リスト（作業中）_H19補助金リスト（局確認用）" xfId="64"/>
    <cellStyle name="標準_18補助金調書_【集計】補助金リスト（作業中）_H19補助金リスト（局確認用）_20補助金リスト【0122集計 区修正後 → 了→記者発表用整理】" xfId="65"/>
    <cellStyle name="標準_22予算補助金調書 2" xfId="66"/>
    <cellStyle name="標準_Sheet1" xfId="67"/>
    <cellStyle name="標準_様式５_1" xfId="68"/>
    <cellStyle name="Followed Hyperlink" xfId="69"/>
    <cellStyle name="良い" xfId="70"/>
  </cellStyles>
  <dxfs count="78">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838200</xdr:rowOff>
    </xdr:from>
    <xdr:to>
      <xdr:col>10</xdr:col>
      <xdr:colOff>476250</xdr:colOff>
      <xdr:row>1</xdr:row>
      <xdr:rowOff>971550</xdr:rowOff>
    </xdr:to>
    <xdr:sp>
      <xdr:nvSpPr>
        <xdr:cNvPr id="1" name="AutoShape 74"/>
        <xdr:cNvSpPr>
          <a:spLocks/>
        </xdr:cNvSpPr>
      </xdr:nvSpPr>
      <xdr:spPr>
        <a:xfrm rot="16200000">
          <a:off x="8105775" y="1400175"/>
          <a:ext cx="5448300" cy="133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628650</xdr:rowOff>
    </xdr:from>
    <xdr:to>
      <xdr:col>9</xdr:col>
      <xdr:colOff>161925</xdr:colOff>
      <xdr:row>1</xdr:row>
      <xdr:rowOff>828675</xdr:rowOff>
    </xdr:to>
    <xdr:sp>
      <xdr:nvSpPr>
        <xdr:cNvPr id="2" name="Text Box 77"/>
        <xdr:cNvSpPr txBox="1">
          <a:spLocks noChangeArrowheads="1"/>
        </xdr:cNvSpPr>
      </xdr:nvSpPr>
      <xdr:spPr>
        <a:xfrm>
          <a:off x="9925050" y="1190625"/>
          <a:ext cx="1857375" cy="200025"/>
        </a:xfrm>
        <a:prstGeom prst="rect">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補助目的欄に反映する項目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U1047"/>
  <sheetViews>
    <sheetView zoomScale="70" zoomScaleNormal="70" zoomScaleSheetLayoutView="75" zoomScalePageLayoutView="0" workbookViewId="0" topLeftCell="G1">
      <pane ySplit="3" topLeftCell="A943" activePane="bottomLeft" state="frozen"/>
      <selection pane="topLeft" activeCell="A1" sqref="A1"/>
      <selection pane="bottomLeft" activeCell="F952" sqref="F952"/>
    </sheetView>
  </sheetViews>
  <sheetFormatPr defaultColWidth="9.00390625" defaultRowHeight="13.5" outlineLevelCol="2"/>
  <cols>
    <col min="1" max="1" width="5.75390625" style="0" customWidth="1"/>
    <col min="2" max="2" width="36.25390625" style="13" customWidth="1"/>
    <col min="3" max="3" width="10.875" style="151" customWidth="1"/>
    <col min="4" max="4" width="10.50390625" style="0" customWidth="1"/>
    <col min="5" max="5" width="11.25390625" style="0" customWidth="1" outlineLevel="1"/>
    <col min="6" max="6" width="31.375" style="0" customWidth="1"/>
    <col min="7" max="7" width="24.25390625" style="0" customWidth="1" outlineLevel="1"/>
    <col min="8" max="8" width="12.00390625" style="0" customWidth="1" outlineLevel="2"/>
    <col min="9" max="9" width="10.25390625" style="0" customWidth="1" outlineLevel="1"/>
    <col min="10" max="10" width="19.125" style="0" customWidth="1" outlineLevel="1"/>
    <col min="11" max="11" width="7.375" style="0" customWidth="1" outlineLevel="2"/>
    <col min="12" max="12" width="33.25390625" style="0" customWidth="1"/>
    <col min="13" max="13" width="14.00390625" style="202" customWidth="1"/>
    <col min="14" max="14" width="6.375" style="202" customWidth="1"/>
    <col min="15" max="15" width="9.125" style="202" customWidth="1"/>
    <col min="16" max="16" width="8.00390625" style="202" customWidth="1"/>
    <col min="17" max="17" width="35.25390625" style="202" customWidth="1"/>
    <col min="18" max="18" width="5.875" style="100" customWidth="1"/>
    <col min="19" max="19" width="7.375" style="0" customWidth="1"/>
  </cols>
  <sheetData>
    <row r="1" spans="1:19" ht="44.25" customHeight="1">
      <c r="A1" s="1"/>
      <c r="B1" s="299" t="s">
        <v>2213</v>
      </c>
      <c r="C1" s="299"/>
      <c r="D1" s="300"/>
      <c r="E1" s="300"/>
      <c r="F1" s="300"/>
      <c r="G1" s="300"/>
      <c r="H1" s="300"/>
      <c r="I1" s="300"/>
      <c r="J1" s="300"/>
      <c r="K1" s="300"/>
      <c r="L1" s="300"/>
      <c r="M1" s="300"/>
      <c r="N1" s="301"/>
      <c r="O1" s="3"/>
      <c r="P1" s="167"/>
      <c r="Q1" s="3"/>
      <c r="R1" s="3"/>
      <c r="S1" s="2"/>
    </row>
    <row r="2" spans="1:19" ht="78" customHeight="1">
      <c r="A2" s="1"/>
      <c r="B2" s="136"/>
      <c r="C2" s="152"/>
      <c r="D2" s="127"/>
      <c r="E2" s="128"/>
      <c r="F2" s="129"/>
      <c r="G2" s="130"/>
      <c r="H2" s="130"/>
      <c r="I2" s="130"/>
      <c r="J2" s="130"/>
      <c r="K2" s="130"/>
      <c r="L2" s="130"/>
      <c r="M2" s="168"/>
      <c r="N2" s="3"/>
      <c r="O2" s="3"/>
      <c r="P2" s="167"/>
      <c r="Q2" s="3"/>
      <c r="R2" s="3"/>
      <c r="S2" s="2"/>
    </row>
    <row r="3" spans="1:19" ht="51.75" customHeight="1">
      <c r="A3" s="143" t="s">
        <v>498</v>
      </c>
      <c r="B3" s="144" t="s">
        <v>499</v>
      </c>
      <c r="C3" s="209" t="s">
        <v>2215</v>
      </c>
      <c r="D3" s="210" t="s">
        <v>2216</v>
      </c>
      <c r="E3" s="4" t="s">
        <v>1667</v>
      </c>
      <c r="F3" s="144" t="s">
        <v>500</v>
      </c>
      <c r="G3" s="126" t="s">
        <v>501</v>
      </c>
      <c r="H3" s="126" t="s">
        <v>502</v>
      </c>
      <c r="I3" s="126" t="s">
        <v>503</v>
      </c>
      <c r="J3" s="126" t="s">
        <v>504</v>
      </c>
      <c r="K3" s="126"/>
      <c r="L3" s="144" t="s">
        <v>505</v>
      </c>
      <c r="M3" s="144" t="s">
        <v>1991</v>
      </c>
      <c r="N3" s="144" t="s">
        <v>506</v>
      </c>
      <c r="O3" s="144" t="s">
        <v>507</v>
      </c>
      <c r="P3" s="144" t="s">
        <v>508</v>
      </c>
      <c r="Q3" s="144" t="s">
        <v>509</v>
      </c>
      <c r="R3" s="5" t="s">
        <v>510</v>
      </c>
      <c r="S3" s="211" t="s">
        <v>2214</v>
      </c>
    </row>
    <row r="4" spans="1:19" s="13" customFormat="1" ht="52.5" customHeight="1">
      <c r="A4" s="212">
        <v>1</v>
      </c>
      <c r="B4" s="14" t="s">
        <v>2217</v>
      </c>
      <c r="C4" s="153"/>
      <c r="D4" s="153">
        <v>600</v>
      </c>
      <c r="E4" s="7">
        <f>C4-D4</f>
        <v>-600</v>
      </c>
      <c r="F4" s="8" t="s">
        <v>2477</v>
      </c>
      <c r="G4" s="9" t="s">
        <v>2478</v>
      </c>
      <c r="H4" s="9" t="s">
        <v>2479</v>
      </c>
      <c r="I4" s="9" t="s">
        <v>511</v>
      </c>
      <c r="J4" s="10" t="s">
        <v>2480</v>
      </c>
      <c r="K4" s="9" t="s">
        <v>513</v>
      </c>
      <c r="L4" s="10" t="str">
        <f>IF(J4="",CONCATENATE(G4,H4,I4,K4),CONCATENATE(G4,H4,J4,K4))</f>
        <v>YES協働パートナーが主催する講座のうち講座の講師謝金相当額及び会場使用料相当額に対する補助</v>
      </c>
      <c r="M4" s="214" t="s">
        <v>2481</v>
      </c>
      <c r="N4" s="9" t="s">
        <v>2482</v>
      </c>
      <c r="O4" s="18">
        <v>30</v>
      </c>
      <c r="P4" s="169" t="s">
        <v>609</v>
      </c>
      <c r="Q4" s="10" t="s">
        <v>2483</v>
      </c>
      <c r="R4" s="11" t="s">
        <v>517</v>
      </c>
      <c r="S4" s="12"/>
    </row>
    <row r="5" spans="1:19" s="13" customFormat="1" ht="52.5" customHeight="1">
      <c r="A5" s="212">
        <v>2</v>
      </c>
      <c r="B5" s="14" t="s">
        <v>2218</v>
      </c>
      <c r="C5" s="153"/>
      <c r="D5" s="153">
        <v>131000</v>
      </c>
      <c r="E5" s="7">
        <f aca="true" t="shared" si="0" ref="E5:E68">C5-D5</f>
        <v>-131000</v>
      </c>
      <c r="F5" s="8" t="s">
        <v>2484</v>
      </c>
      <c r="G5" s="9" t="s">
        <v>2485</v>
      </c>
      <c r="H5" s="9" t="str">
        <f>IF(G5="","","の")</f>
        <v>の</v>
      </c>
      <c r="I5" s="9" t="s">
        <v>512</v>
      </c>
      <c r="J5" s="10"/>
      <c r="K5" s="9" t="s">
        <v>513</v>
      </c>
      <c r="L5" s="10" t="str">
        <f>IF(J5="",CONCATENATE(G5,H5,I5,K5),CONCATENATE(G5,H5,J5,K5))</f>
        <v>ホームエネルギーマネジメントシステム、太陽光発電システム、省エネ／蓄エネ機器、EV充放電設備の購入に対する補助</v>
      </c>
      <c r="M5" s="214" t="s">
        <v>2481</v>
      </c>
      <c r="N5" s="9" t="s">
        <v>514</v>
      </c>
      <c r="O5" s="18">
        <v>100</v>
      </c>
      <c r="P5" s="169" t="s">
        <v>515</v>
      </c>
      <c r="Q5" s="10" t="s">
        <v>516</v>
      </c>
      <c r="R5" s="11" t="s">
        <v>517</v>
      </c>
      <c r="S5" s="12"/>
    </row>
    <row r="6" spans="1:19" s="13" customFormat="1" ht="52.5" customHeight="1">
      <c r="A6" s="212">
        <v>3</v>
      </c>
      <c r="B6" s="14" t="s">
        <v>2219</v>
      </c>
      <c r="C6" s="153"/>
      <c r="D6" s="153">
        <v>6000</v>
      </c>
      <c r="E6" s="7">
        <f t="shared" si="0"/>
        <v>-6000</v>
      </c>
      <c r="F6" s="8" t="s">
        <v>2486</v>
      </c>
      <c r="G6" s="9" t="s">
        <v>2487</v>
      </c>
      <c r="H6" s="9" t="s">
        <v>1286</v>
      </c>
      <c r="I6" s="9" t="s">
        <v>511</v>
      </c>
      <c r="J6" s="10" t="s">
        <v>2488</v>
      </c>
      <c r="K6" s="9" t="s">
        <v>513</v>
      </c>
      <c r="L6" s="10" t="str">
        <f>IF(J6="",CONCATENATE(G6,H6,I6,K6),CONCATENATE(G6,H6,J6,K6))</f>
        <v>ビルエネルギーマネジメントシステム(BEMS)の導入に対する補助</v>
      </c>
      <c r="M6" s="214" t="s">
        <v>2481</v>
      </c>
      <c r="N6" s="9" t="s">
        <v>514</v>
      </c>
      <c r="O6" s="18">
        <v>3</v>
      </c>
      <c r="P6" s="169" t="s">
        <v>2489</v>
      </c>
      <c r="Q6" s="10" t="s">
        <v>2490</v>
      </c>
      <c r="R6" s="11" t="s">
        <v>517</v>
      </c>
      <c r="S6" s="12"/>
    </row>
    <row r="7" spans="1:19" s="13" customFormat="1" ht="52.5" customHeight="1">
      <c r="A7" s="212">
        <v>4</v>
      </c>
      <c r="B7" s="14" t="s">
        <v>3017</v>
      </c>
      <c r="C7" s="153"/>
      <c r="D7" s="153">
        <v>3000</v>
      </c>
      <c r="E7" s="7">
        <f t="shared" si="0"/>
        <v>-3000</v>
      </c>
      <c r="F7" s="8" t="s">
        <v>2491</v>
      </c>
      <c r="G7" s="9" t="s">
        <v>2492</v>
      </c>
      <c r="H7" s="9" t="s">
        <v>1286</v>
      </c>
      <c r="I7" s="9" t="s">
        <v>511</v>
      </c>
      <c r="J7" s="10" t="s">
        <v>2493</v>
      </c>
      <c r="K7" s="9" t="s">
        <v>513</v>
      </c>
      <c r="L7" s="10" t="str">
        <f>IF(J7="",CONCATENATE(G7,H7,I7,K7),CONCATENATE(G7,H7,J7,K7))</f>
        <v>電力の見える化機器、システム用機器の購入・設置に対する補助</v>
      </c>
      <c r="M7" s="214" t="s">
        <v>2481</v>
      </c>
      <c r="N7" s="9" t="s">
        <v>514</v>
      </c>
      <c r="O7" s="18">
        <v>100</v>
      </c>
      <c r="P7" s="169" t="s">
        <v>2489</v>
      </c>
      <c r="Q7" s="10" t="s">
        <v>2490</v>
      </c>
      <c r="R7" s="11" t="s">
        <v>517</v>
      </c>
      <c r="S7" s="12"/>
    </row>
    <row r="8" spans="1:19" s="13" customFormat="1" ht="52.5" customHeight="1">
      <c r="A8" s="212">
        <v>5</v>
      </c>
      <c r="B8" s="14" t="s">
        <v>518</v>
      </c>
      <c r="C8" s="153"/>
      <c r="D8" s="153">
        <v>201297</v>
      </c>
      <c r="E8" s="7">
        <f t="shared" si="0"/>
        <v>-201297</v>
      </c>
      <c r="F8" s="8" t="s">
        <v>519</v>
      </c>
      <c r="G8" s="9" t="s">
        <v>520</v>
      </c>
      <c r="H8" s="9" t="str">
        <f aca="true" t="shared" si="1" ref="H8:H71">IF(G8="","","の")</f>
        <v>の</v>
      </c>
      <c r="I8" s="9" t="s">
        <v>526</v>
      </c>
      <c r="J8" s="10"/>
      <c r="K8" s="9" t="s">
        <v>513</v>
      </c>
      <c r="L8" s="10" t="str">
        <f aca="true" t="shared" si="2" ref="L8:L71">IF(J8="",CONCATENATE(G8,H8,I8,K8),CONCATENATE(G8,H8,J8,K8))</f>
        <v>団体の事業費に対する補助</v>
      </c>
      <c r="M8" s="214" t="s">
        <v>522</v>
      </c>
      <c r="N8" s="9" t="s">
        <v>523</v>
      </c>
      <c r="O8" s="18">
        <v>1</v>
      </c>
      <c r="P8" s="169" t="s">
        <v>524</v>
      </c>
      <c r="Q8" s="10" t="s">
        <v>525</v>
      </c>
      <c r="R8" s="11" t="s">
        <v>517</v>
      </c>
      <c r="S8" s="12"/>
    </row>
    <row r="9" spans="1:19" s="13" customFormat="1" ht="52.5" customHeight="1">
      <c r="A9" s="212">
        <v>6</v>
      </c>
      <c r="B9" s="14" t="s">
        <v>3018</v>
      </c>
      <c r="C9" s="153"/>
      <c r="D9" s="153">
        <v>14766</v>
      </c>
      <c r="E9" s="7">
        <f t="shared" si="0"/>
        <v>-14766</v>
      </c>
      <c r="F9" s="14" t="s">
        <v>3047</v>
      </c>
      <c r="G9" s="15" t="s">
        <v>520</v>
      </c>
      <c r="H9" s="9" t="str">
        <f t="shared" si="1"/>
        <v>の</v>
      </c>
      <c r="I9" s="9" t="s">
        <v>511</v>
      </c>
      <c r="J9" s="10" t="s">
        <v>2494</v>
      </c>
      <c r="K9" s="9" t="s">
        <v>513</v>
      </c>
      <c r="L9" s="10" t="str">
        <f t="shared" si="2"/>
        <v>団体のオフィス運営や事業実施に対する補助</v>
      </c>
      <c r="M9" s="214" t="s">
        <v>522</v>
      </c>
      <c r="N9" s="9" t="s">
        <v>514</v>
      </c>
      <c r="O9" s="18">
        <v>1</v>
      </c>
      <c r="P9" s="169" t="s">
        <v>2489</v>
      </c>
      <c r="Q9" s="10" t="s">
        <v>2495</v>
      </c>
      <c r="R9" s="16" t="s">
        <v>517</v>
      </c>
      <c r="S9" s="17"/>
    </row>
    <row r="10" spans="1:19" s="13" customFormat="1" ht="52.5" customHeight="1">
      <c r="A10" s="212">
        <v>7</v>
      </c>
      <c r="B10" s="14" t="s">
        <v>530</v>
      </c>
      <c r="C10" s="153"/>
      <c r="D10" s="153">
        <v>28218</v>
      </c>
      <c r="E10" s="7">
        <f t="shared" si="0"/>
        <v>-28218</v>
      </c>
      <c r="F10" s="14" t="s">
        <v>531</v>
      </c>
      <c r="G10" s="15" t="s">
        <v>520</v>
      </c>
      <c r="H10" s="9" t="str">
        <f t="shared" si="1"/>
        <v>の</v>
      </c>
      <c r="I10" s="9" t="s">
        <v>511</v>
      </c>
      <c r="J10" s="10" t="s">
        <v>532</v>
      </c>
      <c r="K10" s="9" t="s">
        <v>513</v>
      </c>
      <c r="L10" s="10" t="str">
        <f t="shared" si="2"/>
        <v>団体の上海事務所運営費に対する補助</v>
      </c>
      <c r="M10" s="214" t="s">
        <v>522</v>
      </c>
      <c r="N10" s="9" t="s">
        <v>523</v>
      </c>
      <c r="O10" s="18">
        <v>1</v>
      </c>
      <c r="P10" s="169" t="s">
        <v>533</v>
      </c>
      <c r="Q10" s="10" t="s">
        <v>534</v>
      </c>
      <c r="R10" s="16" t="s">
        <v>517</v>
      </c>
      <c r="S10" s="17"/>
    </row>
    <row r="11" spans="1:19" s="13" customFormat="1" ht="52.5" customHeight="1">
      <c r="A11" s="212">
        <v>8</v>
      </c>
      <c r="B11" s="14" t="s">
        <v>2220</v>
      </c>
      <c r="C11" s="153"/>
      <c r="D11" s="153">
        <v>3836</v>
      </c>
      <c r="E11" s="7">
        <f t="shared" si="0"/>
        <v>-3836</v>
      </c>
      <c r="F11" s="14" t="s">
        <v>2496</v>
      </c>
      <c r="G11" s="15" t="s">
        <v>520</v>
      </c>
      <c r="H11" s="9" t="str">
        <f t="shared" si="1"/>
        <v>の</v>
      </c>
      <c r="I11" s="9" t="s">
        <v>535</v>
      </c>
      <c r="J11" s="18"/>
      <c r="K11" s="9" t="s">
        <v>513</v>
      </c>
      <c r="L11" s="10" t="str">
        <f t="shared" si="2"/>
        <v>団体の賃借料に対する補助</v>
      </c>
      <c r="M11" s="214" t="s">
        <v>522</v>
      </c>
      <c r="N11" s="9" t="s">
        <v>514</v>
      </c>
      <c r="O11" s="18">
        <v>1</v>
      </c>
      <c r="P11" s="169" t="s">
        <v>536</v>
      </c>
      <c r="Q11" s="10" t="s">
        <v>2497</v>
      </c>
      <c r="R11" s="16" t="s">
        <v>517</v>
      </c>
      <c r="S11" s="17"/>
    </row>
    <row r="12" spans="1:19" s="13" customFormat="1" ht="52.5" customHeight="1">
      <c r="A12" s="212">
        <v>9</v>
      </c>
      <c r="B12" s="14" t="s">
        <v>2221</v>
      </c>
      <c r="C12" s="153"/>
      <c r="D12" s="153">
        <v>800</v>
      </c>
      <c r="E12" s="7">
        <f t="shared" si="0"/>
        <v>-800</v>
      </c>
      <c r="F12" s="14" t="s">
        <v>2498</v>
      </c>
      <c r="G12" s="15" t="s">
        <v>520</v>
      </c>
      <c r="H12" s="9" t="str">
        <f t="shared" si="1"/>
        <v>の</v>
      </c>
      <c r="I12" s="9" t="s">
        <v>511</v>
      </c>
      <c r="J12" s="18" t="s">
        <v>2499</v>
      </c>
      <c r="K12" s="9" t="s">
        <v>513</v>
      </c>
      <c r="L12" s="10" t="str">
        <f t="shared" si="2"/>
        <v>団体の姉妹・友好都市等との友好交流を促進するために行う事業に対する補助</v>
      </c>
      <c r="M12" s="214" t="s">
        <v>522</v>
      </c>
      <c r="N12" s="9" t="s">
        <v>514</v>
      </c>
      <c r="O12" s="18">
        <v>9</v>
      </c>
      <c r="P12" s="169" t="s">
        <v>537</v>
      </c>
      <c r="Q12" s="10" t="s">
        <v>1992</v>
      </c>
      <c r="R12" s="16" t="s">
        <v>517</v>
      </c>
      <c r="S12" s="17"/>
    </row>
    <row r="13" spans="1:19" s="13" customFormat="1" ht="52.5" customHeight="1">
      <c r="A13" s="212">
        <v>10</v>
      </c>
      <c r="B13" s="14" t="s">
        <v>2222</v>
      </c>
      <c r="C13" s="153"/>
      <c r="D13" s="153">
        <v>700</v>
      </c>
      <c r="E13" s="7">
        <f t="shared" si="0"/>
        <v>-700</v>
      </c>
      <c r="F13" s="14" t="s">
        <v>2500</v>
      </c>
      <c r="G13" s="15" t="s">
        <v>2062</v>
      </c>
      <c r="H13" s="9" t="str">
        <f t="shared" si="1"/>
        <v>の</v>
      </c>
      <c r="I13" s="9" t="s">
        <v>526</v>
      </c>
      <c r="J13" s="18"/>
      <c r="K13" s="9" t="s">
        <v>513</v>
      </c>
      <c r="L13" s="10" t="str">
        <f t="shared" si="2"/>
        <v>イベントの事業費に対する補助</v>
      </c>
      <c r="M13" s="214" t="s">
        <v>522</v>
      </c>
      <c r="N13" s="9" t="s">
        <v>612</v>
      </c>
      <c r="O13" s="10">
        <v>14</v>
      </c>
      <c r="P13" s="169" t="s">
        <v>609</v>
      </c>
      <c r="Q13" s="10" t="s">
        <v>2501</v>
      </c>
      <c r="R13" s="16" t="s">
        <v>517</v>
      </c>
      <c r="S13" s="17"/>
    </row>
    <row r="14" spans="1:19" s="13" customFormat="1" ht="52.5" customHeight="1">
      <c r="A14" s="212">
        <v>11</v>
      </c>
      <c r="B14" s="14" t="s">
        <v>1993</v>
      </c>
      <c r="C14" s="153"/>
      <c r="D14" s="153">
        <v>1375</v>
      </c>
      <c r="E14" s="7">
        <f t="shared" si="0"/>
        <v>-1375</v>
      </c>
      <c r="F14" s="14" t="s">
        <v>1994</v>
      </c>
      <c r="G14" s="9" t="s">
        <v>1995</v>
      </c>
      <c r="H14" s="9" t="str">
        <f t="shared" si="1"/>
        <v>の</v>
      </c>
      <c r="I14" s="9" t="s">
        <v>511</v>
      </c>
      <c r="J14" s="10" t="s">
        <v>1996</v>
      </c>
      <c r="K14" s="9" t="s">
        <v>513</v>
      </c>
      <c r="L14" s="10" t="str">
        <f t="shared" si="2"/>
        <v>各地区納税貯蓄組合連合会の市税に関する広報・啓発活動に対する補助</v>
      </c>
      <c r="M14" s="215" t="s">
        <v>1997</v>
      </c>
      <c r="N14" s="9" t="s">
        <v>514</v>
      </c>
      <c r="O14" s="66">
        <v>7</v>
      </c>
      <c r="P14" s="169" t="s">
        <v>1998</v>
      </c>
      <c r="Q14" s="10" t="s">
        <v>1999</v>
      </c>
      <c r="R14" s="16" t="s">
        <v>517</v>
      </c>
      <c r="S14" s="17"/>
    </row>
    <row r="15" spans="1:19" s="13" customFormat="1" ht="52.5" customHeight="1">
      <c r="A15" s="212">
        <v>12</v>
      </c>
      <c r="B15" s="14" t="s">
        <v>2000</v>
      </c>
      <c r="C15" s="153"/>
      <c r="D15" s="153">
        <v>74870</v>
      </c>
      <c r="E15" s="7">
        <f t="shared" si="0"/>
        <v>-74870</v>
      </c>
      <c r="F15" s="14" t="s">
        <v>2001</v>
      </c>
      <c r="G15" s="9" t="s">
        <v>2002</v>
      </c>
      <c r="H15" s="9" t="str">
        <f t="shared" si="1"/>
        <v>の</v>
      </c>
      <c r="I15" s="9" t="s">
        <v>2003</v>
      </c>
      <c r="J15" s="10"/>
      <c r="K15" s="9" t="s">
        <v>513</v>
      </c>
      <c r="L15" s="10" t="str">
        <f t="shared" si="2"/>
        <v>自治会町内会館の施設整備（建設費）に対する補助</v>
      </c>
      <c r="M15" s="214" t="s">
        <v>2004</v>
      </c>
      <c r="N15" s="170" t="s">
        <v>514</v>
      </c>
      <c r="O15" s="171">
        <v>15</v>
      </c>
      <c r="P15" s="169" t="s">
        <v>2005</v>
      </c>
      <c r="Q15" s="172" t="s">
        <v>2006</v>
      </c>
      <c r="R15" s="16" t="s">
        <v>517</v>
      </c>
      <c r="S15" s="19"/>
    </row>
    <row r="16" spans="1:19" s="13" customFormat="1" ht="52.5" customHeight="1">
      <c r="A16" s="212">
        <v>13</v>
      </c>
      <c r="B16" s="14" t="s">
        <v>2223</v>
      </c>
      <c r="C16" s="153"/>
      <c r="D16" s="153">
        <v>86880</v>
      </c>
      <c r="E16" s="7">
        <f t="shared" si="0"/>
        <v>-86880</v>
      </c>
      <c r="F16" s="14" t="s">
        <v>2001</v>
      </c>
      <c r="G16" s="9" t="s">
        <v>2002</v>
      </c>
      <c r="H16" s="9" t="str">
        <f t="shared" si="1"/>
        <v>の</v>
      </c>
      <c r="I16" s="9" t="s">
        <v>2003</v>
      </c>
      <c r="J16" s="10"/>
      <c r="K16" s="9" t="s">
        <v>513</v>
      </c>
      <c r="L16" s="10" t="str">
        <f>IF(J16="",CONCATENATE(G16,H16,I16,K16),CONCATENATE(G16,H16,J16,K16))</f>
        <v>自治会町内会館の施設整備（建設費）に対する補助</v>
      </c>
      <c r="M16" s="214" t="s">
        <v>2004</v>
      </c>
      <c r="N16" s="9" t="s">
        <v>514</v>
      </c>
      <c r="O16" s="10">
        <v>10</v>
      </c>
      <c r="P16" s="173" t="s">
        <v>2489</v>
      </c>
      <c r="Q16" s="10" t="s">
        <v>2006</v>
      </c>
      <c r="R16" s="16" t="s">
        <v>517</v>
      </c>
      <c r="S16" s="11"/>
    </row>
    <row r="17" spans="1:19" s="13" customFormat="1" ht="52.5" customHeight="1">
      <c r="A17" s="212">
        <v>14</v>
      </c>
      <c r="B17" s="14" t="s">
        <v>2007</v>
      </c>
      <c r="C17" s="153"/>
      <c r="D17" s="153">
        <v>3500</v>
      </c>
      <c r="E17" s="7">
        <f t="shared" si="0"/>
        <v>-3500</v>
      </c>
      <c r="F17" s="14" t="s">
        <v>2008</v>
      </c>
      <c r="G17" s="9" t="s">
        <v>2009</v>
      </c>
      <c r="H17" s="9" t="str">
        <f t="shared" si="1"/>
        <v>の</v>
      </c>
      <c r="I17" s="9" t="s">
        <v>2010</v>
      </c>
      <c r="J17" s="10"/>
      <c r="K17" s="9" t="s">
        <v>513</v>
      </c>
      <c r="L17" s="10" t="str">
        <f>IF(J17="",CONCATENATE(G17,H17,I17,K17),CONCATENATE(G17,H17,J17,K17))</f>
        <v>団体が実施する公益的活動の運営費（事務費等）に対する補助</v>
      </c>
      <c r="M17" s="214" t="s">
        <v>2004</v>
      </c>
      <c r="N17" s="9" t="s">
        <v>514</v>
      </c>
      <c r="O17" s="10" t="s">
        <v>2011</v>
      </c>
      <c r="P17" s="173" t="s">
        <v>2012</v>
      </c>
      <c r="Q17" s="10" t="s">
        <v>2013</v>
      </c>
      <c r="R17" s="16" t="s">
        <v>517</v>
      </c>
      <c r="S17" s="11"/>
    </row>
    <row r="18" spans="1:19" s="13" customFormat="1" ht="52.5" customHeight="1">
      <c r="A18" s="212">
        <v>15</v>
      </c>
      <c r="B18" s="14" t="s">
        <v>2014</v>
      </c>
      <c r="C18" s="153"/>
      <c r="D18" s="153">
        <v>1123532</v>
      </c>
      <c r="E18" s="7">
        <f t="shared" si="0"/>
        <v>-1123532</v>
      </c>
      <c r="F18" s="14" t="s">
        <v>2015</v>
      </c>
      <c r="G18" s="9" t="s">
        <v>2009</v>
      </c>
      <c r="H18" s="9" t="str">
        <f t="shared" si="1"/>
        <v>の</v>
      </c>
      <c r="I18" s="9" t="s">
        <v>2010</v>
      </c>
      <c r="J18" s="10"/>
      <c r="K18" s="9" t="s">
        <v>513</v>
      </c>
      <c r="L18" s="10" t="str">
        <f t="shared" si="2"/>
        <v>団体が実施する公益的活動の運営費（事務費等）に対する補助</v>
      </c>
      <c r="M18" s="214" t="s">
        <v>2004</v>
      </c>
      <c r="N18" s="9" t="s">
        <v>514</v>
      </c>
      <c r="O18" s="66">
        <v>3141</v>
      </c>
      <c r="P18" s="173" t="s">
        <v>2016</v>
      </c>
      <c r="Q18" s="10" t="s">
        <v>2017</v>
      </c>
      <c r="R18" s="16" t="s">
        <v>517</v>
      </c>
      <c r="S18" s="11"/>
    </row>
    <row r="19" spans="1:19" s="13" customFormat="1" ht="52.5" customHeight="1">
      <c r="A19" s="212">
        <v>16</v>
      </c>
      <c r="B19" s="14" t="s">
        <v>2018</v>
      </c>
      <c r="C19" s="153"/>
      <c r="D19" s="153">
        <v>11582</v>
      </c>
      <c r="E19" s="7">
        <f t="shared" si="0"/>
        <v>-11582</v>
      </c>
      <c r="F19" s="14" t="s">
        <v>2019</v>
      </c>
      <c r="G19" s="20" t="s">
        <v>2020</v>
      </c>
      <c r="H19" s="9" t="str">
        <f t="shared" si="1"/>
        <v>の</v>
      </c>
      <c r="I19" s="9" t="s">
        <v>2010</v>
      </c>
      <c r="J19" s="21"/>
      <c r="K19" s="9" t="s">
        <v>513</v>
      </c>
      <c r="L19" s="10" t="str">
        <f t="shared" si="2"/>
        <v>登録ＮＰＯ法人が実施する公益的活動の運営費（事務費等）に対する補助</v>
      </c>
      <c r="M19" s="214" t="s">
        <v>2004</v>
      </c>
      <c r="N19" s="9" t="s">
        <v>2021</v>
      </c>
      <c r="O19" s="18" t="s">
        <v>2011</v>
      </c>
      <c r="P19" s="173" t="s">
        <v>536</v>
      </c>
      <c r="Q19" s="10" t="s">
        <v>2022</v>
      </c>
      <c r="R19" s="16" t="s">
        <v>517</v>
      </c>
      <c r="S19" s="11"/>
    </row>
    <row r="20" spans="1:19" s="13" customFormat="1" ht="52.5" customHeight="1">
      <c r="A20" s="212">
        <v>17</v>
      </c>
      <c r="B20" s="14" t="s">
        <v>2023</v>
      </c>
      <c r="C20" s="153"/>
      <c r="D20" s="153">
        <v>135</v>
      </c>
      <c r="E20" s="7">
        <f t="shared" si="0"/>
        <v>-135</v>
      </c>
      <c r="F20" s="14" t="s">
        <v>2024</v>
      </c>
      <c r="G20" s="9" t="s">
        <v>520</v>
      </c>
      <c r="H20" s="9" t="str">
        <f t="shared" si="1"/>
        <v>の</v>
      </c>
      <c r="I20" s="9" t="s">
        <v>511</v>
      </c>
      <c r="J20" s="10" t="s">
        <v>2025</v>
      </c>
      <c r="K20" s="9" t="s">
        <v>513</v>
      </c>
      <c r="L20" s="10" t="str">
        <f t="shared" si="2"/>
        <v>団体の運営上の課題を解決するためのアドバイザー派遣に対する補助</v>
      </c>
      <c r="M20" s="214" t="s">
        <v>2004</v>
      </c>
      <c r="N20" s="9" t="s">
        <v>514</v>
      </c>
      <c r="O20" s="66" t="s">
        <v>2011</v>
      </c>
      <c r="P20" s="173" t="s">
        <v>536</v>
      </c>
      <c r="Q20" s="10" t="s">
        <v>2026</v>
      </c>
      <c r="R20" s="16" t="s">
        <v>2027</v>
      </c>
      <c r="S20" s="11"/>
    </row>
    <row r="21" spans="1:19" s="13" customFormat="1" ht="52.5" customHeight="1">
      <c r="A21" s="212">
        <v>18</v>
      </c>
      <c r="B21" s="14" t="s">
        <v>2224</v>
      </c>
      <c r="C21" s="153"/>
      <c r="D21" s="153">
        <v>1000</v>
      </c>
      <c r="E21" s="7">
        <f t="shared" si="0"/>
        <v>-1000</v>
      </c>
      <c r="F21" s="14" t="s">
        <v>2502</v>
      </c>
      <c r="G21" s="9" t="s">
        <v>520</v>
      </c>
      <c r="H21" s="9" t="str">
        <f t="shared" si="1"/>
        <v>の</v>
      </c>
      <c r="I21" s="9" t="s">
        <v>526</v>
      </c>
      <c r="J21" s="10"/>
      <c r="K21" s="9" t="s">
        <v>513</v>
      </c>
      <c r="L21" s="10" t="str">
        <f>IF(J21="",CONCATENATE(G21,H21,I21,K21),CONCATENATE(G21,H21,J21,K21))</f>
        <v>団体の事業費に対する補助</v>
      </c>
      <c r="M21" s="214" t="s">
        <v>2004</v>
      </c>
      <c r="N21" s="9" t="s">
        <v>514</v>
      </c>
      <c r="O21" s="66">
        <v>10</v>
      </c>
      <c r="P21" s="173" t="s">
        <v>2489</v>
      </c>
      <c r="Q21" s="10" t="s">
        <v>2503</v>
      </c>
      <c r="R21" s="16" t="s">
        <v>517</v>
      </c>
      <c r="S21" s="11"/>
    </row>
    <row r="22" spans="1:19" s="13" customFormat="1" ht="52.5" customHeight="1">
      <c r="A22" s="212">
        <v>19</v>
      </c>
      <c r="B22" s="14" t="s">
        <v>2028</v>
      </c>
      <c r="C22" s="153"/>
      <c r="D22" s="153">
        <v>27390</v>
      </c>
      <c r="E22" s="7">
        <f t="shared" si="0"/>
        <v>-27390</v>
      </c>
      <c r="F22" s="14" t="s">
        <v>2504</v>
      </c>
      <c r="G22" s="9" t="s">
        <v>2029</v>
      </c>
      <c r="H22" s="9" t="str">
        <f t="shared" si="1"/>
        <v>の</v>
      </c>
      <c r="I22" s="9" t="s">
        <v>2010</v>
      </c>
      <c r="J22" s="10"/>
      <c r="K22" s="9" t="s">
        <v>513</v>
      </c>
      <c r="L22" s="10" t="str">
        <f t="shared" si="2"/>
        <v>団体の事業の運営費（事務費等）に対する補助</v>
      </c>
      <c r="M22" s="215" t="s">
        <v>2004</v>
      </c>
      <c r="N22" s="9" t="s">
        <v>2030</v>
      </c>
      <c r="O22" s="66">
        <v>100</v>
      </c>
      <c r="P22" s="169" t="s">
        <v>515</v>
      </c>
      <c r="Q22" s="10" t="s">
        <v>2505</v>
      </c>
      <c r="R22" s="16" t="s">
        <v>517</v>
      </c>
      <c r="S22" s="17"/>
    </row>
    <row r="23" spans="1:19" s="13" customFormat="1" ht="52.5" customHeight="1">
      <c r="A23" s="212">
        <v>20</v>
      </c>
      <c r="B23" s="14" t="s">
        <v>2225</v>
      </c>
      <c r="C23" s="153"/>
      <c r="D23" s="153">
        <v>76362</v>
      </c>
      <c r="E23" s="7">
        <f t="shared" si="0"/>
        <v>-76362</v>
      </c>
      <c r="F23" s="14" t="s">
        <v>2506</v>
      </c>
      <c r="G23" s="9" t="s">
        <v>520</v>
      </c>
      <c r="H23" s="9" t="str">
        <f t="shared" si="1"/>
        <v>の</v>
      </c>
      <c r="I23" s="9" t="s">
        <v>521</v>
      </c>
      <c r="J23" s="10"/>
      <c r="K23" s="9" t="s">
        <v>513</v>
      </c>
      <c r="L23" s="10" t="str">
        <f t="shared" si="2"/>
        <v>団体の運営費（人件費）に対する補助</v>
      </c>
      <c r="M23" s="214" t="s">
        <v>2004</v>
      </c>
      <c r="N23" s="9" t="s">
        <v>523</v>
      </c>
      <c r="O23" s="66">
        <v>1</v>
      </c>
      <c r="P23" s="173" t="s">
        <v>2031</v>
      </c>
      <c r="Q23" s="10" t="s">
        <v>2032</v>
      </c>
      <c r="R23" s="16" t="s">
        <v>517</v>
      </c>
      <c r="S23" s="11"/>
    </row>
    <row r="24" spans="1:19" s="13" customFormat="1" ht="52.5" customHeight="1">
      <c r="A24" s="212">
        <v>21</v>
      </c>
      <c r="B24" s="14" t="s">
        <v>2033</v>
      </c>
      <c r="C24" s="153"/>
      <c r="D24" s="153">
        <v>4020</v>
      </c>
      <c r="E24" s="7">
        <f t="shared" si="0"/>
        <v>-4020</v>
      </c>
      <c r="F24" s="6" t="s">
        <v>2507</v>
      </c>
      <c r="G24" s="20" t="s">
        <v>2034</v>
      </c>
      <c r="H24" s="9" t="str">
        <f t="shared" si="1"/>
        <v>の</v>
      </c>
      <c r="I24" s="9" t="s">
        <v>2010</v>
      </c>
      <c r="J24" s="21"/>
      <c r="K24" s="9" t="s">
        <v>513</v>
      </c>
      <c r="L24" s="10" t="str">
        <f t="shared" si="2"/>
        <v>団体が実施する人権啓発活動の運営費（事務費等）に対する補助</v>
      </c>
      <c r="M24" s="214" t="s">
        <v>2004</v>
      </c>
      <c r="N24" s="9" t="s">
        <v>2035</v>
      </c>
      <c r="O24" s="18">
        <v>2</v>
      </c>
      <c r="P24" s="173" t="s">
        <v>2036</v>
      </c>
      <c r="Q24" s="10" t="s">
        <v>2037</v>
      </c>
      <c r="R24" s="16" t="s">
        <v>517</v>
      </c>
      <c r="S24" s="11"/>
    </row>
    <row r="25" spans="1:19" s="13" customFormat="1" ht="52.5" customHeight="1">
      <c r="A25" s="212">
        <v>22</v>
      </c>
      <c r="B25" s="14" t="s">
        <v>2038</v>
      </c>
      <c r="C25" s="153"/>
      <c r="D25" s="153">
        <v>104825</v>
      </c>
      <c r="E25" s="7">
        <f t="shared" si="0"/>
        <v>-104825</v>
      </c>
      <c r="F25" s="14" t="s">
        <v>2039</v>
      </c>
      <c r="G25" s="9" t="s">
        <v>2040</v>
      </c>
      <c r="H25" s="9" t="str">
        <f t="shared" si="1"/>
        <v>の</v>
      </c>
      <c r="I25" s="9" t="s">
        <v>2010</v>
      </c>
      <c r="J25" s="10"/>
      <c r="K25" s="9" t="s">
        <v>513</v>
      </c>
      <c r="L25" s="10" t="str">
        <f t="shared" si="2"/>
        <v>施設管理運営の運営費（事務費等）に対する補助</v>
      </c>
      <c r="M25" s="214" t="s">
        <v>2004</v>
      </c>
      <c r="N25" s="9" t="s">
        <v>523</v>
      </c>
      <c r="O25" s="18">
        <v>1</v>
      </c>
      <c r="P25" s="173" t="s">
        <v>2041</v>
      </c>
      <c r="Q25" s="10" t="s">
        <v>2042</v>
      </c>
      <c r="R25" s="16" t="s">
        <v>517</v>
      </c>
      <c r="S25" s="11"/>
    </row>
    <row r="26" spans="1:19" s="13" customFormat="1" ht="52.5" customHeight="1">
      <c r="A26" s="212">
        <v>23</v>
      </c>
      <c r="B26" s="14" t="s">
        <v>2043</v>
      </c>
      <c r="C26" s="153"/>
      <c r="D26" s="153">
        <v>2200</v>
      </c>
      <c r="E26" s="7">
        <f t="shared" si="0"/>
        <v>-2200</v>
      </c>
      <c r="F26" s="14" t="s">
        <v>2044</v>
      </c>
      <c r="G26" s="20" t="s">
        <v>2045</v>
      </c>
      <c r="H26" s="9" t="str">
        <f t="shared" si="1"/>
        <v>の</v>
      </c>
      <c r="I26" s="9" t="s">
        <v>2010</v>
      </c>
      <c r="J26" s="10"/>
      <c r="K26" s="9" t="s">
        <v>513</v>
      </c>
      <c r="L26" s="10" t="str">
        <f t="shared" si="2"/>
        <v>団体が実施する人権擁護活動の運営費（事務費等）に対する補助</v>
      </c>
      <c r="M26" s="214" t="s">
        <v>2004</v>
      </c>
      <c r="N26" s="9" t="s">
        <v>2030</v>
      </c>
      <c r="O26" s="18">
        <v>1</v>
      </c>
      <c r="P26" s="173" t="s">
        <v>1998</v>
      </c>
      <c r="Q26" s="10" t="s">
        <v>2046</v>
      </c>
      <c r="R26" s="16" t="s">
        <v>517</v>
      </c>
      <c r="S26" s="11"/>
    </row>
    <row r="27" spans="1:19" s="13" customFormat="1" ht="52.5" customHeight="1">
      <c r="A27" s="212">
        <v>24</v>
      </c>
      <c r="B27" s="14" t="s">
        <v>2047</v>
      </c>
      <c r="C27" s="153"/>
      <c r="D27" s="153">
        <v>8310</v>
      </c>
      <c r="E27" s="7">
        <f t="shared" si="0"/>
        <v>-8310</v>
      </c>
      <c r="F27" s="14" t="s">
        <v>2048</v>
      </c>
      <c r="G27" s="9" t="s">
        <v>2049</v>
      </c>
      <c r="H27" s="9" t="str">
        <f t="shared" si="1"/>
        <v>の</v>
      </c>
      <c r="I27" s="9" t="s">
        <v>2010</v>
      </c>
      <c r="J27" s="10"/>
      <c r="K27" s="9" t="s">
        <v>513</v>
      </c>
      <c r="L27" s="10" t="str">
        <f t="shared" si="2"/>
        <v>団体が実施する生活相談事業の運営費（事務費等）に対する補助</v>
      </c>
      <c r="M27" s="214" t="s">
        <v>2004</v>
      </c>
      <c r="N27" s="9" t="s">
        <v>2030</v>
      </c>
      <c r="O27" s="10">
        <v>3</v>
      </c>
      <c r="P27" s="173" t="s">
        <v>2016</v>
      </c>
      <c r="Q27" s="10" t="s">
        <v>2050</v>
      </c>
      <c r="R27" s="16" t="s">
        <v>517</v>
      </c>
      <c r="S27" s="11"/>
    </row>
    <row r="28" spans="1:19" s="13" customFormat="1" ht="52.5" customHeight="1">
      <c r="A28" s="212">
        <v>25</v>
      </c>
      <c r="B28" s="14" t="s">
        <v>2051</v>
      </c>
      <c r="C28" s="153"/>
      <c r="D28" s="153">
        <v>20</v>
      </c>
      <c r="E28" s="7">
        <f t="shared" si="0"/>
        <v>-20</v>
      </c>
      <c r="F28" s="14" t="s">
        <v>2052</v>
      </c>
      <c r="G28" s="9" t="s">
        <v>2053</v>
      </c>
      <c r="H28" s="9" t="str">
        <f t="shared" si="1"/>
        <v>の</v>
      </c>
      <c r="I28" s="9" t="s">
        <v>2010</v>
      </c>
      <c r="J28" s="10"/>
      <c r="K28" s="9" t="s">
        <v>513</v>
      </c>
      <c r="L28" s="10" t="str">
        <f t="shared" si="2"/>
        <v>団体が実施する地域交流事業の運営費（事務費等）に対する補助</v>
      </c>
      <c r="M28" s="214" t="s">
        <v>2004</v>
      </c>
      <c r="N28" s="9" t="s">
        <v>2030</v>
      </c>
      <c r="O28" s="10">
        <v>1</v>
      </c>
      <c r="P28" s="173" t="s">
        <v>2054</v>
      </c>
      <c r="Q28" s="10" t="s">
        <v>2051</v>
      </c>
      <c r="R28" s="16" t="s">
        <v>517</v>
      </c>
      <c r="S28" s="11"/>
    </row>
    <row r="29" spans="1:19" s="13" customFormat="1" ht="52.5" customHeight="1">
      <c r="A29" s="212">
        <v>26</v>
      </c>
      <c r="B29" s="14" t="s">
        <v>2226</v>
      </c>
      <c r="C29" s="153"/>
      <c r="D29" s="153">
        <v>591968</v>
      </c>
      <c r="E29" s="7">
        <f t="shared" si="0"/>
        <v>-591968</v>
      </c>
      <c r="F29" s="14" t="s">
        <v>2508</v>
      </c>
      <c r="G29" s="9" t="s">
        <v>520</v>
      </c>
      <c r="H29" s="9" t="str">
        <f t="shared" si="1"/>
        <v>の</v>
      </c>
      <c r="I29" s="9" t="s">
        <v>521</v>
      </c>
      <c r="J29" s="10"/>
      <c r="K29" s="9" t="s">
        <v>513</v>
      </c>
      <c r="L29" s="10" t="str">
        <f t="shared" si="2"/>
        <v>団体の運営費（人件費）に対する補助</v>
      </c>
      <c r="M29" s="214" t="s">
        <v>2004</v>
      </c>
      <c r="N29" s="9" t="s">
        <v>523</v>
      </c>
      <c r="O29" s="10">
        <v>1</v>
      </c>
      <c r="P29" s="173" t="s">
        <v>2055</v>
      </c>
      <c r="Q29" s="10" t="s">
        <v>1789</v>
      </c>
      <c r="R29" s="16" t="s">
        <v>517</v>
      </c>
      <c r="S29" s="11"/>
    </row>
    <row r="30" spans="1:19" s="13" customFormat="1" ht="52.5" customHeight="1">
      <c r="A30" s="212">
        <v>27</v>
      </c>
      <c r="B30" s="14" t="s">
        <v>2056</v>
      </c>
      <c r="C30" s="153"/>
      <c r="D30" s="153">
        <v>4470</v>
      </c>
      <c r="E30" s="7">
        <f t="shared" si="0"/>
        <v>-4470</v>
      </c>
      <c r="F30" s="14" t="s">
        <v>2508</v>
      </c>
      <c r="G30" s="22" t="s">
        <v>2057</v>
      </c>
      <c r="H30" s="9" t="str">
        <f t="shared" si="1"/>
        <v>の</v>
      </c>
      <c r="I30" s="9" t="s">
        <v>2010</v>
      </c>
      <c r="J30" s="23"/>
      <c r="K30" s="9" t="s">
        <v>513</v>
      </c>
      <c r="L30" s="10" t="str">
        <f t="shared" si="2"/>
        <v>事業の運営費（事務費等）に対する補助</v>
      </c>
      <c r="M30" s="214" t="s">
        <v>2004</v>
      </c>
      <c r="N30" s="9" t="s">
        <v>523</v>
      </c>
      <c r="O30" s="18">
        <v>1</v>
      </c>
      <c r="P30" s="169" t="s">
        <v>2058</v>
      </c>
      <c r="Q30" s="10" t="s">
        <v>1790</v>
      </c>
      <c r="R30" s="16" t="s">
        <v>517</v>
      </c>
      <c r="S30" s="11"/>
    </row>
    <row r="31" spans="1:19" s="13" customFormat="1" ht="52.5" customHeight="1">
      <c r="A31" s="212">
        <v>28</v>
      </c>
      <c r="B31" s="14" t="s">
        <v>2059</v>
      </c>
      <c r="C31" s="153"/>
      <c r="D31" s="153">
        <v>6800</v>
      </c>
      <c r="E31" s="7">
        <f t="shared" si="0"/>
        <v>-6800</v>
      </c>
      <c r="F31" s="14" t="s">
        <v>2508</v>
      </c>
      <c r="G31" s="22" t="s">
        <v>2057</v>
      </c>
      <c r="H31" s="9" t="str">
        <f t="shared" si="1"/>
        <v>の</v>
      </c>
      <c r="I31" s="9" t="s">
        <v>2010</v>
      </c>
      <c r="J31" s="23"/>
      <c r="K31" s="9" t="s">
        <v>513</v>
      </c>
      <c r="L31" s="10" t="str">
        <f t="shared" si="2"/>
        <v>事業の運営費（事務費等）に対する補助</v>
      </c>
      <c r="M31" s="214" t="s">
        <v>2004</v>
      </c>
      <c r="N31" s="9" t="s">
        <v>523</v>
      </c>
      <c r="O31" s="18">
        <v>1</v>
      </c>
      <c r="P31" s="169" t="s">
        <v>2060</v>
      </c>
      <c r="Q31" s="10" t="s">
        <v>1790</v>
      </c>
      <c r="R31" s="16" t="s">
        <v>517</v>
      </c>
      <c r="S31" s="11"/>
    </row>
    <row r="32" spans="1:19" s="13" customFormat="1" ht="52.5" customHeight="1">
      <c r="A32" s="212">
        <v>29</v>
      </c>
      <c r="B32" s="14" t="s">
        <v>2227</v>
      </c>
      <c r="C32" s="153"/>
      <c r="D32" s="153">
        <v>7000</v>
      </c>
      <c r="E32" s="7">
        <f t="shared" si="0"/>
        <v>-7000</v>
      </c>
      <c r="F32" s="14" t="s">
        <v>2508</v>
      </c>
      <c r="G32" s="22" t="s">
        <v>2057</v>
      </c>
      <c r="H32" s="9" t="str">
        <f t="shared" si="1"/>
        <v>の</v>
      </c>
      <c r="I32" s="9" t="s">
        <v>2010</v>
      </c>
      <c r="J32" s="23"/>
      <c r="K32" s="9" t="s">
        <v>513</v>
      </c>
      <c r="L32" s="10" t="str">
        <f t="shared" si="2"/>
        <v>事業の運営費（事務費等）に対する補助</v>
      </c>
      <c r="M32" s="214" t="s">
        <v>2004</v>
      </c>
      <c r="N32" s="9" t="s">
        <v>523</v>
      </c>
      <c r="O32" s="18">
        <v>1</v>
      </c>
      <c r="P32" s="169" t="s">
        <v>2058</v>
      </c>
      <c r="Q32" s="10" t="s">
        <v>1790</v>
      </c>
      <c r="R32" s="16" t="s">
        <v>517</v>
      </c>
      <c r="S32" s="11"/>
    </row>
    <row r="33" spans="1:19" s="13" customFormat="1" ht="52.5" customHeight="1">
      <c r="A33" s="212">
        <v>30</v>
      </c>
      <c r="B33" s="14" t="s">
        <v>2061</v>
      </c>
      <c r="C33" s="153"/>
      <c r="D33" s="153">
        <v>5940</v>
      </c>
      <c r="E33" s="7">
        <f t="shared" si="0"/>
        <v>-5940</v>
      </c>
      <c r="F33" s="14" t="s">
        <v>3048</v>
      </c>
      <c r="G33" s="22" t="s">
        <v>2062</v>
      </c>
      <c r="H33" s="9" t="str">
        <f t="shared" si="1"/>
        <v>の</v>
      </c>
      <c r="I33" s="9" t="s">
        <v>2010</v>
      </c>
      <c r="J33" s="23"/>
      <c r="K33" s="9" t="s">
        <v>513</v>
      </c>
      <c r="L33" s="10" t="str">
        <f t="shared" si="2"/>
        <v>イベントの運営費（事務費等）に対する補助</v>
      </c>
      <c r="M33" s="214" t="s">
        <v>2004</v>
      </c>
      <c r="N33" s="9" t="s">
        <v>3049</v>
      </c>
      <c r="O33" s="18">
        <v>2</v>
      </c>
      <c r="P33" s="169" t="s">
        <v>2063</v>
      </c>
      <c r="Q33" s="10" t="s">
        <v>1790</v>
      </c>
      <c r="R33" s="16" t="s">
        <v>517</v>
      </c>
      <c r="S33" s="11"/>
    </row>
    <row r="34" spans="1:19" s="13" customFormat="1" ht="52.5" customHeight="1">
      <c r="A34" s="212">
        <v>31</v>
      </c>
      <c r="B34" s="14" t="s">
        <v>544</v>
      </c>
      <c r="C34" s="153"/>
      <c r="D34" s="153">
        <v>4850</v>
      </c>
      <c r="E34" s="7">
        <f t="shared" si="0"/>
        <v>-4850</v>
      </c>
      <c r="F34" s="14" t="s">
        <v>2508</v>
      </c>
      <c r="G34" s="22" t="s">
        <v>2057</v>
      </c>
      <c r="H34" s="9" t="str">
        <f t="shared" si="1"/>
        <v>の</v>
      </c>
      <c r="I34" s="9" t="s">
        <v>2010</v>
      </c>
      <c r="J34" s="23"/>
      <c r="K34" s="9" t="s">
        <v>513</v>
      </c>
      <c r="L34" s="10" t="str">
        <f t="shared" si="2"/>
        <v>事業の運営費（事務費等）に対する補助</v>
      </c>
      <c r="M34" s="214" t="s">
        <v>2004</v>
      </c>
      <c r="N34" s="9" t="s">
        <v>527</v>
      </c>
      <c r="O34" s="18">
        <v>1</v>
      </c>
      <c r="P34" s="169" t="s">
        <v>2016</v>
      </c>
      <c r="Q34" s="10" t="s">
        <v>1790</v>
      </c>
      <c r="R34" s="16" t="s">
        <v>517</v>
      </c>
      <c r="S34" s="11"/>
    </row>
    <row r="35" spans="1:19" s="13" customFormat="1" ht="52.5" customHeight="1">
      <c r="A35" s="212">
        <v>32</v>
      </c>
      <c r="B35" s="14" t="s">
        <v>2228</v>
      </c>
      <c r="C35" s="153"/>
      <c r="D35" s="153">
        <v>1288</v>
      </c>
      <c r="E35" s="7">
        <f t="shared" si="0"/>
        <v>-1288</v>
      </c>
      <c r="F35" s="14" t="s">
        <v>2509</v>
      </c>
      <c r="G35" s="24" t="s">
        <v>520</v>
      </c>
      <c r="H35" s="9" t="str">
        <f t="shared" si="1"/>
        <v>の</v>
      </c>
      <c r="I35" s="9" t="s">
        <v>2010</v>
      </c>
      <c r="J35" s="10"/>
      <c r="K35" s="9" t="s">
        <v>513</v>
      </c>
      <c r="L35" s="10" t="str">
        <f t="shared" si="2"/>
        <v>団体の運営費（事務費等）に対する補助</v>
      </c>
      <c r="M35" s="214" t="s">
        <v>2004</v>
      </c>
      <c r="N35" s="9" t="s">
        <v>2030</v>
      </c>
      <c r="O35" s="18">
        <v>1</v>
      </c>
      <c r="P35" s="169" t="s">
        <v>545</v>
      </c>
      <c r="Q35" s="10" t="s">
        <v>2510</v>
      </c>
      <c r="R35" s="16" t="s">
        <v>517</v>
      </c>
      <c r="S35" s="11"/>
    </row>
    <row r="36" spans="1:19" s="13" customFormat="1" ht="52.5" customHeight="1">
      <c r="A36" s="212">
        <v>33</v>
      </c>
      <c r="B36" s="14" t="s">
        <v>546</v>
      </c>
      <c r="C36" s="153"/>
      <c r="D36" s="153">
        <v>800</v>
      </c>
      <c r="E36" s="7">
        <f t="shared" si="0"/>
        <v>-800</v>
      </c>
      <c r="F36" s="14" t="s">
        <v>547</v>
      </c>
      <c r="G36" s="15" t="s">
        <v>520</v>
      </c>
      <c r="H36" s="9" t="str">
        <f t="shared" si="1"/>
        <v>の</v>
      </c>
      <c r="I36" s="9" t="s">
        <v>2010</v>
      </c>
      <c r="J36" s="10"/>
      <c r="K36" s="9" t="s">
        <v>513</v>
      </c>
      <c r="L36" s="10" t="str">
        <f t="shared" si="2"/>
        <v>団体の運営費（事務費等）に対する補助</v>
      </c>
      <c r="M36" s="214" t="s">
        <v>2004</v>
      </c>
      <c r="N36" s="9" t="s">
        <v>2030</v>
      </c>
      <c r="O36" s="10">
        <v>1</v>
      </c>
      <c r="P36" s="169" t="s">
        <v>524</v>
      </c>
      <c r="Q36" s="10" t="s">
        <v>1791</v>
      </c>
      <c r="R36" s="16" t="s">
        <v>2027</v>
      </c>
      <c r="S36" s="11"/>
    </row>
    <row r="37" spans="1:19" s="13" customFormat="1" ht="52.5" customHeight="1">
      <c r="A37" s="212">
        <v>34</v>
      </c>
      <c r="B37" s="14" t="s">
        <v>548</v>
      </c>
      <c r="C37" s="153"/>
      <c r="D37" s="153">
        <v>1000</v>
      </c>
      <c r="E37" s="7">
        <f t="shared" si="0"/>
        <v>-1000</v>
      </c>
      <c r="F37" s="14" t="s">
        <v>549</v>
      </c>
      <c r="G37" s="15" t="s">
        <v>2062</v>
      </c>
      <c r="H37" s="9" t="str">
        <f t="shared" si="1"/>
        <v>の</v>
      </c>
      <c r="I37" s="9" t="s">
        <v>2010</v>
      </c>
      <c r="J37" s="10"/>
      <c r="K37" s="9" t="s">
        <v>513</v>
      </c>
      <c r="L37" s="10" t="str">
        <f t="shared" si="2"/>
        <v>イベントの運営費（事務費等）に対する補助</v>
      </c>
      <c r="M37" s="214" t="s">
        <v>2004</v>
      </c>
      <c r="N37" s="9" t="s">
        <v>550</v>
      </c>
      <c r="O37" s="10">
        <v>1</v>
      </c>
      <c r="P37" s="169" t="s">
        <v>551</v>
      </c>
      <c r="Q37" s="10" t="s">
        <v>1790</v>
      </c>
      <c r="R37" s="16" t="s">
        <v>552</v>
      </c>
      <c r="S37" s="11"/>
    </row>
    <row r="38" spans="1:19" s="13" customFormat="1" ht="52.5" customHeight="1">
      <c r="A38" s="212">
        <v>35</v>
      </c>
      <c r="B38" s="14" t="s">
        <v>553</v>
      </c>
      <c r="C38" s="153"/>
      <c r="D38" s="153">
        <v>1750</v>
      </c>
      <c r="E38" s="7">
        <f t="shared" si="0"/>
        <v>-1750</v>
      </c>
      <c r="F38" s="14" t="s">
        <v>2508</v>
      </c>
      <c r="G38" s="22" t="s">
        <v>2062</v>
      </c>
      <c r="H38" s="9" t="str">
        <f t="shared" si="1"/>
        <v>の</v>
      </c>
      <c r="I38" s="9" t="s">
        <v>2010</v>
      </c>
      <c r="J38" s="10"/>
      <c r="K38" s="9" t="s">
        <v>513</v>
      </c>
      <c r="L38" s="10" t="str">
        <f t="shared" si="2"/>
        <v>イベントの運営費（事務費等）に対する補助</v>
      </c>
      <c r="M38" s="214" t="s">
        <v>2004</v>
      </c>
      <c r="N38" s="9" t="s">
        <v>527</v>
      </c>
      <c r="O38" s="10">
        <v>1</v>
      </c>
      <c r="P38" s="169" t="s">
        <v>554</v>
      </c>
      <c r="Q38" s="10" t="s">
        <v>1790</v>
      </c>
      <c r="R38" s="16" t="s">
        <v>552</v>
      </c>
      <c r="S38" s="11"/>
    </row>
    <row r="39" spans="1:19" s="13" customFormat="1" ht="52.5" customHeight="1">
      <c r="A39" s="212">
        <v>36</v>
      </c>
      <c r="B39" s="14" t="s">
        <v>2229</v>
      </c>
      <c r="C39" s="153"/>
      <c r="D39" s="153">
        <v>1200</v>
      </c>
      <c r="E39" s="7">
        <f t="shared" si="0"/>
        <v>-1200</v>
      </c>
      <c r="F39" s="14" t="s">
        <v>2508</v>
      </c>
      <c r="G39" s="22" t="s">
        <v>2057</v>
      </c>
      <c r="H39" s="9" t="str">
        <f t="shared" si="1"/>
        <v>の</v>
      </c>
      <c r="I39" s="9" t="s">
        <v>2010</v>
      </c>
      <c r="J39" s="10"/>
      <c r="K39" s="9" t="s">
        <v>513</v>
      </c>
      <c r="L39" s="10" t="str">
        <f t="shared" si="2"/>
        <v>事業の運営費（事務費等）に対する補助</v>
      </c>
      <c r="M39" s="214" t="s">
        <v>2004</v>
      </c>
      <c r="N39" s="9" t="s">
        <v>523</v>
      </c>
      <c r="O39" s="10">
        <v>1</v>
      </c>
      <c r="P39" s="169" t="s">
        <v>555</v>
      </c>
      <c r="Q39" s="10" t="s">
        <v>1790</v>
      </c>
      <c r="R39" s="16" t="s">
        <v>517</v>
      </c>
      <c r="S39" s="11"/>
    </row>
    <row r="40" spans="1:19" s="13" customFormat="1" ht="52.5" customHeight="1">
      <c r="A40" s="212">
        <v>37</v>
      </c>
      <c r="B40" s="14" t="s">
        <v>556</v>
      </c>
      <c r="C40" s="153"/>
      <c r="D40" s="153">
        <v>890</v>
      </c>
      <c r="E40" s="7">
        <f t="shared" si="0"/>
        <v>-890</v>
      </c>
      <c r="F40" s="14" t="s">
        <v>3050</v>
      </c>
      <c r="G40" s="22" t="s">
        <v>2057</v>
      </c>
      <c r="H40" s="9" t="str">
        <f t="shared" si="1"/>
        <v>の</v>
      </c>
      <c r="I40" s="9" t="s">
        <v>2010</v>
      </c>
      <c r="J40" s="10"/>
      <c r="K40" s="9" t="s">
        <v>513</v>
      </c>
      <c r="L40" s="10" t="str">
        <f t="shared" si="2"/>
        <v>事業の運営費（事務費等）に対する補助</v>
      </c>
      <c r="M40" s="214" t="s">
        <v>2004</v>
      </c>
      <c r="N40" s="9" t="s">
        <v>523</v>
      </c>
      <c r="O40" s="10">
        <v>1</v>
      </c>
      <c r="P40" s="169" t="s">
        <v>557</v>
      </c>
      <c r="Q40" s="10" t="s">
        <v>1790</v>
      </c>
      <c r="R40" s="16" t="s">
        <v>517</v>
      </c>
      <c r="S40" s="25"/>
    </row>
    <row r="41" spans="1:19" s="13" customFormat="1" ht="52.5" customHeight="1">
      <c r="A41" s="212">
        <v>38</v>
      </c>
      <c r="B41" s="14" t="s">
        <v>558</v>
      </c>
      <c r="C41" s="153"/>
      <c r="D41" s="153">
        <v>2000</v>
      </c>
      <c r="E41" s="7">
        <f t="shared" si="0"/>
        <v>-2000</v>
      </c>
      <c r="F41" s="14" t="s">
        <v>559</v>
      </c>
      <c r="G41" s="9" t="s">
        <v>2062</v>
      </c>
      <c r="H41" s="9" t="str">
        <f t="shared" si="1"/>
        <v>の</v>
      </c>
      <c r="I41" s="9" t="s">
        <v>2010</v>
      </c>
      <c r="J41" s="10"/>
      <c r="K41" s="9" t="s">
        <v>513</v>
      </c>
      <c r="L41" s="10" t="str">
        <f t="shared" si="2"/>
        <v>イベントの運営費（事務費等）に対する補助</v>
      </c>
      <c r="M41" s="214" t="s">
        <v>2004</v>
      </c>
      <c r="N41" s="9" t="s">
        <v>2030</v>
      </c>
      <c r="O41" s="10">
        <v>1</v>
      </c>
      <c r="P41" s="169" t="s">
        <v>560</v>
      </c>
      <c r="Q41" s="10" t="s">
        <v>1790</v>
      </c>
      <c r="R41" s="16" t="s">
        <v>552</v>
      </c>
      <c r="S41" s="25"/>
    </row>
    <row r="42" spans="1:19" s="13" customFormat="1" ht="52.5" customHeight="1">
      <c r="A42" s="212">
        <v>39</v>
      </c>
      <c r="B42" s="14" t="s">
        <v>561</v>
      </c>
      <c r="C42" s="153"/>
      <c r="D42" s="153">
        <v>5000</v>
      </c>
      <c r="E42" s="7">
        <f t="shared" si="0"/>
        <v>-5000</v>
      </c>
      <c r="F42" s="14" t="s">
        <v>2508</v>
      </c>
      <c r="G42" s="9" t="s">
        <v>2057</v>
      </c>
      <c r="H42" s="9" t="str">
        <f t="shared" si="1"/>
        <v>の</v>
      </c>
      <c r="I42" s="9" t="s">
        <v>2010</v>
      </c>
      <c r="J42" s="10"/>
      <c r="K42" s="9" t="s">
        <v>513</v>
      </c>
      <c r="L42" s="10" t="str">
        <f t="shared" si="2"/>
        <v>事業の運営費（事務費等）に対する補助</v>
      </c>
      <c r="M42" s="214" t="s">
        <v>2004</v>
      </c>
      <c r="N42" s="9" t="s">
        <v>527</v>
      </c>
      <c r="O42" s="10">
        <v>1</v>
      </c>
      <c r="P42" s="169" t="s">
        <v>2012</v>
      </c>
      <c r="Q42" s="10" t="s">
        <v>1790</v>
      </c>
      <c r="R42" s="16" t="s">
        <v>517</v>
      </c>
      <c r="S42" s="25"/>
    </row>
    <row r="43" spans="1:19" s="13" customFormat="1" ht="52.5" customHeight="1">
      <c r="A43" s="212">
        <v>40</v>
      </c>
      <c r="B43" s="14" t="s">
        <v>2230</v>
      </c>
      <c r="C43" s="153"/>
      <c r="D43" s="153">
        <v>20000</v>
      </c>
      <c r="E43" s="7">
        <f t="shared" si="0"/>
        <v>-20000</v>
      </c>
      <c r="F43" s="14" t="s">
        <v>2511</v>
      </c>
      <c r="G43" s="9" t="s">
        <v>2512</v>
      </c>
      <c r="H43" s="9" t="str">
        <f t="shared" si="1"/>
        <v>の</v>
      </c>
      <c r="I43" s="9" t="s">
        <v>511</v>
      </c>
      <c r="J43" s="10" t="s">
        <v>2513</v>
      </c>
      <c r="K43" s="9" t="s">
        <v>513</v>
      </c>
      <c r="L43" s="10" t="str">
        <f t="shared" si="2"/>
        <v>関係団体等のイベント誘致活動や開催運営費に対する補助</v>
      </c>
      <c r="M43" s="214" t="s">
        <v>2004</v>
      </c>
      <c r="N43" s="9" t="s">
        <v>2030</v>
      </c>
      <c r="O43" s="10">
        <v>2</v>
      </c>
      <c r="P43" s="169" t="s">
        <v>609</v>
      </c>
      <c r="Q43" s="10" t="s">
        <v>1790</v>
      </c>
      <c r="R43" s="16" t="s">
        <v>552</v>
      </c>
      <c r="S43" s="25"/>
    </row>
    <row r="44" spans="1:19" s="13" customFormat="1" ht="52.5" customHeight="1">
      <c r="A44" s="212">
        <v>41</v>
      </c>
      <c r="B44" s="14" t="s">
        <v>562</v>
      </c>
      <c r="C44" s="154"/>
      <c r="D44" s="153">
        <v>400</v>
      </c>
      <c r="E44" s="7">
        <f t="shared" si="0"/>
        <v>-400</v>
      </c>
      <c r="F44" s="14" t="s">
        <v>563</v>
      </c>
      <c r="G44" s="9" t="s">
        <v>564</v>
      </c>
      <c r="H44" s="9" t="str">
        <f t="shared" si="1"/>
        <v>の</v>
      </c>
      <c r="I44" s="9" t="s">
        <v>2010</v>
      </c>
      <c r="J44" s="10"/>
      <c r="K44" s="9" t="s">
        <v>513</v>
      </c>
      <c r="L44" s="10" t="str">
        <f t="shared" si="2"/>
        <v>法律援助事業（刑事被疑者弁護援助、少年保護付添援助等）の運営費（事務費等）に対する補助</v>
      </c>
      <c r="M44" s="214" t="s">
        <v>2004</v>
      </c>
      <c r="N44" s="9" t="s">
        <v>550</v>
      </c>
      <c r="O44" s="66">
        <v>1</v>
      </c>
      <c r="P44" s="169" t="s">
        <v>555</v>
      </c>
      <c r="Q44" s="10" t="s">
        <v>565</v>
      </c>
      <c r="R44" s="16" t="s">
        <v>517</v>
      </c>
      <c r="S44" s="25"/>
    </row>
    <row r="45" spans="1:19" s="13" customFormat="1" ht="52.5" customHeight="1">
      <c r="A45" s="212">
        <v>42</v>
      </c>
      <c r="B45" s="14" t="s">
        <v>2231</v>
      </c>
      <c r="C45" s="153"/>
      <c r="D45" s="153">
        <v>20880</v>
      </c>
      <c r="E45" s="7">
        <f t="shared" si="0"/>
        <v>-20880</v>
      </c>
      <c r="F45" s="14" t="s">
        <v>2514</v>
      </c>
      <c r="G45" s="15" t="s">
        <v>2029</v>
      </c>
      <c r="H45" s="9" t="str">
        <f t="shared" si="1"/>
        <v>の</v>
      </c>
      <c r="I45" s="9" t="s">
        <v>2010</v>
      </c>
      <c r="J45" s="10"/>
      <c r="K45" s="9" t="s">
        <v>513</v>
      </c>
      <c r="L45" s="10" t="str">
        <f t="shared" si="2"/>
        <v>団体の事業の運営費（事務費等）に対する補助</v>
      </c>
      <c r="M45" s="214" t="s">
        <v>2004</v>
      </c>
      <c r="N45" s="9" t="s">
        <v>2030</v>
      </c>
      <c r="O45" s="10">
        <v>257</v>
      </c>
      <c r="P45" s="173" t="s">
        <v>609</v>
      </c>
      <c r="Q45" s="10" t="s">
        <v>2505</v>
      </c>
      <c r="R45" s="16" t="s">
        <v>517</v>
      </c>
      <c r="S45" s="11"/>
    </row>
    <row r="46" spans="1:19" s="13" customFormat="1" ht="53.25" customHeight="1">
      <c r="A46" s="212">
        <v>43</v>
      </c>
      <c r="B46" s="14" t="s">
        <v>2232</v>
      </c>
      <c r="C46" s="155"/>
      <c r="D46" s="153">
        <v>6900</v>
      </c>
      <c r="E46" s="7">
        <f t="shared" si="0"/>
        <v>-6900</v>
      </c>
      <c r="F46" s="14" t="s">
        <v>2515</v>
      </c>
      <c r="G46" s="9" t="s">
        <v>566</v>
      </c>
      <c r="H46" s="9" t="str">
        <f t="shared" si="1"/>
        <v>の</v>
      </c>
      <c r="I46" s="9" t="s">
        <v>2010</v>
      </c>
      <c r="J46" s="10"/>
      <c r="K46" s="9" t="s">
        <v>513</v>
      </c>
      <c r="L46" s="10" t="str">
        <f t="shared" si="2"/>
        <v>イベント等の運営費（事務費等）に対する補助</v>
      </c>
      <c r="M46" s="214" t="s">
        <v>567</v>
      </c>
      <c r="N46" s="9" t="s">
        <v>514</v>
      </c>
      <c r="O46" s="66" t="s">
        <v>2011</v>
      </c>
      <c r="P46" s="173" t="s">
        <v>609</v>
      </c>
      <c r="Q46" s="10" t="s">
        <v>2516</v>
      </c>
      <c r="R46" s="16" t="s">
        <v>517</v>
      </c>
      <c r="S46" s="11"/>
    </row>
    <row r="47" spans="1:19" s="13" customFormat="1" ht="53.25" customHeight="1">
      <c r="A47" s="212">
        <v>44</v>
      </c>
      <c r="B47" s="14" t="s">
        <v>568</v>
      </c>
      <c r="C47" s="153"/>
      <c r="D47" s="153">
        <v>113379</v>
      </c>
      <c r="E47" s="7">
        <f t="shared" si="0"/>
        <v>-113379</v>
      </c>
      <c r="F47" s="14" t="s">
        <v>2517</v>
      </c>
      <c r="G47" s="9" t="s">
        <v>569</v>
      </c>
      <c r="H47" s="9" t="str">
        <f t="shared" si="1"/>
        <v>の</v>
      </c>
      <c r="I47" s="9" t="s">
        <v>2010</v>
      </c>
      <c r="J47" s="10"/>
      <c r="K47" s="9" t="s">
        <v>513</v>
      </c>
      <c r="L47" s="10" t="str">
        <f t="shared" si="2"/>
        <v>団体等の運営費（事務費等）に対する補助</v>
      </c>
      <c r="M47" s="215" t="s">
        <v>567</v>
      </c>
      <c r="N47" s="9" t="s">
        <v>570</v>
      </c>
      <c r="O47" s="66">
        <v>3</v>
      </c>
      <c r="P47" s="169" t="s">
        <v>2016</v>
      </c>
      <c r="Q47" s="10" t="s">
        <v>571</v>
      </c>
      <c r="R47" s="16" t="s">
        <v>517</v>
      </c>
      <c r="S47" s="17"/>
    </row>
    <row r="48" spans="1:19" s="13" customFormat="1" ht="53.25" customHeight="1">
      <c r="A48" s="212">
        <v>45</v>
      </c>
      <c r="B48" s="131" t="s">
        <v>572</v>
      </c>
      <c r="C48" s="153"/>
      <c r="D48" s="154">
        <v>3000</v>
      </c>
      <c r="E48" s="7">
        <f t="shared" si="0"/>
        <v>-3000</v>
      </c>
      <c r="F48" s="14" t="s">
        <v>2518</v>
      </c>
      <c r="G48" s="20" t="s">
        <v>2062</v>
      </c>
      <c r="H48" s="9" t="str">
        <f t="shared" si="1"/>
        <v>の</v>
      </c>
      <c r="I48" s="9" t="s">
        <v>2010</v>
      </c>
      <c r="J48" s="10"/>
      <c r="K48" s="9" t="s">
        <v>513</v>
      </c>
      <c r="L48" s="10" t="str">
        <f t="shared" si="2"/>
        <v>イベントの運営費（事務費等）に対する補助</v>
      </c>
      <c r="M48" s="215" t="s">
        <v>567</v>
      </c>
      <c r="N48" s="9" t="s">
        <v>573</v>
      </c>
      <c r="O48" s="10" t="s">
        <v>2011</v>
      </c>
      <c r="P48" s="169" t="s">
        <v>555</v>
      </c>
      <c r="Q48" s="10" t="s">
        <v>574</v>
      </c>
      <c r="R48" s="16" t="s">
        <v>517</v>
      </c>
      <c r="S48" s="17"/>
    </row>
    <row r="49" spans="1:19" s="13" customFormat="1" ht="53.25" customHeight="1">
      <c r="A49" s="212">
        <v>46</v>
      </c>
      <c r="B49" s="14" t="s">
        <v>2233</v>
      </c>
      <c r="C49" s="153"/>
      <c r="D49" s="153">
        <v>7100</v>
      </c>
      <c r="E49" s="7">
        <f t="shared" si="0"/>
        <v>-7100</v>
      </c>
      <c r="F49" s="14" t="s">
        <v>575</v>
      </c>
      <c r="G49" s="9" t="s">
        <v>520</v>
      </c>
      <c r="H49" s="9" t="str">
        <f t="shared" si="1"/>
        <v>の</v>
      </c>
      <c r="I49" s="9" t="s">
        <v>526</v>
      </c>
      <c r="J49" s="10"/>
      <c r="K49" s="9" t="s">
        <v>513</v>
      </c>
      <c r="L49" s="10" t="str">
        <f t="shared" si="2"/>
        <v>団体の事業費に対する補助</v>
      </c>
      <c r="M49" s="215" t="s">
        <v>567</v>
      </c>
      <c r="N49" s="174" t="s">
        <v>523</v>
      </c>
      <c r="O49" s="66">
        <v>1</v>
      </c>
      <c r="P49" s="169" t="s">
        <v>609</v>
      </c>
      <c r="Q49" s="10" t="s">
        <v>2519</v>
      </c>
      <c r="R49" s="16" t="s">
        <v>517</v>
      </c>
      <c r="S49" s="17"/>
    </row>
    <row r="50" spans="1:19" s="13" customFormat="1" ht="53.25" customHeight="1">
      <c r="A50" s="212">
        <v>47</v>
      </c>
      <c r="B50" s="27" t="s">
        <v>2234</v>
      </c>
      <c r="C50" s="153"/>
      <c r="D50" s="155">
        <f>129482-500</f>
        <v>128982</v>
      </c>
      <c r="E50" s="7">
        <f t="shared" si="0"/>
        <v>-128982</v>
      </c>
      <c r="F50" s="14" t="s">
        <v>575</v>
      </c>
      <c r="G50" s="20" t="s">
        <v>520</v>
      </c>
      <c r="H50" s="9" t="str">
        <f t="shared" si="1"/>
        <v>の</v>
      </c>
      <c r="I50" s="9" t="s">
        <v>2010</v>
      </c>
      <c r="J50" s="10"/>
      <c r="K50" s="9" t="s">
        <v>513</v>
      </c>
      <c r="L50" s="10" t="str">
        <f t="shared" si="2"/>
        <v>団体の運営費（事務費等）に対する補助</v>
      </c>
      <c r="M50" s="215" t="s">
        <v>567</v>
      </c>
      <c r="N50" s="9" t="s">
        <v>523</v>
      </c>
      <c r="O50" s="10">
        <v>1</v>
      </c>
      <c r="P50" s="169" t="s">
        <v>555</v>
      </c>
      <c r="Q50" s="10" t="s">
        <v>2520</v>
      </c>
      <c r="R50" s="16" t="s">
        <v>517</v>
      </c>
      <c r="S50" s="17"/>
    </row>
    <row r="51" spans="1:19" s="13" customFormat="1" ht="53.25" customHeight="1">
      <c r="A51" s="212">
        <v>48</v>
      </c>
      <c r="B51" s="14" t="s">
        <v>576</v>
      </c>
      <c r="C51" s="153"/>
      <c r="D51" s="153">
        <v>61038</v>
      </c>
      <c r="E51" s="7">
        <f t="shared" si="0"/>
        <v>-61038</v>
      </c>
      <c r="F51" s="14" t="s">
        <v>577</v>
      </c>
      <c r="G51" s="20" t="s">
        <v>520</v>
      </c>
      <c r="H51" s="9" t="str">
        <f t="shared" si="1"/>
        <v>の</v>
      </c>
      <c r="I51" s="9" t="s">
        <v>2010</v>
      </c>
      <c r="J51" s="10"/>
      <c r="K51" s="9" t="s">
        <v>513</v>
      </c>
      <c r="L51" s="10" t="str">
        <f t="shared" si="2"/>
        <v>団体の運営費（事務費等）に対する補助</v>
      </c>
      <c r="M51" s="215" t="s">
        <v>567</v>
      </c>
      <c r="N51" s="9" t="s">
        <v>2021</v>
      </c>
      <c r="O51" s="10">
        <v>1</v>
      </c>
      <c r="P51" s="169" t="s">
        <v>2012</v>
      </c>
      <c r="Q51" s="10" t="s">
        <v>578</v>
      </c>
      <c r="R51" s="16" t="s">
        <v>517</v>
      </c>
      <c r="S51" s="17"/>
    </row>
    <row r="52" spans="1:19" s="13" customFormat="1" ht="53.25" customHeight="1">
      <c r="A52" s="212">
        <v>49</v>
      </c>
      <c r="B52" s="14" t="s">
        <v>2235</v>
      </c>
      <c r="C52" s="153"/>
      <c r="D52" s="153">
        <v>3330</v>
      </c>
      <c r="E52" s="7">
        <f t="shared" si="0"/>
        <v>-3330</v>
      </c>
      <c r="F52" s="14" t="s">
        <v>2521</v>
      </c>
      <c r="G52" s="9" t="s">
        <v>3051</v>
      </c>
      <c r="H52" s="9" t="str">
        <f t="shared" si="1"/>
        <v>の</v>
      </c>
      <c r="I52" s="9" t="s">
        <v>2010</v>
      </c>
      <c r="J52" s="10"/>
      <c r="K52" s="9" t="s">
        <v>513</v>
      </c>
      <c r="L52" s="10" t="str">
        <f t="shared" si="2"/>
        <v>イベント等の運営費（事務費等）に対する補助</v>
      </c>
      <c r="M52" s="215" t="s">
        <v>567</v>
      </c>
      <c r="N52" s="9" t="s">
        <v>514</v>
      </c>
      <c r="O52" s="10">
        <v>1</v>
      </c>
      <c r="P52" s="169" t="s">
        <v>2522</v>
      </c>
      <c r="Q52" s="10" t="s">
        <v>2523</v>
      </c>
      <c r="R52" s="16" t="s">
        <v>517</v>
      </c>
      <c r="S52" s="17"/>
    </row>
    <row r="53" spans="1:19" s="13" customFormat="1" ht="53.25" customHeight="1">
      <c r="A53" s="212">
        <v>50</v>
      </c>
      <c r="B53" s="14" t="s">
        <v>2236</v>
      </c>
      <c r="C53" s="153"/>
      <c r="D53" s="153">
        <v>600</v>
      </c>
      <c r="E53" s="7">
        <f t="shared" si="0"/>
        <v>-600</v>
      </c>
      <c r="F53" s="14" t="s">
        <v>2524</v>
      </c>
      <c r="G53" s="9" t="s">
        <v>566</v>
      </c>
      <c r="H53" s="9" t="str">
        <f t="shared" si="1"/>
        <v>の</v>
      </c>
      <c r="I53" s="9" t="s">
        <v>2010</v>
      </c>
      <c r="J53" s="10"/>
      <c r="K53" s="9" t="s">
        <v>513</v>
      </c>
      <c r="L53" s="10" t="str">
        <f t="shared" si="2"/>
        <v>イベント等の運営費（事務費等）に対する補助</v>
      </c>
      <c r="M53" s="215" t="s">
        <v>567</v>
      </c>
      <c r="N53" s="9" t="s">
        <v>514</v>
      </c>
      <c r="O53" s="10">
        <v>1</v>
      </c>
      <c r="P53" s="169" t="s">
        <v>2525</v>
      </c>
      <c r="Q53" s="10" t="s">
        <v>2526</v>
      </c>
      <c r="R53" s="16" t="s">
        <v>517</v>
      </c>
      <c r="S53" s="17"/>
    </row>
    <row r="54" spans="1:19" s="13" customFormat="1" ht="53.25" customHeight="1">
      <c r="A54" s="212">
        <v>51</v>
      </c>
      <c r="B54" s="14" t="s">
        <v>579</v>
      </c>
      <c r="C54" s="153"/>
      <c r="D54" s="153">
        <f>191190+215043</f>
        <v>406233</v>
      </c>
      <c r="E54" s="7">
        <f t="shared" si="0"/>
        <v>-406233</v>
      </c>
      <c r="F54" s="14" t="s">
        <v>575</v>
      </c>
      <c r="G54" s="9" t="s">
        <v>520</v>
      </c>
      <c r="H54" s="9" t="str">
        <f t="shared" si="1"/>
        <v>の</v>
      </c>
      <c r="I54" s="9" t="s">
        <v>511</v>
      </c>
      <c r="J54" s="10" t="s">
        <v>580</v>
      </c>
      <c r="K54" s="9" t="s">
        <v>513</v>
      </c>
      <c r="L54" s="10" t="str">
        <f t="shared" si="2"/>
        <v>団体の運営及び文化施設運営費に対する補助</v>
      </c>
      <c r="M54" s="215" t="s">
        <v>567</v>
      </c>
      <c r="N54" s="9" t="s">
        <v>523</v>
      </c>
      <c r="O54" s="10">
        <v>1</v>
      </c>
      <c r="P54" s="169" t="s">
        <v>2031</v>
      </c>
      <c r="Q54" s="216" t="s">
        <v>581</v>
      </c>
      <c r="R54" s="16" t="s">
        <v>517</v>
      </c>
      <c r="S54" s="17"/>
    </row>
    <row r="55" spans="1:19" s="13" customFormat="1" ht="53.25" customHeight="1">
      <c r="A55" s="212">
        <v>52</v>
      </c>
      <c r="B55" s="14" t="s">
        <v>582</v>
      </c>
      <c r="C55" s="153"/>
      <c r="D55" s="153">
        <v>1300</v>
      </c>
      <c r="E55" s="7">
        <f t="shared" si="0"/>
        <v>-1300</v>
      </c>
      <c r="F55" s="14" t="s">
        <v>583</v>
      </c>
      <c r="G55" s="15" t="s">
        <v>520</v>
      </c>
      <c r="H55" s="9" t="str">
        <f t="shared" si="1"/>
        <v>の</v>
      </c>
      <c r="I55" s="9" t="s">
        <v>526</v>
      </c>
      <c r="J55" s="18"/>
      <c r="K55" s="9" t="s">
        <v>513</v>
      </c>
      <c r="L55" s="10" t="str">
        <f t="shared" si="2"/>
        <v>団体の事業費に対する補助</v>
      </c>
      <c r="M55" s="214" t="s">
        <v>567</v>
      </c>
      <c r="N55" s="9" t="s">
        <v>514</v>
      </c>
      <c r="O55" s="18">
        <v>1</v>
      </c>
      <c r="P55" s="169" t="s">
        <v>584</v>
      </c>
      <c r="Q55" s="10" t="s">
        <v>585</v>
      </c>
      <c r="R55" s="16" t="s">
        <v>517</v>
      </c>
      <c r="S55" s="11"/>
    </row>
    <row r="56" spans="1:19" s="13" customFormat="1" ht="53.25" customHeight="1">
      <c r="A56" s="212">
        <v>53</v>
      </c>
      <c r="B56" s="14" t="s">
        <v>586</v>
      </c>
      <c r="C56" s="153"/>
      <c r="D56" s="153">
        <v>6100</v>
      </c>
      <c r="E56" s="7">
        <f t="shared" si="0"/>
        <v>-6100</v>
      </c>
      <c r="F56" s="14" t="s">
        <v>587</v>
      </c>
      <c r="G56" s="15" t="s">
        <v>520</v>
      </c>
      <c r="H56" s="9" t="str">
        <f t="shared" si="1"/>
        <v>の</v>
      </c>
      <c r="I56" s="9" t="s">
        <v>2010</v>
      </c>
      <c r="J56" s="18"/>
      <c r="K56" s="9" t="s">
        <v>513</v>
      </c>
      <c r="L56" s="10" t="str">
        <f t="shared" si="2"/>
        <v>団体の運営費（事務費等）に対する補助</v>
      </c>
      <c r="M56" s="214" t="s">
        <v>567</v>
      </c>
      <c r="N56" s="9" t="s">
        <v>588</v>
      </c>
      <c r="O56" s="18">
        <v>1</v>
      </c>
      <c r="P56" s="169" t="s">
        <v>584</v>
      </c>
      <c r="Q56" s="10" t="s">
        <v>589</v>
      </c>
      <c r="R56" s="16" t="s">
        <v>517</v>
      </c>
      <c r="S56" s="11"/>
    </row>
    <row r="57" spans="1:19" s="13" customFormat="1" ht="53.25" customHeight="1">
      <c r="A57" s="212">
        <v>54</v>
      </c>
      <c r="B57" s="14" t="s">
        <v>590</v>
      </c>
      <c r="C57" s="153"/>
      <c r="D57" s="153">
        <v>30000</v>
      </c>
      <c r="E57" s="7">
        <f t="shared" si="0"/>
        <v>-30000</v>
      </c>
      <c r="F57" s="14" t="s">
        <v>591</v>
      </c>
      <c r="G57" s="15" t="s">
        <v>520</v>
      </c>
      <c r="H57" s="9" t="str">
        <f t="shared" si="1"/>
        <v>の</v>
      </c>
      <c r="I57" s="9" t="s">
        <v>2010</v>
      </c>
      <c r="J57" s="18"/>
      <c r="K57" s="9" t="s">
        <v>513</v>
      </c>
      <c r="L57" s="10" t="str">
        <f t="shared" si="2"/>
        <v>団体の運営費（事務費等）に対する補助</v>
      </c>
      <c r="M57" s="214" t="s">
        <v>567</v>
      </c>
      <c r="N57" s="9" t="s">
        <v>550</v>
      </c>
      <c r="O57" s="18">
        <v>1</v>
      </c>
      <c r="P57" s="169" t="s">
        <v>2054</v>
      </c>
      <c r="Q57" s="10" t="s">
        <v>592</v>
      </c>
      <c r="R57" s="16" t="s">
        <v>2027</v>
      </c>
      <c r="S57" s="11"/>
    </row>
    <row r="58" spans="1:19" s="13" customFormat="1" ht="53.25" customHeight="1">
      <c r="A58" s="212">
        <v>55</v>
      </c>
      <c r="B58" s="14" t="s">
        <v>593</v>
      </c>
      <c r="C58" s="153"/>
      <c r="D58" s="153">
        <v>1000</v>
      </c>
      <c r="E58" s="7">
        <f t="shared" si="0"/>
        <v>-1000</v>
      </c>
      <c r="F58" s="14" t="s">
        <v>594</v>
      </c>
      <c r="G58" s="15" t="s">
        <v>520</v>
      </c>
      <c r="H58" s="9" t="str">
        <f t="shared" si="1"/>
        <v>の</v>
      </c>
      <c r="I58" s="9" t="s">
        <v>526</v>
      </c>
      <c r="J58" s="18"/>
      <c r="K58" s="9" t="s">
        <v>513</v>
      </c>
      <c r="L58" s="10" t="str">
        <f t="shared" si="2"/>
        <v>団体の事業費に対する補助</v>
      </c>
      <c r="M58" s="214" t="s">
        <v>567</v>
      </c>
      <c r="N58" s="9" t="s">
        <v>2030</v>
      </c>
      <c r="O58" s="10">
        <v>1</v>
      </c>
      <c r="P58" s="169" t="s">
        <v>2054</v>
      </c>
      <c r="Q58" s="10" t="s">
        <v>592</v>
      </c>
      <c r="R58" s="16" t="s">
        <v>2027</v>
      </c>
      <c r="S58" s="11"/>
    </row>
    <row r="59" spans="1:19" s="13" customFormat="1" ht="53.25" customHeight="1">
      <c r="A59" s="212">
        <v>56</v>
      </c>
      <c r="B59" s="14" t="s">
        <v>595</v>
      </c>
      <c r="C59" s="153"/>
      <c r="D59" s="153">
        <f>14000+1500</f>
        <v>15500</v>
      </c>
      <c r="E59" s="7">
        <f t="shared" si="0"/>
        <v>-15500</v>
      </c>
      <c r="F59" s="14" t="s">
        <v>596</v>
      </c>
      <c r="G59" s="15" t="s">
        <v>520</v>
      </c>
      <c r="H59" s="9" t="str">
        <f t="shared" si="1"/>
        <v>の</v>
      </c>
      <c r="I59" s="9" t="s">
        <v>526</v>
      </c>
      <c r="J59" s="21"/>
      <c r="K59" s="9" t="s">
        <v>513</v>
      </c>
      <c r="L59" s="10" t="str">
        <f t="shared" si="2"/>
        <v>団体の事業費に対する補助</v>
      </c>
      <c r="M59" s="214" t="s">
        <v>567</v>
      </c>
      <c r="N59" s="9" t="s">
        <v>2021</v>
      </c>
      <c r="O59" s="10">
        <v>2</v>
      </c>
      <c r="P59" s="169" t="s">
        <v>555</v>
      </c>
      <c r="Q59" s="10" t="s">
        <v>597</v>
      </c>
      <c r="R59" s="16" t="s">
        <v>517</v>
      </c>
      <c r="S59" s="11"/>
    </row>
    <row r="60" spans="1:19" s="13" customFormat="1" ht="53.25" customHeight="1">
      <c r="A60" s="212">
        <v>57</v>
      </c>
      <c r="B60" s="14" t="s">
        <v>600</v>
      </c>
      <c r="C60" s="153"/>
      <c r="D60" s="153">
        <f>4000+1000</f>
        <v>5000</v>
      </c>
      <c r="E60" s="7">
        <f t="shared" si="0"/>
        <v>-5000</v>
      </c>
      <c r="F60" s="14" t="s">
        <v>2527</v>
      </c>
      <c r="G60" s="15" t="s">
        <v>520</v>
      </c>
      <c r="H60" s="9" t="str">
        <f t="shared" si="1"/>
        <v>の</v>
      </c>
      <c r="I60" s="9" t="s">
        <v>526</v>
      </c>
      <c r="J60" s="21"/>
      <c r="K60" s="9" t="s">
        <v>513</v>
      </c>
      <c r="L60" s="10" t="str">
        <f t="shared" si="2"/>
        <v>団体の事業費に対する補助</v>
      </c>
      <c r="M60" s="214" t="s">
        <v>567</v>
      </c>
      <c r="N60" s="9" t="s">
        <v>514</v>
      </c>
      <c r="O60" s="10">
        <v>1</v>
      </c>
      <c r="P60" s="169" t="s">
        <v>2012</v>
      </c>
      <c r="Q60" s="10" t="s">
        <v>592</v>
      </c>
      <c r="R60" s="16" t="s">
        <v>2027</v>
      </c>
      <c r="S60" s="11"/>
    </row>
    <row r="61" spans="1:19" s="13" customFormat="1" ht="53.25" customHeight="1">
      <c r="A61" s="212">
        <v>58</v>
      </c>
      <c r="B61" s="14" t="s">
        <v>2237</v>
      </c>
      <c r="C61" s="153"/>
      <c r="D61" s="153">
        <v>30000</v>
      </c>
      <c r="E61" s="7">
        <f t="shared" si="0"/>
        <v>-30000</v>
      </c>
      <c r="F61" s="14" t="s">
        <v>598</v>
      </c>
      <c r="G61" s="15" t="s">
        <v>520</v>
      </c>
      <c r="H61" s="9" t="str">
        <f t="shared" si="1"/>
        <v>の</v>
      </c>
      <c r="I61" s="9" t="s">
        <v>526</v>
      </c>
      <c r="J61" s="21"/>
      <c r="K61" s="9" t="s">
        <v>513</v>
      </c>
      <c r="L61" s="10" t="str">
        <f t="shared" si="2"/>
        <v>団体の事業費に対する補助</v>
      </c>
      <c r="M61" s="214" t="s">
        <v>567</v>
      </c>
      <c r="N61" s="9" t="s">
        <v>527</v>
      </c>
      <c r="O61" s="18">
        <v>1</v>
      </c>
      <c r="P61" s="169" t="s">
        <v>2489</v>
      </c>
      <c r="Q61" s="10" t="s">
        <v>2011</v>
      </c>
      <c r="R61" s="16" t="s">
        <v>517</v>
      </c>
      <c r="S61" s="11"/>
    </row>
    <row r="62" spans="1:19" s="13" customFormat="1" ht="53.25" customHeight="1">
      <c r="A62" s="212">
        <v>59</v>
      </c>
      <c r="B62" s="14" t="s">
        <v>2238</v>
      </c>
      <c r="C62" s="155"/>
      <c r="D62" s="153">
        <v>45147</v>
      </c>
      <c r="E62" s="7">
        <f t="shared" si="0"/>
        <v>-45147</v>
      </c>
      <c r="F62" s="14" t="s">
        <v>2528</v>
      </c>
      <c r="G62" s="15" t="s">
        <v>520</v>
      </c>
      <c r="H62" s="9" t="str">
        <f t="shared" si="1"/>
        <v>の</v>
      </c>
      <c r="I62" s="9" t="s">
        <v>511</v>
      </c>
      <c r="J62" s="21" t="s">
        <v>607</v>
      </c>
      <c r="K62" s="9" t="s">
        <v>513</v>
      </c>
      <c r="L62" s="10" t="str">
        <f t="shared" si="2"/>
        <v>団体の国内誘客事業に対する補助</v>
      </c>
      <c r="M62" s="214" t="s">
        <v>567</v>
      </c>
      <c r="N62" s="9" t="s">
        <v>527</v>
      </c>
      <c r="O62" s="18">
        <v>1</v>
      </c>
      <c r="P62" s="169" t="s">
        <v>2063</v>
      </c>
      <c r="Q62" s="10" t="s">
        <v>2529</v>
      </c>
      <c r="R62" s="16" t="s">
        <v>517</v>
      </c>
      <c r="S62" s="11"/>
    </row>
    <row r="63" spans="1:19" s="13" customFormat="1" ht="53.25" customHeight="1">
      <c r="A63" s="212">
        <v>60</v>
      </c>
      <c r="B63" s="14" t="s">
        <v>2239</v>
      </c>
      <c r="C63" s="155"/>
      <c r="D63" s="153">
        <v>21944</v>
      </c>
      <c r="E63" s="7">
        <f t="shared" si="0"/>
        <v>-21944</v>
      </c>
      <c r="F63" s="14" t="s">
        <v>2528</v>
      </c>
      <c r="G63" s="9" t="s">
        <v>520</v>
      </c>
      <c r="H63" s="9" t="str">
        <f t="shared" si="1"/>
        <v>の</v>
      </c>
      <c r="I63" s="9" t="s">
        <v>511</v>
      </c>
      <c r="J63" s="10" t="s">
        <v>2530</v>
      </c>
      <c r="K63" s="9" t="s">
        <v>513</v>
      </c>
      <c r="L63" s="10" t="str">
        <f t="shared" si="2"/>
        <v>団体の企業連携観光プロモーション事業に対する補助</v>
      </c>
      <c r="M63" s="215" t="s">
        <v>567</v>
      </c>
      <c r="N63" s="9" t="s">
        <v>527</v>
      </c>
      <c r="O63" s="66">
        <v>1</v>
      </c>
      <c r="P63" s="169" t="s">
        <v>608</v>
      </c>
      <c r="Q63" s="10" t="s">
        <v>2529</v>
      </c>
      <c r="R63" s="16" t="s">
        <v>517</v>
      </c>
      <c r="S63" s="92"/>
    </row>
    <row r="64" spans="1:19" s="13" customFormat="1" ht="53.25" customHeight="1">
      <c r="A64" s="212">
        <v>61</v>
      </c>
      <c r="B64" s="14" t="s">
        <v>2240</v>
      </c>
      <c r="C64" s="155"/>
      <c r="D64" s="153">
        <v>7000</v>
      </c>
      <c r="E64" s="7">
        <f t="shared" si="0"/>
        <v>-7000</v>
      </c>
      <c r="F64" s="14" t="s">
        <v>2528</v>
      </c>
      <c r="G64" s="9" t="s">
        <v>520</v>
      </c>
      <c r="H64" s="9" t="str">
        <f t="shared" si="1"/>
        <v>の</v>
      </c>
      <c r="I64" s="9" t="s">
        <v>511</v>
      </c>
      <c r="J64" s="10" t="s">
        <v>2531</v>
      </c>
      <c r="K64" s="9" t="s">
        <v>513</v>
      </c>
      <c r="L64" s="10" t="str">
        <f t="shared" si="2"/>
        <v>団体のニューツーリズム推進事業に対する補助</v>
      </c>
      <c r="M64" s="215" t="s">
        <v>567</v>
      </c>
      <c r="N64" s="9" t="s">
        <v>527</v>
      </c>
      <c r="O64" s="66">
        <v>1</v>
      </c>
      <c r="P64" s="169" t="s">
        <v>515</v>
      </c>
      <c r="Q64" s="10" t="s">
        <v>2529</v>
      </c>
      <c r="R64" s="16" t="s">
        <v>517</v>
      </c>
      <c r="S64" s="92"/>
    </row>
    <row r="65" spans="1:19" s="13" customFormat="1" ht="53.25" customHeight="1">
      <c r="A65" s="212">
        <v>62</v>
      </c>
      <c r="B65" s="14" t="s">
        <v>2241</v>
      </c>
      <c r="C65" s="153"/>
      <c r="D65" s="153">
        <v>116105</v>
      </c>
      <c r="E65" s="7">
        <f t="shared" si="0"/>
        <v>-116105</v>
      </c>
      <c r="F65" s="14" t="s">
        <v>2528</v>
      </c>
      <c r="G65" s="9" t="s">
        <v>520</v>
      </c>
      <c r="H65" s="9" t="str">
        <f t="shared" si="1"/>
        <v>の</v>
      </c>
      <c r="I65" s="9" t="s">
        <v>511</v>
      </c>
      <c r="J65" s="10" t="s">
        <v>2532</v>
      </c>
      <c r="K65" s="9" t="s">
        <v>513</v>
      </c>
      <c r="L65" s="10" t="str">
        <f t="shared" si="2"/>
        <v>団体の横浜おもてなし事業に対する補助</v>
      </c>
      <c r="M65" s="215" t="s">
        <v>567</v>
      </c>
      <c r="N65" s="9" t="s">
        <v>527</v>
      </c>
      <c r="O65" s="66">
        <v>1</v>
      </c>
      <c r="P65" s="169"/>
      <c r="Q65" s="10" t="s">
        <v>2529</v>
      </c>
      <c r="R65" s="16" t="s">
        <v>517</v>
      </c>
      <c r="S65" s="92"/>
    </row>
    <row r="66" spans="1:19" s="13" customFormat="1" ht="53.25" customHeight="1">
      <c r="A66" s="212">
        <v>63</v>
      </c>
      <c r="B66" s="14" t="s">
        <v>2242</v>
      </c>
      <c r="C66" s="153"/>
      <c r="D66" s="153">
        <v>22931</v>
      </c>
      <c r="E66" s="7">
        <f t="shared" si="0"/>
        <v>-22931</v>
      </c>
      <c r="F66" s="14" t="s">
        <v>2528</v>
      </c>
      <c r="G66" s="9" t="s">
        <v>520</v>
      </c>
      <c r="H66" s="9" t="str">
        <f t="shared" si="1"/>
        <v>の</v>
      </c>
      <c r="I66" s="9" t="s">
        <v>511</v>
      </c>
      <c r="J66" s="10" t="s">
        <v>2533</v>
      </c>
      <c r="K66" s="9" t="s">
        <v>513</v>
      </c>
      <c r="L66" s="10" t="str">
        <f t="shared" si="2"/>
        <v>団体の施設運営に対する補助</v>
      </c>
      <c r="M66" s="215" t="s">
        <v>567</v>
      </c>
      <c r="N66" s="9" t="s">
        <v>523</v>
      </c>
      <c r="O66" s="66">
        <v>1</v>
      </c>
      <c r="P66" s="169"/>
      <c r="Q66" s="10" t="s">
        <v>2529</v>
      </c>
      <c r="R66" s="16" t="s">
        <v>517</v>
      </c>
      <c r="S66" s="92"/>
    </row>
    <row r="67" spans="1:19" s="13" customFormat="1" ht="53.25" customHeight="1">
      <c r="A67" s="212">
        <v>64</v>
      </c>
      <c r="B67" s="27" t="s">
        <v>2243</v>
      </c>
      <c r="C67" s="153"/>
      <c r="D67" s="155">
        <v>82312</v>
      </c>
      <c r="E67" s="7">
        <f t="shared" si="0"/>
        <v>-82312</v>
      </c>
      <c r="F67" s="14" t="s">
        <v>2534</v>
      </c>
      <c r="G67" s="15" t="s">
        <v>520</v>
      </c>
      <c r="H67" s="26" t="str">
        <f t="shared" si="1"/>
        <v>の</v>
      </c>
      <c r="I67" s="9" t="s">
        <v>2003</v>
      </c>
      <c r="J67" s="27"/>
      <c r="K67" s="9" t="s">
        <v>513</v>
      </c>
      <c r="L67" s="10" t="str">
        <f t="shared" si="2"/>
        <v>団体の施設整備（建設費）に対する補助</v>
      </c>
      <c r="M67" s="214" t="s">
        <v>567</v>
      </c>
      <c r="N67" s="9" t="s">
        <v>527</v>
      </c>
      <c r="O67" s="68">
        <v>1</v>
      </c>
      <c r="P67" s="169" t="s">
        <v>560</v>
      </c>
      <c r="Q67" s="10" t="s">
        <v>2535</v>
      </c>
      <c r="R67" s="16" t="s">
        <v>517</v>
      </c>
      <c r="S67" s="92"/>
    </row>
    <row r="68" spans="1:19" s="13" customFormat="1" ht="53.25" customHeight="1">
      <c r="A68" s="212">
        <v>65</v>
      </c>
      <c r="B68" s="27" t="s">
        <v>2244</v>
      </c>
      <c r="C68" s="153"/>
      <c r="D68" s="155">
        <v>30000</v>
      </c>
      <c r="E68" s="7">
        <f t="shared" si="0"/>
        <v>-30000</v>
      </c>
      <c r="F68" s="14" t="s">
        <v>2534</v>
      </c>
      <c r="G68" s="15" t="s">
        <v>520</v>
      </c>
      <c r="H68" s="9" t="str">
        <f t="shared" si="1"/>
        <v>の</v>
      </c>
      <c r="I68" s="9" t="s">
        <v>526</v>
      </c>
      <c r="J68" s="10"/>
      <c r="K68" s="9" t="s">
        <v>513</v>
      </c>
      <c r="L68" s="10" t="str">
        <f t="shared" si="2"/>
        <v>団体の事業費に対する補助</v>
      </c>
      <c r="M68" s="214" t="s">
        <v>567</v>
      </c>
      <c r="N68" s="9" t="s">
        <v>527</v>
      </c>
      <c r="O68" s="68">
        <v>1</v>
      </c>
      <c r="P68" s="71" t="s">
        <v>560</v>
      </c>
      <c r="Q68" s="10" t="s">
        <v>2536</v>
      </c>
      <c r="R68" s="16" t="s">
        <v>517</v>
      </c>
      <c r="S68" s="92"/>
    </row>
    <row r="69" spans="1:19" s="13" customFormat="1" ht="53.25" customHeight="1">
      <c r="A69" s="212">
        <v>66</v>
      </c>
      <c r="B69" s="27" t="s">
        <v>2245</v>
      </c>
      <c r="C69" s="153"/>
      <c r="D69" s="155">
        <v>6000</v>
      </c>
      <c r="E69" s="7">
        <f aca="true" t="shared" si="3" ref="E69:E132">C69-D69</f>
        <v>-6000</v>
      </c>
      <c r="F69" s="14" t="s">
        <v>2537</v>
      </c>
      <c r="G69" s="29" t="s">
        <v>520</v>
      </c>
      <c r="H69" s="9" t="str">
        <f t="shared" si="1"/>
        <v>の</v>
      </c>
      <c r="I69" s="9" t="s">
        <v>511</v>
      </c>
      <c r="J69" s="10" t="s">
        <v>2538</v>
      </c>
      <c r="K69" s="9" t="s">
        <v>513</v>
      </c>
      <c r="L69" s="10" t="str">
        <f t="shared" si="2"/>
        <v>団体のイベント等への出展に対する補助</v>
      </c>
      <c r="M69" s="214" t="s">
        <v>567</v>
      </c>
      <c r="N69" s="9" t="s">
        <v>514</v>
      </c>
      <c r="O69" s="68">
        <v>1</v>
      </c>
      <c r="P69" s="71" t="s">
        <v>609</v>
      </c>
      <c r="Q69" s="10" t="s">
        <v>2539</v>
      </c>
      <c r="R69" s="16" t="s">
        <v>517</v>
      </c>
      <c r="S69" s="92"/>
    </row>
    <row r="70" spans="1:19" s="13" customFormat="1" ht="53.25" customHeight="1">
      <c r="A70" s="212">
        <v>67</v>
      </c>
      <c r="B70" s="14" t="s">
        <v>2246</v>
      </c>
      <c r="C70" s="153"/>
      <c r="D70" s="153">
        <v>44985</v>
      </c>
      <c r="E70" s="7">
        <f t="shared" si="3"/>
        <v>-44985</v>
      </c>
      <c r="F70" s="14" t="s">
        <v>2528</v>
      </c>
      <c r="G70" s="15" t="s">
        <v>520</v>
      </c>
      <c r="H70" s="9" t="str">
        <f t="shared" si="1"/>
        <v>の</v>
      </c>
      <c r="I70" s="9" t="s">
        <v>511</v>
      </c>
      <c r="J70" s="10" t="s">
        <v>606</v>
      </c>
      <c r="K70" s="9" t="s">
        <v>513</v>
      </c>
      <c r="L70" s="10" t="str">
        <f t="shared" si="2"/>
        <v>団体の海外集客プロモーションに対する補助</v>
      </c>
      <c r="M70" s="215" t="s">
        <v>567</v>
      </c>
      <c r="N70" s="9" t="s">
        <v>527</v>
      </c>
      <c r="O70" s="66">
        <v>1</v>
      </c>
      <c r="P70" s="169" t="s">
        <v>2063</v>
      </c>
      <c r="Q70" s="10" t="s">
        <v>2529</v>
      </c>
      <c r="R70" s="16" t="s">
        <v>517</v>
      </c>
      <c r="S70" s="92"/>
    </row>
    <row r="71" spans="1:19" s="13" customFormat="1" ht="53.25" customHeight="1">
      <c r="A71" s="212">
        <v>68</v>
      </c>
      <c r="B71" s="14" t="s">
        <v>2247</v>
      </c>
      <c r="C71" s="153"/>
      <c r="D71" s="153">
        <v>1000</v>
      </c>
      <c r="E71" s="7">
        <f t="shared" si="3"/>
        <v>-1000</v>
      </c>
      <c r="F71" s="14" t="s">
        <v>531</v>
      </c>
      <c r="G71" s="9" t="s">
        <v>520</v>
      </c>
      <c r="H71" s="9" t="str">
        <f t="shared" si="1"/>
        <v>の</v>
      </c>
      <c r="I71" s="9" t="s">
        <v>511</v>
      </c>
      <c r="J71" s="10" t="s">
        <v>2540</v>
      </c>
      <c r="K71" s="9" t="s">
        <v>513</v>
      </c>
      <c r="L71" s="10" t="str">
        <f t="shared" si="2"/>
        <v>団体の中国におけるシティセールス関連事業に対する補助</v>
      </c>
      <c r="M71" s="214" t="s">
        <v>567</v>
      </c>
      <c r="N71" s="9" t="s">
        <v>527</v>
      </c>
      <c r="O71" s="10">
        <v>1</v>
      </c>
      <c r="P71" s="169" t="s">
        <v>560</v>
      </c>
      <c r="Q71" s="10" t="s">
        <v>534</v>
      </c>
      <c r="R71" s="16" t="s">
        <v>517</v>
      </c>
      <c r="S71" s="92"/>
    </row>
    <row r="72" spans="1:19" s="13" customFormat="1" ht="53.25" customHeight="1">
      <c r="A72" s="212">
        <v>69</v>
      </c>
      <c r="B72" s="14" t="s">
        <v>2248</v>
      </c>
      <c r="C72" s="153"/>
      <c r="D72" s="153">
        <v>10000</v>
      </c>
      <c r="E72" s="7">
        <f t="shared" si="3"/>
        <v>-10000</v>
      </c>
      <c r="F72" s="14" t="s">
        <v>2541</v>
      </c>
      <c r="G72" s="15" t="s">
        <v>520</v>
      </c>
      <c r="H72" s="9" t="s">
        <v>1286</v>
      </c>
      <c r="I72" s="9" t="s">
        <v>526</v>
      </c>
      <c r="J72" s="10"/>
      <c r="K72" s="9" t="s">
        <v>513</v>
      </c>
      <c r="L72" s="10" t="str">
        <f aca="true" t="shared" si="4" ref="L72:L135">IF(J72="",CONCATENATE(G72,H72,I72,K72),CONCATENATE(G72,H72,J72,K72))</f>
        <v>団体の事業費に対する補助</v>
      </c>
      <c r="M72" s="215" t="s">
        <v>567</v>
      </c>
      <c r="N72" s="9" t="s">
        <v>514</v>
      </c>
      <c r="O72" s="66">
        <v>1</v>
      </c>
      <c r="P72" s="169" t="s">
        <v>609</v>
      </c>
      <c r="Q72" s="10" t="s">
        <v>3052</v>
      </c>
      <c r="R72" s="16" t="s">
        <v>517</v>
      </c>
      <c r="S72" s="92"/>
    </row>
    <row r="73" spans="1:19" s="13" customFormat="1" ht="53.25" customHeight="1">
      <c r="A73" s="212">
        <v>70</v>
      </c>
      <c r="B73" s="14" t="s">
        <v>2249</v>
      </c>
      <c r="C73" s="153"/>
      <c r="D73" s="153">
        <v>77710</v>
      </c>
      <c r="E73" s="7">
        <f t="shared" si="3"/>
        <v>-77710</v>
      </c>
      <c r="F73" s="14" t="s">
        <v>2528</v>
      </c>
      <c r="G73" s="15" t="s">
        <v>520</v>
      </c>
      <c r="H73" s="9" t="str">
        <f>IF(G73="","","の")</f>
        <v>の</v>
      </c>
      <c r="I73" s="9" t="s">
        <v>526</v>
      </c>
      <c r="J73" s="10" t="s">
        <v>604</v>
      </c>
      <c r="K73" s="9" t="s">
        <v>513</v>
      </c>
      <c r="L73" s="10" t="str">
        <f t="shared" si="4"/>
        <v>団体のコンベンション誘致・開催支援事業に対する補助</v>
      </c>
      <c r="M73" s="214" t="s">
        <v>567</v>
      </c>
      <c r="N73" s="9" t="s">
        <v>527</v>
      </c>
      <c r="O73" s="10">
        <v>1</v>
      </c>
      <c r="P73" s="169"/>
      <c r="Q73" s="10" t="s">
        <v>2542</v>
      </c>
      <c r="R73" s="16" t="s">
        <v>517</v>
      </c>
      <c r="S73" s="92"/>
    </row>
    <row r="74" spans="1:19" s="13" customFormat="1" ht="53.25" customHeight="1">
      <c r="A74" s="212">
        <v>71</v>
      </c>
      <c r="B74" s="14" t="s">
        <v>2250</v>
      </c>
      <c r="C74" s="153"/>
      <c r="D74" s="153">
        <v>87400</v>
      </c>
      <c r="E74" s="7">
        <f t="shared" si="3"/>
        <v>-87400</v>
      </c>
      <c r="F74" s="14" t="s">
        <v>2543</v>
      </c>
      <c r="G74" s="15" t="s">
        <v>2062</v>
      </c>
      <c r="H74" s="9" t="str">
        <f>IF(G74="","","の")</f>
        <v>の</v>
      </c>
      <c r="I74" s="9" t="s">
        <v>526</v>
      </c>
      <c r="J74" s="10"/>
      <c r="K74" s="9" t="s">
        <v>513</v>
      </c>
      <c r="L74" s="10" t="str">
        <f t="shared" si="4"/>
        <v>イベントの事業費に対する補助</v>
      </c>
      <c r="M74" s="214" t="s">
        <v>567</v>
      </c>
      <c r="N74" s="9" t="s">
        <v>2030</v>
      </c>
      <c r="O74" s="10">
        <v>14</v>
      </c>
      <c r="P74" s="169" t="s">
        <v>605</v>
      </c>
      <c r="Q74" s="10" t="s">
        <v>2544</v>
      </c>
      <c r="R74" s="16" t="s">
        <v>517</v>
      </c>
      <c r="S74" s="11"/>
    </row>
    <row r="75" spans="1:19" s="13" customFormat="1" ht="53.25" customHeight="1">
      <c r="A75" s="212">
        <v>72</v>
      </c>
      <c r="B75" s="14" t="s">
        <v>601</v>
      </c>
      <c r="C75" s="153"/>
      <c r="D75" s="153">
        <v>1000</v>
      </c>
      <c r="E75" s="7">
        <f t="shared" si="3"/>
        <v>-1000</v>
      </c>
      <c r="F75" s="14" t="s">
        <v>602</v>
      </c>
      <c r="G75" s="15" t="s">
        <v>520</v>
      </c>
      <c r="H75" s="9" t="s">
        <v>1286</v>
      </c>
      <c r="I75" s="9" t="s">
        <v>2010</v>
      </c>
      <c r="J75" s="10" t="s">
        <v>602</v>
      </c>
      <c r="K75" s="9" t="s">
        <v>513</v>
      </c>
      <c r="L75" s="10" t="str">
        <f t="shared" si="4"/>
        <v>団体の国際会議誘致協議会（仮称）に対する補助</v>
      </c>
      <c r="M75" s="215" t="s">
        <v>567</v>
      </c>
      <c r="N75" s="9" t="s">
        <v>514</v>
      </c>
      <c r="O75" s="66">
        <v>1</v>
      </c>
      <c r="P75" s="169" t="s">
        <v>528</v>
      </c>
      <c r="Q75" s="10" t="s">
        <v>603</v>
      </c>
      <c r="R75" s="16" t="s">
        <v>517</v>
      </c>
      <c r="S75" s="11"/>
    </row>
    <row r="76" spans="1:19" s="13" customFormat="1" ht="53.25" customHeight="1">
      <c r="A76" s="212">
        <v>73</v>
      </c>
      <c r="B76" s="14" t="s">
        <v>3019</v>
      </c>
      <c r="C76" s="153"/>
      <c r="D76" s="153">
        <v>5000</v>
      </c>
      <c r="E76" s="7">
        <f t="shared" si="3"/>
        <v>-5000</v>
      </c>
      <c r="F76" s="14" t="s">
        <v>2528</v>
      </c>
      <c r="G76" s="9" t="s">
        <v>520</v>
      </c>
      <c r="H76" s="9" t="s">
        <v>1286</v>
      </c>
      <c r="I76" s="9" t="s">
        <v>511</v>
      </c>
      <c r="J76" s="10" t="s">
        <v>2545</v>
      </c>
      <c r="K76" s="9" t="s">
        <v>513</v>
      </c>
      <c r="L76" s="10" t="str">
        <f t="shared" si="4"/>
        <v>団体のアフリカ開発会議横浜開催推進事業に対する補助</v>
      </c>
      <c r="M76" s="215" t="s">
        <v>567</v>
      </c>
      <c r="N76" s="9" t="s">
        <v>527</v>
      </c>
      <c r="O76" s="10">
        <v>1</v>
      </c>
      <c r="P76" s="169" t="s">
        <v>609</v>
      </c>
      <c r="Q76" s="10" t="s">
        <v>3053</v>
      </c>
      <c r="R76" s="16" t="s">
        <v>517</v>
      </c>
      <c r="S76" s="92"/>
    </row>
    <row r="77" spans="1:19" s="13" customFormat="1" ht="53.25" customHeight="1">
      <c r="A77" s="212">
        <v>74</v>
      </c>
      <c r="B77" s="14" t="s">
        <v>2251</v>
      </c>
      <c r="C77" s="153"/>
      <c r="D77" s="153">
        <v>5000</v>
      </c>
      <c r="E77" s="7">
        <f t="shared" si="3"/>
        <v>-5000</v>
      </c>
      <c r="F77" s="14" t="s">
        <v>2546</v>
      </c>
      <c r="G77" s="15" t="s">
        <v>566</v>
      </c>
      <c r="H77" s="9" t="s">
        <v>1286</v>
      </c>
      <c r="I77" s="9" t="s">
        <v>2010</v>
      </c>
      <c r="J77" s="10"/>
      <c r="K77" s="9" t="s">
        <v>513</v>
      </c>
      <c r="L77" s="10" t="str">
        <f t="shared" si="4"/>
        <v>イベント等の運営費（事務費等）に対する補助</v>
      </c>
      <c r="M77" s="215" t="s">
        <v>567</v>
      </c>
      <c r="N77" s="9" t="s">
        <v>2547</v>
      </c>
      <c r="O77" s="10" t="s">
        <v>2011</v>
      </c>
      <c r="P77" s="169" t="s">
        <v>2489</v>
      </c>
      <c r="Q77" s="10" t="s">
        <v>2544</v>
      </c>
      <c r="R77" s="16" t="s">
        <v>517</v>
      </c>
      <c r="S77" s="92"/>
    </row>
    <row r="78" spans="1:19" s="13" customFormat="1" ht="53.25" customHeight="1">
      <c r="A78" s="212">
        <v>75</v>
      </c>
      <c r="B78" s="14" t="s">
        <v>610</v>
      </c>
      <c r="C78" s="153"/>
      <c r="D78" s="153">
        <v>800</v>
      </c>
      <c r="E78" s="7">
        <f t="shared" si="3"/>
        <v>-800</v>
      </c>
      <c r="F78" s="14" t="s">
        <v>2548</v>
      </c>
      <c r="G78" s="15" t="s">
        <v>2548</v>
      </c>
      <c r="H78" s="9" t="s">
        <v>1286</v>
      </c>
      <c r="I78" s="9" t="s">
        <v>526</v>
      </c>
      <c r="J78" s="21" t="s">
        <v>3054</v>
      </c>
      <c r="K78" s="9" t="s">
        <v>513</v>
      </c>
      <c r="L78" s="10" t="str">
        <f>IF(J78="",CONCATENATE(G78,H78,I78,K78),CONCATENATE(G78,H78,J78,K78))</f>
        <v>（一財）神奈川県駐労福祉センターの離職対策・生活安定相談事業に対する補助</v>
      </c>
      <c r="M78" s="215" t="s">
        <v>611</v>
      </c>
      <c r="N78" s="9" t="s">
        <v>612</v>
      </c>
      <c r="O78" s="66">
        <v>1</v>
      </c>
      <c r="P78" s="169" t="s">
        <v>613</v>
      </c>
      <c r="Q78" s="10" t="s">
        <v>614</v>
      </c>
      <c r="R78" s="16" t="s">
        <v>2027</v>
      </c>
      <c r="S78" s="92"/>
    </row>
    <row r="79" spans="1:19" s="13" customFormat="1" ht="53.25" customHeight="1">
      <c r="A79" s="212">
        <v>76</v>
      </c>
      <c r="B79" s="14" t="s">
        <v>615</v>
      </c>
      <c r="C79" s="153"/>
      <c r="D79" s="153">
        <v>1500</v>
      </c>
      <c r="E79" s="7">
        <f t="shared" si="3"/>
        <v>-1500</v>
      </c>
      <c r="F79" s="14" t="s">
        <v>616</v>
      </c>
      <c r="G79" s="20" t="s">
        <v>520</v>
      </c>
      <c r="H79" s="9" t="s">
        <v>1286</v>
      </c>
      <c r="I79" s="9" t="s">
        <v>511</v>
      </c>
      <c r="J79" s="21" t="s">
        <v>617</v>
      </c>
      <c r="K79" s="9" t="s">
        <v>513</v>
      </c>
      <c r="L79" s="10" t="str">
        <f t="shared" si="4"/>
        <v>団体の技能職振興事業に対する補助</v>
      </c>
      <c r="M79" s="214" t="s">
        <v>611</v>
      </c>
      <c r="N79" s="9" t="s">
        <v>2030</v>
      </c>
      <c r="O79" s="18">
        <v>1</v>
      </c>
      <c r="P79" s="173" t="s">
        <v>618</v>
      </c>
      <c r="Q79" s="10" t="s">
        <v>619</v>
      </c>
      <c r="R79" s="16" t="s">
        <v>517</v>
      </c>
      <c r="S79" s="11"/>
    </row>
    <row r="80" spans="1:19" s="13" customFormat="1" ht="53.25" customHeight="1">
      <c r="A80" s="212">
        <v>77</v>
      </c>
      <c r="B80" s="14" t="s">
        <v>620</v>
      </c>
      <c r="C80" s="153"/>
      <c r="D80" s="153">
        <v>77600</v>
      </c>
      <c r="E80" s="7">
        <f t="shared" si="3"/>
        <v>-77600</v>
      </c>
      <c r="F80" s="14" t="s">
        <v>2549</v>
      </c>
      <c r="G80" s="15" t="s">
        <v>2549</v>
      </c>
      <c r="H80" s="9" t="s">
        <v>1286</v>
      </c>
      <c r="I80" s="9" t="s">
        <v>511</v>
      </c>
      <c r="J80" s="10" t="s">
        <v>621</v>
      </c>
      <c r="K80" s="9" t="s">
        <v>513</v>
      </c>
      <c r="L80" s="10" t="str">
        <f t="shared" si="4"/>
        <v>（公財）横浜市シルバー人材センターのセンター事業に対する補助</v>
      </c>
      <c r="M80" s="214" t="s">
        <v>611</v>
      </c>
      <c r="N80" s="9" t="s">
        <v>523</v>
      </c>
      <c r="O80" s="18">
        <v>1</v>
      </c>
      <c r="P80" s="173" t="s">
        <v>622</v>
      </c>
      <c r="Q80" s="10" t="s">
        <v>623</v>
      </c>
      <c r="R80" s="16" t="s">
        <v>517</v>
      </c>
      <c r="S80" s="11"/>
    </row>
    <row r="81" spans="1:19" s="13" customFormat="1" ht="53.25" customHeight="1">
      <c r="A81" s="212">
        <v>78</v>
      </c>
      <c r="B81" s="14" t="s">
        <v>624</v>
      </c>
      <c r="C81" s="153"/>
      <c r="D81" s="153">
        <v>6117</v>
      </c>
      <c r="E81" s="7">
        <f t="shared" si="3"/>
        <v>-6117</v>
      </c>
      <c r="F81" s="14" t="s">
        <v>2550</v>
      </c>
      <c r="G81" s="20" t="s">
        <v>520</v>
      </c>
      <c r="H81" s="9" t="s">
        <v>1286</v>
      </c>
      <c r="I81" s="9" t="s">
        <v>511</v>
      </c>
      <c r="J81" s="21" t="s">
        <v>625</v>
      </c>
      <c r="K81" s="9" t="s">
        <v>513</v>
      </c>
      <c r="L81" s="10" t="str">
        <f t="shared" si="4"/>
        <v>団体の各種事業費に対する補助</v>
      </c>
      <c r="M81" s="214" t="s">
        <v>611</v>
      </c>
      <c r="N81" s="9" t="s">
        <v>2030</v>
      </c>
      <c r="O81" s="18">
        <v>7</v>
      </c>
      <c r="P81" s="173" t="s">
        <v>626</v>
      </c>
      <c r="Q81" s="10" t="s">
        <v>627</v>
      </c>
      <c r="R81" s="16" t="s">
        <v>517</v>
      </c>
      <c r="S81" s="11"/>
    </row>
    <row r="82" spans="1:19" s="13" customFormat="1" ht="53.25" customHeight="1">
      <c r="A82" s="212">
        <v>79</v>
      </c>
      <c r="B82" s="14" t="s">
        <v>628</v>
      </c>
      <c r="C82" s="153"/>
      <c r="D82" s="153">
        <v>1000</v>
      </c>
      <c r="E82" s="7">
        <f t="shared" si="3"/>
        <v>-1000</v>
      </c>
      <c r="F82" s="14" t="s">
        <v>629</v>
      </c>
      <c r="G82" s="9" t="s">
        <v>520</v>
      </c>
      <c r="H82" s="9" t="s">
        <v>1286</v>
      </c>
      <c r="I82" s="9" t="s">
        <v>511</v>
      </c>
      <c r="J82" s="10" t="s">
        <v>630</v>
      </c>
      <c r="K82" s="9" t="s">
        <v>513</v>
      </c>
      <c r="L82" s="10" t="str">
        <f t="shared" si="4"/>
        <v>団体の後継者育成事業に対する補助</v>
      </c>
      <c r="M82" s="214" t="s">
        <v>611</v>
      </c>
      <c r="N82" s="9" t="s">
        <v>2030</v>
      </c>
      <c r="O82" s="10">
        <v>5</v>
      </c>
      <c r="P82" s="173" t="s">
        <v>555</v>
      </c>
      <c r="Q82" s="10" t="s">
        <v>631</v>
      </c>
      <c r="R82" s="16" t="s">
        <v>517</v>
      </c>
      <c r="S82" s="11"/>
    </row>
    <row r="83" spans="1:19" s="13" customFormat="1" ht="53.25" customHeight="1">
      <c r="A83" s="212">
        <v>80</v>
      </c>
      <c r="B83" s="14" t="s">
        <v>2252</v>
      </c>
      <c r="C83" s="153"/>
      <c r="D83" s="153">
        <v>5200</v>
      </c>
      <c r="E83" s="7">
        <f t="shared" si="3"/>
        <v>-5200</v>
      </c>
      <c r="F83" s="14" t="s">
        <v>3055</v>
      </c>
      <c r="G83" s="9" t="s">
        <v>3056</v>
      </c>
      <c r="H83" s="9" t="s">
        <v>1286</v>
      </c>
      <c r="I83" s="9" t="s">
        <v>511</v>
      </c>
      <c r="J83" s="10" t="s">
        <v>632</v>
      </c>
      <c r="K83" s="9" t="s">
        <v>513</v>
      </c>
      <c r="L83" s="10" t="str">
        <f t="shared" si="4"/>
        <v>中小企業の知財経営戦略策定等の経費に対する補助</v>
      </c>
      <c r="M83" s="214" t="s">
        <v>611</v>
      </c>
      <c r="N83" s="9" t="s">
        <v>599</v>
      </c>
      <c r="O83" s="10">
        <v>12</v>
      </c>
      <c r="P83" s="173" t="s">
        <v>2016</v>
      </c>
      <c r="Q83" s="10" t="s">
        <v>2551</v>
      </c>
      <c r="R83" s="16" t="s">
        <v>517</v>
      </c>
      <c r="S83" s="11"/>
    </row>
    <row r="84" spans="1:19" s="13" customFormat="1" ht="53.25" customHeight="1">
      <c r="A84" s="212">
        <v>81</v>
      </c>
      <c r="B84" s="14" t="s">
        <v>2253</v>
      </c>
      <c r="C84" s="153"/>
      <c r="D84" s="153">
        <v>1500</v>
      </c>
      <c r="E84" s="7">
        <f t="shared" si="3"/>
        <v>-1500</v>
      </c>
      <c r="F84" s="14" t="s">
        <v>633</v>
      </c>
      <c r="G84" s="9" t="s">
        <v>634</v>
      </c>
      <c r="H84" s="9" t="s">
        <v>1286</v>
      </c>
      <c r="I84" s="9" t="s">
        <v>511</v>
      </c>
      <c r="J84" s="10" t="s">
        <v>635</v>
      </c>
      <c r="K84" s="9" t="s">
        <v>513</v>
      </c>
      <c r="L84" s="10" t="str">
        <f t="shared" si="4"/>
        <v>中小企業の国内特許を取得する際の審査請求にかかる費用に対する補助</v>
      </c>
      <c r="M84" s="214" t="s">
        <v>611</v>
      </c>
      <c r="N84" s="9" t="s">
        <v>636</v>
      </c>
      <c r="O84" s="65">
        <v>10</v>
      </c>
      <c r="P84" s="169" t="s">
        <v>515</v>
      </c>
      <c r="Q84" s="10" t="s">
        <v>2552</v>
      </c>
      <c r="R84" s="16" t="s">
        <v>517</v>
      </c>
      <c r="S84" s="11"/>
    </row>
    <row r="85" spans="1:19" s="13" customFormat="1" ht="53.25" customHeight="1">
      <c r="A85" s="212">
        <v>82</v>
      </c>
      <c r="B85" s="14" t="s">
        <v>637</v>
      </c>
      <c r="C85" s="153"/>
      <c r="D85" s="153">
        <v>1277345</v>
      </c>
      <c r="E85" s="7">
        <f t="shared" si="3"/>
        <v>-1277345</v>
      </c>
      <c r="F85" s="14" t="s">
        <v>638</v>
      </c>
      <c r="G85" s="9" t="s">
        <v>638</v>
      </c>
      <c r="H85" s="9" t="s">
        <v>1286</v>
      </c>
      <c r="I85" s="9" t="s">
        <v>511</v>
      </c>
      <c r="J85" s="10" t="s">
        <v>639</v>
      </c>
      <c r="K85" s="9" t="s">
        <v>513</v>
      </c>
      <c r="L85" s="10" t="str">
        <f t="shared" si="4"/>
        <v>横浜市信用保証協会の中小企業者への保証料助成にかかる費用に対する補助</v>
      </c>
      <c r="M85" s="214" t="s">
        <v>611</v>
      </c>
      <c r="N85" s="9" t="s">
        <v>527</v>
      </c>
      <c r="O85" s="65">
        <v>1</v>
      </c>
      <c r="P85" s="169" t="s">
        <v>640</v>
      </c>
      <c r="Q85" s="10" t="s">
        <v>641</v>
      </c>
      <c r="R85" s="16" t="s">
        <v>517</v>
      </c>
      <c r="S85" s="11"/>
    </row>
    <row r="86" spans="1:19" s="13" customFormat="1" ht="53.25" customHeight="1">
      <c r="A86" s="212">
        <v>83</v>
      </c>
      <c r="B86" s="14" t="s">
        <v>642</v>
      </c>
      <c r="C86" s="153"/>
      <c r="D86" s="153">
        <v>620000</v>
      </c>
      <c r="E86" s="7">
        <f t="shared" si="3"/>
        <v>-620000</v>
      </c>
      <c r="F86" s="14" t="s">
        <v>638</v>
      </c>
      <c r="G86" s="15" t="s">
        <v>638</v>
      </c>
      <c r="H86" s="9" t="s">
        <v>1286</v>
      </c>
      <c r="I86" s="9" t="s">
        <v>511</v>
      </c>
      <c r="J86" s="10" t="s">
        <v>643</v>
      </c>
      <c r="K86" s="9" t="s">
        <v>513</v>
      </c>
      <c r="L86" s="10" t="str">
        <f t="shared" si="4"/>
        <v>横浜市信用保証協会の中小企業者への融資促進に対する補助</v>
      </c>
      <c r="M86" s="214" t="s">
        <v>611</v>
      </c>
      <c r="N86" s="9" t="s">
        <v>527</v>
      </c>
      <c r="O86" s="18">
        <v>1</v>
      </c>
      <c r="P86" s="169" t="s">
        <v>613</v>
      </c>
      <c r="Q86" s="10" t="s">
        <v>644</v>
      </c>
      <c r="R86" s="16" t="s">
        <v>517</v>
      </c>
      <c r="S86" s="11"/>
    </row>
    <row r="87" spans="1:19" s="13" customFormat="1" ht="52.5" customHeight="1">
      <c r="A87" s="212">
        <v>84</v>
      </c>
      <c r="B87" s="14" t="s">
        <v>2254</v>
      </c>
      <c r="C87" s="153"/>
      <c r="D87" s="153">
        <v>700</v>
      </c>
      <c r="E87" s="7">
        <f t="shared" si="3"/>
        <v>-700</v>
      </c>
      <c r="F87" s="14" t="s">
        <v>645</v>
      </c>
      <c r="G87" s="15" t="s">
        <v>520</v>
      </c>
      <c r="H87" s="9" t="s">
        <v>1286</v>
      </c>
      <c r="I87" s="9" t="s">
        <v>511</v>
      </c>
      <c r="J87" s="10" t="s">
        <v>646</v>
      </c>
      <c r="K87" s="9" t="s">
        <v>513</v>
      </c>
      <c r="L87" s="10" t="str">
        <f t="shared" si="4"/>
        <v>団体の横浜型地域貢献企業認定企業交流会開催に対する補助</v>
      </c>
      <c r="M87" s="214" t="s">
        <v>611</v>
      </c>
      <c r="N87" s="9" t="s">
        <v>2021</v>
      </c>
      <c r="O87" s="18">
        <v>1</v>
      </c>
      <c r="P87" s="169" t="s">
        <v>2012</v>
      </c>
      <c r="Q87" s="10" t="s">
        <v>647</v>
      </c>
      <c r="R87" s="16" t="s">
        <v>517</v>
      </c>
      <c r="S87" s="11"/>
    </row>
    <row r="88" spans="1:19" s="13" customFormat="1" ht="52.5" customHeight="1">
      <c r="A88" s="212">
        <v>85</v>
      </c>
      <c r="B88" s="14" t="s">
        <v>337</v>
      </c>
      <c r="C88" s="153"/>
      <c r="D88" s="153">
        <v>4000</v>
      </c>
      <c r="E88" s="7">
        <f t="shared" si="3"/>
        <v>-4000</v>
      </c>
      <c r="F88" s="14" t="s">
        <v>648</v>
      </c>
      <c r="G88" s="9" t="s">
        <v>520</v>
      </c>
      <c r="H88" s="9" t="s">
        <v>1286</v>
      </c>
      <c r="I88" s="9" t="s">
        <v>526</v>
      </c>
      <c r="J88" s="10"/>
      <c r="K88" s="9" t="s">
        <v>513</v>
      </c>
      <c r="L88" s="10" t="str">
        <f t="shared" si="4"/>
        <v>団体の事業費に対する補助</v>
      </c>
      <c r="M88" s="214" t="s">
        <v>611</v>
      </c>
      <c r="N88" s="9" t="s">
        <v>2030</v>
      </c>
      <c r="O88" s="18">
        <v>20</v>
      </c>
      <c r="P88" s="169" t="s">
        <v>2012</v>
      </c>
      <c r="Q88" s="10" t="s">
        <v>649</v>
      </c>
      <c r="R88" s="16" t="s">
        <v>517</v>
      </c>
      <c r="S88" s="11"/>
    </row>
    <row r="89" spans="1:19" ht="52.5" customHeight="1">
      <c r="A89" s="212">
        <v>86</v>
      </c>
      <c r="B89" s="14" t="s">
        <v>338</v>
      </c>
      <c r="C89" s="153"/>
      <c r="D89" s="153">
        <v>8785</v>
      </c>
      <c r="E89" s="7">
        <f t="shared" si="3"/>
        <v>-8785</v>
      </c>
      <c r="F89" s="14" t="s">
        <v>650</v>
      </c>
      <c r="G89" s="9" t="s">
        <v>520</v>
      </c>
      <c r="H89" s="9" t="s">
        <v>1286</v>
      </c>
      <c r="I89" s="9" t="s">
        <v>526</v>
      </c>
      <c r="J89" s="10"/>
      <c r="K89" s="9" t="s">
        <v>513</v>
      </c>
      <c r="L89" s="10" t="str">
        <f t="shared" si="4"/>
        <v>団体の事業費に対する補助</v>
      </c>
      <c r="M89" s="214" t="s">
        <v>611</v>
      </c>
      <c r="N89" s="9" t="s">
        <v>2030</v>
      </c>
      <c r="O89" s="65">
        <v>8</v>
      </c>
      <c r="P89" s="169" t="s">
        <v>651</v>
      </c>
      <c r="Q89" s="10" t="s">
        <v>2553</v>
      </c>
      <c r="R89" s="16" t="s">
        <v>517</v>
      </c>
      <c r="S89" s="28"/>
    </row>
    <row r="90" spans="1:19" ht="52.5" customHeight="1">
      <c r="A90" s="212">
        <v>87</v>
      </c>
      <c r="B90" s="14" t="s">
        <v>339</v>
      </c>
      <c r="C90" s="153"/>
      <c r="D90" s="153">
        <v>21000</v>
      </c>
      <c r="E90" s="7">
        <f t="shared" si="3"/>
        <v>-21000</v>
      </c>
      <c r="F90" s="14" t="s">
        <v>648</v>
      </c>
      <c r="G90" s="9" t="s">
        <v>520</v>
      </c>
      <c r="H90" s="9" t="s">
        <v>1286</v>
      </c>
      <c r="I90" s="9" t="s">
        <v>526</v>
      </c>
      <c r="J90" s="10"/>
      <c r="K90" s="9" t="s">
        <v>513</v>
      </c>
      <c r="L90" s="10" t="str">
        <f t="shared" si="4"/>
        <v>団体の事業費に対する補助</v>
      </c>
      <c r="M90" s="214" t="s">
        <v>611</v>
      </c>
      <c r="N90" s="9" t="s">
        <v>2030</v>
      </c>
      <c r="O90" s="65">
        <v>90</v>
      </c>
      <c r="P90" s="169" t="s">
        <v>2031</v>
      </c>
      <c r="Q90" s="10" t="s">
        <v>652</v>
      </c>
      <c r="R90" s="16" t="s">
        <v>517</v>
      </c>
      <c r="S90" s="28"/>
    </row>
    <row r="91" spans="1:19" ht="52.5" customHeight="1">
      <c r="A91" s="212">
        <v>88</v>
      </c>
      <c r="B91" s="14" t="s">
        <v>340</v>
      </c>
      <c r="C91" s="153"/>
      <c r="D91" s="153">
        <v>24580</v>
      </c>
      <c r="E91" s="7">
        <f t="shared" si="3"/>
        <v>-24580</v>
      </c>
      <c r="F91" s="14" t="s">
        <v>653</v>
      </c>
      <c r="G91" s="9" t="s">
        <v>2554</v>
      </c>
      <c r="H91" s="9" t="s">
        <v>1286</v>
      </c>
      <c r="I91" s="9" t="s">
        <v>511</v>
      </c>
      <c r="J91" s="10" t="s">
        <v>654</v>
      </c>
      <c r="K91" s="9" t="s">
        <v>513</v>
      </c>
      <c r="L91" s="10" t="str">
        <f t="shared" si="4"/>
        <v>空き店舗で新規事業を行う事業者の開業経費に対する補助</v>
      </c>
      <c r="M91" s="214" t="s">
        <v>611</v>
      </c>
      <c r="N91" s="9" t="s">
        <v>2030</v>
      </c>
      <c r="O91" s="65">
        <v>25</v>
      </c>
      <c r="P91" s="169" t="s">
        <v>2063</v>
      </c>
      <c r="Q91" s="10" t="s">
        <v>655</v>
      </c>
      <c r="R91" s="16" t="s">
        <v>517</v>
      </c>
      <c r="S91" s="28"/>
    </row>
    <row r="92" spans="1:19" s="13" customFormat="1" ht="52.5" customHeight="1">
      <c r="A92" s="212">
        <v>89</v>
      </c>
      <c r="B92" s="14" t="s">
        <v>341</v>
      </c>
      <c r="C92" s="153"/>
      <c r="D92" s="153">
        <v>23000</v>
      </c>
      <c r="E92" s="7">
        <f t="shared" si="3"/>
        <v>-23000</v>
      </c>
      <c r="F92" s="14" t="s">
        <v>650</v>
      </c>
      <c r="G92" s="9" t="s">
        <v>520</v>
      </c>
      <c r="H92" s="9" t="s">
        <v>1286</v>
      </c>
      <c r="I92" s="9" t="s">
        <v>526</v>
      </c>
      <c r="J92" s="10"/>
      <c r="K92" s="9" t="s">
        <v>513</v>
      </c>
      <c r="L92" s="10" t="str">
        <f t="shared" si="4"/>
        <v>団体の事業費に対する補助</v>
      </c>
      <c r="M92" s="214" t="s">
        <v>611</v>
      </c>
      <c r="N92" s="9" t="s">
        <v>2030</v>
      </c>
      <c r="O92" s="65">
        <v>130</v>
      </c>
      <c r="P92" s="169" t="s">
        <v>3057</v>
      </c>
      <c r="Q92" s="10" t="s">
        <v>656</v>
      </c>
      <c r="R92" s="16" t="s">
        <v>517</v>
      </c>
      <c r="S92" s="28"/>
    </row>
    <row r="93" spans="1:19" ht="52.5" customHeight="1">
      <c r="A93" s="212">
        <v>90</v>
      </c>
      <c r="B93" s="14" t="s">
        <v>2255</v>
      </c>
      <c r="C93" s="153"/>
      <c r="D93" s="153">
        <v>200000</v>
      </c>
      <c r="E93" s="7">
        <f t="shared" si="3"/>
        <v>-200000</v>
      </c>
      <c r="F93" s="14" t="s">
        <v>657</v>
      </c>
      <c r="G93" s="9" t="s">
        <v>634</v>
      </c>
      <c r="H93" s="9" t="s">
        <v>1286</v>
      </c>
      <c r="I93" s="9" t="s">
        <v>511</v>
      </c>
      <c r="J93" s="10" t="s">
        <v>2555</v>
      </c>
      <c r="K93" s="9" t="s">
        <v>513</v>
      </c>
      <c r="L93" s="10" t="str">
        <f t="shared" si="4"/>
        <v>中小企業の新技術・新製品開発経費に対する補助</v>
      </c>
      <c r="M93" s="214" t="s">
        <v>611</v>
      </c>
      <c r="N93" s="9" t="s">
        <v>599</v>
      </c>
      <c r="O93" s="65" t="s">
        <v>658</v>
      </c>
      <c r="P93" s="169" t="s">
        <v>659</v>
      </c>
      <c r="Q93" s="10" t="s">
        <v>2556</v>
      </c>
      <c r="R93" s="16" t="s">
        <v>517</v>
      </c>
      <c r="S93" s="28"/>
    </row>
    <row r="94" spans="1:19" ht="52.5" customHeight="1">
      <c r="A94" s="212">
        <v>91</v>
      </c>
      <c r="B94" s="14" t="s">
        <v>2256</v>
      </c>
      <c r="C94" s="153"/>
      <c r="D94" s="153">
        <v>16381</v>
      </c>
      <c r="E94" s="7">
        <f t="shared" si="3"/>
        <v>-16381</v>
      </c>
      <c r="F94" s="14" t="s">
        <v>2557</v>
      </c>
      <c r="G94" s="9" t="s">
        <v>2557</v>
      </c>
      <c r="H94" s="9" t="s">
        <v>1286</v>
      </c>
      <c r="I94" s="9" t="s">
        <v>511</v>
      </c>
      <c r="J94" s="10" t="s">
        <v>2558</v>
      </c>
      <c r="K94" s="9" t="s">
        <v>513</v>
      </c>
      <c r="L94" s="10" t="str">
        <f t="shared" si="4"/>
        <v>（公財）横浜市消費者協会の運営費（人件費等）及び事業費に対する補助</v>
      </c>
      <c r="M94" s="214" t="s">
        <v>611</v>
      </c>
      <c r="N94" s="9" t="s">
        <v>527</v>
      </c>
      <c r="O94" s="66">
        <v>1</v>
      </c>
      <c r="P94" s="169" t="s">
        <v>660</v>
      </c>
      <c r="Q94" s="10" t="s">
        <v>2559</v>
      </c>
      <c r="R94" s="11" t="s">
        <v>517</v>
      </c>
      <c r="S94" s="30"/>
    </row>
    <row r="95" spans="1:19" ht="52.5" customHeight="1">
      <c r="A95" s="212">
        <v>92</v>
      </c>
      <c r="B95" s="14" t="s">
        <v>661</v>
      </c>
      <c r="C95" s="153"/>
      <c r="D95" s="153">
        <v>3200</v>
      </c>
      <c r="E95" s="7">
        <f t="shared" si="3"/>
        <v>-3200</v>
      </c>
      <c r="F95" s="14" t="s">
        <v>2560</v>
      </c>
      <c r="G95" s="9" t="s">
        <v>520</v>
      </c>
      <c r="H95" s="9" t="s">
        <v>1286</v>
      </c>
      <c r="I95" s="9" t="s">
        <v>511</v>
      </c>
      <c r="J95" s="10" t="s">
        <v>2561</v>
      </c>
      <c r="K95" s="9" t="s">
        <v>513</v>
      </c>
      <c r="L95" s="10" t="str">
        <f t="shared" si="4"/>
        <v>団体の上海事務所事業に対する補助</v>
      </c>
      <c r="M95" s="214" t="s">
        <v>611</v>
      </c>
      <c r="N95" s="9" t="s">
        <v>527</v>
      </c>
      <c r="O95" s="18">
        <v>1</v>
      </c>
      <c r="P95" s="175" t="s">
        <v>662</v>
      </c>
      <c r="Q95" s="10" t="s">
        <v>534</v>
      </c>
      <c r="R95" s="16" t="s">
        <v>517</v>
      </c>
      <c r="S95" s="11"/>
    </row>
    <row r="96" spans="1:19" ht="52.5" customHeight="1">
      <c r="A96" s="212">
        <v>93</v>
      </c>
      <c r="B96" s="14" t="s">
        <v>663</v>
      </c>
      <c r="C96" s="153"/>
      <c r="D96" s="153">
        <v>11500</v>
      </c>
      <c r="E96" s="7">
        <f t="shared" si="3"/>
        <v>-11500</v>
      </c>
      <c r="F96" s="8" t="s">
        <v>2560</v>
      </c>
      <c r="G96" s="15" t="s">
        <v>520</v>
      </c>
      <c r="H96" s="9" t="s">
        <v>1286</v>
      </c>
      <c r="I96" s="9" t="s">
        <v>511</v>
      </c>
      <c r="J96" s="10" t="s">
        <v>2562</v>
      </c>
      <c r="K96" s="9" t="s">
        <v>513</v>
      </c>
      <c r="L96" s="10" t="str">
        <f t="shared" si="4"/>
        <v>団体の国際ビジネス支援事業に対する補助</v>
      </c>
      <c r="M96" s="214" t="s">
        <v>611</v>
      </c>
      <c r="N96" s="9" t="s">
        <v>527</v>
      </c>
      <c r="O96" s="18">
        <v>1</v>
      </c>
      <c r="P96" s="169" t="s">
        <v>664</v>
      </c>
      <c r="Q96" s="10" t="s">
        <v>534</v>
      </c>
      <c r="R96" s="16" t="s">
        <v>517</v>
      </c>
      <c r="S96" s="11"/>
    </row>
    <row r="97" spans="1:19" ht="52.5" customHeight="1">
      <c r="A97" s="212">
        <v>94</v>
      </c>
      <c r="B97" s="14" t="s">
        <v>665</v>
      </c>
      <c r="C97" s="153"/>
      <c r="D97" s="153">
        <v>3000</v>
      </c>
      <c r="E97" s="7">
        <f t="shared" si="3"/>
        <v>-3000</v>
      </c>
      <c r="F97" s="8" t="s">
        <v>666</v>
      </c>
      <c r="G97" s="15" t="s">
        <v>520</v>
      </c>
      <c r="H97" s="9" t="s">
        <v>1286</v>
      </c>
      <c r="I97" s="9" t="s">
        <v>526</v>
      </c>
      <c r="J97" s="10"/>
      <c r="K97" s="9" t="s">
        <v>513</v>
      </c>
      <c r="L97" s="10" t="str">
        <f t="shared" si="4"/>
        <v>団体の事業費に対する補助</v>
      </c>
      <c r="M97" s="214" t="s">
        <v>611</v>
      </c>
      <c r="N97" s="9" t="s">
        <v>550</v>
      </c>
      <c r="O97" s="18">
        <v>1</v>
      </c>
      <c r="P97" s="169" t="s">
        <v>667</v>
      </c>
      <c r="Q97" s="10" t="s">
        <v>668</v>
      </c>
      <c r="R97" s="16" t="s">
        <v>517</v>
      </c>
      <c r="S97" s="11"/>
    </row>
    <row r="98" spans="1:19" ht="52.5" customHeight="1">
      <c r="A98" s="212">
        <v>95</v>
      </c>
      <c r="B98" s="14" t="s">
        <v>669</v>
      </c>
      <c r="C98" s="155"/>
      <c r="D98" s="153">
        <v>400</v>
      </c>
      <c r="E98" s="7">
        <f t="shared" si="3"/>
        <v>-400</v>
      </c>
      <c r="F98" s="14" t="s">
        <v>670</v>
      </c>
      <c r="G98" s="9" t="s">
        <v>520</v>
      </c>
      <c r="H98" s="9" t="s">
        <v>1286</v>
      </c>
      <c r="I98" s="9" t="s">
        <v>526</v>
      </c>
      <c r="J98" s="10"/>
      <c r="K98" s="9" t="s">
        <v>513</v>
      </c>
      <c r="L98" s="10" t="str">
        <f t="shared" si="4"/>
        <v>団体の事業費に対する補助</v>
      </c>
      <c r="M98" s="214" t="s">
        <v>611</v>
      </c>
      <c r="N98" s="9" t="s">
        <v>550</v>
      </c>
      <c r="O98" s="18">
        <v>1</v>
      </c>
      <c r="P98" s="169" t="s">
        <v>2055</v>
      </c>
      <c r="Q98" s="10" t="s">
        <v>671</v>
      </c>
      <c r="R98" s="16" t="s">
        <v>517</v>
      </c>
      <c r="S98" s="11"/>
    </row>
    <row r="99" spans="1:19" s="13" customFormat="1" ht="52.5" customHeight="1">
      <c r="A99" s="212">
        <v>96</v>
      </c>
      <c r="B99" s="14" t="s">
        <v>672</v>
      </c>
      <c r="C99" s="153"/>
      <c r="D99" s="153">
        <v>51232</v>
      </c>
      <c r="E99" s="7">
        <f t="shared" si="3"/>
        <v>-51232</v>
      </c>
      <c r="F99" s="14" t="s">
        <v>673</v>
      </c>
      <c r="G99" s="9" t="s">
        <v>674</v>
      </c>
      <c r="H99" s="9" t="s">
        <v>1286</v>
      </c>
      <c r="I99" s="9" t="s">
        <v>521</v>
      </c>
      <c r="J99" s="10"/>
      <c r="K99" s="9" t="s">
        <v>513</v>
      </c>
      <c r="L99" s="10" t="str">
        <f t="shared" si="4"/>
        <v>(財)木原記念横浜生命科学振興財団の運営費（人件費）に対する補助</v>
      </c>
      <c r="M99" s="214" t="s">
        <v>611</v>
      </c>
      <c r="N99" s="9" t="s">
        <v>527</v>
      </c>
      <c r="O99" s="18">
        <v>1</v>
      </c>
      <c r="P99" s="169" t="s">
        <v>557</v>
      </c>
      <c r="Q99" s="10" t="s">
        <v>675</v>
      </c>
      <c r="R99" s="16" t="s">
        <v>517</v>
      </c>
      <c r="S99" s="11"/>
    </row>
    <row r="100" spans="1:19" ht="52.5" customHeight="1">
      <c r="A100" s="212">
        <v>97</v>
      </c>
      <c r="B100" s="14" t="s">
        <v>676</v>
      </c>
      <c r="C100" s="153"/>
      <c r="D100" s="153">
        <v>5000</v>
      </c>
      <c r="E100" s="7">
        <f t="shared" si="3"/>
        <v>-5000</v>
      </c>
      <c r="F100" s="14" t="s">
        <v>677</v>
      </c>
      <c r="G100" s="9" t="s">
        <v>520</v>
      </c>
      <c r="H100" s="9" t="s">
        <v>1286</v>
      </c>
      <c r="I100" s="9" t="s">
        <v>526</v>
      </c>
      <c r="J100" s="10"/>
      <c r="K100" s="9" t="s">
        <v>513</v>
      </c>
      <c r="L100" s="10" t="str">
        <f t="shared" si="4"/>
        <v>団体の事業費に対する補助</v>
      </c>
      <c r="M100" s="214" t="s">
        <v>611</v>
      </c>
      <c r="N100" s="9" t="s">
        <v>2030</v>
      </c>
      <c r="O100" s="18">
        <v>1</v>
      </c>
      <c r="P100" s="169" t="s">
        <v>555</v>
      </c>
      <c r="Q100" s="10" t="s">
        <v>678</v>
      </c>
      <c r="R100" s="16" t="s">
        <v>517</v>
      </c>
      <c r="S100" s="11"/>
    </row>
    <row r="101" spans="1:19" ht="52.5" customHeight="1">
      <c r="A101" s="212">
        <v>98</v>
      </c>
      <c r="B101" s="27" t="s">
        <v>2257</v>
      </c>
      <c r="C101" s="153"/>
      <c r="D101" s="155">
        <v>800</v>
      </c>
      <c r="E101" s="7">
        <f t="shared" si="3"/>
        <v>-800</v>
      </c>
      <c r="F101" s="27" t="s">
        <v>679</v>
      </c>
      <c r="G101" s="15" t="s">
        <v>680</v>
      </c>
      <c r="H101" s="9" t="s">
        <v>1286</v>
      </c>
      <c r="I101" s="9" t="s">
        <v>526</v>
      </c>
      <c r="J101" s="31"/>
      <c r="K101" s="9" t="s">
        <v>513</v>
      </c>
      <c r="L101" s="10" t="str">
        <f t="shared" si="4"/>
        <v>消費者団体等の事業費に対する補助</v>
      </c>
      <c r="M101" s="214" t="s">
        <v>611</v>
      </c>
      <c r="N101" s="71" t="s">
        <v>681</v>
      </c>
      <c r="O101" s="68">
        <v>4</v>
      </c>
      <c r="P101" s="169" t="s">
        <v>2016</v>
      </c>
      <c r="Q101" s="56" t="s">
        <v>682</v>
      </c>
      <c r="R101" s="16" t="s">
        <v>517</v>
      </c>
      <c r="S101" s="11"/>
    </row>
    <row r="102" spans="1:19" ht="52.5" customHeight="1">
      <c r="A102" s="212">
        <v>99</v>
      </c>
      <c r="B102" s="14" t="s">
        <v>683</v>
      </c>
      <c r="C102" s="153"/>
      <c r="D102" s="153">
        <v>2824052</v>
      </c>
      <c r="E102" s="7">
        <f t="shared" si="3"/>
        <v>-2824052</v>
      </c>
      <c r="F102" s="14" t="s">
        <v>684</v>
      </c>
      <c r="G102" s="9" t="s">
        <v>685</v>
      </c>
      <c r="H102" s="9" t="s">
        <v>1286</v>
      </c>
      <c r="I102" s="9" t="s">
        <v>511</v>
      </c>
      <c r="J102" s="10" t="s">
        <v>2563</v>
      </c>
      <c r="K102" s="9" t="s">
        <v>513</v>
      </c>
      <c r="L102" s="10" t="str">
        <f t="shared" si="4"/>
        <v>企業の市内進出に対する補助</v>
      </c>
      <c r="M102" s="214" t="s">
        <v>611</v>
      </c>
      <c r="N102" s="9" t="s">
        <v>636</v>
      </c>
      <c r="O102" s="18">
        <v>37</v>
      </c>
      <c r="P102" s="169" t="s">
        <v>2063</v>
      </c>
      <c r="Q102" s="10" t="s">
        <v>686</v>
      </c>
      <c r="R102" s="16" t="s">
        <v>2027</v>
      </c>
      <c r="S102" s="11"/>
    </row>
    <row r="103" spans="1:19" ht="52.5" customHeight="1">
      <c r="A103" s="212">
        <v>100</v>
      </c>
      <c r="B103" s="14" t="s">
        <v>2258</v>
      </c>
      <c r="C103" s="153"/>
      <c r="D103" s="153">
        <v>94000</v>
      </c>
      <c r="E103" s="7">
        <f t="shared" si="3"/>
        <v>-94000</v>
      </c>
      <c r="F103" s="14" t="s">
        <v>2564</v>
      </c>
      <c r="G103" s="9" t="s">
        <v>685</v>
      </c>
      <c r="H103" s="9" t="s">
        <v>1286</v>
      </c>
      <c r="I103" s="9" t="s">
        <v>511</v>
      </c>
      <c r="J103" s="10" t="s">
        <v>2563</v>
      </c>
      <c r="K103" s="9" t="s">
        <v>513</v>
      </c>
      <c r="L103" s="10" t="str">
        <f t="shared" si="4"/>
        <v>企業の市内進出に対する補助</v>
      </c>
      <c r="M103" s="214" t="s">
        <v>611</v>
      </c>
      <c r="N103" s="9" t="s">
        <v>636</v>
      </c>
      <c r="O103" s="66">
        <v>23</v>
      </c>
      <c r="P103" s="169" t="s">
        <v>584</v>
      </c>
      <c r="Q103" s="10" t="s">
        <v>2565</v>
      </c>
      <c r="R103" s="16" t="s">
        <v>2027</v>
      </c>
      <c r="S103" s="11"/>
    </row>
    <row r="104" spans="1:19" ht="52.5" customHeight="1">
      <c r="A104" s="212">
        <v>101</v>
      </c>
      <c r="B104" s="14" t="s">
        <v>687</v>
      </c>
      <c r="C104" s="153"/>
      <c r="D104" s="153">
        <v>1000</v>
      </c>
      <c r="E104" s="7">
        <f t="shared" si="3"/>
        <v>-1000</v>
      </c>
      <c r="F104" s="14" t="s">
        <v>688</v>
      </c>
      <c r="G104" s="9" t="s">
        <v>520</v>
      </c>
      <c r="H104" s="9" t="s">
        <v>1286</v>
      </c>
      <c r="I104" s="9" t="s">
        <v>526</v>
      </c>
      <c r="J104" s="10"/>
      <c r="K104" s="9" t="s">
        <v>513</v>
      </c>
      <c r="L104" s="10" t="str">
        <f t="shared" si="4"/>
        <v>団体の事業費に対する補助</v>
      </c>
      <c r="M104" s="214" t="s">
        <v>611</v>
      </c>
      <c r="N104" s="9" t="s">
        <v>514</v>
      </c>
      <c r="O104" s="66">
        <v>1</v>
      </c>
      <c r="P104" s="169" t="s">
        <v>555</v>
      </c>
      <c r="Q104" s="10" t="s">
        <v>689</v>
      </c>
      <c r="R104" s="16" t="s">
        <v>517</v>
      </c>
      <c r="S104" s="11"/>
    </row>
    <row r="105" spans="1:19" ht="52.5" customHeight="1">
      <c r="A105" s="212">
        <v>102</v>
      </c>
      <c r="B105" s="14" t="s">
        <v>2259</v>
      </c>
      <c r="C105" s="153"/>
      <c r="D105" s="153">
        <v>17120</v>
      </c>
      <c r="E105" s="7">
        <f t="shared" si="3"/>
        <v>-17120</v>
      </c>
      <c r="F105" s="14" t="s">
        <v>2566</v>
      </c>
      <c r="G105" s="9" t="s">
        <v>520</v>
      </c>
      <c r="H105" s="9" t="s">
        <v>1286</v>
      </c>
      <c r="I105" s="9" t="s">
        <v>526</v>
      </c>
      <c r="J105" s="10"/>
      <c r="K105" s="9" t="s">
        <v>513</v>
      </c>
      <c r="L105" s="10" t="str">
        <f t="shared" si="4"/>
        <v>団体の事業費に対する補助</v>
      </c>
      <c r="M105" s="214" t="s">
        <v>611</v>
      </c>
      <c r="N105" s="9" t="s">
        <v>2030</v>
      </c>
      <c r="O105" s="10">
        <v>6</v>
      </c>
      <c r="P105" s="169" t="s">
        <v>560</v>
      </c>
      <c r="Q105" s="10" t="s">
        <v>690</v>
      </c>
      <c r="R105" s="16" t="s">
        <v>517</v>
      </c>
      <c r="S105" s="28"/>
    </row>
    <row r="106" spans="1:19" ht="52.5" customHeight="1">
      <c r="A106" s="212">
        <v>103</v>
      </c>
      <c r="B106" s="14" t="s">
        <v>691</v>
      </c>
      <c r="C106" s="153"/>
      <c r="D106" s="153">
        <v>13871</v>
      </c>
      <c r="E106" s="7">
        <f t="shared" si="3"/>
        <v>-13871</v>
      </c>
      <c r="F106" s="14" t="s">
        <v>692</v>
      </c>
      <c r="G106" s="9" t="s">
        <v>520</v>
      </c>
      <c r="H106" s="9" t="s">
        <v>1286</v>
      </c>
      <c r="I106" s="9" t="s">
        <v>526</v>
      </c>
      <c r="J106" s="10"/>
      <c r="K106" s="9" t="s">
        <v>513</v>
      </c>
      <c r="L106" s="10" t="str">
        <f t="shared" si="4"/>
        <v>団体の事業費に対する補助</v>
      </c>
      <c r="M106" s="214" t="s">
        <v>611</v>
      </c>
      <c r="N106" s="9" t="s">
        <v>612</v>
      </c>
      <c r="O106" s="65">
        <v>1</v>
      </c>
      <c r="P106" s="169" t="s">
        <v>659</v>
      </c>
      <c r="Q106" s="10" t="s">
        <v>2567</v>
      </c>
      <c r="R106" s="16" t="s">
        <v>517</v>
      </c>
      <c r="S106" s="28"/>
    </row>
    <row r="107" spans="1:19" ht="52.5" customHeight="1">
      <c r="A107" s="212">
        <v>104</v>
      </c>
      <c r="B107" s="14" t="s">
        <v>693</v>
      </c>
      <c r="C107" s="153"/>
      <c r="D107" s="153">
        <v>500</v>
      </c>
      <c r="E107" s="7">
        <f t="shared" si="3"/>
        <v>-500</v>
      </c>
      <c r="F107" s="14" t="s">
        <v>694</v>
      </c>
      <c r="G107" s="15" t="s">
        <v>694</v>
      </c>
      <c r="H107" s="9" t="s">
        <v>1286</v>
      </c>
      <c r="I107" s="9" t="s">
        <v>2010</v>
      </c>
      <c r="J107" s="10"/>
      <c r="K107" s="9" t="s">
        <v>513</v>
      </c>
      <c r="L107" s="10" t="str">
        <f t="shared" si="4"/>
        <v>京浜臨海部活性化協議会の運営費（事務費等）に対する補助</v>
      </c>
      <c r="M107" s="214" t="s">
        <v>611</v>
      </c>
      <c r="N107" s="9" t="s">
        <v>2030</v>
      </c>
      <c r="O107" s="10">
        <v>1</v>
      </c>
      <c r="P107" s="169" t="s">
        <v>618</v>
      </c>
      <c r="Q107" s="10" t="s">
        <v>695</v>
      </c>
      <c r="R107" s="11" t="s">
        <v>2027</v>
      </c>
      <c r="S107" s="16"/>
    </row>
    <row r="108" spans="1:19" ht="52.5" customHeight="1">
      <c r="A108" s="212">
        <v>105</v>
      </c>
      <c r="B108" s="14" t="s">
        <v>696</v>
      </c>
      <c r="C108" s="153"/>
      <c r="D108" s="153">
        <v>30000</v>
      </c>
      <c r="E108" s="7">
        <f t="shared" si="3"/>
        <v>-30000</v>
      </c>
      <c r="F108" s="14" t="s">
        <v>697</v>
      </c>
      <c r="G108" s="15" t="s">
        <v>520</v>
      </c>
      <c r="H108" s="9" t="s">
        <v>1286</v>
      </c>
      <c r="I108" s="9" t="s">
        <v>511</v>
      </c>
      <c r="J108" s="10" t="s">
        <v>698</v>
      </c>
      <c r="K108" s="9" t="s">
        <v>513</v>
      </c>
      <c r="L108" s="10" t="str">
        <f t="shared" si="4"/>
        <v>団体の中小企業相談事業に対する補助</v>
      </c>
      <c r="M108" s="214" t="s">
        <v>611</v>
      </c>
      <c r="N108" s="9" t="s">
        <v>2030</v>
      </c>
      <c r="O108" s="10">
        <v>1</v>
      </c>
      <c r="P108" s="169" t="s">
        <v>699</v>
      </c>
      <c r="Q108" s="10" t="s">
        <v>700</v>
      </c>
      <c r="R108" s="16" t="s">
        <v>517</v>
      </c>
      <c r="S108" s="11"/>
    </row>
    <row r="109" spans="1:19" ht="52.5" customHeight="1">
      <c r="A109" s="212">
        <v>106</v>
      </c>
      <c r="B109" s="14" t="s">
        <v>3020</v>
      </c>
      <c r="C109" s="153"/>
      <c r="D109" s="153">
        <v>250</v>
      </c>
      <c r="E109" s="7">
        <f t="shared" si="3"/>
        <v>-250</v>
      </c>
      <c r="F109" s="14" t="s">
        <v>701</v>
      </c>
      <c r="G109" s="9" t="s">
        <v>520</v>
      </c>
      <c r="H109" s="9" t="s">
        <v>1286</v>
      </c>
      <c r="I109" s="9" t="s">
        <v>526</v>
      </c>
      <c r="J109" s="10"/>
      <c r="K109" s="9" t="s">
        <v>513</v>
      </c>
      <c r="L109" s="10" t="str">
        <f t="shared" si="4"/>
        <v>団体の事業費に対する補助</v>
      </c>
      <c r="M109" s="214" t="s">
        <v>611</v>
      </c>
      <c r="N109" s="9" t="s">
        <v>2030</v>
      </c>
      <c r="O109" s="10">
        <v>1</v>
      </c>
      <c r="P109" s="169" t="s">
        <v>608</v>
      </c>
      <c r="Q109" s="10" t="s">
        <v>702</v>
      </c>
      <c r="R109" s="16" t="s">
        <v>517</v>
      </c>
      <c r="S109" s="16"/>
    </row>
    <row r="110" spans="1:19" ht="52.5" customHeight="1">
      <c r="A110" s="212">
        <v>107</v>
      </c>
      <c r="B110" s="14" t="s">
        <v>2260</v>
      </c>
      <c r="C110" s="153"/>
      <c r="D110" s="153">
        <v>67000</v>
      </c>
      <c r="E110" s="7">
        <f t="shared" si="3"/>
        <v>-67000</v>
      </c>
      <c r="F110" s="14" t="s">
        <v>704</v>
      </c>
      <c r="G110" s="32" t="s">
        <v>705</v>
      </c>
      <c r="H110" s="9" t="s">
        <v>1286</v>
      </c>
      <c r="I110" s="9" t="s">
        <v>526</v>
      </c>
      <c r="J110" s="10"/>
      <c r="K110" s="9" t="s">
        <v>513</v>
      </c>
      <c r="L110" s="10" t="str">
        <f t="shared" si="4"/>
        <v>卸売業者の事業費に対する補助</v>
      </c>
      <c r="M110" s="214" t="s">
        <v>611</v>
      </c>
      <c r="N110" s="32" t="s">
        <v>706</v>
      </c>
      <c r="O110" s="176">
        <v>1</v>
      </c>
      <c r="P110" s="169" t="s">
        <v>529</v>
      </c>
      <c r="Q110" s="14" t="s">
        <v>707</v>
      </c>
      <c r="R110" s="16" t="s">
        <v>517</v>
      </c>
      <c r="S110" s="11"/>
    </row>
    <row r="111" spans="1:19" ht="52.5" customHeight="1">
      <c r="A111" s="212">
        <v>108</v>
      </c>
      <c r="B111" s="14" t="s">
        <v>708</v>
      </c>
      <c r="C111" s="153"/>
      <c r="D111" s="153">
        <v>160000</v>
      </c>
      <c r="E111" s="7">
        <f t="shared" si="3"/>
        <v>-160000</v>
      </c>
      <c r="F111" s="14" t="s">
        <v>704</v>
      </c>
      <c r="G111" s="9" t="s">
        <v>705</v>
      </c>
      <c r="H111" s="9" t="s">
        <v>1286</v>
      </c>
      <c r="I111" s="9" t="s">
        <v>511</v>
      </c>
      <c r="J111" s="10" t="s">
        <v>709</v>
      </c>
      <c r="K111" s="9" t="s">
        <v>513</v>
      </c>
      <c r="L111" s="10" t="str">
        <f t="shared" si="4"/>
        <v>卸売業者の集荷経費に対する補助</v>
      </c>
      <c r="M111" s="214" t="s">
        <v>611</v>
      </c>
      <c r="N111" s="9" t="s">
        <v>706</v>
      </c>
      <c r="O111" s="10">
        <v>1</v>
      </c>
      <c r="P111" s="169" t="s">
        <v>2060</v>
      </c>
      <c r="Q111" s="10" t="s">
        <v>707</v>
      </c>
      <c r="R111" s="16" t="s">
        <v>517</v>
      </c>
      <c r="S111" s="11"/>
    </row>
    <row r="112" spans="1:19" ht="52.5" customHeight="1">
      <c r="A112" s="212">
        <v>109</v>
      </c>
      <c r="B112" s="14" t="s">
        <v>2261</v>
      </c>
      <c r="C112" s="153"/>
      <c r="D112" s="153">
        <v>581512</v>
      </c>
      <c r="E112" s="7">
        <f t="shared" si="3"/>
        <v>-581512</v>
      </c>
      <c r="F112" s="14" t="s">
        <v>710</v>
      </c>
      <c r="G112" s="9" t="s">
        <v>711</v>
      </c>
      <c r="H112" s="9" t="s">
        <v>1286</v>
      </c>
      <c r="I112" s="9" t="s">
        <v>511</v>
      </c>
      <c r="J112" s="10" t="s">
        <v>2568</v>
      </c>
      <c r="K112" s="9" t="s">
        <v>513</v>
      </c>
      <c r="L112" s="10" t="str">
        <f t="shared" si="4"/>
        <v>と畜業者のと畜業務費に対する補助</v>
      </c>
      <c r="M112" s="214" t="s">
        <v>611</v>
      </c>
      <c r="N112" s="9" t="s">
        <v>706</v>
      </c>
      <c r="O112" s="10">
        <v>1</v>
      </c>
      <c r="P112" s="169" t="s">
        <v>662</v>
      </c>
      <c r="Q112" s="10" t="s">
        <v>712</v>
      </c>
      <c r="R112" s="16" t="s">
        <v>517</v>
      </c>
      <c r="S112" s="11"/>
    </row>
    <row r="113" spans="1:19" ht="52.5" customHeight="1">
      <c r="A113" s="212">
        <v>110</v>
      </c>
      <c r="B113" s="14" t="s">
        <v>713</v>
      </c>
      <c r="C113" s="153"/>
      <c r="D113" s="153">
        <v>5400</v>
      </c>
      <c r="E113" s="7">
        <f t="shared" si="3"/>
        <v>-5400</v>
      </c>
      <c r="F113" s="14" t="s">
        <v>714</v>
      </c>
      <c r="G113" s="9" t="s">
        <v>2569</v>
      </c>
      <c r="H113" s="9" t="s">
        <v>1286</v>
      </c>
      <c r="I113" s="9" t="s">
        <v>511</v>
      </c>
      <c r="J113" s="10" t="s">
        <v>715</v>
      </c>
      <c r="K113" s="9" t="s">
        <v>513</v>
      </c>
      <c r="L113" s="10" t="str">
        <f t="shared" si="4"/>
        <v>市内の食肉小売店組合の枝肉カット経費及び配送費に対する補助</v>
      </c>
      <c r="M113" s="214" t="s">
        <v>611</v>
      </c>
      <c r="N113" s="9" t="s">
        <v>2030</v>
      </c>
      <c r="O113" s="10">
        <v>1</v>
      </c>
      <c r="P113" s="169" t="s">
        <v>2036</v>
      </c>
      <c r="Q113" s="10" t="s">
        <v>716</v>
      </c>
      <c r="R113" s="16" t="s">
        <v>517</v>
      </c>
      <c r="S113" s="11"/>
    </row>
    <row r="114" spans="1:19" ht="52.5" customHeight="1">
      <c r="A114" s="212">
        <v>111</v>
      </c>
      <c r="B114" s="14" t="s">
        <v>717</v>
      </c>
      <c r="C114" s="153"/>
      <c r="D114" s="153">
        <v>54000</v>
      </c>
      <c r="E114" s="7">
        <f t="shared" si="3"/>
        <v>-54000</v>
      </c>
      <c r="F114" s="14" t="s">
        <v>718</v>
      </c>
      <c r="G114" s="9" t="s">
        <v>719</v>
      </c>
      <c r="H114" s="9" t="s">
        <v>1286</v>
      </c>
      <c r="I114" s="9" t="s">
        <v>511</v>
      </c>
      <c r="J114" s="10" t="s">
        <v>720</v>
      </c>
      <c r="K114" s="9" t="s">
        <v>513</v>
      </c>
      <c r="L114" s="10" t="str">
        <f t="shared" si="4"/>
        <v>食肉安定供給のため生産者の出荷する肉牛・肉豚に対する補助</v>
      </c>
      <c r="M114" s="214" t="s">
        <v>611</v>
      </c>
      <c r="N114" s="9" t="s">
        <v>2030</v>
      </c>
      <c r="O114" s="10">
        <v>44</v>
      </c>
      <c r="P114" s="169" t="s">
        <v>618</v>
      </c>
      <c r="Q114" s="10" t="s">
        <v>721</v>
      </c>
      <c r="R114" s="16" t="s">
        <v>517</v>
      </c>
      <c r="S114" s="11"/>
    </row>
    <row r="115" spans="1:19" ht="52.5" customHeight="1">
      <c r="A115" s="212">
        <v>112</v>
      </c>
      <c r="B115" s="14" t="s">
        <v>722</v>
      </c>
      <c r="C115" s="153"/>
      <c r="D115" s="153">
        <v>2700</v>
      </c>
      <c r="E115" s="7">
        <f t="shared" si="3"/>
        <v>-2700</v>
      </c>
      <c r="F115" s="14" t="s">
        <v>723</v>
      </c>
      <c r="G115" s="9" t="s">
        <v>724</v>
      </c>
      <c r="H115" s="9" t="s">
        <v>1286</v>
      </c>
      <c r="I115" s="9" t="s">
        <v>2010</v>
      </c>
      <c r="J115" s="10"/>
      <c r="K115" s="9" t="s">
        <v>513</v>
      </c>
      <c r="L115" s="10" t="str">
        <f t="shared" si="4"/>
        <v>食肉市場保健室の運営費（事務費等）に対する補助</v>
      </c>
      <c r="M115" s="214" t="s">
        <v>611</v>
      </c>
      <c r="N115" s="9" t="s">
        <v>2030</v>
      </c>
      <c r="O115" s="10">
        <v>1</v>
      </c>
      <c r="P115" s="169" t="s">
        <v>524</v>
      </c>
      <c r="Q115" s="10" t="s">
        <v>725</v>
      </c>
      <c r="R115" s="16" t="s">
        <v>517</v>
      </c>
      <c r="S115" s="11"/>
    </row>
    <row r="116" spans="1:19" ht="52.5" customHeight="1">
      <c r="A116" s="212">
        <v>113</v>
      </c>
      <c r="B116" s="14" t="s">
        <v>726</v>
      </c>
      <c r="C116" s="153"/>
      <c r="D116" s="153">
        <v>3000</v>
      </c>
      <c r="E116" s="7">
        <f t="shared" si="3"/>
        <v>-3000</v>
      </c>
      <c r="F116" s="14" t="s">
        <v>727</v>
      </c>
      <c r="G116" s="9" t="s">
        <v>634</v>
      </c>
      <c r="H116" s="9" t="s">
        <v>1286</v>
      </c>
      <c r="I116" s="9" t="s">
        <v>535</v>
      </c>
      <c r="J116" s="10"/>
      <c r="K116" s="9" t="s">
        <v>513</v>
      </c>
      <c r="L116" s="10" t="str">
        <f t="shared" si="4"/>
        <v>中小企業の賃借料に対する補助</v>
      </c>
      <c r="M116" s="214" t="s">
        <v>611</v>
      </c>
      <c r="N116" s="9" t="s">
        <v>599</v>
      </c>
      <c r="O116" s="10" t="s">
        <v>658</v>
      </c>
      <c r="P116" s="169" t="s">
        <v>2016</v>
      </c>
      <c r="Q116" s="10" t="s">
        <v>728</v>
      </c>
      <c r="R116" s="16" t="s">
        <v>517</v>
      </c>
      <c r="S116" s="11"/>
    </row>
    <row r="117" spans="1:19" ht="52.5" customHeight="1">
      <c r="A117" s="212">
        <v>114</v>
      </c>
      <c r="B117" s="14" t="s">
        <v>729</v>
      </c>
      <c r="C117" s="156"/>
      <c r="D117" s="153">
        <v>4000</v>
      </c>
      <c r="E117" s="7">
        <f t="shared" si="3"/>
        <v>-4000</v>
      </c>
      <c r="F117" s="8" t="s">
        <v>730</v>
      </c>
      <c r="G117" s="9" t="s">
        <v>520</v>
      </c>
      <c r="H117" s="9" t="s">
        <v>1286</v>
      </c>
      <c r="I117" s="9" t="s">
        <v>526</v>
      </c>
      <c r="J117" s="10"/>
      <c r="K117" s="9" t="s">
        <v>513</v>
      </c>
      <c r="L117" s="10" t="str">
        <f t="shared" si="4"/>
        <v>団体の事業費に対する補助</v>
      </c>
      <c r="M117" s="214" t="s">
        <v>611</v>
      </c>
      <c r="N117" s="9" t="s">
        <v>2030</v>
      </c>
      <c r="O117" s="66">
        <v>1</v>
      </c>
      <c r="P117" s="169" t="s">
        <v>528</v>
      </c>
      <c r="Q117" s="10" t="s">
        <v>731</v>
      </c>
      <c r="R117" s="11" t="s">
        <v>517</v>
      </c>
      <c r="S117" s="11"/>
    </row>
    <row r="118" spans="1:19" ht="52.5" customHeight="1">
      <c r="A118" s="212">
        <v>115</v>
      </c>
      <c r="B118" s="14" t="s">
        <v>732</v>
      </c>
      <c r="C118" s="153"/>
      <c r="D118" s="153">
        <v>2000</v>
      </c>
      <c r="E118" s="7">
        <f t="shared" si="3"/>
        <v>-2000</v>
      </c>
      <c r="F118" s="8" t="s">
        <v>692</v>
      </c>
      <c r="G118" s="9" t="s">
        <v>520</v>
      </c>
      <c r="H118" s="9" t="s">
        <v>1286</v>
      </c>
      <c r="I118" s="9" t="s">
        <v>526</v>
      </c>
      <c r="J118" s="10"/>
      <c r="K118" s="9" t="s">
        <v>513</v>
      </c>
      <c r="L118" s="10" t="str">
        <f t="shared" si="4"/>
        <v>団体の事業費に対する補助</v>
      </c>
      <c r="M118" s="214" t="s">
        <v>611</v>
      </c>
      <c r="N118" s="9" t="s">
        <v>612</v>
      </c>
      <c r="O118" s="10">
        <v>1</v>
      </c>
      <c r="P118" s="169" t="s">
        <v>733</v>
      </c>
      <c r="Q118" s="10" t="s">
        <v>2567</v>
      </c>
      <c r="R118" s="16" t="s">
        <v>517</v>
      </c>
      <c r="S118" s="11"/>
    </row>
    <row r="119" spans="1:19" ht="52.5" customHeight="1">
      <c r="A119" s="212">
        <v>116</v>
      </c>
      <c r="B119" s="132" t="s">
        <v>734</v>
      </c>
      <c r="C119" s="153"/>
      <c r="D119" s="156">
        <v>2000</v>
      </c>
      <c r="E119" s="7">
        <f t="shared" si="3"/>
        <v>-2000</v>
      </c>
      <c r="F119" s="14" t="s">
        <v>735</v>
      </c>
      <c r="G119" s="15" t="s">
        <v>685</v>
      </c>
      <c r="H119" s="9" t="s">
        <v>1286</v>
      </c>
      <c r="I119" s="9" t="s">
        <v>526</v>
      </c>
      <c r="J119" s="10"/>
      <c r="K119" s="9" t="s">
        <v>513</v>
      </c>
      <c r="L119" s="10" t="str">
        <f t="shared" si="4"/>
        <v>企業の事業費に対する補助</v>
      </c>
      <c r="M119" s="214" t="s">
        <v>611</v>
      </c>
      <c r="N119" s="9" t="s">
        <v>599</v>
      </c>
      <c r="O119" s="10">
        <v>10</v>
      </c>
      <c r="P119" s="169" t="s">
        <v>664</v>
      </c>
      <c r="Q119" s="10" t="s">
        <v>2570</v>
      </c>
      <c r="R119" s="11" t="s">
        <v>2027</v>
      </c>
      <c r="S119" s="11"/>
    </row>
    <row r="120" spans="1:19" ht="52.5" customHeight="1">
      <c r="A120" s="212">
        <v>117</v>
      </c>
      <c r="B120" s="14" t="s">
        <v>736</v>
      </c>
      <c r="C120" s="153"/>
      <c r="D120" s="153">
        <v>4000</v>
      </c>
      <c r="E120" s="7">
        <f t="shared" si="3"/>
        <v>-4000</v>
      </c>
      <c r="F120" s="14" t="s">
        <v>2571</v>
      </c>
      <c r="G120" s="9" t="s">
        <v>685</v>
      </c>
      <c r="H120" s="9" t="s">
        <v>1286</v>
      </c>
      <c r="I120" s="9" t="s">
        <v>511</v>
      </c>
      <c r="J120" s="10" t="s">
        <v>2563</v>
      </c>
      <c r="K120" s="9" t="s">
        <v>513</v>
      </c>
      <c r="L120" s="10" t="str">
        <f t="shared" si="4"/>
        <v>企業の市内進出に対する補助</v>
      </c>
      <c r="M120" s="214" t="s">
        <v>611</v>
      </c>
      <c r="N120" s="9" t="s">
        <v>636</v>
      </c>
      <c r="O120" s="66" t="s">
        <v>2572</v>
      </c>
      <c r="P120" s="169" t="s">
        <v>555</v>
      </c>
      <c r="Q120" s="14" t="s">
        <v>737</v>
      </c>
      <c r="R120" s="16" t="s">
        <v>2027</v>
      </c>
      <c r="S120" s="11"/>
    </row>
    <row r="121" spans="1:19" ht="52.5" customHeight="1">
      <c r="A121" s="212">
        <v>118</v>
      </c>
      <c r="B121" s="14" t="s">
        <v>738</v>
      </c>
      <c r="C121" s="153"/>
      <c r="D121" s="153">
        <v>9212</v>
      </c>
      <c r="E121" s="7">
        <f t="shared" si="3"/>
        <v>-9212</v>
      </c>
      <c r="F121" s="14" t="s">
        <v>2560</v>
      </c>
      <c r="G121" s="9" t="s">
        <v>520</v>
      </c>
      <c r="H121" s="9" t="s">
        <v>1286</v>
      </c>
      <c r="I121" s="9" t="s">
        <v>511</v>
      </c>
      <c r="J121" s="10" t="s">
        <v>739</v>
      </c>
      <c r="K121" s="9" t="s">
        <v>513</v>
      </c>
      <c r="L121" s="10" t="str">
        <f t="shared" si="4"/>
        <v>団体の横浜型地域貢献企業認定事業に対する補助</v>
      </c>
      <c r="M121" s="214" t="s">
        <v>611</v>
      </c>
      <c r="N121" s="9" t="s">
        <v>527</v>
      </c>
      <c r="O121" s="217">
        <v>1</v>
      </c>
      <c r="P121" s="169" t="s">
        <v>528</v>
      </c>
      <c r="Q121" s="10" t="s">
        <v>2573</v>
      </c>
      <c r="R121" s="16" t="s">
        <v>517</v>
      </c>
      <c r="S121" s="11"/>
    </row>
    <row r="122" spans="1:19" ht="52.5" customHeight="1">
      <c r="A122" s="212">
        <v>119</v>
      </c>
      <c r="B122" s="14" t="s">
        <v>740</v>
      </c>
      <c r="C122" s="153"/>
      <c r="D122" s="153">
        <v>7500</v>
      </c>
      <c r="E122" s="7">
        <f t="shared" si="3"/>
        <v>-7500</v>
      </c>
      <c r="F122" s="8" t="s">
        <v>2560</v>
      </c>
      <c r="G122" s="9" t="s">
        <v>520</v>
      </c>
      <c r="H122" s="9" t="s">
        <v>1286</v>
      </c>
      <c r="I122" s="9" t="s">
        <v>511</v>
      </c>
      <c r="J122" s="10" t="s">
        <v>741</v>
      </c>
      <c r="K122" s="9" t="s">
        <v>513</v>
      </c>
      <c r="L122" s="10" t="str">
        <f t="shared" si="4"/>
        <v>団体の創業・発展支援事業に対する補助</v>
      </c>
      <c r="M122" s="214" t="s">
        <v>611</v>
      </c>
      <c r="N122" s="9" t="s">
        <v>523</v>
      </c>
      <c r="O122" s="18">
        <v>1</v>
      </c>
      <c r="P122" s="169" t="s">
        <v>515</v>
      </c>
      <c r="Q122" s="10" t="s">
        <v>2573</v>
      </c>
      <c r="R122" s="16" t="s">
        <v>517</v>
      </c>
      <c r="S122" s="11"/>
    </row>
    <row r="123" spans="1:19" ht="52.5" customHeight="1">
      <c r="A123" s="212">
        <v>120</v>
      </c>
      <c r="B123" s="14" t="s">
        <v>742</v>
      </c>
      <c r="C123" s="153"/>
      <c r="D123" s="153">
        <v>10400</v>
      </c>
      <c r="E123" s="7">
        <f t="shared" si="3"/>
        <v>-10400</v>
      </c>
      <c r="F123" s="8" t="s">
        <v>2560</v>
      </c>
      <c r="G123" s="9" t="s">
        <v>520</v>
      </c>
      <c r="H123" s="9" t="s">
        <v>1286</v>
      </c>
      <c r="I123" s="9" t="s">
        <v>511</v>
      </c>
      <c r="J123" s="10" t="s">
        <v>743</v>
      </c>
      <c r="K123" s="9" t="s">
        <v>513</v>
      </c>
      <c r="L123" s="10" t="str">
        <f t="shared" si="4"/>
        <v>団体の女性起業家支援事業に対する補助</v>
      </c>
      <c r="M123" s="214" t="s">
        <v>611</v>
      </c>
      <c r="N123" s="9" t="s">
        <v>523</v>
      </c>
      <c r="O123" s="18">
        <v>1</v>
      </c>
      <c r="P123" s="169" t="s">
        <v>515</v>
      </c>
      <c r="Q123" s="10" t="s">
        <v>2573</v>
      </c>
      <c r="R123" s="16" t="s">
        <v>517</v>
      </c>
      <c r="S123" s="11"/>
    </row>
    <row r="124" spans="1:19" ht="52.5" customHeight="1">
      <c r="A124" s="212">
        <v>121</v>
      </c>
      <c r="B124" s="14" t="s">
        <v>744</v>
      </c>
      <c r="C124" s="153"/>
      <c r="D124" s="153">
        <v>31900</v>
      </c>
      <c r="E124" s="7">
        <f t="shared" si="3"/>
        <v>-31900</v>
      </c>
      <c r="F124" s="8" t="s">
        <v>2560</v>
      </c>
      <c r="G124" s="9" t="s">
        <v>520</v>
      </c>
      <c r="H124" s="9" t="s">
        <v>1286</v>
      </c>
      <c r="I124" s="9" t="s">
        <v>511</v>
      </c>
      <c r="J124" s="10" t="s">
        <v>744</v>
      </c>
      <c r="K124" s="9" t="s">
        <v>513</v>
      </c>
      <c r="L124" s="10" t="str">
        <f t="shared" si="4"/>
        <v>団体の中小企業支援センター事業に対する補助</v>
      </c>
      <c r="M124" s="214" t="s">
        <v>611</v>
      </c>
      <c r="N124" s="9" t="s">
        <v>523</v>
      </c>
      <c r="O124" s="18">
        <v>1</v>
      </c>
      <c r="P124" s="169" t="s">
        <v>515</v>
      </c>
      <c r="Q124" s="10" t="s">
        <v>2573</v>
      </c>
      <c r="R124" s="16" t="s">
        <v>517</v>
      </c>
      <c r="S124" s="11"/>
    </row>
    <row r="125" spans="1:19" ht="52.5" customHeight="1">
      <c r="A125" s="212">
        <v>122</v>
      </c>
      <c r="B125" s="14" t="s">
        <v>2262</v>
      </c>
      <c r="C125" s="153"/>
      <c r="D125" s="153">
        <v>262920</v>
      </c>
      <c r="E125" s="7">
        <f t="shared" si="3"/>
        <v>-262920</v>
      </c>
      <c r="F125" s="8" t="s">
        <v>2574</v>
      </c>
      <c r="G125" s="9" t="s">
        <v>2575</v>
      </c>
      <c r="H125" s="9" t="s">
        <v>1286</v>
      </c>
      <c r="I125" s="9" t="s">
        <v>511</v>
      </c>
      <c r="J125" s="10" t="s">
        <v>2576</v>
      </c>
      <c r="K125" s="9" t="s">
        <v>513</v>
      </c>
      <c r="L125" s="10" t="str">
        <f t="shared" si="4"/>
        <v>中小製造業の工場等の新増設や設備投資に対する補助</v>
      </c>
      <c r="M125" s="214" t="s">
        <v>611</v>
      </c>
      <c r="N125" s="9" t="s">
        <v>636</v>
      </c>
      <c r="O125" s="18" t="s">
        <v>658</v>
      </c>
      <c r="P125" s="169" t="s">
        <v>2012</v>
      </c>
      <c r="Q125" s="10" t="s">
        <v>2577</v>
      </c>
      <c r="R125" s="16" t="s">
        <v>517</v>
      </c>
      <c r="S125" s="11"/>
    </row>
    <row r="126" spans="1:19" ht="52.5" customHeight="1">
      <c r="A126" s="212">
        <v>123</v>
      </c>
      <c r="B126" s="14" t="s">
        <v>745</v>
      </c>
      <c r="C126" s="153"/>
      <c r="D126" s="153">
        <v>5000</v>
      </c>
      <c r="E126" s="7">
        <f t="shared" si="3"/>
        <v>-5000</v>
      </c>
      <c r="F126" s="140" t="s">
        <v>2578</v>
      </c>
      <c r="G126" s="9" t="s">
        <v>634</v>
      </c>
      <c r="H126" s="9" t="s">
        <v>1286</v>
      </c>
      <c r="I126" s="9" t="s">
        <v>511</v>
      </c>
      <c r="J126" s="10" t="s">
        <v>746</v>
      </c>
      <c r="K126" s="9" t="s">
        <v>513</v>
      </c>
      <c r="L126" s="10" t="str">
        <f t="shared" si="4"/>
        <v>中小企業の研究開発成果の情報発信・販路開拓経費に対する補助</v>
      </c>
      <c r="M126" s="214" t="s">
        <v>611</v>
      </c>
      <c r="N126" s="9" t="s">
        <v>636</v>
      </c>
      <c r="O126" s="65" t="s">
        <v>658</v>
      </c>
      <c r="P126" s="169" t="s">
        <v>560</v>
      </c>
      <c r="Q126" s="10" t="s">
        <v>747</v>
      </c>
      <c r="R126" s="11" t="s">
        <v>517</v>
      </c>
      <c r="S126" s="16"/>
    </row>
    <row r="127" spans="1:19" ht="52.5" customHeight="1">
      <c r="A127" s="212">
        <v>124</v>
      </c>
      <c r="B127" s="14" t="s">
        <v>748</v>
      </c>
      <c r="C127" s="153"/>
      <c r="D127" s="153">
        <v>10129</v>
      </c>
      <c r="E127" s="7">
        <f t="shared" si="3"/>
        <v>-10129</v>
      </c>
      <c r="F127" s="14" t="s">
        <v>2560</v>
      </c>
      <c r="G127" s="9" t="s">
        <v>520</v>
      </c>
      <c r="H127" s="9" t="s">
        <v>1286</v>
      </c>
      <c r="I127" s="9" t="s">
        <v>526</v>
      </c>
      <c r="J127" s="10"/>
      <c r="K127" s="9" t="s">
        <v>513</v>
      </c>
      <c r="L127" s="10" t="str">
        <f t="shared" si="4"/>
        <v>団体の事業費に対する補助</v>
      </c>
      <c r="M127" s="214" t="s">
        <v>611</v>
      </c>
      <c r="N127" s="9" t="s">
        <v>523</v>
      </c>
      <c r="O127" s="65">
        <v>1</v>
      </c>
      <c r="P127" s="169" t="s">
        <v>515</v>
      </c>
      <c r="Q127" s="14" t="s">
        <v>2573</v>
      </c>
      <c r="R127" s="11" t="s">
        <v>517</v>
      </c>
      <c r="S127" s="16"/>
    </row>
    <row r="128" spans="1:19" ht="52.5" customHeight="1">
      <c r="A128" s="212">
        <v>125</v>
      </c>
      <c r="B128" s="14" t="s">
        <v>750</v>
      </c>
      <c r="C128" s="153"/>
      <c r="D128" s="153">
        <v>10000</v>
      </c>
      <c r="E128" s="7">
        <f t="shared" si="3"/>
        <v>-10000</v>
      </c>
      <c r="F128" s="14" t="s">
        <v>650</v>
      </c>
      <c r="G128" s="9" t="s">
        <v>520</v>
      </c>
      <c r="H128" s="9" t="s">
        <v>1286</v>
      </c>
      <c r="I128" s="9" t="s">
        <v>526</v>
      </c>
      <c r="J128" s="10"/>
      <c r="K128" s="9" t="s">
        <v>513</v>
      </c>
      <c r="L128" s="10" t="str">
        <f t="shared" si="4"/>
        <v>団体の事業費に対する補助</v>
      </c>
      <c r="M128" s="214" t="s">
        <v>611</v>
      </c>
      <c r="N128" s="9" t="s">
        <v>514</v>
      </c>
      <c r="O128" s="65">
        <v>4</v>
      </c>
      <c r="P128" s="169" t="s">
        <v>515</v>
      </c>
      <c r="Q128" s="10" t="s">
        <v>2579</v>
      </c>
      <c r="R128" s="11" t="s">
        <v>517</v>
      </c>
      <c r="S128" s="16"/>
    </row>
    <row r="129" spans="1:19" ht="52.5" customHeight="1">
      <c r="A129" s="212">
        <v>126</v>
      </c>
      <c r="B129" s="14" t="s">
        <v>751</v>
      </c>
      <c r="C129" s="153"/>
      <c r="D129" s="153">
        <v>1000</v>
      </c>
      <c r="E129" s="7">
        <f t="shared" si="3"/>
        <v>-1000</v>
      </c>
      <c r="F129" s="14" t="s">
        <v>648</v>
      </c>
      <c r="G129" s="9" t="s">
        <v>2580</v>
      </c>
      <c r="H129" s="9" t="s">
        <v>1286</v>
      </c>
      <c r="I129" s="9" t="s">
        <v>526</v>
      </c>
      <c r="J129" s="10"/>
      <c r="K129" s="9" t="s">
        <v>513</v>
      </c>
      <c r="L129" s="10" t="str">
        <f t="shared" si="4"/>
        <v>団体及び店舗経営者の事業費に対する補助</v>
      </c>
      <c r="M129" s="215" t="s">
        <v>611</v>
      </c>
      <c r="N129" s="9" t="s">
        <v>514</v>
      </c>
      <c r="O129" s="66">
        <v>5</v>
      </c>
      <c r="P129" s="169" t="s">
        <v>515</v>
      </c>
      <c r="Q129" s="10" t="s">
        <v>2581</v>
      </c>
      <c r="R129" s="16" t="s">
        <v>517</v>
      </c>
      <c r="S129" s="17"/>
    </row>
    <row r="130" spans="1:19" ht="52.5" customHeight="1">
      <c r="A130" s="212">
        <v>127</v>
      </c>
      <c r="B130" s="14" t="s">
        <v>2263</v>
      </c>
      <c r="C130" s="153"/>
      <c r="D130" s="153">
        <v>8800</v>
      </c>
      <c r="E130" s="7">
        <f t="shared" si="3"/>
        <v>-8800</v>
      </c>
      <c r="F130" s="14" t="s">
        <v>2560</v>
      </c>
      <c r="G130" s="9" t="s">
        <v>520</v>
      </c>
      <c r="H130" s="9" t="s">
        <v>1286</v>
      </c>
      <c r="I130" s="9" t="s">
        <v>526</v>
      </c>
      <c r="J130" s="10"/>
      <c r="K130" s="9" t="s">
        <v>513</v>
      </c>
      <c r="L130" s="10" t="str">
        <f t="shared" si="4"/>
        <v>団体の事業費に対する補助</v>
      </c>
      <c r="M130" s="215" t="s">
        <v>611</v>
      </c>
      <c r="N130" s="9" t="s">
        <v>523</v>
      </c>
      <c r="O130" s="66">
        <v>1</v>
      </c>
      <c r="P130" s="169" t="s">
        <v>609</v>
      </c>
      <c r="Q130" s="10" t="s">
        <v>2573</v>
      </c>
      <c r="R130" s="16" t="s">
        <v>517</v>
      </c>
      <c r="S130" s="17"/>
    </row>
    <row r="131" spans="1:19" ht="52.5" customHeight="1">
      <c r="A131" s="212">
        <v>128</v>
      </c>
      <c r="B131" s="14" t="s">
        <v>2264</v>
      </c>
      <c r="C131" s="153"/>
      <c r="D131" s="153">
        <v>38697</v>
      </c>
      <c r="E131" s="7">
        <f t="shared" si="3"/>
        <v>-38697</v>
      </c>
      <c r="F131" s="8" t="s">
        <v>2560</v>
      </c>
      <c r="G131" s="9" t="s">
        <v>520</v>
      </c>
      <c r="H131" s="9" t="s">
        <v>1286</v>
      </c>
      <c r="I131" s="9" t="s">
        <v>526</v>
      </c>
      <c r="J131" s="10"/>
      <c r="K131" s="9" t="s">
        <v>513</v>
      </c>
      <c r="L131" s="10" t="str">
        <f t="shared" si="4"/>
        <v>団体の事業費に対する補助</v>
      </c>
      <c r="M131" s="214" t="s">
        <v>611</v>
      </c>
      <c r="N131" s="9" t="s">
        <v>523</v>
      </c>
      <c r="O131" s="18">
        <v>1</v>
      </c>
      <c r="P131" s="169" t="s">
        <v>609</v>
      </c>
      <c r="Q131" s="10" t="s">
        <v>2573</v>
      </c>
      <c r="R131" s="16" t="s">
        <v>517</v>
      </c>
      <c r="S131" s="11"/>
    </row>
    <row r="132" spans="1:19" ht="52.5" customHeight="1">
      <c r="A132" s="212">
        <v>129</v>
      </c>
      <c r="B132" s="14" t="s">
        <v>2265</v>
      </c>
      <c r="C132" s="157"/>
      <c r="D132" s="153">
        <v>2300</v>
      </c>
      <c r="E132" s="7">
        <f t="shared" si="3"/>
        <v>-2300</v>
      </c>
      <c r="F132" s="14" t="s">
        <v>2560</v>
      </c>
      <c r="G132" s="9" t="s">
        <v>520</v>
      </c>
      <c r="H132" s="9" t="s">
        <v>1286</v>
      </c>
      <c r="I132" s="9" t="s">
        <v>526</v>
      </c>
      <c r="J132" s="10"/>
      <c r="K132" s="9" t="s">
        <v>513</v>
      </c>
      <c r="L132" s="10" t="str">
        <f t="shared" si="4"/>
        <v>団体の事業費に対する補助</v>
      </c>
      <c r="M132" s="214" t="s">
        <v>611</v>
      </c>
      <c r="N132" s="9" t="s">
        <v>523</v>
      </c>
      <c r="O132" s="65">
        <v>1</v>
      </c>
      <c r="P132" s="169" t="s">
        <v>609</v>
      </c>
      <c r="Q132" s="10" t="s">
        <v>2573</v>
      </c>
      <c r="R132" s="11" t="s">
        <v>517</v>
      </c>
      <c r="S132" s="16"/>
    </row>
    <row r="133" spans="1:19" ht="52.5" customHeight="1">
      <c r="A133" s="212">
        <v>130</v>
      </c>
      <c r="B133" s="14" t="s">
        <v>2266</v>
      </c>
      <c r="C133" s="158"/>
      <c r="D133" s="153">
        <v>4280</v>
      </c>
      <c r="E133" s="7">
        <f aca="true" t="shared" si="5" ref="E133:E196">C133-D133</f>
        <v>-4280</v>
      </c>
      <c r="F133" s="14" t="s">
        <v>692</v>
      </c>
      <c r="G133" s="9" t="s">
        <v>520</v>
      </c>
      <c r="H133" s="9" t="s">
        <v>1286</v>
      </c>
      <c r="I133" s="9" t="s">
        <v>526</v>
      </c>
      <c r="J133" s="10"/>
      <c r="K133" s="9" t="s">
        <v>513</v>
      </c>
      <c r="L133" s="10" t="str">
        <f t="shared" si="4"/>
        <v>団体の事業費に対する補助</v>
      </c>
      <c r="M133" s="214" t="s">
        <v>611</v>
      </c>
      <c r="N133" s="9" t="s">
        <v>612</v>
      </c>
      <c r="O133" s="65">
        <v>1</v>
      </c>
      <c r="P133" s="169" t="s">
        <v>609</v>
      </c>
      <c r="Q133" s="10" t="s">
        <v>2567</v>
      </c>
      <c r="R133" s="11" t="s">
        <v>517</v>
      </c>
      <c r="S133" s="16"/>
    </row>
    <row r="134" spans="1:19" ht="52.5" customHeight="1">
      <c r="A134" s="212">
        <v>131</v>
      </c>
      <c r="B134" s="14" t="s">
        <v>2267</v>
      </c>
      <c r="C134" s="153"/>
      <c r="D134" s="153">
        <v>1000</v>
      </c>
      <c r="E134" s="7">
        <f t="shared" si="5"/>
        <v>-1000</v>
      </c>
      <c r="F134" s="14" t="s">
        <v>692</v>
      </c>
      <c r="G134" s="9" t="s">
        <v>520</v>
      </c>
      <c r="H134" s="9" t="s">
        <v>1286</v>
      </c>
      <c r="I134" s="9" t="s">
        <v>526</v>
      </c>
      <c r="J134" s="10"/>
      <c r="K134" s="9" t="s">
        <v>513</v>
      </c>
      <c r="L134" s="10" t="str">
        <f t="shared" si="4"/>
        <v>団体の事業費に対する補助</v>
      </c>
      <c r="M134" s="214" t="s">
        <v>611</v>
      </c>
      <c r="N134" s="9" t="s">
        <v>612</v>
      </c>
      <c r="O134" s="65">
        <v>1</v>
      </c>
      <c r="P134" s="169" t="s">
        <v>609</v>
      </c>
      <c r="Q134" s="10" t="s">
        <v>2567</v>
      </c>
      <c r="R134" s="11" t="s">
        <v>517</v>
      </c>
      <c r="S134" s="16"/>
    </row>
    <row r="135" spans="1:19" ht="52.5" customHeight="1">
      <c r="A135" s="212">
        <v>132</v>
      </c>
      <c r="B135" s="14" t="s">
        <v>2268</v>
      </c>
      <c r="C135" s="153"/>
      <c r="D135" s="153">
        <v>5000</v>
      </c>
      <c r="E135" s="7">
        <f t="shared" si="5"/>
        <v>-5000</v>
      </c>
      <c r="F135" s="14" t="s">
        <v>2582</v>
      </c>
      <c r="G135" s="9" t="s">
        <v>2583</v>
      </c>
      <c r="H135" s="9" t="s">
        <v>1286</v>
      </c>
      <c r="I135" s="9" t="s">
        <v>511</v>
      </c>
      <c r="J135" s="10" t="s">
        <v>2584</v>
      </c>
      <c r="K135" s="9" t="s">
        <v>513</v>
      </c>
      <c r="L135" s="10" t="str">
        <f t="shared" si="4"/>
        <v>中小企業の事業承継の取組に対する補助</v>
      </c>
      <c r="M135" s="214" t="s">
        <v>611</v>
      </c>
      <c r="N135" s="9" t="s">
        <v>599</v>
      </c>
      <c r="O135" s="65">
        <v>10</v>
      </c>
      <c r="P135" s="169" t="s">
        <v>2489</v>
      </c>
      <c r="Q135" s="10" t="s">
        <v>2585</v>
      </c>
      <c r="R135" s="11" t="s">
        <v>517</v>
      </c>
      <c r="S135" s="16"/>
    </row>
    <row r="136" spans="1:19" ht="52.5" customHeight="1">
      <c r="A136" s="212">
        <v>133</v>
      </c>
      <c r="B136" s="14" t="s">
        <v>2269</v>
      </c>
      <c r="C136" s="153"/>
      <c r="D136" s="153">
        <v>25500</v>
      </c>
      <c r="E136" s="7">
        <f t="shared" si="5"/>
        <v>-25500</v>
      </c>
      <c r="F136" s="14" t="s">
        <v>673</v>
      </c>
      <c r="G136" s="9" t="s">
        <v>674</v>
      </c>
      <c r="H136" s="9" t="s">
        <v>1286</v>
      </c>
      <c r="I136" s="9" t="s">
        <v>526</v>
      </c>
      <c r="J136" s="10"/>
      <c r="K136" s="9" t="s">
        <v>513</v>
      </c>
      <c r="L136" s="10" t="str">
        <f aca="true" t="shared" si="6" ref="L136:L199">IF(J136="",CONCATENATE(G136,H136,I136,K136),CONCATENATE(G136,H136,J136,K136))</f>
        <v>(財)木原記念横浜生命科学振興財団の事業費に対する補助</v>
      </c>
      <c r="M136" s="214" t="s">
        <v>611</v>
      </c>
      <c r="N136" s="9" t="s">
        <v>523</v>
      </c>
      <c r="O136" s="65">
        <v>1</v>
      </c>
      <c r="P136" s="169" t="s">
        <v>2489</v>
      </c>
      <c r="Q136" s="10" t="s">
        <v>2586</v>
      </c>
      <c r="R136" s="11" t="s">
        <v>517</v>
      </c>
      <c r="S136" s="16"/>
    </row>
    <row r="137" spans="1:19" ht="52.5" customHeight="1">
      <c r="A137" s="212">
        <v>134</v>
      </c>
      <c r="B137" s="27" t="s">
        <v>2270</v>
      </c>
      <c r="C137" s="153"/>
      <c r="D137" s="155">
        <v>60000</v>
      </c>
      <c r="E137" s="7">
        <f t="shared" si="5"/>
        <v>-60000</v>
      </c>
      <c r="F137" s="27" t="s">
        <v>2587</v>
      </c>
      <c r="G137" s="9" t="s">
        <v>3058</v>
      </c>
      <c r="H137" s="9" t="s">
        <v>1286</v>
      </c>
      <c r="I137" s="9" t="s">
        <v>526</v>
      </c>
      <c r="J137" s="31"/>
      <c r="K137" s="9" t="s">
        <v>513</v>
      </c>
      <c r="L137" s="10" t="str">
        <f t="shared" si="6"/>
        <v>企業等の事業費に対する補助</v>
      </c>
      <c r="M137" s="214" t="s">
        <v>611</v>
      </c>
      <c r="N137" s="71" t="s">
        <v>2482</v>
      </c>
      <c r="O137" s="68">
        <v>6</v>
      </c>
      <c r="P137" s="169" t="s">
        <v>2489</v>
      </c>
      <c r="Q137" s="56" t="s">
        <v>2588</v>
      </c>
      <c r="R137" s="16" t="s">
        <v>517</v>
      </c>
      <c r="S137" s="11"/>
    </row>
    <row r="138" spans="1:19" s="13" customFormat="1" ht="52.5" customHeight="1">
      <c r="A138" s="212">
        <v>135</v>
      </c>
      <c r="B138" s="27" t="s">
        <v>2271</v>
      </c>
      <c r="C138" s="153"/>
      <c r="D138" s="155">
        <v>19800</v>
      </c>
      <c r="E138" s="7">
        <f t="shared" si="5"/>
        <v>-19800</v>
      </c>
      <c r="F138" s="27" t="s">
        <v>2589</v>
      </c>
      <c r="G138" s="15" t="s">
        <v>2590</v>
      </c>
      <c r="H138" s="9" t="s">
        <v>1286</v>
      </c>
      <c r="I138" s="9" t="s">
        <v>511</v>
      </c>
      <c r="J138" s="31" t="s">
        <v>2591</v>
      </c>
      <c r="K138" s="9" t="s">
        <v>513</v>
      </c>
      <c r="L138" s="10" t="str">
        <f t="shared" si="6"/>
        <v>市内起業家等の事業の立上げ、拡大の資金に対する補助</v>
      </c>
      <c r="M138" s="214" t="s">
        <v>611</v>
      </c>
      <c r="N138" s="16" t="s">
        <v>636</v>
      </c>
      <c r="O138" s="68">
        <v>7</v>
      </c>
      <c r="P138" s="169" t="s">
        <v>2489</v>
      </c>
      <c r="Q138" s="56" t="s">
        <v>2585</v>
      </c>
      <c r="R138" s="16" t="s">
        <v>517</v>
      </c>
      <c r="S138" s="11"/>
    </row>
    <row r="139" spans="1:19" ht="52.5" customHeight="1">
      <c r="A139" s="212">
        <v>136</v>
      </c>
      <c r="B139" s="14" t="s">
        <v>2272</v>
      </c>
      <c r="C139" s="153"/>
      <c r="D139" s="153">
        <v>37500</v>
      </c>
      <c r="E139" s="7">
        <f t="shared" si="5"/>
        <v>-37500</v>
      </c>
      <c r="F139" s="8" t="s">
        <v>650</v>
      </c>
      <c r="G139" s="9" t="s">
        <v>520</v>
      </c>
      <c r="H139" s="9" t="s">
        <v>1286</v>
      </c>
      <c r="I139" s="9" t="s">
        <v>526</v>
      </c>
      <c r="J139" s="10"/>
      <c r="K139" s="9" t="s">
        <v>513</v>
      </c>
      <c r="L139" s="10" t="str">
        <f t="shared" si="6"/>
        <v>団体の事業費に対する補助</v>
      </c>
      <c r="M139" s="214" t="s">
        <v>611</v>
      </c>
      <c r="N139" s="9" t="s">
        <v>2030</v>
      </c>
      <c r="O139" s="18">
        <v>18</v>
      </c>
      <c r="P139" s="169" t="s">
        <v>609</v>
      </c>
      <c r="Q139" s="10" t="s">
        <v>2592</v>
      </c>
      <c r="R139" s="16" t="s">
        <v>517</v>
      </c>
      <c r="S139" s="11"/>
    </row>
    <row r="140" spans="1:19" s="13" customFormat="1" ht="52.5" customHeight="1">
      <c r="A140" s="212">
        <v>137</v>
      </c>
      <c r="B140" s="10" t="s">
        <v>2273</v>
      </c>
      <c r="C140" s="153"/>
      <c r="D140" s="153">
        <v>1500</v>
      </c>
      <c r="E140" s="7">
        <f t="shared" si="5"/>
        <v>-1500</v>
      </c>
      <c r="F140" s="14" t="s">
        <v>650</v>
      </c>
      <c r="G140" s="9" t="s">
        <v>520</v>
      </c>
      <c r="H140" s="9" t="s">
        <v>1286</v>
      </c>
      <c r="I140" s="9" t="s">
        <v>526</v>
      </c>
      <c r="J140" s="10"/>
      <c r="K140" s="9" t="s">
        <v>513</v>
      </c>
      <c r="L140" s="10" t="str">
        <f t="shared" si="6"/>
        <v>団体の事業費に対する補助</v>
      </c>
      <c r="M140" s="214" t="s">
        <v>611</v>
      </c>
      <c r="N140" s="9" t="s">
        <v>2030</v>
      </c>
      <c r="O140" s="65">
        <v>2</v>
      </c>
      <c r="P140" s="169" t="s">
        <v>609</v>
      </c>
      <c r="Q140" s="10" t="s">
        <v>2593</v>
      </c>
      <c r="R140" s="16" t="s">
        <v>517</v>
      </c>
      <c r="S140" s="28"/>
    </row>
    <row r="141" spans="1:19" s="13" customFormat="1" ht="52.5" customHeight="1">
      <c r="A141" s="212">
        <v>138</v>
      </c>
      <c r="B141" s="10" t="s">
        <v>3021</v>
      </c>
      <c r="C141" s="153"/>
      <c r="D141" s="153">
        <v>4900</v>
      </c>
      <c r="E141" s="7">
        <f t="shared" si="5"/>
        <v>-4900</v>
      </c>
      <c r="F141" s="14" t="s">
        <v>2594</v>
      </c>
      <c r="G141" s="9" t="s">
        <v>2595</v>
      </c>
      <c r="H141" s="9" t="s">
        <v>1286</v>
      </c>
      <c r="I141" s="9" t="s">
        <v>511</v>
      </c>
      <c r="J141" s="10" t="s">
        <v>2596</v>
      </c>
      <c r="K141" s="9" t="s">
        <v>513</v>
      </c>
      <c r="L141" s="10" t="str">
        <f t="shared" si="6"/>
        <v>場内事業者団体等の事業者負担の軽減のための融資・助成に対する補助</v>
      </c>
      <c r="M141" s="214" t="s">
        <v>611</v>
      </c>
      <c r="N141" s="9" t="s">
        <v>2030</v>
      </c>
      <c r="O141" s="65">
        <v>3</v>
      </c>
      <c r="P141" s="169" t="s">
        <v>2489</v>
      </c>
      <c r="Q141" s="10" t="s">
        <v>2597</v>
      </c>
      <c r="R141" s="16" t="s">
        <v>517</v>
      </c>
      <c r="S141" s="28"/>
    </row>
    <row r="142" spans="1:19" ht="52.5" customHeight="1">
      <c r="A142" s="212">
        <v>139</v>
      </c>
      <c r="B142" s="14" t="s">
        <v>3022</v>
      </c>
      <c r="C142" s="155"/>
      <c r="D142" s="153">
        <v>5000</v>
      </c>
      <c r="E142" s="7">
        <f t="shared" si="5"/>
        <v>-5000</v>
      </c>
      <c r="F142" s="14" t="s">
        <v>2598</v>
      </c>
      <c r="G142" s="9" t="s">
        <v>2595</v>
      </c>
      <c r="H142" s="9" t="s">
        <v>1286</v>
      </c>
      <c r="I142" s="9" t="s">
        <v>511</v>
      </c>
      <c r="J142" s="10" t="s">
        <v>2599</v>
      </c>
      <c r="K142" s="9" t="s">
        <v>513</v>
      </c>
      <c r="L142" s="10" t="str">
        <f>IF(J142="",CONCATENATE(G142,H142,I142,K142),CONCATENATE(G142,H142,J142,K142))</f>
        <v>場内事業者団体等の調査・検討費に対する補助</v>
      </c>
      <c r="M142" s="214" t="s">
        <v>611</v>
      </c>
      <c r="N142" s="9" t="s">
        <v>514</v>
      </c>
      <c r="O142" s="10">
        <v>2</v>
      </c>
      <c r="P142" s="169" t="s">
        <v>2489</v>
      </c>
      <c r="Q142" s="10" t="s">
        <v>2600</v>
      </c>
      <c r="R142" s="16" t="s">
        <v>517</v>
      </c>
      <c r="S142" s="11"/>
    </row>
    <row r="143" spans="1:19" s="13" customFormat="1" ht="52.5" customHeight="1">
      <c r="A143" s="212">
        <v>140</v>
      </c>
      <c r="B143" s="14" t="s">
        <v>3021</v>
      </c>
      <c r="C143" s="153"/>
      <c r="D143" s="153">
        <v>9850</v>
      </c>
      <c r="E143" s="7">
        <f t="shared" si="5"/>
        <v>-9850</v>
      </c>
      <c r="F143" s="14" t="s">
        <v>2598</v>
      </c>
      <c r="G143" s="9" t="s">
        <v>2595</v>
      </c>
      <c r="H143" s="9" t="s">
        <v>1286</v>
      </c>
      <c r="I143" s="9" t="s">
        <v>511</v>
      </c>
      <c r="J143" s="10" t="s">
        <v>2596</v>
      </c>
      <c r="K143" s="9" t="s">
        <v>513</v>
      </c>
      <c r="L143" s="10" t="str">
        <f>IF(J143="",CONCATENATE(G143,H143,I143,K143),CONCATENATE(G143,H143,J143,K143))</f>
        <v>場内事業者団体等の事業者負担の軽減のための融資・助成に対する補助</v>
      </c>
      <c r="M143" s="215" t="s">
        <v>611</v>
      </c>
      <c r="N143" s="9" t="s">
        <v>514</v>
      </c>
      <c r="O143" s="66">
        <v>2</v>
      </c>
      <c r="P143" s="169" t="s">
        <v>2489</v>
      </c>
      <c r="Q143" s="10" t="s">
        <v>2597</v>
      </c>
      <c r="R143" s="16" t="s">
        <v>517</v>
      </c>
      <c r="S143" s="17"/>
    </row>
    <row r="144" spans="1:19" ht="52.5" customHeight="1">
      <c r="A144" s="212">
        <v>141</v>
      </c>
      <c r="B144" s="14" t="s">
        <v>2274</v>
      </c>
      <c r="C144" s="153"/>
      <c r="D144" s="153">
        <v>5000</v>
      </c>
      <c r="E144" s="7">
        <f t="shared" si="5"/>
        <v>-5000</v>
      </c>
      <c r="F144" s="14" t="s">
        <v>2560</v>
      </c>
      <c r="G144" s="9" t="s">
        <v>520</v>
      </c>
      <c r="H144" s="9" t="s">
        <v>1286</v>
      </c>
      <c r="I144" s="9" t="s">
        <v>511</v>
      </c>
      <c r="J144" s="10" t="s">
        <v>2601</v>
      </c>
      <c r="K144" s="9" t="s">
        <v>513</v>
      </c>
      <c r="L144" s="10" t="str">
        <f>IF(J144="",CONCATENATE(G144,H144,I144,K144),CONCATENATE(G144,H144,J144,K144))</f>
        <v>団体の事業継続計画（ＢＣＰ）策定推進事業に対する補助</v>
      </c>
      <c r="M144" s="215" t="s">
        <v>611</v>
      </c>
      <c r="N144" s="9" t="s">
        <v>523</v>
      </c>
      <c r="O144" s="66">
        <v>1</v>
      </c>
      <c r="P144" s="169" t="s">
        <v>2489</v>
      </c>
      <c r="Q144" s="10" t="s">
        <v>2573</v>
      </c>
      <c r="R144" s="16" t="s">
        <v>517</v>
      </c>
      <c r="S144" s="17"/>
    </row>
    <row r="145" spans="1:19" s="13" customFormat="1" ht="52.5" customHeight="1">
      <c r="A145" s="212">
        <v>142</v>
      </c>
      <c r="B145" s="14" t="s">
        <v>2275</v>
      </c>
      <c r="C145" s="153"/>
      <c r="D145" s="153">
        <v>500</v>
      </c>
      <c r="E145" s="7">
        <f t="shared" si="5"/>
        <v>-500</v>
      </c>
      <c r="F145" s="14" t="s">
        <v>2602</v>
      </c>
      <c r="G145" s="9" t="s">
        <v>2603</v>
      </c>
      <c r="H145" s="9" t="s">
        <v>1286</v>
      </c>
      <c r="I145" s="9" t="s">
        <v>511</v>
      </c>
      <c r="J145" s="10" t="s">
        <v>2604</v>
      </c>
      <c r="K145" s="9" t="s">
        <v>513</v>
      </c>
      <c r="L145" s="10" t="str">
        <f>IF(J145="",CONCATENATE(G145,H145,I145,K145),CONCATENATE(G145,H145,J145,K145))</f>
        <v>女性起業家の交流会・勉強会開催に対する補助</v>
      </c>
      <c r="M145" s="215" t="s">
        <v>611</v>
      </c>
      <c r="N145" s="9" t="s">
        <v>2547</v>
      </c>
      <c r="O145" s="66">
        <v>5</v>
      </c>
      <c r="P145" s="169" t="s">
        <v>2489</v>
      </c>
      <c r="Q145" s="10" t="s">
        <v>2585</v>
      </c>
      <c r="R145" s="16" t="s">
        <v>517</v>
      </c>
      <c r="S145" s="17"/>
    </row>
    <row r="146" spans="1:19" ht="52.5" customHeight="1">
      <c r="A146" s="212">
        <v>143</v>
      </c>
      <c r="B146" s="14" t="s">
        <v>2276</v>
      </c>
      <c r="C146" s="153"/>
      <c r="D146" s="153">
        <v>40773</v>
      </c>
      <c r="E146" s="7">
        <f t="shared" si="5"/>
        <v>-40773</v>
      </c>
      <c r="F146" s="14" t="s">
        <v>2605</v>
      </c>
      <c r="G146" s="9" t="s">
        <v>2605</v>
      </c>
      <c r="H146" s="9" t="str">
        <f aca="true" t="shared" si="7" ref="H146:H154">IF(G146="","","の")</f>
        <v>の</v>
      </c>
      <c r="I146" s="9" t="s">
        <v>526</v>
      </c>
      <c r="J146" s="10"/>
      <c r="K146" s="9" t="s">
        <v>513</v>
      </c>
      <c r="L146" s="10" t="str">
        <f t="shared" si="6"/>
        <v>（公財）よこはまユースの事業費に対する補助</v>
      </c>
      <c r="M146" s="215" t="s">
        <v>753</v>
      </c>
      <c r="N146" s="9" t="s">
        <v>523</v>
      </c>
      <c r="O146" s="66">
        <v>1</v>
      </c>
      <c r="P146" s="169" t="s">
        <v>536</v>
      </c>
      <c r="Q146" s="10" t="s">
        <v>2606</v>
      </c>
      <c r="R146" s="16" t="s">
        <v>517</v>
      </c>
      <c r="S146" s="17"/>
    </row>
    <row r="147" spans="1:19" ht="52.5" customHeight="1">
      <c r="A147" s="212">
        <v>144</v>
      </c>
      <c r="B147" s="14" t="s">
        <v>754</v>
      </c>
      <c r="C147" s="153"/>
      <c r="D147" s="153">
        <v>630</v>
      </c>
      <c r="E147" s="7">
        <f t="shared" si="5"/>
        <v>-630</v>
      </c>
      <c r="F147" s="14" t="s">
        <v>755</v>
      </c>
      <c r="G147" s="20" t="s">
        <v>755</v>
      </c>
      <c r="H147" s="9" t="str">
        <f t="shared" si="7"/>
        <v>の</v>
      </c>
      <c r="I147" s="9" t="s">
        <v>2010</v>
      </c>
      <c r="J147" s="10"/>
      <c r="K147" s="9" t="s">
        <v>513</v>
      </c>
      <c r="L147" s="10" t="str">
        <f t="shared" si="6"/>
        <v>横浜市保護司会協議会の運営費（事務費等）に対する補助</v>
      </c>
      <c r="M147" s="214" t="s">
        <v>753</v>
      </c>
      <c r="N147" s="9" t="s">
        <v>2030</v>
      </c>
      <c r="O147" s="65">
        <v>1</v>
      </c>
      <c r="P147" s="173" t="s">
        <v>584</v>
      </c>
      <c r="Q147" s="14" t="s">
        <v>756</v>
      </c>
      <c r="R147" s="16" t="s">
        <v>517</v>
      </c>
      <c r="S147" s="17"/>
    </row>
    <row r="148" spans="1:19" s="13" customFormat="1" ht="52.5" customHeight="1">
      <c r="A148" s="212">
        <v>145</v>
      </c>
      <c r="B148" s="14" t="s">
        <v>2277</v>
      </c>
      <c r="C148" s="155"/>
      <c r="D148" s="153">
        <v>1600</v>
      </c>
      <c r="E148" s="7">
        <f t="shared" si="5"/>
        <v>-1600</v>
      </c>
      <c r="F148" s="14" t="s">
        <v>2607</v>
      </c>
      <c r="G148" s="20" t="s">
        <v>520</v>
      </c>
      <c r="H148" s="9" t="str">
        <f t="shared" si="7"/>
        <v>の</v>
      </c>
      <c r="I148" s="9" t="s">
        <v>2010</v>
      </c>
      <c r="J148" s="10"/>
      <c r="K148" s="9" t="s">
        <v>513</v>
      </c>
      <c r="L148" s="10" t="str">
        <f t="shared" si="6"/>
        <v>団体の運営費（事務費等）に対する補助</v>
      </c>
      <c r="M148" s="214" t="s">
        <v>753</v>
      </c>
      <c r="N148" s="9" t="s">
        <v>2030</v>
      </c>
      <c r="O148" s="65">
        <v>5</v>
      </c>
      <c r="P148" s="173" t="s">
        <v>528</v>
      </c>
      <c r="Q148" s="14" t="s">
        <v>757</v>
      </c>
      <c r="R148" s="16" t="s">
        <v>517</v>
      </c>
      <c r="S148" s="17"/>
    </row>
    <row r="149" spans="1:19" ht="52.5" customHeight="1">
      <c r="A149" s="212">
        <v>146</v>
      </c>
      <c r="B149" s="14" t="s">
        <v>3023</v>
      </c>
      <c r="C149" s="153"/>
      <c r="D149" s="153">
        <v>500</v>
      </c>
      <c r="E149" s="7">
        <f t="shared" si="5"/>
        <v>-500</v>
      </c>
      <c r="F149" s="14" t="s">
        <v>2011</v>
      </c>
      <c r="G149" s="9" t="s">
        <v>520</v>
      </c>
      <c r="H149" s="9" t="str">
        <f t="shared" si="7"/>
        <v>の</v>
      </c>
      <c r="I149" s="9" t="s">
        <v>526</v>
      </c>
      <c r="J149" s="10"/>
      <c r="K149" s="9" t="s">
        <v>513</v>
      </c>
      <c r="L149" s="10" t="str">
        <f t="shared" si="6"/>
        <v>団体の事業費に対する補助</v>
      </c>
      <c r="M149" s="214" t="s">
        <v>753</v>
      </c>
      <c r="N149" s="9" t="s">
        <v>2030</v>
      </c>
      <c r="O149" s="65">
        <v>1</v>
      </c>
      <c r="P149" s="173" t="s">
        <v>2489</v>
      </c>
      <c r="Q149" s="14" t="s">
        <v>2608</v>
      </c>
      <c r="R149" s="16" t="s">
        <v>517</v>
      </c>
      <c r="S149" s="17"/>
    </row>
    <row r="150" spans="1:19" ht="52.5" customHeight="1">
      <c r="A150" s="212">
        <v>147</v>
      </c>
      <c r="B150" s="14" t="s">
        <v>2278</v>
      </c>
      <c r="C150" s="153"/>
      <c r="D150" s="153">
        <v>1000</v>
      </c>
      <c r="E150" s="7">
        <f t="shared" si="5"/>
        <v>-1000</v>
      </c>
      <c r="F150" s="14" t="s">
        <v>2011</v>
      </c>
      <c r="G150" s="9" t="s">
        <v>520</v>
      </c>
      <c r="H150" s="9" t="str">
        <f t="shared" si="7"/>
        <v>の</v>
      </c>
      <c r="I150" s="9" t="s">
        <v>526</v>
      </c>
      <c r="J150" s="10"/>
      <c r="K150" s="9" t="s">
        <v>513</v>
      </c>
      <c r="L150" s="10" t="str">
        <f t="shared" si="6"/>
        <v>団体の事業費に対する補助</v>
      </c>
      <c r="M150" s="214" t="s">
        <v>753</v>
      </c>
      <c r="N150" s="9" t="s">
        <v>2030</v>
      </c>
      <c r="O150" s="66">
        <v>1</v>
      </c>
      <c r="P150" s="169" t="s">
        <v>2489</v>
      </c>
      <c r="Q150" s="10" t="s">
        <v>2609</v>
      </c>
      <c r="R150" s="16" t="s">
        <v>517</v>
      </c>
      <c r="S150" s="17"/>
    </row>
    <row r="151" spans="1:19" ht="52.5" customHeight="1">
      <c r="A151" s="212">
        <v>148</v>
      </c>
      <c r="B151" s="14" t="s">
        <v>758</v>
      </c>
      <c r="C151" s="153"/>
      <c r="D151" s="153">
        <v>33073</v>
      </c>
      <c r="E151" s="7">
        <f t="shared" si="5"/>
        <v>-33073</v>
      </c>
      <c r="F151" s="14" t="s">
        <v>759</v>
      </c>
      <c r="G151" s="9" t="s">
        <v>760</v>
      </c>
      <c r="H151" s="9" t="str">
        <f t="shared" si="7"/>
        <v>の</v>
      </c>
      <c r="I151" s="9" t="s">
        <v>526</v>
      </c>
      <c r="J151" s="10"/>
      <c r="K151" s="9" t="s">
        <v>513</v>
      </c>
      <c r="L151" s="10" t="str">
        <f t="shared" si="6"/>
        <v>NPO法人ほかの事業費に対する補助</v>
      </c>
      <c r="M151" s="214" t="s">
        <v>753</v>
      </c>
      <c r="N151" s="9" t="s">
        <v>2610</v>
      </c>
      <c r="O151" s="18">
        <v>6</v>
      </c>
      <c r="P151" s="169" t="s">
        <v>2016</v>
      </c>
      <c r="Q151" s="10" t="s">
        <v>761</v>
      </c>
      <c r="R151" s="16" t="s">
        <v>517</v>
      </c>
      <c r="S151" s="12"/>
    </row>
    <row r="152" spans="1:19" ht="52.5" customHeight="1">
      <c r="A152" s="212">
        <v>149</v>
      </c>
      <c r="B152" s="14" t="s">
        <v>762</v>
      </c>
      <c r="C152" s="155"/>
      <c r="D152" s="153">
        <v>24080</v>
      </c>
      <c r="E152" s="7">
        <f t="shared" si="5"/>
        <v>-24080</v>
      </c>
      <c r="F152" s="14" t="s">
        <v>763</v>
      </c>
      <c r="G152" s="20" t="s">
        <v>800</v>
      </c>
      <c r="H152" s="9" t="str">
        <f t="shared" si="7"/>
        <v>の</v>
      </c>
      <c r="I152" s="9" t="s">
        <v>526</v>
      </c>
      <c r="J152" s="10"/>
      <c r="K152" s="9" t="s">
        <v>513</v>
      </c>
      <c r="L152" s="10" t="str">
        <f t="shared" si="6"/>
        <v>NPO法人の事業費に対する補助</v>
      </c>
      <c r="M152" s="214" t="s">
        <v>753</v>
      </c>
      <c r="N152" s="9" t="s">
        <v>588</v>
      </c>
      <c r="O152" s="65">
        <v>1</v>
      </c>
      <c r="P152" s="169" t="s">
        <v>528</v>
      </c>
      <c r="Q152" s="14" t="s">
        <v>764</v>
      </c>
      <c r="R152" s="16" t="s">
        <v>517</v>
      </c>
      <c r="S152" s="17"/>
    </row>
    <row r="153" spans="1:19" ht="52.5" customHeight="1">
      <c r="A153" s="212">
        <v>150</v>
      </c>
      <c r="B153" s="27" t="s">
        <v>765</v>
      </c>
      <c r="C153" s="153"/>
      <c r="D153" s="155">
        <v>34628</v>
      </c>
      <c r="E153" s="7">
        <f t="shared" si="5"/>
        <v>-34628</v>
      </c>
      <c r="F153" s="27" t="s">
        <v>766</v>
      </c>
      <c r="G153" s="15" t="s">
        <v>760</v>
      </c>
      <c r="H153" s="9" t="str">
        <f t="shared" si="7"/>
        <v>の</v>
      </c>
      <c r="I153" s="9" t="s">
        <v>526</v>
      </c>
      <c r="J153" s="10"/>
      <c r="K153" s="9" t="s">
        <v>513</v>
      </c>
      <c r="L153" s="10" t="str">
        <f t="shared" si="6"/>
        <v>NPO法人ほかの事業費に対する補助</v>
      </c>
      <c r="M153" s="218" t="s">
        <v>753</v>
      </c>
      <c r="N153" s="9" t="s">
        <v>2611</v>
      </c>
      <c r="O153" s="31">
        <v>2</v>
      </c>
      <c r="P153" s="173" t="s">
        <v>2016</v>
      </c>
      <c r="Q153" s="14" t="s">
        <v>767</v>
      </c>
      <c r="R153" s="16" t="s">
        <v>517</v>
      </c>
      <c r="S153" s="17"/>
    </row>
    <row r="154" spans="1:19" ht="52.5" customHeight="1">
      <c r="A154" s="212">
        <v>151</v>
      </c>
      <c r="B154" s="14" t="s">
        <v>768</v>
      </c>
      <c r="C154" s="153"/>
      <c r="D154" s="153">
        <v>94720</v>
      </c>
      <c r="E154" s="7">
        <f t="shared" si="5"/>
        <v>-94720</v>
      </c>
      <c r="F154" s="14" t="s">
        <v>759</v>
      </c>
      <c r="G154" s="20" t="s">
        <v>1018</v>
      </c>
      <c r="H154" s="9" t="str">
        <f t="shared" si="7"/>
        <v>の</v>
      </c>
      <c r="I154" s="9" t="s">
        <v>526</v>
      </c>
      <c r="J154" s="10"/>
      <c r="K154" s="9" t="s">
        <v>513</v>
      </c>
      <c r="L154" s="10" t="str">
        <f t="shared" si="6"/>
        <v>ＮＰＯ法人の事業費に対する補助</v>
      </c>
      <c r="M154" s="214" t="s">
        <v>753</v>
      </c>
      <c r="N154" s="9" t="s">
        <v>2021</v>
      </c>
      <c r="O154" s="65">
        <v>4</v>
      </c>
      <c r="P154" s="169" t="s">
        <v>528</v>
      </c>
      <c r="Q154" s="14" t="s">
        <v>769</v>
      </c>
      <c r="R154" s="16" t="s">
        <v>517</v>
      </c>
      <c r="S154" s="17"/>
    </row>
    <row r="155" spans="1:19" ht="52.5" customHeight="1">
      <c r="A155" s="212">
        <v>152</v>
      </c>
      <c r="B155" s="14" t="s">
        <v>2279</v>
      </c>
      <c r="C155" s="153"/>
      <c r="D155" s="153">
        <v>1995</v>
      </c>
      <c r="E155" s="7">
        <f t="shared" si="5"/>
        <v>-1995</v>
      </c>
      <c r="F155" s="14" t="s">
        <v>766</v>
      </c>
      <c r="G155" s="20" t="s">
        <v>760</v>
      </c>
      <c r="H155" s="9" t="str">
        <f>IF(G155="","","の")</f>
        <v>の</v>
      </c>
      <c r="I155" s="9" t="s">
        <v>526</v>
      </c>
      <c r="J155" s="10"/>
      <c r="K155" s="9" t="s">
        <v>513</v>
      </c>
      <c r="L155" s="10" t="str">
        <f t="shared" si="6"/>
        <v>NPO法人ほかの事業費に対する補助</v>
      </c>
      <c r="M155" s="214" t="s">
        <v>753</v>
      </c>
      <c r="N155" s="9" t="s">
        <v>2611</v>
      </c>
      <c r="O155" s="65">
        <v>2</v>
      </c>
      <c r="P155" s="169" t="s">
        <v>609</v>
      </c>
      <c r="Q155" s="14" t="s">
        <v>2612</v>
      </c>
      <c r="R155" s="16" t="s">
        <v>517</v>
      </c>
      <c r="S155" s="17"/>
    </row>
    <row r="156" spans="1:19" ht="52.5" customHeight="1">
      <c r="A156" s="212">
        <v>153</v>
      </c>
      <c r="B156" s="14" t="s">
        <v>2280</v>
      </c>
      <c r="C156" s="153"/>
      <c r="D156" s="153">
        <v>2000</v>
      </c>
      <c r="E156" s="7">
        <f t="shared" si="5"/>
        <v>-2000</v>
      </c>
      <c r="F156" s="14" t="s">
        <v>2613</v>
      </c>
      <c r="G156" s="20" t="s">
        <v>342</v>
      </c>
      <c r="H156" s="9" t="str">
        <f>IF(G156="","","の")</f>
        <v>の</v>
      </c>
      <c r="I156" s="9" t="s">
        <v>511</v>
      </c>
      <c r="J156" s="10" t="s">
        <v>2614</v>
      </c>
      <c r="K156" s="9" t="s">
        <v>513</v>
      </c>
      <c r="L156" s="10" t="str">
        <f t="shared" si="6"/>
        <v>被保護世帯等の求職活動の支援と待機児童解消に対する補助</v>
      </c>
      <c r="M156" s="214" t="s">
        <v>753</v>
      </c>
      <c r="N156" s="9" t="s">
        <v>2615</v>
      </c>
      <c r="O156" s="65">
        <v>36</v>
      </c>
      <c r="P156" s="169" t="s">
        <v>609</v>
      </c>
      <c r="Q156" s="14" t="s">
        <v>2616</v>
      </c>
      <c r="R156" s="16" t="s">
        <v>517</v>
      </c>
      <c r="S156" s="17"/>
    </row>
    <row r="157" spans="1:19" ht="52.5" customHeight="1">
      <c r="A157" s="212">
        <v>154</v>
      </c>
      <c r="B157" s="27" t="s">
        <v>772</v>
      </c>
      <c r="C157" s="153"/>
      <c r="D157" s="155">
        <v>195625</v>
      </c>
      <c r="E157" s="7">
        <f t="shared" si="5"/>
        <v>-195625</v>
      </c>
      <c r="F157" s="27" t="s">
        <v>773</v>
      </c>
      <c r="G157" s="26" t="s">
        <v>520</v>
      </c>
      <c r="H157" s="9" t="str">
        <f aca="true" t="shared" si="8" ref="H157:H220">IF(G157="","","の")</f>
        <v>の</v>
      </c>
      <c r="I157" s="26" t="s">
        <v>526</v>
      </c>
      <c r="J157" s="26"/>
      <c r="K157" s="9" t="s">
        <v>513</v>
      </c>
      <c r="L157" s="10" t="str">
        <f t="shared" si="6"/>
        <v>団体の事業費に対する補助</v>
      </c>
      <c r="M157" s="215" t="s">
        <v>753</v>
      </c>
      <c r="N157" s="26" t="s">
        <v>550</v>
      </c>
      <c r="O157" s="177">
        <v>1</v>
      </c>
      <c r="P157" s="16" t="s">
        <v>584</v>
      </c>
      <c r="Q157" s="33" t="s">
        <v>774</v>
      </c>
      <c r="R157" s="16" t="s">
        <v>775</v>
      </c>
      <c r="S157" s="34"/>
    </row>
    <row r="158" spans="1:19" ht="52.5" customHeight="1">
      <c r="A158" s="212">
        <v>155</v>
      </c>
      <c r="B158" s="14" t="s">
        <v>2281</v>
      </c>
      <c r="C158" s="153"/>
      <c r="D158" s="153">
        <v>800</v>
      </c>
      <c r="E158" s="7">
        <f t="shared" si="5"/>
        <v>-800</v>
      </c>
      <c r="F158" s="14" t="s">
        <v>776</v>
      </c>
      <c r="G158" s="15" t="s">
        <v>776</v>
      </c>
      <c r="H158" s="9" t="str">
        <f t="shared" si="8"/>
        <v>の</v>
      </c>
      <c r="I158" s="9" t="s">
        <v>511</v>
      </c>
      <c r="J158" s="10" t="s">
        <v>777</v>
      </c>
      <c r="K158" s="9" t="s">
        <v>513</v>
      </c>
      <c r="L158" s="10" t="str">
        <f t="shared" si="6"/>
        <v>NPO法人よこはまチャイルドラインの電話相談事業に対する補助</v>
      </c>
      <c r="M158" s="214" t="s">
        <v>753</v>
      </c>
      <c r="N158" s="9" t="s">
        <v>588</v>
      </c>
      <c r="O158" s="10">
        <v>1</v>
      </c>
      <c r="P158" s="169" t="s">
        <v>528</v>
      </c>
      <c r="Q158" s="10" t="s">
        <v>778</v>
      </c>
      <c r="R158" s="16" t="s">
        <v>517</v>
      </c>
      <c r="S158" s="17"/>
    </row>
    <row r="159" spans="1:19" ht="52.5" customHeight="1">
      <c r="A159" s="212">
        <v>156</v>
      </c>
      <c r="B159" s="14" t="s">
        <v>779</v>
      </c>
      <c r="C159" s="153"/>
      <c r="D159" s="153">
        <v>447800</v>
      </c>
      <c r="E159" s="7">
        <f t="shared" si="5"/>
        <v>-447800</v>
      </c>
      <c r="F159" s="14" t="s">
        <v>2617</v>
      </c>
      <c r="G159" s="9" t="s">
        <v>780</v>
      </c>
      <c r="H159" s="9" t="str">
        <f t="shared" si="8"/>
        <v>の</v>
      </c>
      <c r="I159" s="9" t="s">
        <v>2003</v>
      </c>
      <c r="J159" s="10"/>
      <c r="K159" s="9" t="s">
        <v>513</v>
      </c>
      <c r="L159" s="10" t="str">
        <f t="shared" si="6"/>
        <v>児童福祉施設の施設整備（建設費）に対する補助</v>
      </c>
      <c r="M159" s="214" t="s">
        <v>753</v>
      </c>
      <c r="N159" s="9" t="s">
        <v>550</v>
      </c>
      <c r="O159" s="18">
        <v>1</v>
      </c>
      <c r="P159" s="169" t="s">
        <v>2016</v>
      </c>
      <c r="Q159" s="10" t="s">
        <v>781</v>
      </c>
      <c r="R159" s="16" t="s">
        <v>782</v>
      </c>
      <c r="S159" s="17"/>
    </row>
    <row r="160" spans="1:19" ht="52.5" customHeight="1">
      <c r="A160" s="212">
        <v>157</v>
      </c>
      <c r="B160" s="14" t="s">
        <v>783</v>
      </c>
      <c r="C160" s="153"/>
      <c r="D160" s="153">
        <v>400</v>
      </c>
      <c r="E160" s="7">
        <f t="shared" si="5"/>
        <v>-400</v>
      </c>
      <c r="F160" s="14" t="s">
        <v>784</v>
      </c>
      <c r="G160" s="9" t="s">
        <v>784</v>
      </c>
      <c r="H160" s="9" t="str">
        <f t="shared" si="8"/>
        <v>の</v>
      </c>
      <c r="I160" s="9" t="s">
        <v>2010</v>
      </c>
      <c r="J160" s="10"/>
      <c r="K160" s="9" t="s">
        <v>513</v>
      </c>
      <c r="L160" s="10" t="str">
        <f t="shared" si="6"/>
        <v>横浜市愛児会の運営費（事務費等）に対する補助</v>
      </c>
      <c r="M160" s="214" t="s">
        <v>753</v>
      </c>
      <c r="N160" s="9" t="s">
        <v>2030</v>
      </c>
      <c r="O160" s="10">
        <v>1</v>
      </c>
      <c r="P160" s="169" t="s">
        <v>785</v>
      </c>
      <c r="Q160" s="10" t="s">
        <v>786</v>
      </c>
      <c r="R160" s="16" t="s">
        <v>517</v>
      </c>
      <c r="S160" s="17"/>
    </row>
    <row r="161" spans="1:19" ht="52.5" customHeight="1">
      <c r="A161" s="212">
        <v>158</v>
      </c>
      <c r="B161" s="14" t="s">
        <v>787</v>
      </c>
      <c r="C161" s="153"/>
      <c r="D161" s="153">
        <v>220</v>
      </c>
      <c r="E161" s="7">
        <f t="shared" si="5"/>
        <v>-220</v>
      </c>
      <c r="F161" s="14" t="s">
        <v>788</v>
      </c>
      <c r="G161" s="15" t="s">
        <v>788</v>
      </c>
      <c r="H161" s="9" t="str">
        <f t="shared" si="8"/>
        <v>の</v>
      </c>
      <c r="I161" s="9" t="s">
        <v>2010</v>
      </c>
      <c r="J161" s="10"/>
      <c r="K161" s="9" t="s">
        <v>513</v>
      </c>
      <c r="L161" s="10" t="str">
        <f t="shared" si="6"/>
        <v>神奈川県児童福祉文化体育協会の運営費（事務費等）に対する補助</v>
      </c>
      <c r="M161" s="214" t="s">
        <v>753</v>
      </c>
      <c r="N161" s="9" t="s">
        <v>2030</v>
      </c>
      <c r="O161" s="18">
        <v>1</v>
      </c>
      <c r="P161" s="169" t="s">
        <v>622</v>
      </c>
      <c r="Q161" s="10" t="s">
        <v>789</v>
      </c>
      <c r="R161" s="16" t="s">
        <v>517</v>
      </c>
      <c r="S161" s="17"/>
    </row>
    <row r="162" spans="1:19" ht="52.5" customHeight="1">
      <c r="A162" s="212">
        <v>159</v>
      </c>
      <c r="B162" s="14" t="s">
        <v>790</v>
      </c>
      <c r="C162" s="153"/>
      <c r="D162" s="153">
        <v>94</v>
      </c>
      <c r="E162" s="7">
        <f t="shared" si="5"/>
        <v>-94</v>
      </c>
      <c r="F162" s="14" t="s">
        <v>791</v>
      </c>
      <c r="G162" s="15" t="s">
        <v>791</v>
      </c>
      <c r="H162" s="9" t="str">
        <f t="shared" si="8"/>
        <v>の</v>
      </c>
      <c r="I162" s="9" t="s">
        <v>2010</v>
      </c>
      <c r="J162" s="10"/>
      <c r="K162" s="9" t="s">
        <v>513</v>
      </c>
      <c r="L162" s="10" t="str">
        <f t="shared" si="6"/>
        <v>神奈川県児童福祉施設職員研究会の運営費（事務費等）に対する補助</v>
      </c>
      <c r="M162" s="214" t="s">
        <v>753</v>
      </c>
      <c r="N162" s="9" t="s">
        <v>2030</v>
      </c>
      <c r="O162" s="18">
        <v>1</v>
      </c>
      <c r="P162" s="169" t="s">
        <v>1998</v>
      </c>
      <c r="Q162" s="10" t="s">
        <v>792</v>
      </c>
      <c r="R162" s="16" t="s">
        <v>517</v>
      </c>
      <c r="S162" s="17"/>
    </row>
    <row r="163" spans="1:19" s="13" customFormat="1" ht="52.5" customHeight="1">
      <c r="A163" s="212">
        <v>160</v>
      </c>
      <c r="B163" s="14" t="s">
        <v>793</v>
      </c>
      <c r="C163" s="153"/>
      <c r="D163" s="153">
        <v>75</v>
      </c>
      <c r="E163" s="7">
        <f t="shared" si="5"/>
        <v>-75</v>
      </c>
      <c r="F163" s="14" t="s">
        <v>794</v>
      </c>
      <c r="G163" s="15" t="s">
        <v>520</v>
      </c>
      <c r="H163" s="9" t="str">
        <f t="shared" si="8"/>
        <v>の</v>
      </c>
      <c r="I163" s="9" t="s">
        <v>2010</v>
      </c>
      <c r="J163" s="10"/>
      <c r="K163" s="9" t="s">
        <v>513</v>
      </c>
      <c r="L163" s="10" t="str">
        <f t="shared" si="6"/>
        <v>団体の運営費（事務費等）に対する補助</v>
      </c>
      <c r="M163" s="214" t="s">
        <v>753</v>
      </c>
      <c r="N163" s="9" t="s">
        <v>550</v>
      </c>
      <c r="O163" s="18">
        <v>1</v>
      </c>
      <c r="P163" s="169" t="s">
        <v>662</v>
      </c>
      <c r="Q163" s="10" t="s">
        <v>795</v>
      </c>
      <c r="R163" s="16" t="s">
        <v>517</v>
      </c>
      <c r="S163" s="17"/>
    </row>
    <row r="164" spans="1:19" ht="52.5" customHeight="1">
      <c r="A164" s="212">
        <v>161</v>
      </c>
      <c r="B164" s="14" t="s">
        <v>796</v>
      </c>
      <c r="C164" s="153"/>
      <c r="D164" s="153">
        <v>12874</v>
      </c>
      <c r="E164" s="7">
        <f t="shared" si="5"/>
        <v>-12874</v>
      </c>
      <c r="F164" s="14" t="s">
        <v>797</v>
      </c>
      <c r="G164" s="15" t="s">
        <v>520</v>
      </c>
      <c r="H164" s="9" t="str">
        <f t="shared" si="8"/>
        <v>の</v>
      </c>
      <c r="I164" s="9" t="s">
        <v>521</v>
      </c>
      <c r="J164" s="10"/>
      <c r="K164" s="9" t="s">
        <v>513</v>
      </c>
      <c r="L164" s="10" t="str">
        <f t="shared" si="6"/>
        <v>団体の運営費（人件費）に対する補助</v>
      </c>
      <c r="M164" s="214" t="s">
        <v>753</v>
      </c>
      <c r="N164" s="9" t="s">
        <v>550</v>
      </c>
      <c r="O164" s="18">
        <v>2</v>
      </c>
      <c r="P164" s="169" t="s">
        <v>2060</v>
      </c>
      <c r="Q164" s="10" t="s">
        <v>798</v>
      </c>
      <c r="R164" s="16" t="s">
        <v>517</v>
      </c>
      <c r="S164" s="17"/>
    </row>
    <row r="165" spans="1:19" ht="52.5" customHeight="1">
      <c r="A165" s="212">
        <v>162</v>
      </c>
      <c r="B165" s="14" t="s">
        <v>796</v>
      </c>
      <c r="C165" s="153"/>
      <c r="D165" s="153">
        <v>20908</v>
      </c>
      <c r="E165" s="7">
        <f t="shared" si="5"/>
        <v>-20908</v>
      </c>
      <c r="F165" s="14" t="s">
        <v>799</v>
      </c>
      <c r="G165" s="15" t="s">
        <v>800</v>
      </c>
      <c r="H165" s="9" t="str">
        <f t="shared" si="8"/>
        <v>の</v>
      </c>
      <c r="I165" s="9" t="s">
        <v>521</v>
      </c>
      <c r="J165" s="10"/>
      <c r="K165" s="9" t="s">
        <v>513</v>
      </c>
      <c r="L165" s="10" t="str">
        <f t="shared" si="6"/>
        <v>NPO法人の運営費（人件費）に対する補助</v>
      </c>
      <c r="M165" s="214" t="s">
        <v>753</v>
      </c>
      <c r="N165" s="9" t="s">
        <v>588</v>
      </c>
      <c r="O165" s="18">
        <v>3</v>
      </c>
      <c r="P165" s="169" t="s">
        <v>2054</v>
      </c>
      <c r="Q165" s="10" t="s">
        <v>798</v>
      </c>
      <c r="R165" s="16" t="s">
        <v>517</v>
      </c>
      <c r="S165" s="17"/>
    </row>
    <row r="166" spans="1:19" ht="52.5" customHeight="1">
      <c r="A166" s="212">
        <v>163</v>
      </c>
      <c r="B166" s="14" t="s">
        <v>801</v>
      </c>
      <c r="C166" s="153"/>
      <c r="D166" s="153">
        <v>48581</v>
      </c>
      <c r="E166" s="7">
        <f t="shared" si="5"/>
        <v>-48581</v>
      </c>
      <c r="F166" s="14" t="s">
        <v>2618</v>
      </c>
      <c r="G166" s="15" t="s">
        <v>802</v>
      </c>
      <c r="H166" s="9" t="str">
        <f t="shared" si="8"/>
        <v>の</v>
      </c>
      <c r="I166" s="9" t="s">
        <v>752</v>
      </c>
      <c r="J166" s="10"/>
      <c r="K166" s="9" t="s">
        <v>513</v>
      </c>
      <c r="L166" s="10" t="str">
        <f t="shared" si="6"/>
        <v>児童福祉施設整備費用借入金の元金償還に対する補助</v>
      </c>
      <c r="M166" s="214" t="s">
        <v>753</v>
      </c>
      <c r="N166" s="9" t="s">
        <v>550</v>
      </c>
      <c r="O166" s="18">
        <v>12</v>
      </c>
      <c r="P166" s="169" t="s">
        <v>2060</v>
      </c>
      <c r="Q166" s="10" t="s">
        <v>803</v>
      </c>
      <c r="R166" s="16" t="s">
        <v>517</v>
      </c>
      <c r="S166" s="17"/>
    </row>
    <row r="167" spans="1:19" ht="52.5" customHeight="1">
      <c r="A167" s="212">
        <v>164</v>
      </c>
      <c r="B167" s="14" t="s">
        <v>804</v>
      </c>
      <c r="C167" s="153"/>
      <c r="D167" s="153">
        <v>17926</v>
      </c>
      <c r="E167" s="7">
        <f t="shared" si="5"/>
        <v>-17926</v>
      </c>
      <c r="F167" s="14" t="s">
        <v>24</v>
      </c>
      <c r="G167" s="9" t="s">
        <v>802</v>
      </c>
      <c r="H167" s="9" t="str">
        <f t="shared" si="8"/>
        <v>の</v>
      </c>
      <c r="I167" s="9" t="s">
        <v>805</v>
      </c>
      <c r="J167" s="10"/>
      <c r="K167" s="9" t="s">
        <v>513</v>
      </c>
      <c r="L167" s="10" t="str">
        <f t="shared" si="6"/>
        <v>児童福祉施設整備費用借入金の利子償還に対する補助</v>
      </c>
      <c r="M167" s="214" t="s">
        <v>753</v>
      </c>
      <c r="N167" s="9" t="s">
        <v>527</v>
      </c>
      <c r="O167" s="35">
        <v>1</v>
      </c>
      <c r="P167" s="169" t="s">
        <v>555</v>
      </c>
      <c r="Q167" s="10" t="s">
        <v>806</v>
      </c>
      <c r="R167" s="16" t="s">
        <v>517</v>
      </c>
      <c r="S167" s="17"/>
    </row>
    <row r="168" spans="1:19" ht="52.5" customHeight="1">
      <c r="A168" s="212">
        <v>165</v>
      </c>
      <c r="B168" s="14" t="s">
        <v>807</v>
      </c>
      <c r="C168" s="153"/>
      <c r="D168" s="153">
        <v>242759</v>
      </c>
      <c r="E168" s="7">
        <f t="shared" si="5"/>
        <v>-242759</v>
      </c>
      <c r="F168" s="14" t="s">
        <v>2618</v>
      </c>
      <c r="G168" s="9" t="s">
        <v>802</v>
      </c>
      <c r="H168" s="9" t="str">
        <f t="shared" si="8"/>
        <v>の</v>
      </c>
      <c r="I168" s="9" t="s">
        <v>752</v>
      </c>
      <c r="J168" s="10"/>
      <c r="K168" s="9" t="s">
        <v>513</v>
      </c>
      <c r="L168" s="10" t="str">
        <f t="shared" si="6"/>
        <v>児童福祉施設整備費用借入金の元金償還に対する補助</v>
      </c>
      <c r="M168" s="214" t="s">
        <v>753</v>
      </c>
      <c r="N168" s="9" t="s">
        <v>550</v>
      </c>
      <c r="O168" s="18">
        <v>3</v>
      </c>
      <c r="P168" s="169" t="s">
        <v>584</v>
      </c>
      <c r="Q168" s="10" t="s">
        <v>803</v>
      </c>
      <c r="R168" s="16" t="s">
        <v>517</v>
      </c>
      <c r="S168" s="17"/>
    </row>
    <row r="169" spans="1:19" ht="52.5" customHeight="1">
      <c r="A169" s="212">
        <v>166</v>
      </c>
      <c r="B169" s="14" t="s">
        <v>808</v>
      </c>
      <c r="C169" s="153"/>
      <c r="D169" s="153">
        <v>13273</v>
      </c>
      <c r="E169" s="7">
        <f t="shared" si="5"/>
        <v>-13273</v>
      </c>
      <c r="F169" s="14" t="s">
        <v>809</v>
      </c>
      <c r="G169" s="9" t="s">
        <v>802</v>
      </c>
      <c r="H169" s="9" t="str">
        <f t="shared" si="8"/>
        <v>の</v>
      </c>
      <c r="I169" s="9" t="s">
        <v>805</v>
      </c>
      <c r="J169" s="10"/>
      <c r="K169" s="9" t="s">
        <v>513</v>
      </c>
      <c r="L169" s="10" t="str">
        <f t="shared" si="6"/>
        <v>児童福祉施設整備費用借入金の利子償還に対する補助</v>
      </c>
      <c r="M169" s="214" t="s">
        <v>753</v>
      </c>
      <c r="N169" s="9" t="s">
        <v>527</v>
      </c>
      <c r="O169" s="35">
        <v>1</v>
      </c>
      <c r="P169" s="169" t="s">
        <v>584</v>
      </c>
      <c r="Q169" s="10" t="s">
        <v>806</v>
      </c>
      <c r="R169" s="16" t="s">
        <v>517</v>
      </c>
      <c r="S169" s="17"/>
    </row>
    <row r="170" spans="1:19" ht="52.5" customHeight="1">
      <c r="A170" s="212">
        <v>167</v>
      </c>
      <c r="B170" s="14" t="s">
        <v>2282</v>
      </c>
      <c r="C170" s="153"/>
      <c r="D170" s="153">
        <v>900</v>
      </c>
      <c r="E170" s="7">
        <f t="shared" si="5"/>
        <v>-900</v>
      </c>
      <c r="F170" s="14" t="s">
        <v>784</v>
      </c>
      <c r="G170" s="9" t="s">
        <v>2619</v>
      </c>
      <c r="H170" s="9" t="str">
        <f t="shared" si="8"/>
        <v>の</v>
      </c>
      <c r="I170" s="9" t="s">
        <v>2010</v>
      </c>
      <c r="J170" s="10"/>
      <c r="K170" s="9" t="s">
        <v>513</v>
      </c>
      <c r="L170" s="10" t="str">
        <f t="shared" si="6"/>
        <v>関東甲信越静里親研究協議会の運営費（事務費等）に対する補助</v>
      </c>
      <c r="M170" s="214" t="s">
        <v>753</v>
      </c>
      <c r="N170" s="9" t="s">
        <v>2030</v>
      </c>
      <c r="O170" s="18">
        <v>1</v>
      </c>
      <c r="P170" s="169" t="s">
        <v>2489</v>
      </c>
      <c r="Q170" s="10" t="s">
        <v>786</v>
      </c>
      <c r="R170" s="16" t="s">
        <v>517</v>
      </c>
      <c r="S170" s="17"/>
    </row>
    <row r="171" spans="1:19" ht="52.5" customHeight="1">
      <c r="A171" s="212">
        <v>168</v>
      </c>
      <c r="B171" s="14" t="s">
        <v>916</v>
      </c>
      <c r="C171" s="153"/>
      <c r="D171" s="153">
        <v>5000</v>
      </c>
      <c r="E171" s="7">
        <f t="shared" si="5"/>
        <v>-5000</v>
      </c>
      <c r="F171" s="14" t="s">
        <v>973</v>
      </c>
      <c r="G171" s="9" t="s">
        <v>780</v>
      </c>
      <c r="H171" s="9" t="str">
        <f>IF(G171="","","の")</f>
        <v>の</v>
      </c>
      <c r="I171" s="9" t="s">
        <v>511</v>
      </c>
      <c r="J171" s="10" t="s">
        <v>917</v>
      </c>
      <c r="K171" s="9" t="s">
        <v>513</v>
      </c>
      <c r="L171" s="10" t="str">
        <f t="shared" si="6"/>
        <v>児童福祉施設の施設改修に対する補助</v>
      </c>
      <c r="M171" s="214" t="s">
        <v>753</v>
      </c>
      <c r="N171" s="9" t="s">
        <v>909</v>
      </c>
      <c r="O171" s="18">
        <v>1</v>
      </c>
      <c r="P171" s="169" t="s">
        <v>821</v>
      </c>
      <c r="Q171" s="10" t="s">
        <v>918</v>
      </c>
      <c r="R171" s="16" t="s">
        <v>517</v>
      </c>
      <c r="S171" s="17"/>
    </row>
    <row r="172" spans="1:19" ht="52.5" customHeight="1">
      <c r="A172" s="212">
        <v>169</v>
      </c>
      <c r="B172" s="14" t="s">
        <v>810</v>
      </c>
      <c r="C172" s="153"/>
      <c r="D172" s="153">
        <v>25600</v>
      </c>
      <c r="E172" s="7">
        <f t="shared" si="5"/>
        <v>-25600</v>
      </c>
      <c r="F172" s="14" t="s">
        <v>819</v>
      </c>
      <c r="G172" s="9" t="s">
        <v>812</v>
      </c>
      <c r="H172" s="9" t="str">
        <f t="shared" si="8"/>
        <v>の</v>
      </c>
      <c r="I172" s="9" t="s">
        <v>511</v>
      </c>
      <c r="J172" s="18" t="s">
        <v>813</v>
      </c>
      <c r="K172" s="9" t="s">
        <v>513</v>
      </c>
      <c r="L172" s="10" t="str">
        <f t="shared" si="6"/>
        <v>私立幼稚園の子育て支援事業に対する補助</v>
      </c>
      <c r="M172" s="214" t="s">
        <v>753</v>
      </c>
      <c r="N172" s="9" t="s">
        <v>814</v>
      </c>
      <c r="O172" s="10">
        <v>29</v>
      </c>
      <c r="P172" s="169" t="s">
        <v>608</v>
      </c>
      <c r="Q172" s="10" t="s">
        <v>815</v>
      </c>
      <c r="R172" s="16" t="s">
        <v>517</v>
      </c>
      <c r="S172" s="17"/>
    </row>
    <row r="173" spans="1:19" ht="52.5" customHeight="1">
      <c r="A173" s="212">
        <v>170</v>
      </c>
      <c r="B173" s="14" t="s">
        <v>816</v>
      </c>
      <c r="C173" s="153"/>
      <c r="D173" s="153">
        <v>269248</v>
      </c>
      <c r="E173" s="7">
        <f t="shared" si="5"/>
        <v>-269248</v>
      </c>
      <c r="F173" s="14" t="s">
        <v>817</v>
      </c>
      <c r="G173" s="15" t="s">
        <v>520</v>
      </c>
      <c r="H173" s="9" t="str">
        <f t="shared" si="8"/>
        <v>の</v>
      </c>
      <c r="I173" s="9" t="s">
        <v>526</v>
      </c>
      <c r="J173" s="10"/>
      <c r="K173" s="9" t="s">
        <v>513</v>
      </c>
      <c r="L173" s="10" t="str">
        <f t="shared" si="6"/>
        <v>団体の事業費に対する補助</v>
      </c>
      <c r="M173" s="214" t="s">
        <v>753</v>
      </c>
      <c r="N173" s="9" t="s">
        <v>771</v>
      </c>
      <c r="O173" s="10">
        <v>48</v>
      </c>
      <c r="P173" s="169" t="s">
        <v>733</v>
      </c>
      <c r="Q173" s="10" t="s">
        <v>818</v>
      </c>
      <c r="R173" s="16" t="s">
        <v>775</v>
      </c>
      <c r="S173" s="17"/>
    </row>
    <row r="174" spans="1:19" ht="52.5" customHeight="1">
      <c r="A174" s="212">
        <v>171</v>
      </c>
      <c r="B174" s="14" t="s">
        <v>2283</v>
      </c>
      <c r="C174" s="153"/>
      <c r="D174" s="153">
        <v>958922</v>
      </c>
      <c r="E174" s="7">
        <f t="shared" si="5"/>
        <v>-958922</v>
      </c>
      <c r="F174" s="14" t="s">
        <v>819</v>
      </c>
      <c r="G174" s="15" t="s">
        <v>820</v>
      </c>
      <c r="H174" s="9" t="str">
        <f t="shared" si="8"/>
        <v>の</v>
      </c>
      <c r="I174" s="9" t="s">
        <v>526</v>
      </c>
      <c r="J174" s="18"/>
      <c r="K174" s="9" t="s">
        <v>513</v>
      </c>
      <c r="L174" s="10" t="str">
        <f t="shared" si="6"/>
        <v>幼稚園の事業費に対する補助</v>
      </c>
      <c r="M174" s="214" t="s">
        <v>753</v>
      </c>
      <c r="N174" s="9" t="s">
        <v>814</v>
      </c>
      <c r="O174" s="10">
        <v>136</v>
      </c>
      <c r="P174" s="169" t="s">
        <v>821</v>
      </c>
      <c r="Q174" s="10" t="s">
        <v>822</v>
      </c>
      <c r="R174" s="16" t="s">
        <v>517</v>
      </c>
      <c r="S174" s="17"/>
    </row>
    <row r="175" spans="1:19" ht="52.5" customHeight="1">
      <c r="A175" s="212">
        <v>172</v>
      </c>
      <c r="B175" s="14" t="s">
        <v>823</v>
      </c>
      <c r="C175" s="153"/>
      <c r="D175" s="153">
        <v>6208431</v>
      </c>
      <c r="E175" s="7">
        <f t="shared" si="5"/>
        <v>-6208431</v>
      </c>
      <c r="F175" s="14" t="s">
        <v>819</v>
      </c>
      <c r="G175" s="9" t="s">
        <v>824</v>
      </c>
      <c r="H175" s="9" t="str">
        <f t="shared" si="8"/>
        <v>の</v>
      </c>
      <c r="I175" s="9" t="s">
        <v>703</v>
      </c>
      <c r="J175" s="10"/>
      <c r="K175" s="9" t="s">
        <v>513</v>
      </c>
      <c r="L175" s="10" t="str">
        <f t="shared" si="6"/>
        <v>幼稚園利用者の入園料、保育料の個人負担の軽減に対する補助</v>
      </c>
      <c r="M175" s="214" t="s">
        <v>753</v>
      </c>
      <c r="N175" s="9" t="s">
        <v>814</v>
      </c>
      <c r="O175" s="10">
        <v>452</v>
      </c>
      <c r="P175" s="169" t="s">
        <v>825</v>
      </c>
      <c r="Q175" s="10" t="s">
        <v>2620</v>
      </c>
      <c r="R175" s="16" t="s">
        <v>775</v>
      </c>
      <c r="S175" s="17"/>
    </row>
    <row r="176" spans="1:19" ht="52.5" customHeight="1">
      <c r="A176" s="212">
        <v>173</v>
      </c>
      <c r="B176" s="14" t="s">
        <v>826</v>
      </c>
      <c r="C176" s="153"/>
      <c r="D176" s="153">
        <v>30000</v>
      </c>
      <c r="E176" s="7">
        <f t="shared" si="5"/>
        <v>-30000</v>
      </c>
      <c r="F176" s="14" t="s">
        <v>819</v>
      </c>
      <c r="G176" s="9" t="s">
        <v>820</v>
      </c>
      <c r="H176" s="9" t="str">
        <f t="shared" si="8"/>
        <v>の</v>
      </c>
      <c r="I176" s="9" t="s">
        <v>511</v>
      </c>
      <c r="J176" s="10" t="s">
        <v>827</v>
      </c>
      <c r="K176" s="9" t="s">
        <v>513</v>
      </c>
      <c r="L176" s="10" t="str">
        <f t="shared" si="6"/>
        <v>幼稚園の施設整備（改修費）に対する補助</v>
      </c>
      <c r="M176" s="214" t="s">
        <v>753</v>
      </c>
      <c r="N176" s="9" t="s">
        <v>814</v>
      </c>
      <c r="O176" s="10">
        <v>20</v>
      </c>
      <c r="P176" s="178" t="s">
        <v>529</v>
      </c>
      <c r="Q176" s="10" t="s">
        <v>828</v>
      </c>
      <c r="R176" s="16" t="s">
        <v>517</v>
      </c>
      <c r="S176" s="17"/>
    </row>
    <row r="177" spans="1:19" ht="52.5" customHeight="1">
      <c r="A177" s="212">
        <v>174</v>
      </c>
      <c r="B177" s="14" t="s">
        <v>829</v>
      </c>
      <c r="C177" s="153"/>
      <c r="D177" s="153">
        <v>127400</v>
      </c>
      <c r="E177" s="7">
        <f t="shared" si="5"/>
        <v>-127400</v>
      </c>
      <c r="F177" s="14" t="s">
        <v>819</v>
      </c>
      <c r="G177" s="9" t="s">
        <v>820</v>
      </c>
      <c r="H177" s="9" t="str">
        <f t="shared" si="8"/>
        <v>の</v>
      </c>
      <c r="I177" s="9" t="s">
        <v>511</v>
      </c>
      <c r="J177" s="18" t="s">
        <v>830</v>
      </c>
      <c r="K177" s="9" t="s">
        <v>513</v>
      </c>
      <c r="L177" s="10" t="str">
        <f t="shared" si="6"/>
        <v>幼稚園の教育条件の向上に対する補助</v>
      </c>
      <c r="M177" s="214" t="s">
        <v>753</v>
      </c>
      <c r="N177" s="9" t="s">
        <v>814</v>
      </c>
      <c r="O177" s="18">
        <v>280</v>
      </c>
      <c r="P177" s="178" t="s">
        <v>831</v>
      </c>
      <c r="Q177" s="10" t="s">
        <v>832</v>
      </c>
      <c r="R177" s="16" t="s">
        <v>517</v>
      </c>
      <c r="S177" s="17"/>
    </row>
    <row r="178" spans="1:19" ht="52.5" customHeight="1">
      <c r="A178" s="212">
        <v>175</v>
      </c>
      <c r="B178" s="14" t="s">
        <v>2284</v>
      </c>
      <c r="C178" s="153"/>
      <c r="D178" s="153">
        <v>169600</v>
      </c>
      <c r="E178" s="7">
        <f t="shared" si="5"/>
        <v>-169600</v>
      </c>
      <c r="F178" s="14" t="s">
        <v>833</v>
      </c>
      <c r="G178" s="9" t="s">
        <v>834</v>
      </c>
      <c r="H178" s="9" t="str">
        <f t="shared" si="8"/>
        <v>の</v>
      </c>
      <c r="I178" s="9" t="s">
        <v>511</v>
      </c>
      <c r="J178" s="10" t="s">
        <v>2621</v>
      </c>
      <c r="K178" s="9" t="s">
        <v>513</v>
      </c>
      <c r="L178" s="10" t="str">
        <f t="shared" si="6"/>
        <v>幼稚園等の特別支援教育に対する補助</v>
      </c>
      <c r="M178" s="214" t="s">
        <v>753</v>
      </c>
      <c r="N178" s="9" t="s">
        <v>814</v>
      </c>
      <c r="O178" s="18">
        <v>180</v>
      </c>
      <c r="P178" s="169" t="s">
        <v>835</v>
      </c>
      <c r="Q178" s="10" t="s">
        <v>2622</v>
      </c>
      <c r="R178" s="16" t="s">
        <v>517</v>
      </c>
      <c r="S178" s="17"/>
    </row>
    <row r="179" spans="1:19" ht="52.5" customHeight="1">
      <c r="A179" s="212">
        <v>176</v>
      </c>
      <c r="B179" s="14" t="s">
        <v>2285</v>
      </c>
      <c r="C179" s="153"/>
      <c r="D179" s="153">
        <v>39000</v>
      </c>
      <c r="E179" s="7">
        <f t="shared" si="5"/>
        <v>-39000</v>
      </c>
      <c r="F179" s="14" t="s">
        <v>2623</v>
      </c>
      <c r="G179" s="9" t="s">
        <v>520</v>
      </c>
      <c r="H179" s="9" t="str">
        <f t="shared" si="8"/>
        <v>の</v>
      </c>
      <c r="I179" s="9" t="s">
        <v>511</v>
      </c>
      <c r="J179" s="10" t="s">
        <v>836</v>
      </c>
      <c r="K179" s="9" t="s">
        <v>513</v>
      </c>
      <c r="L179" s="10" t="str">
        <f t="shared" si="6"/>
        <v>団体の幼稚園教職員の研究・研修に対する補助</v>
      </c>
      <c r="M179" s="214" t="s">
        <v>753</v>
      </c>
      <c r="N179" s="9" t="s">
        <v>612</v>
      </c>
      <c r="O179" s="18">
        <v>1</v>
      </c>
      <c r="P179" s="169" t="s">
        <v>837</v>
      </c>
      <c r="Q179" s="10" t="s">
        <v>838</v>
      </c>
      <c r="R179" s="16" t="s">
        <v>2027</v>
      </c>
      <c r="S179" s="17"/>
    </row>
    <row r="180" spans="1:19" ht="52.5" customHeight="1">
      <c r="A180" s="212">
        <v>177</v>
      </c>
      <c r="B180" s="14" t="s">
        <v>839</v>
      </c>
      <c r="C180" s="153"/>
      <c r="D180" s="153">
        <v>14640</v>
      </c>
      <c r="E180" s="7">
        <f t="shared" si="5"/>
        <v>-14640</v>
      </c>
      <c r="F180" s="14" t="s">
        <v>840</v>
      </c>
      <c r="G180" s="15" t="s">
        <v>841</v>
      </c>
      <c r="H180" s="9" t="str">
        <f t="shared" si="8"/>
        <v>の</v>
      </c>
      <c r="I180" s="9" t="s">
        <v>703</v>
      </c>
      <c r="J180" s="10"/>
      <c r="K180" s="9" t="s">
        <v>513</v>
      </c>
      <c r="L180" s="10" t="str">
        <f t="shared" si="6"/>
        <v>幼稚園類似幼児施設利用者の保育料の個人負担の軽減に対する補助</v>
      </c>
      <c r="M180" s="214" t="s">
        <v>753</v>
      </c>
      <c r="N180" s="9" t="s">
        <v>814</v>
      </c>
      <c r="O180" s="10">
        <v>6</v>
      </c>
      <c r="P180" s="169" t="s">
        <v>842</v>
      </c>
      <c r="Q180" s="10" t="s">
        <v>2624</v>
      </c>
      <c r="R180" s="16" t="s">
        <v>517</v>
      </c>
      <c r="S180" s="17"/>
    </row>
    <row r="181" spans="1:19" ht="52.5" customHeight="1">
      <c r="A181" s="212">
        <v>178</v>
      </c>
      <c r="B181" s="14" t="s">
        <v>843</v>
      </c>
      <c r="C181" s="153"/>
      <c r="D181" s="153">
        <v>7744</v>
      </c>
      <c r="E181" s="7">
        <f t="shared" si="5"/>
        <v>-7744</v>
      </c>
      <c r="F181" s="14" t="s">
        <v>2093</v>
      </c>
      <c r="G181" s="9" t="s">
        <v>2094</v>
      </c>
      <c r="H181" s="9" t="str">
        <f t="shared" si="8"/>
        <v>の</v>
      </c>
      <c r="I181" s="9" t="s">
        <v>703</v>
      </c>
      <c r="J181" s="10"/>
      <c r="K181" s="9" t="s">
        <v>513</v>
      </c>
      <c r="L181" s="10" t="str">
        <f t="shared" si="6"/>
        <v>外国人学校幼稚部利用者の保育料の個人負担の軽減に対する補助</v>
      </c>
      <c r="M181" s="214" t="s">
        <v>753</v>
      </c>
      <c r="N181" s="9" t="s">
        <v>612</v>
      </c>
      <c r="O181" s="18">
        <v>7</v>
      </c>
      <c r="P181" s="178" t="s">
        <v>2058</v>
      </c>
      <c r="Q181" s="10" t="s">
        <v>2625</v>
      </c>
      <c r="R181" s="16" t="s">
        <v>517</v>
      </c>
      <c r="S181" s="17"/>
    </row>
    <row r="182" spans="1:19" ht="52.5" customHeight="1">
      <c r="A182" s="212">
        <v>179</v>
      </c>
      <c r="B182" s="14" t="s">
        <v>2286</v>
      </c>
      <c r="C182" s="153"/>
      <c r="D182" s="153">
        <v>7200</v>
      </c>
      <c r="E182" s="7">
        <f t="shared" si="5"/>
        <v>-7200</v>
      </c>
      <c r="F182" s="14" t="s">
        <v>2626</v>
      </c>
      <c r="G182" s="9" t="s">
        <v>2627</v>
      </c>
      <c r="H182" s="9" t="str">
        <f t="shared" si="8"/>
        <v>の</v>
      </c>
      <c r="I182" s="9" t="s">
        <v>511</v>
      </c>
      <c r="J182" s="10" t="s">
        <v>2095</v>
      </c>
      <c r="K182" s="9" t="s">
        <v>513</v>
      </c>
      <c r="L182" s="10" t="str">
        <f>IF(J182="",CONCATENATE(G182,H182,I182,K182),CONCATENATE(G182,H182,J182,K182))</f>
        <v>推進地区事業推進委員会の研究・研修に対する補助</v>
      </c>
      <c r="M182" s="214" t="s">
        <v>753</v>
      </c>
      <c r="N182" s="9" t="s">
        <v>2030</v>
      </c>
      <c r="O182" s="18">
        <v>36</v>
      </c>
      <c r="P182" s="178" t="s">
        <v>528</v>
      </c>
      <c r="Q182" s="10" t="s">
        <v>2628</v>
      </c>
      <c r="R182" s="16" t="s">
        <v>517</v>
      </c>
      <c r="S182" s="17"/>
    </row>
    <row r="183" spans="1:19" ht="52.5" customHeight="1">
      <c r="A183" s="212">
        <v>180</v>
      </c>
      <c r="B183" s="14" t="s">
        <v>2287</v>
      </c>
      <c r="C183" s="153"/>
      <c r="D183" s="153">
        <v>3960</v>
      </c>
      <c r="E183" s="7">
        <f t="shared" si="5"/>
        <v>-3960</v>
      </c>
      <c r="F183" s="14" t="s">
        <v>2629</v>
      </c>
      <c r="G183" s="9" t="s">
        <v>882</v>
      </c>
      <c r="H183" s="9" t="str">
        <f t="shared" si="8"/>
        <v>の</v>
      </c>
      <c r="I183" s="9" t="s">
        <v>511</v>
      </c>
      <c r="J183" s="10" t="s">
        <v>2095</v>
      </c>
      <c r="K183" s="9" t="s">
        <v>513</v>
      </c>
      <c r="L183" s="10" t="str">
        <f t="shared" si="6"/>
        <v>実行委員会の研究・研修に対する補助</v>
      </c>
      <c r="M183" s="214" t="s">
        <v>753</v>
      </c>
      <c r="N183" s="9" t="s">
        <v>2030</v>
      </c>
      <c r="O183" s="18">
        <v>18</v>
      </c>
      <c r="P183" s="169" t="s">
        <v>557</v>
      </c>
      <c r="Q183" s="10" t="s">
        <v>2630</v>
      </c>
      <c r="R183" s="16" t="s">
        <v>517</v>
      </c>
      <c r="S183" s="17"/>
    </row>
    <row r="184" spans="1:19" ht="52.5" customHeight="1">
      <c r="A184" s="212">
        <v>181</v>
      </c>
      <c r="B184" s="14" t="s">
        <v>883</v>
      </c>
      <c r="C184" s="153"/>
      <c r="D184" s="153">
        <v>2200</v>
      </c>
      <c r="E184" s="7">
        <f t="shared" si="5"/>
        <v>-2200</v>
      </c>
      <c r="F184" s="14" t="s">
        <v>884</v>
      </c>
      <c r="G184" s="9" t="s">
        <v>520</v>
      </c>
      <c r="H184" s="9" t="str">
        <f t="shared" si="8"/>
        <v>の</v>
      </c>
      <c r="I184" s="9" t="s">
        <v>511</v>
      </c>
      <c r="J184" s="10" t="s">
        <v>885</v>
      </c>
      <c r="K184" s="9" t="s">
        <v>513</v>
      </c>
      <c r="L184" s="10" t="str">
        <f t="shared" si="6"/>
        <v>団体の子育て情報スポット事業に対する補助</v>
      </c>
      <c r="M184" s="214" t="s">
        <v>753</v>
      </c>
      <c r="N184" s="9" t="s">
        <v>588</v>
      </c>
      <c r="O184" s="18">
        <v>1</v>
      </c>
      <c r="P184" s="169" t="s">
        <v>555</v>
      </c>
      <c r="Q184" s="10" t="s">
        <v>886</v>
      </c>
      <c r="R184" s="16" t="s">
        <v>517</v>
      </c>
      <c r="S184" s="17"/>
    </row>
    <row r="185" spans="1:19" ht="52.5" customHeight="1">
      <c r="A185" s="212">
        <v>182</v>
      </c>
      <c r="B185" s="14" t="s">
        <v>887</v>
      </c>
      <c r="C185" s="153"/>
      <c r="D185" s="153">
        <v>219424</v>
      </c>
      <c r="E185" s="7">
        <f t="shared" si="5"/>
        <v>-219424</v>
      </c>
      <c r="F185" s="14" t="s">
        <v>2631</v>
      </c>
      <c r="G185" s="15" t="s">
        <v>888</v>
      </c>
      <c r="H185" s="9" t="str">
        <f t="shared" si="8"/>
        <v>の</v>
      </c>
      <c r="I185" s="9" t="s">
        <v>511</v>
      </c>
      <c r="J185" s="10" t="s">
        <v>889</v>
      </c>
      <c r="K185" s="9" t="s">
        <v>513</v>
      </c>
      <c r="L185" s="10" t="str">
        <f t="shared" si="6"/>
        <v>認可外保育施設の乳幼児一時預かりに対する補助</v>
      </c>
      <c r="M185" s="214" t="s">
        <v>753</v>
      </c>
      <c r="N185" s="9" t="s">
        <v>771</v>
      </c>
      <c r="O185" s="18">
        <v>18</v>
      </c>
      <c r="P185" s="169" t="s">
        <v>2012</v>
      </c>
      <c r="Q185" s="10" t="s">
        <v>890</v>
      </c>
      <c r="R185" s="16" t="s">
        <v>775</v>
      </c>
      <c r="S185" s="17"/>
    </row>
    <row r="186" spans="1:19" ht="52.5" customHeight="1">
      <c r="A186" s="212">
        <v>183</v>
      </c>
      <c r="B186" s="14" t="s">
        <v>891</v>
      </c>
      <c r="C186" s="153"/>
      <c r="D186" s="153">
        <v>50482</v>
      </c>
      <c r="E186" s="7">
        <f t="shared" si="5"/>
        <v>-50482</v>
      </c>
      <c r="F186" s="14" t="s">
        <v>892</v>
      </c>
      <c r="G186" s="9" t="s">
        <v>770</v>
      </c>
      <c r="H186" s="9" t="str">
        <f t="shared" si="8"/>
        <v>の</v>
      </c>
      <c r="I186" s="9" t="s">
        <v>511</v>
      </c>
      <c r="J186" s="10" t="s">
        <v>893</v>
      </c>
      <c r="K186" s="9" t="s">
        <v>513</v>
      </c>
      <c r="L186" s="10" t="str">
        <f t="shared" si="6"/>
        <v>認可保育所の子育て支援に対する補助</v>
      </c>
      <c r="M186" s="214" t="s">
        <v>753</v>
      </c>
      <c r="N186" s="9" t="s">
        <v>894</v>
      </c>
      <c r="O186" s="18">
        <v>22</v>
      </c>
      <c r="P186" s="169" t="s">
        <v>536</v>
      </c>
      <c r="Q186" s="10" t="s">
        <v>895</v>
      </c>
      <c r="R186" s="16" t="s">
        <v>775</v>
      </c>
      <c r="S186" s="17"/>
    </row>
    <row r="187" spans="1:19" s="13" customFormat="1" ht="52.5" customHeight="1">
      <c r="A187" s="212">
        <v>184</v>
      </c>
      <c r="B187" s="14" t="s">
        <v>896</v>
      </c>
      <c r="C187" s="153"/>
      <c r="D187" s="153">
        <v>175887</v>
      </c>
      <c r="E187" s="7">
        <f t="shared" si="5"/>
        <v>-175887</v>
      </c>
      <c r="F187" s="14" t="s">
        <v>817</v>
      </c>
      <c r="G187" s="9" t="s">
        <v>520</v>
      </c>
      <c r="H187" s="9" t="str">
        <f t="shared" si="8"/>
        <v>の</v>
      </c>
      <c r="I187" s="9" t="s">
        <v>521</v>
      </c>
      <c r="J187" s="10"/>
      <c r="K187" s="9" t="s">
        <v>513</v>
      </c>
      <c r="L187" s="10" t="str">
        <f t="shared" si="6"/>
        <v>団体の運営費（人件費）に対する補助</v>
      </c>
      <c r="M187" s="214" t="s">
        <v>753</v>
      </c>
      <c r="N187" s="9" t="s">
        <v>897</v>
      </c>
      <c r="O187" s="18">
        <v>15</v>
      </c>
      <c r="P187" s="169" t="s">
        <v>2016</v>
      </c>
      <c r="Q187" s="10" t="s">
        <v>898</v>
      </c>
      <c r="R187" s="16" t="s">
        <v>517</v>
      </c>
      <c r="S187" s="17"/>
    </row>
    <row r="188" spans="1:19" s="13" customFormat="1" ht="52.5" customHeight="1">
      <c r="A188" s="212">
        <v>185</v>
      </c>
      <c r="B188" s="14" t="s">
        <v>899</v>
      </c>
      <c r="C188" s="153"/>
      <c r="D188" s="153">
        <v>73720</v>
      </c>
      <c r="E188" s="7">
        <f t="shared" si="5"/>
        <v>-73720</v>
      </c>
      <c r="F188" s="14" t="s">
        <v>809</v>
      </c>
      <c r="G188" s="9" t="s">
        <v>520</v>
      </c>
      <c r="H188" s="9" t="str">
        <f t="shared" si="8"/>
        <v>の</v>
      </c>
      <c r="I188" s="9" t="s">
        <v>521</v>
      </c>
      <c r="J188" s="10"/>
      <c r="K188" s="9" t="s">
        <v>513</v>
      </c>
      <c r="L188" s="10" t="str">
        <f t="shared" si="6"/>
        <v>団体の運営費（人件費）に対する補助</v>
      </c>
      <c r="M188" s="214" t="s">
        <v>753</v>
      </c>
      <c r="N188" s="9" t="s">
        <v>527</v>
      </c>
      <c r="O188" s="10">
        <v>1</v>
      </c>
      <c r="P188" s="169" t="s">
        <v>1998</v>
      </c>
      <c r="Q188" s="10" t="s">
        <v>900</v>
      </c>
      <c r="R188" s="16" t="s">
        <v>2027</v>
      </c>
      <c r="S188" s="17"/>
    </row>
    <row r="189" spans="1:19" s="13" customFormat="1" ht="52.5" customHeight="1">
      <c r="A189" s="212">
        <v>186</v>
      </c>
      <c r="B189" s="14" t="s">
        <v>901</v>
      </c>
      <c r="C189" s="153"/>
      <c r="D189" s="153">
        <v>81354</v>
      </c>
      <c r="E189" s="7">
        <f t="shared" si="5"/>
        <v>-81354</v>
      </c>
      <c r="F189" s="14" t="s">
        <v>2618</v>
      </c>
      <c r="G189" s="15" t="s">
        <v>902</v>
      </c>
      <c r="H189" s="9" t="str">
        <f t="shared" si="8"/>
        <v>の</v>
      </c>
      <c r="I189" s="9" t="s">
        <v>521</v>
      </c>
      <c r="J189" s="10"/>
      <c r="K189" s="9" t="s">
        <v>513</v>
      </c>
      <c r="L189" s="10" t="str">
        <f t="shared" si="6"/>
        <v>社会福祉法人の運営費（人件費）に対する補助</v>
      </c>
      <c r="M189" s="214" t="s">
        <v>753</v>
      </c>
      <c r="N189" s="9" t="s">
        <v>550</v>
      </c>
      <c r="O189" s="18">
        <v>2</v>
      </c>
      <c r="P189" s="169" t="s">
        <v>584</v>
      </c>
      <c r="Q189" s="10" t="s">
        <v>903</v>
      </c>
      <c r="R189" s="16" t="s">
        <v>517</v>
      </c>
      <c r="S189" s="17"/>
    </row>
    <row r="190" spans="1:19" s="13" customFormat="1" ht="52.5" customHeight="1">
      <c r="A190" s="212">
        <v>187</v>
      </c>
      <c r="B190" s="14" t="s">
        <v>904</v>
      </c>
      <c r="C190" s="153"/>
      <c r="D190" s="153">
        <v>152628</v>
      </c>
      <c r="E190" s="7">
        <f t="shared" si="5"/>
        <v>-152628</v>
      </c>
      <c r="F190" s="36" t="s">
        <v>2632</v>
      </c>
      <c r="G190" s="9" t="s">
        <v>780</v>
      </c>
      <c r="H190" s="9" t="str">
        <f t="shared" si="8"/>
        <v>の</v>
      </c>
      <c r="I190" s="9" t="s">
        <v>2003</v>
      </c>
      <c r="J190" s="10"/>
      <c r="K190" s="9" t="s">
        <v>513</v>
      </c>
      <c r="L190" s="10" t="str">
        <f t="shared" si="6"/>
        <v>児童福祉施設の施設整備（建設費）に対する補助</v>
      </c>
      <c r="M190" s="214" t="s">
        <v>753</v>
      </c>
      <c r="N190" s="9" t="s">
        <v>612</v>
      </c>
      <c r="O190" s="18">
        <v>3</v>
      </c>
      <c r="P190" s="169" t="s">
        <v>560</v>
      </c>
      <c r="Q190" s="10" t="s">
        <v>905</v>
      </c>
      <c r="R190" s="16" t="s">
        <v>517</v>
      </c>
      <c r="S190" s="17"/>
    </row>
    <row r="191" spans="1:19" s="13" customFormat="1" ht="52.5" customHeight="1">
      <c r="A191" s="212">
        <v>188</v>
      </c>
      <c r="B191" s="14" t="s">
        <v>2288</v>
      </c>
      <c r="C191" s="153"/>
      <c r="D191" s="153">
        <v>1760625</v>
      </c>
      <c r="E191" s="7">
        <f t="shared" si="5"/>
        <v>-1760625</v>
      </c>
      <c r="F191" s="14" t="s">
        <v>906</v>
      </c>
      <c r="G191" s="9" t="s">
        <v>770</v>
      </c>
      <c r="H191" s="9" t="str">
        <f t="shared" si="8"/>
        <v>の</v>
      </c>
      <c r="I191" s="9" t="s">
        <v>2003</v>
      </c>
      <c r="J191" s="10"/>
      <c r="K191" s="9" t="s">
        <v>513</v>
      </c>
      <c r="L191" s="10" t="str">
        <f t="shared" si="6"/>
        <v>認可保育所の施設整備（建設費）に対する補助</v>
      </c>
      <c r="M191" s="214" t="s">
        <v>753</v>
      </c>
      <c r="N191" s="9" t="s">
        <v>550</v>
      </c>
      <c r="O191" s="18">
        <v>17</v>
      </c>
      <c r="P191" s="169" t="s">
        <v>584</v>
      </c>
      <c r="Q191" s="10" t="s">
        <v>907</v>
      </c>
      <c r="R191" s="16" t="s">
        <v>782</v>
      </c>
      <c r="S191" s="12"/>
    </row>
    <row r="192" spans="1:19" ht="52.5" customHeight="1">
      <c r="A192" s="212">
        <v>189</v>
      </c>
      <c r="B192" s="14" t="s">
        <v>2289</v>
      </c>
      <c r="C192" s="153"/>
      <c r="D192" s="153">
        <v>199500</v>
      </c>
      <c r="E192" s="7">
        <f t="shared" si="5"/>
        <v>-199500</v>
      </c>
      <c r="F192" s="14" t="s">
        <v>908</v>
      </c>
      <c r="G192" s="9" t="s">
        <v>770</v>
      </c>
      <c r="H192" s="9" t="str">
        <f t="shared" si="8"/>
        <v>の</v>
      </c>
      <c r="I192" s="9" t="s">
        <v>511</v>
      </c>
      <c r="J192" s="10" t="s">
        <v>827</v>
      </c>
      <c r="K192" s="9" t="s">
        <v>513</v>
      </c>
      <c r="L192" s="10" t="str">
        <f t="shared" si="6"/>
        <v>認可保育所の施設整備（改修費）に対する補助</v>
      </c>
      <c r="M192" s="214" t="s">
        <v>753</v>
      </c>
      <c r="N192" s="9" t="s">
        <v>909</v>
      </c>
      <c r="O192" s="10">
        <v>8</v>
      </c>
      <c r="P192" s="169" t="s">
        <v>608</v>
      </c>
      <c r="Q192" s="10" t="s">
        <v>2633</v>
      </c>
      <c r="R192" s="16" t="s">
        <v>517</v>
      </c>
      <c r="S192" s="17"/>
    </row>
    <row r="193" spans="1:19" ht="52.5" customHeight="1">
      <c r="A193" s="212">
        <v>190</v>
      </c>
      <c r="B193" s="14" t="s">
        <v>2290</v>
      </c>
      <c r="C193" s="153"/>
      <c r="D193" s="153">
        <v>27000</v>
      </c>
      <c r="E193" s="7">
        <f t="shared" si="5"/>
        <v>-27000</v>
      </c>
      <c r="F193" s="14" t="s">
        <v>811</v>
      </c>
      <c r="G193" s="9" t="s">
        <v>910</v>
      </c>
      <c r="H193" s="9" t="str">
        <f t="shared" si="8"/>
        <v>の</v>
      </c>
      <c r="I193" s="9" t="s">
        <v>511</v>
      </c>
      <c r="J193" s="18" t="s">
        <v>827</v>
      </c>
      <c r="K193" s="9" t="s">
        <v>513</v>
      </c>
      <c r="L193" s="10" t="str">
        <f t="shared" si="6"/>
        <v>認定こども園の施設整備（改修費）に対する補助</v>
      </c>
      <c r="M193" s="214" t="s">
        <v>753</v>
      </c>
      <c r="N193" s="9" t="s">
        <v>550</v>
      </c>
      <c r="O193" s="10">
        <v>1</v>
      </c>
      <c r="P193" s="169" t="s">
        <v>2016</v>
      </c>
      <c r="Q193" s="10" t="s">
        <v>911</v>
      </c>
      <c r="R193" s="16" t="s">
        <v>517</v>
      </c>
      <c r="S193" s="17"/>
    </row>
    <row r="194" spans="1:19" ht="52.5" customHeight="1">
      <c r="A194" s="212">
        <v>191</v>
      </c>
      <c r="B194" s="14" t="s">
        <v>2291</v>
      </c>
      <c r="C194" s="153"/>
      <c r="D194" s="153">
        <v>635790</v>
      </c>
      <c r="E194" s="7">
        <f t="shared" si="5"/>
        <v>-635790</v>
      </c>
      <c r="F194" s="14" t="s">
        <v>908</v>
      </c>
      <c r="G194" s="9" t="s">
        <v>770</v>
      </c>
      <c r="H194" s="9" t="str">
        <f t="shared" si="8"/>
        <v>の</v>
      </c>
      <c r="I194" s="9" t="s">
        <v>535</v>
      </c>
      <c r="J194" s="18"/>
      <c r="K194" s="9" t="s">
        <v>513</v>
      </c>
      <c r="L194" s="10" t="str">
        <f t="shared" si="6"/>
        <v>認可保育所の賃借料に対する補助</v>
      </c>
      <c r="M194" s="214" t="s">
        <v>753</v>
      </c>
      <c r="N194" s="9" t="s">
        <v>909</v>
      </c>
      <c r="O194" s="10">
        <v>116</v>
      </c>
      <c r="P194" s="169" t="s">
        <v>2063</v>
      </c>
      <c r="Q194" s="10" t="s">
        <v>912</v>
      </c>
      <c r="R194" s="16" t="s">
        <v>517</v>
      </c>
      <c r="S194" s="17"/>
    </row>
    <row r="195" spans="1:19" s="13" customFormat="1" ht="52.5" customHeight="1">
      <c r="A195" s="212">
        <v>192</v>
      </c>
      <c r="B195" s="14" t="s">
        <v>913</v>
      </c>
      <c r="C195" s="153"/>
      <c r="D195" s="153">
        <v>328388</v>
      </c>
      <c r="E195" s="7">
        <f t="shared" si="5"/>
        <v>-328388</v>
      </c>
      <c r="F195" s="14" t="s">
        <v>914</v>
      </c>
      <c r="G195" s="9" t="s">
        <v>915</v>
      </c>
      <c r="H195" s="9" t="str">
        <f t="shared" si="8"/>
        <v>の</v>
      </c>
      <c r="I195" s="9" t="s">
        <v>752</v>
      </c>
      <c r="J195" s="10"/>
      <c r="K195" s="9" t="s">
        <v>513</v>
      </c>
      <c r="L195" s="10" t="str">
        <f t="shared" si="6"/>
        <v>認可保育所整備費用借入金の元金償還に対する補助</v>
      </c>
      <c r="M195" s="214" t="s">
        <v>753</v>
      </c>
      <c r="N195" s="9" t="s">
        <v>550</v>
      </c>
      <c r="O195" s="10">
        <v>107</v>
      </c>
      <c r="P195" s="169" t="s">
        <v>2060</v>
      </c>
      <c r="Q195" s="10" t="s">
        <v>803</v>
      </c>
      <c r="R195" s="16" t="s">
        <v>517</v>
      </c>
      <c r="S195" s="17"/>
    </row>
    <row r="196" spans="1:19" s="13" customFormat="1" ht="52.5" customHeight="1">
      <c r="A196" s="212">
        <v>193</v>
      </c>
      <c r="B196" s="14" t="s">
        <v>916</v>
      </c>
      <c r="C196" s="153"/>
      <c r="D196" s="153">
        <v>126000</v>
      </c>
      <c r="E196" s="7">
        <f t="shared" si="5"/>
        <v>-126000</v>
      </c>
      <c r="F196" s="14" t="s">
        <v>2634</v>
      </c>
      <c r="G196" s="9" t="s">
        <v>770</v>
      </c>
      <c r="H196" s="9" t="str">
        <f t="shared" si="8"/>
        <v>の</v>
      </c>
      <c r="I196" s="9" t="s">
        <v>511</v>
      </c>
      <c r="J196" s="10" t="s">
        <v>917</v>
      </c>
      <c r="K196" s="9" t="s">
        <v>513</v>
      </c>
      <c r="L196" s="10" t="str">
        <f t="shared" si="6"/>
        <v>認可保育所の施設改修に対する補助</v>
      </c>
      <c r="M196" s="214" t="s">
        <v>753</v>
      </c>
      <c r="N196" s="9" t="s">
        <v>2635</v>
      </c>
      <c r="O196" s="10">
        <v>7</v>
      </c>
      <c r="P196" s="169" t="s">
        <v>533</v>
      </c>
      <c r="Q196" s="10" t="s">
        <v>918</v>
      </c>
      <c r="R196" s="16" t="s">
        <v>517</v>
      </c>
      <c r="S196" s="17"/>
    </row>
    <row r="197" spans="1:19" s="13" customFormat="1" ht="52.5" customHeight="1">
      <c r="A197" s="212">
        <v>194</v>
      </c>
      <c r="B197" s="14" t="s">
        <v>919</v>
      </c>
      <c r="C197" s="155"/>
      <c r="D197" s="153">
        <v>188578</v>
      </c>
      <c r="E197" s="7">
        <f aca="true" t="shared" si="9" ref="E197:E260">C197-D197</f>
        <v>-188578</v>
      </c>
      <c r="F197" s="14" t="s">
        <v>902</v>
      </c>
      <c r="G197" s="9" t="s">
        <v>915</v>
      </c>
      <c r="H197" s="9" t="str">
        <f t="shared" si="8"/>
        <v>の</v>
      </c>
      <c r="I197" s="9" t="s">
        <v>752</v>
      </c>
      <c r="J197" s="18"/>
      <c r="K197" s="9" t="s">
        <v>513</v>
      </c>
      <c r="L197" s="10" t="str">
        <f t="shared" si="6"/>
        <v>認可保育所整備費用借入金の元金償還に対する補助</v>
      </c>
      <c r="M197" s="214" t="s">
        <v>753</v>
      </c>
      <c r="N197" s="9" t="s">
        <v>550</v>
      </c>
      <c r="O197" s="10">
        <v>55</v>
      </c>
      <c r="P197" s="169" t="s">
        <v>608</v>
      </c>
      <c r="Q197" s="10" t="s">
        <v>803</v>
      </c>
      <c r="R197" s="16" t="s">
        <v>517</v>
      </c>
      <c r="S197" s="17"/>
    </row>
    <row r="198" spans="1:19" s="13" customFormat="1" ht="52.5" customHeight="1">
      <c r="A198" s="212">
        <v>195</v>
      </c>
      <c r="B198" s="14" t="s">
        <v>920</v>
      </c>
      <c r="C198" s="155"/>
      <c r="D198" s="153">
        <v>7933</v>
      </c>
      <c r="E198" s="7">
        <f t="shared" si="9"/>
        <v>-7933</v>
      </c>
      <c r="F198" s="14" t="s">
        <v>809</v>
      </c>
      <c r="G198" s="9" t="s">
        <v>915</v>
      </c>
      <c r="H198" s="9" t="str">
        <f t="shared" si="8"/>
        <v>の</v>
      </c>
      <c r="I198" s="9" t="s">
        <v>805</v>
      </c>
      <c r="J198" s="10"/>
      <c r="K198" s="9" t="s">
        <v>513</v>
      </c>
      <c r="L198" s="10" t="str">
        <f t="shared" si="6"/>
        <v>認可保育所整備費用借入金の利子償還に対する補助</v>
      </c>
      <c r="M198" s="214" t="s">
        <v>753</v>
      </c>
      <c r="N198" s="9" t="s">
        <v>527</v>
      </c>
      <c r="O198" s="10">
        <v>1</v>
      </c>
      <c r="P198" s="169" t="s">
        <v>608</v>
      </c>
      <c r="Q198" s="10" t="s">
        <v>806</v>
      </c>
      <c r="R198" s="16" t="s">
        <v>517</v>
      </c>
      <c r="S198" s="17"/>
    </row>
    <row r="199" spans="1:19" s="13" customFormat="1" ht="52.5" customHeight="1">
      <c r="A199" s="212">
        <v>196</v>
      </c>
      <c r="B199" s="14" t="s">
        <v>2292</v>
      </c>
      <c r="C199" s="155"/>
      <c r="D199" s="153">
        <v>43750</v>
      </c>
      <c r="E199" s="7">
        <f t="shared" si="9"/>
        <v>-43750</v>
      </c>
      <c r="F199" s="14" t="s">
        <v>906</v>
      </c>
      <c r="G199" s="9" t="s">
        <v>921</v>
      </c>
      <c r="H199" s="9" t="str">
        <f t="shared" si="8"/>
        <v>の</v>
      </c>
      <c r="I199" s="9" t="s">
        <v>511</v>
      </c>
      <c r="J199" s="10" t="s">
        <v>827</v>
      </c>
      <c r="K199" s="9" t="s">
        <v>513</v>
      </c>
      <c r="L199" s="10" t="str">
        <f t="shared" si="6"/>
        <v>横浜保育室の施設整備（改修費）に対する補助</v>
      </c>
      <c r="M199" s="214" t="s">
        <v>753</v>
      </c>
      <c r="N199" s="9" t="s">
        <v>909</v>
      </c>
      <c r="O199" s="10">
        <v>6</v>
      </c>
      <c r="P199" s="169" t="s">
        <v>2012</v>
      </c>
      <c r="Q199" s="10" t="s">
        <v>922</v>
      </c>
      <c r="R199" s="16" t="s">
        <v>517</v>
      </c>
      <c r="S199" s="17"/>
    </row>
    <row r="200" spans="1:19" s="13" customFormat="1" ht="52.5" customHeight="1">
      <c r="A200" s="212">
        <v>197</v>
      </c>
      <c r="B200" s="14" t="s">
        <v>2293</v>
      </c>
      <c r="C200" s="153"/>
      <c r="D200" s="153">
        <v>2400</v>
      </c>
      <c r="E200" s="7">
        <f t="shared" si="9"/>
        <v>-2400</v>
      </c>
      <c r="F200" s="14" t="s">
        <v>906</v>
      </c>
      <c r="G200" s="9" t="s">
        <v>770</v>
      </c>
      <c r="H200" s="9" t="str">
        <f t="shared" si="8"/>
        <v>の</v>
      </c>
      <c r="I200" s="9" t="s">
        <v>511</v>
      </c>
      <c r="J200" s="18" t="s">
        <v>923</v>
      </c>
      <c r="K200" s="9" t="s">
        <v>513</v>
      </c>
      <c r="L200" s="10" t="str">
        <f aca="true" t="shared" si="10" ref="L200:L266">IF(J200="",CONCATENATE(G200,H200,I200,K200),CONCATENATE(G200,H200,J200,K200))</f>
        <v>認可保育所の通園用バスの購入に対する補助</v>
      </c>
      <c r="M200" s="214" t="s">
        <v>753</v>
      </c>
      <c r="N200" s="9" t="s">
        <v>909</v>
      </c>
      <c r="O200" s="10">
        <v>1</v>
      </c>
      <c r="P200" s="169" t="s">
        <v>2012</v>
      </c>
      <c r="Q200" s="10" t="s">
        <v>2636</v>
      </c>
      <c r="R200" s="16" t="s">
        <v>517</v>
      </c>
      <c r="S200" s="17"/>
    </row>
    <row r="201" spans="1:19" ht="52.5" customHeight="1">
      <c r="A201" s="212">
        <v>198</v>
      </c>
      <c r="B201" s="14" t="s">
        <v>2294</v>
      </c>
      <c r="C201" s="153"/>
      <c r="D201" s="153">
        <v>3750</v>
      </c>
      <c r="E201" s="7">
        <f t="shared" si="9"/>
        <v>-3750</v>
      </c>
      <c r="F201" s="14" t="s">
        <v>906</v>
      </c>
      <c r="G201" s="9" t="s">
        <v>770</v>
      </c>
      <c r="H201" s="9" t="str">
        <f t="shared" si="8"/>
        <v>の</v>
      </c>
      <c r="I201" s="9" t="s">
        <v>511</v>
      </c>
      <c r="J201" s="10" t="s">
        <v>827</v>
      </c>
      <c r="K201" s="9" t="s">
        <v>513</v>
      </c>
      <c r="L201" s="10" t="str">
        <f t="shared" si="10"/>
        <v>認可保育所の施設整備（改修費）に対する補助</v>
      </c>
      <c r="M201" s="214" t="s">
        <v>753</v>
      </c>
      <c r="N201" s="9" t="s">
        <v>909</v>
      </c>
      <c r="O201" s="10">
        <v>1</v>
      </c>
      <c r="P201" s="169" t="s">
        <v>2012</v>
      </c>
      <c r="Q201" s="10" t="s">
        <v>924</v>
      </c>
      <c r="R201" s="16" t="s">
        <v>517</v>
      </c>
      <c r="S201" s="17"/>
    </row>
    <row r="202" spans="1:19" s="13" customFormat="1" ht="52.5" customHeight="1">
      <c r="A202" s="212">
        <v>199</v>
      </c>
      <c r="B202" s="14" t="s">
        <v>925</v>
      </c>
      <c r="C202" s="153"/>
      <c r="D202" s="153">
        <v>5000</v>
      </c>
      <c r="E202" s="7">
        <f t="shared" si="9"/>
        <v>-5000</v>
      </c>
      <c r="F202" s="14" t="s">
        <v>926</v>
      </c>
      <c r="G202" s="9" t="s">
        <v>927</v>
      </c>
      <c r="H202" s="9" t="str">
        <f t="shared" si="8"/>
        <v>の</v>
      </c>
      <c r="I202" s="9" t="s">
        <v>511</v>
      </c>
      <c r="J202" s="18" t="s">
        <v>827</v>
      </c>
      <c r="K202" s="9" t="s">
        <v>513</v>
      </c>
      <c r="L202" s="10" t="str">
        <f t="shared" si="10"/>
        <v>事業者の施設整備（改修費）に対する補助</v>
      </c>
      <c r="M202" s="214" t="s">
        <v>753</v>
      </c>
      <c r="N202" s="9" t="s">
        <v>771</v>
      </c>
      <c r="O202" s="10">
        <v>1</v>
      </c>
      <c r="P202" s="169" t="s">
        <v>528</v>
      </c>
      <c r="Q202" s="10" t="s">
        <v>967</v>
      </c>
      <c r="R202" s="16" t="s">
        <v>517</v>
      </c>
      <c r="S202" s="17"/>
    </row>
    <row r="203" spans="1:19" ht="52.5" customHeight="1">
      <c r="A203" s="212">
        <v>200</v>
      </c>
      <c r="B203" s="14" t="s">
        <v>3024</v>
      </c>
      <c r="C203" s="153"/>
      <c r="D203" s="153">
        <v>2000</v>
      </c>
      <c r="E203" s="7">
        <f t="shared" si="9"/>
        <v>-2000</v>
      </c>
      <c r="F203" s="14" t="s">
        <v>906</v>
      </c>
      <c r="G203" s="9" t="s">
        <v>770</v>
      </c>
      <c r="H203" s="9" t="str">
        <f t="shared" si="8"/>
        <v>の</v>
      </c>
      <c r="I203" s="9" t="s">
        <v>511</v>
      </c>
      <c r="J203" s="18" t="s">
        <v>2637</v>
      </c>
      <c r="K203" s="9" t="s">
        <v>513</v>
      </c>
      <c r="L203" s="10" t="str">
        <f t="shared" si="10"/>
        <v>認可保育所の施設整備等に対する補助</v>
      </c>
      <c r="M203" s="214" t="s">
        <v>753</v>
      </c>
      <c r="N203" s="9" t="s">
        <v>909</v>
      </c>
      <c r="O203" s="18">
        <v>5</v>
      </c>
      <c r="P203" s="169" t="s">
        <v>2489</v>
      </c>
      <c r="Q203" s="10" t="s">
        <v>2638</v>
      </c>
      <c r="R203" s="16" t="s">
        <v>517</v>
      </c>
      <c r="S203" s="17"/>
    </row>
    <row r="204" spans="1:19" ht="52.5" customHeight="1">
      <c r="A204" s="212">
        <v>201</v>
      </c>
      <c r="B204" s="14" t="s">
        <v>968</v>
      </c>
      <c r="C204" s="155"/>
      <c r="D204" s="153">
        <v>27939</v>
      </c>
      <c r="E204" s="7">
        <f t="shared" si="9"/>
        <v>-27939</v>
      </c>
      <c r="F204" s="14" t="s">
        <v>969</v>
      </c>
      <c r="G204" s="9" t="s">
        <v>970</v>
      </c>
      <c r="H204" s="9" t="str">
        <f t="shared" si="8"/>
        <v>の</v>
      </c>
      <c r="I204" s="9" t="s">
        <v>2003</v>
      </c>
      <c r="J204" s="18"/>
      <c r="K204" s="9" t="s">
        <v>513</v>
      </c>
      <c r="L204" s="10" t="str">
        <f t="shared" si="10"/>
        <v>新規病児保育実施医療機関の施設整備（建設費）に対する補助</v>
      </c>
      <c r="M204" s="214" t="s">
        <v>753</v>
      </c>
      <c r="N204" s="9" t="s">
        <v>514</v>
      </c>
      <c r="O204" s="18">
        <v>3</v>
      </c>
      <c r="P204" s="169" t="s">
        <v>2063</v>
      </c>
      <c r="Q204" s="10" t="s">
        <v>971</v>
      </c>
      <c r="R204" s="16" t="s">
        <v>517</v>
      </c>
      <c r="S204" s="17"/>
    </row>
    <row r="205" spans="1:19" ht="52.5" customHeight="1">
      <c r="A205" s="212">
        <v>202</v>
      </c>
      <c r="B205" s="14" t="s">
        <v>972</v>
      </c>
      <c r="C205" s="155"/>
      <c r="D205" s="153">
        <v>38969</v>
      </c>
      <c r="E205" s="7">
        <f t="shared" si="9"/>
        <v>-38969</v>
      </c>
      <c r="F205" s="14" t="s">
        <v>914</v>
      </c>
      <c r="G205" s="9" t="s">
        <v>973</v>
      </c>
      <c r="H205" s="9" t="str">
        <f t="shared" si="8"/>
        <v>の</v>
      </c>
      <c r="I205" s="9" t="s">
        <v>521</v>
      </c>
      <c r="J205" s="18"/>
      <c r="K205" s="9" t="s">
        <v>513</v>
      </c>
      <c r="L205" s="10" t="str">
        <f t="shared" si="10"/>
        <v>社会福祉法人ほかの運営費（人件費）に対する補助</v>
      </c>
      <c r="M205" s="214" t="s">
        <v>753</v>
      </c>
      <c r="N205" s="9" t="s">
        <v>550</v>
      </c>
      <c r="O205" s="10">
        <v>2</v>
      </c>
      <c r="P205" s="169" t="s">
        <v>608</v>
      </c>
      <c r="Q205" s="10" t="s">
        <v>974</v>
      </c>
      <c r="R205" s="16" t="s">
        <v>517</v>
      </c>
      <c r="S205" s="17"/>
    </row>
    <row r="206" spans="1:19" ht="52.5" customHeight="1">
      <c r="A206" s="212">
        <v>203</v>
      </c>
      <c r="B206" s="14" t="s">
        <v>975</v>
      </c>
      <c r="C206" s="153"/>
      <c r="D206" s="153">
        <v>5276</v>
      </c>
      <c r="E206" s="7">
        <f t="shared" si="9"/>
        <v>-5276</v>
      </c>
      <c r="F206" s="14" t="s">
        <v>976</v>
      </c>
      <c r="G206" s="9" t="s">
        <v>520</v>
      </c>
      <c r="H206" s="9" t="str">
        <f t="shared" si="8"/>
        <v>の</v>
      </c>
      <c r="I206" s="9" t="s">
        <v>521</v>
      </c>
      <c r="J206" s="10"/>
      <c r="K206" s="9" t="s">
        <v>513</v>
      </c>
      <c r="L206" s="10" t="str">
        <f t="shared" si="10"/>
        <v>団体の運営費（人件費）に対する補助</v>
      </c>
      <c r="M206" s="214" t="s">
        <v>753</v>
      </c>
      <c r="N206" s="9" t="s">
        <v>550</v>
      </c>
      <c r="O206" s="66">
        <v>1</v>
      </c>
      <c r="P206" s="169" t="s">
        <v>977</v>
      </c>
      <c r="Q206" s="10" t="s">
        <v>978</v>
      </c>
      <c r="R206" s="16" t="s">
        <v>517</v>
      </c>
      <c r="S206" s="17"/>
    </row>
    <row r="207" spans="1:19" ht="52.5" customHeight="1">
      <c r="A207" s="212">
        <v>204</v>
      </c>
      <c r="B207" s="36" t="s">
        <v>979</v>
      </c>
      <c r="C207" s="153"/>
      <c r="D207" s="155">
        <v>6159</v>
      </c>
      <c r="E207" s="7">
        <f t="shared" si="9"/>
        <v>-6159</v>
      </c>
      <c r="F207" s="36" t="s">
        <v>2639</v>
      </c>
      <c r="G207" s="15" t="s">
        <v>520</v>
      </c>
      <c r="H207" s="9" t="str">
        <f t="shared" si="8"/>
        <v>の</v>
      </c>
      <c r="I207" s="9" t="s">
        <v>521</v>
      </c>
      <c r="J207" s="10"/>
      <c r="K207" s="9" t="s">
        <v>513</v>
      </c>
      <c r="L207" s="10" t="str">
        <f t="shared" si="10"/>
        <v>団体の運営費（人件費）に対する補助</v>
      </c>
      <c r="M207" s="214" t="s">
        <v>753</v>
      </c>
      <c r="N207" s="179" t="s">
        <v>550</v>
      </c>
      <c r="O207" s="18">
        <v>1</v>
      </c>
      <c r="P207" s="169" t="s">
        <v>554</v>
      </c>
      <c r="Q207" s="10" t="s">
        <v>980</v>
      </c>
      <c r="R207" s="16" t="s">
        <v>517</v>
      </c>
      <c r="S207" s="17"/>
    </row>
    <row r="208" spans="1:19" ht="52.5" customHeight="1">
      <c r="A208" s="212">
        <v>205</v>
      </c>
      <c r="B208" s="36" t="s">
        <v>981</v>
      </c>
      <c r="C208" s="153"/>
      <c r="D208" s="155">
        <v>8834</v>
      </c>
      <c r="E208" s="7">
        <f t="shared" si="9"/>
        <v>-8834</v>
      </c>
      <c r="F208" s="36" t="s">
        <v>982</v>
      </c>
      <c r="G208" s="15" t="s">
        <v>888</v>
      </c>
      <c r="H208" s="9" t="str">
        <f t="shared" si="8"/>
        <v>の</v>
      </c>
      <c r="I208" s="9" t="s">
        <v>511</v>
      </c>
      <c r="J208" s="10" t="s">
        <v>2640</v>
      </c>
      <c r="K208" s="9" t="s">
        <v>513</v>
      </c>
      <c r="L208" s="10" t="str">
        <f t="shared" si="10"/>
        <v>認可外保育施設の検査・保険加入及び児童の健診に対する補助</v>
      </c>
      <c r="M208" s="214" t="s">
        <v>753</v>
      </c>
      <c r="N208" s="179" t="s">
        <v>514</v>
      </c>
      <c r="O208" s="18">
        <v>186</v>
      </c>
      <c r="P208" s="169" t="s">
        <v>608</v>
      </c>
      <c r="Q208" s="10" t="s">
        <v>983</v>
      </c>
      <c r="R208" s="16" t="s">
        <v>517</v>
      </c>
      <c r="S208" s="17"/>
    </row>
    <row r="209" spans="1:19" s="13" customFormat="1" ht="52.5" customHeight="1">
      <c r="A209" s="212">
        <v>206</v>
      </c>
      <c r="B209" s="36" t="s">
        <v>984</v>
      </c>
      <c r="C209" s="153"/>
      <c r="D209" s="155">
        <v>1200</v>
      </c>
      <c r="E209" s="7">
        <f t="shared" si="9"/>
        <v>-1200</v>
      </c>
      <c r="F209" s="36" t="s">
        <v>985</v>
      </c>
      <c r="G209" s="9" t="s">
        <v>986</v>
      </c>
      <c r="H209" s="9" t="str">
        <f t="shared" si="8"/>
        <v>の</v>
      </c>
      <c r="I209" s="9" t="s">
        <v>511</v>
      </c>
      <c r="J209" s="10" t="s">
        <v>987</v>
      </c>
      <c r="K209" s="9" t="s">
        <v>513</v>
      </c>
      <c r="L209" s="10" t="str">
        <f t="shared" si="10"/>
        <v>移管先法人の第三者評価受審料に対する補助</v>
      </c>
      <c r="M209" s="214" t="s">
        <v>753</v>
      </c>
      <c r="N209" s="179" t="s">
        <v>514</v>
      </c>
      <c r="O209" s="66">
        <v>4</v>
      </c>
      <c r="P209" s="169" t="s">
        <v>2016</v>
      </c>
      <c r="Q209" s="146" t="s">
        <v>988</v>
      </c>
      <c r="R209" s="16" t="s">
        <v>517</v>
      </c>
      <c r="S209" s="17"/>
    </row>
    <row r="210" spans="1:19" s="13" customFormat="1" ht="52.5" customHeight="1">
      <c r="A210" s="212">
        <v>207</v>
      </c>
      <c r="B210" s="14" t="s">
        <v>989</v>
      </c>
      <c r="C210" s="153"/>
      <c r="D210" s="153">
        <v>12000</v>
      </c>
      <c r="E210" s="7">
        <f t="shared" si="9"/>
        <v>-12000</v>
      </c>
      <c r="F210" s="14" t="s">
        <v>985</v>
      </c>
      <c r="G210" s="9" t="s">
        <v>986</v>
      </c>
      <c r="H210" s="9" t="str">
        <f t="shared" si="8"/>
        <v>の</v>
      </c>
      <c r="I210" s="9" t="s">
        <v>2003</v>
      </c>
      <c r="J210" s="10"/>
      <c r="K210" s="9" t="s">
        <v>513</v>
      </c>
      <c r="L210" s="10" t="str">
        <f t="shared" si="10"/>
        <v>移管先法人の施設整備（建設費）に対する補助</v>
      </c>
      <c r="M210" s="214" t="s">
        <v>753</v>
      </c>
      <c r="N210" s="9" t="s">
        <v>514</v>
      </c>
      <c r="O210" s="18">
        <v>4</v>
      </c>
      <c r="P210" s="169" t="s">
        <v>2016</v>
      </c>
      <c r="Q210" s="10" t="s">
        <v>990</v>
      </c>
      <c r="R210" s="16" t="s">
        <v>517</v>
      </c>
      <c r="S210" s="17"/>
    </row>
    <row r="211" spans="1:19" ht="52.5" customHeight="1">
      <c r="A211" s="212">
        <v>208</v>
      </c>
      <c r="B211" s="14" t="s">
        <v>991</v>
      </c>
      <c r="C211" s="153"/>
      <c r="D211" s="153">
        <v>202</v>
      </c>
      <c r="E211" s="7">
        <f t="shared" si="9"/>
        <v>-202</v>
      </c>
      <c r="F211" s="14" t="s">
        <v>985</v>
      </c>
      <c r="G211" s="9" t="s">
        <v>986</v>
      </c>
      <c r="H211" s="9" t="str">
        <f t="shared" si="8"/>
        <v>の</v>
      </c>
      <c r="I211" s="9" t="s">
        <v>511</v>
      </c>
      <c r="J211" s="10" t="s">
        <v>992</v>
      </c>
      <c r="K211" s="9" t="s">
        <v>513</v>
      </c>
      <c r="L211" s="10" t="str">
        <f t="shared" si="10"/>
        <v>移管先法人の三者協議会に伴う保育経費に対する補助</v>
      </c>
      <c r="M211" s="214" t="s">
        <v>753</v>
      </c>
      <c r="N211" s="9" t="s">
        <v>514</v>
      </c>
      <c r="O211" s="18">
        <v>4</v>
      </c>
      <c r="P211" s="169" t="s">
        <v>2016</v>
      </c>
      <c r="Q211" s="10" t="s">
        <v>988</v>
      </c>
      <c r="R211" s="16" t="s">
        <v>517</v>
      </c>
      <c r="S211" s="17"/>
    </row>
    <row r="212" spans="1:21" s="41" customFormat="1" ht="52.5" customHeight="1">
      <c r="A212" s="212">
        <v>209</v>
      </c>
      <c r="B212" s="14" t="s">
        <v>993</v>
      </c>
      <c r="C212" s="153"/>
      <c r="D212" s="153">
        <v>15747</v>
      </c>
      <c r="E212" s="7">
        <f t="shared" si="9"/>
        <v>-15747</v>
      </c>
      <c r="F212" s="14" t="s">
        <v>985</v>
      </c>
      <c r="G212" s="9" t="s">
        <v>986</v>
      </c>
      <c r="H212" s="9" t="str">
        <f t="shared" si="8"/>
        <v>の</v>
      </c>
      <c r="I212" s="9" t="s">
        <v>511</v>
      </c>
      <c r="J212" s="10" t="s">
        <v>994</v>
      </c>
      <c r="K212" s="9" t="s">
        <v>513</v>
      </c>
      <c r="L212" s="10" t="str">
        <f t="shared" si="10"/>
        <v>移管先法人の引継ぎ・共同保育への職員派遣に対する補助</v>
      </c>
      <c r="M212" s="214" t="s">
        <v>753</v>
      </c>
      <c r="N212" s="9" t="s">
        <v>514</v>
      </c>
      <c r="O212" s="18">
        <v>2</v>
      </c>
      <c r="P212" s="169" t="s">
        <v>2063</v>
      </c>
      <c r="Q212" s="10" t="s">
        <v>995</v>
      </c>
      <c r="R212" s="16" t="s">
        <v>517</v>
      </c>
      <c r="S212" s="17"/>
      <c r="T212" s="39"/>
      <c r="U212" s="40"/>
    </row>
    <row r="213" spans="1:21" ht="52.5" customHeight="1">
      <c r="A213" s="212">
        <v>210</v>
      </c>
      <c r="B213" s="14" t="s">
        <v>996</v>
      </c>
      <c r="C213" s="153"/>
      <c r="D213" s="153">
        <v>500</v>
      </c>
      <c r="E213" s="7">
        <f t="shared" si="9"/>
        <v>-500</v>
      </c>
      <c r="F213" s="14" t="s">
        <v>997</v>
      </c>
      <c r="G213" s="9" t="s">
        <v>520</v>
      </c>
      <c r="H213" s="9" t="str">
        <f t="shared" si="8"/>
        <v>の</v>
      </c>
      <c r="I213" s="9" t="s">
        <v>2010</v>
      </c>
      <c r="J213" s="10"/>
      <c r="K213" s="9" t="s">
        <v>513</v>
      </c>
      <c r="L213" s="10" t="str">
        <f t="shared" si="10"/>
        <v>団体の運営費（事務費等）に対する補助</v>
      </c>
      <c r="M213" s="214" t="s">
        <v>753</v>
      </c>
      <c r="N213" s="9" t="s">
        <v>550</v>
      </c>
      <c r="O213" s="18">
        <v>1</v>
      </c>
      <c r="P213" s="169" t="s">
        <v>998</v>
      </c>
      <c r="Q213" s="10" t="s">
        <v>999</v>
      </c>
      <c r="R213" s="37" t="s">
        <v>2027</v>
      </c>
      <c r="S213" s="17"/>
      <c r="T213" s="40"/>
      <c r="U213" s="40"/>
    </row>
    <row r="214" spans="1:21" ht="52.5" customHeight="1">
      <c r="A214" s="212">
        <v>211</v>
      </c>
      <c r="B214" s="36" t="s">
        <v>1000</v>
      </c>
      <c r="C214" s="153"/>
      <c r="D214" s="155">
        <v>200</v>
      </c>
      <c r="E214" s="7">
        <f t="shared" si="9"/>
        <v>-200</v>
      </c>
      <c r="F214" s="36" t="s">
        <v>1001</v>
      </c>
      <c r="G214" s="15" t="s">
        <v>1001</v>
      </c>
      <c r="H214" s="9" t="str">
        <f t="shared" si="8"/>
        <v>の</v>
      </c>
      <c r="I214" s="9" t="s">
        <v>2010</v>
      </c>
      <c r="J214" s="10"/>
      <c r="K214" s="9" t="s">
        <v>513</v>
      </c>
      <c r="L214" s="10" t="str">
        <f t="shared" si="10"/>
        <v>横浜市私立保育園園長会の運営費（事務費等）に対する補助</v>
      </c>
      <c r="M214" s="214" t="s">
        <v>753</v>
      </c>
      <c r="N214" s="9" t="s">
        <v>550</v>
      </c>
      <c r="O214" s="10">
        <v>1</v>
      </c>
      <c r="P214" s="180" t="s">
        <v>1998</v>
      </c>
      <c r="Q214" s="146" t="s">
        <v>1002</v>
      </c>
      <c r="R214" s="16" t="s">
        <v>2027</v>
      </c>
      <c r="S214" s="17"/>
      <c r="T214" s="40"/>
      <c r="U214" s="40"/>
    </row>
    <row r="215" spans="1:21" s="41" customFormat="1" ht="52.5" customHeight="1">
      <c r="A215" s="212">
        <v>212</v>
      </c>
      <c r="B215" s="36" t="s">
        <v>1003</v>
      </c>
      <c r="C215" s="153"/>
      <c r="D215" s="155">
        <v>12813</v>
      </c>
      <c r="E215" s="7">
        <f t="shared" si="9"/>
        <v>-12813</v>
      </c>
      <c r="F215" s="36" t="s">
        <v>926</v>
      </c>
      <c r="G215" s="15" t="s">
        <v>927</v>
      </c>
      <c r="H215" s="9" t="str">
        <f t="shared" si="8"/>
        <v>の</v>
      </c>
      <c r="I215" s="9" t="s">
        <v>521</v>
      </c>
      <c r="J215" s="10"/>
      <c r="K215" s="9" t="s">
        <v>513</v>
      </c>
      <c r="L215" s="10" t="str">
        <f t="shared" si="10"/>
        <v>事業者の運営費（人件費）に対する補助</v>
      </c>
      <c r="M215" s="214" t="s">
        <v>753</v>
      </c>
      <c r="N215" s="9" t="s">
        <v>514</v>
      </c>
      <c r="O215" s="10">
        <v>4</v>
      </c>
      <c r="P215" s="180" t="s">
        <v>560</v>
      </c>
      <c r="Q215" s="10" t="s">
        <v>967</v>
      </c>
      <c r="R215" s="16" t="s">
        <v>517</v>
      </c>
      <c r="S215" s="17"/>
      <c r="T215" s="40"/>
      <c r="U215" s="40"/>
    </row>
    <row r="216" spans="1:21" s="41" customFormat="1" ht="52.5" customHeight="1">
      <c r="A216" s="212">
        <v>213</v>
      </c>
      <c r="B216" s="14" t="s">
        <v>1004</v>
      </c>
      <c r="C216" s="153"/>
      <c r="D216" s="153">
        <v>260</v>
      </c>
      <c r="E216" s="7">
        <f t="shared" si="9"/>
        <v>-260</v>
      </c>
      <c r="F216" s="14" t="s">
        <v>985</v>
      </c>
      <c r="G216" s="9" t="s">
        <v>986</v>
      </c>
      <c r="H216" s="9" t="str">
        <f t="shared" si="8"/>
        <v>の</v>
      </c>
      <c r="I216" s="9" t="s">
        <v>511</v>
      </c>
      <c r="J216" s="38" t="s">
        <v>1005</v>
      </c>
      <c r="K216" s="9" t="s">
        <v>513</v>
      </c>
      <c r="L216" s="10" t="str">
        <f t="shared" si="10"/>
        <v>移管先法人の業務報告書の提出にかかる経費に対する補助</v>
      </c>
      <c r="M216" s="214" t="s">
        <v>753</v>
      </c>
      <c r="N216" s="9" t="s">
        <v>2030</v>
      </c>
      <c r="O216" s="18">
        <v>4</v>
      </c>
      <c r="P216" s="169" t="s">
        <v>2016</v>
      </c>
      <c r="Q216" s="10" t="s">
        <v>988</v>
      </c>
      <c r="R216" s="16" t="s">
        <v>517</v>
      </c>
      <c r="S216" s="17"/>
      <c r="T216" s="40"/>
      <c r="U216" s="40"/>
    </row>
    <row r="217" spans="1:21" s="41" customFormat="1" ht="52.5" customHeight="1">
      <c r="A217" s="212">
        <v>214</v>
      </c>
      <c r="B217" s="14" t="s">
        <v>1006</v>
      </c>
      <c r="C217" s="153"/>
      <c r="D217" s="153">
        <v>1124861</v>
      </c>
      <c r="E217" s="7">
        <f t="shared" si="9"/>
        <v>-1124861</v>
      </c>
      <c r="F217" s="14" t="s">
        <v>2641</v>
      </c>
      <c r="G217" s="9" t="s">
        <v>520</v>
      </c>
      <c r="H217" s="9" t="str">
        <f t="shared" si="8"/>
        <v>の</v>
      </c>
      <c r="I217" s="9" t="s">
        <v>521</v>
      </c>
      <c r="J217" s="10"/>
      <c r="K217" s="9" t="s">
        <v>513</v>
      </c>
      <c r="L217" s="10" t="str">
        <f t="shared" si="10"/>
        <v>団体の運営費（人件費）に対する補助</v>
      </c>
      <c r="M217" s="214" t="s">
        <v>753</v>
      </c>
      <c r="N217" s="9" t="s">
        <v>1007</v>
      </c>
      <c r="O217" s="18">
        <v>90</v>
      </c>
      <c r="P217" s="169" t="s">
        <v>2063</v>
      </c>
      <c r="Q217" s="10" t="s">
        <v>1008</v>
      </c>
      <c r="R217" s="16" t="s">
        <v>517</v>
      </c>
      <c r="S217" s="17"/>
      <c r="T217" s="40"/>
      <c r="U217" s="40"/>
    </row>
    <row r="218" spans="1:21" s="41" customFormat="1" ht="52.5" customHeight="1">
      <c r="A218" s="212">
        <v>215</v>
      </c>
      <c r="B218" s="14" t="s">
        <v>1009</v>
      </c>
      <c r="C218" s="153"/>
      <c r="D218" s="153">
        <v>211503</v>
      </c>
      <c r="E218" s="7">
        <f t="shared" si="9"/>
        <v>-211503</v>
      </c>
      <c r="F218" s="14" t="s">
        <v>1010</v>
      </c>
      <c r="G218" s="9" t="s">
        <v>1011</v>
      </c>
      <c r="H218" s="9" t="str">
        <f t="shared" si="8"/>
        <v>の</v>
      </c>
      <c r="I218" s="9" t="s">
        <v>521</v>
      </c>
      <c r="J218" s="10"/>
      <c r="K218" s="9" t="s">
        <v>513</v>
      </c>
      <c r="L218" s="10" t="str">
        <f t="shared" si="10"/>
        <v>運営委員会ほかの運営費（人件費）に対する補助</v>
      </c>
      <c r="M218" s="214" t="s">
        <v>753</v>
      </c>
      <c r="N218" s="9" t="s">
        <v>681</v>
      </c>
      <c r="O218" s="10">
        <v>25</v>
      </c>
      <c r="P218" s="169" t="s">
        <v>529</v>
      </c>
      <c r="Q218" s="10" t="s">
        <v>1012</v>
      </c>
      <c r="R218" s="37" t="s">
        <v>517</v>
      </c>
      <c r="S218" s="17"/>
      <c r="T218" s="40"/>
      <c r="U218" s="40"/>
    </row>
    <row r="219" spans="1:21" s="41" customFormat="1" ht="52.5" customHeight="1">
      <c r="A219" s="212">
        <v>216</v>
      </c>
      <c r="B219" s="14" t="s">
        <v>1013</v>
      </c>
      <c r="C219" s="153"/>
      <c r="D219" s="153">
        <v>1470766</v>
      </c>
      <c r="E219" s="7">
        <f t="shared" si="9"/>
        <v>-1470766</v>
      </c>
      <c r="F219" s="14" t="s">
        <v>1014</v>
      </c>
      <c r="G219" s="9" t="s">
        <v>1011</v>
      </c>
      <c r="H219" s="9" t="str">
        <f t="shared" si="8"/>
        <v>の</v>
      </c>
      <c r="I219" s="9" t="s">
        <v>521</v>
      </c>
      <c r="J219" s="10"/>
      <c r="K219" s="9" t="s">
        <v>513</v>
      </c>
      <c r="L219" s="10" t="str">
        <f t="shared" si="10"/>
        <v>運営委員会ほかの運営費（人件費）に対する補助</v>
      </c>
      <c r="M219" s="214" t="s">
        <v>753</v>
      </c>
      <c r="N219" s="9" t="s">
        <v>897</v>
      </c>
      <c r="O219" s="10">
        <v>210</v>
      </c>
      <c r="P219" s="169" t="s">
        <v>545</v>
      </c>
      <c r="Q219" s="10" t="s">
        <v>1015</v>
      </c>
      <c r="R219" s="16" t="s">
        <v>517</v>
      </c>
      <c r="S219" s="17"/>
      <c r="T219" s="40"/>
      <c r="U219" s="40"/>
    </row>
    <row r="220" spans="1:21" s="41" customFormat="1" ht="52.5" customHeight="1">
      <c r="A220" s="212">
        <v>217</v>
      </c>
      <c r="B220" s="14" t="s">
        <v>1016</v>
      </c>
      <c r="C220" s="153"/>
      <c r="D220" s="153">
        <v>32935</v>
      </c>
      <c r="E220" s="7">
        <f t="shared" si="9"/>
        <v>-32935</v>
      </c>
      <c r="F220" s="14" t="s">
        <v>1017</v>
      </c>
      <c r="G220" s="9" t="s">
        <v>1018</v>
      </c>
      <c r="H220" s="9" t="str">
        <f t="shared" si="8"/>
        <v>の</v>
      </c>
      <c r="I220" s="9" t="s">
        <v>521</v>
      </c>
      <c r="J220" s="10"/>
      <c r="K220" s="9" t="s">
        <v>513</v>
      </c>
      <c r="L220" s="10" t="str">
        <f t="shared" si="10"/>
        <v>ＮＰＯ法人の運営費（人件費）に対する補助</v>
      </c>
      <c r="M220" s="214" t="s">
        <v>753</v>
      </c>
      <c r="N220" s="9" t="s">
        <v>588</v>
      </c>
      <c r="O220" s="10">
        <v>1</v>
      </c>
      <c r="P220" s="169" t="s">
        <v>2016</v>
      </c>
      <c r="Q220" s="10" t="s">
        <v>1019</v>
      </c>
      <c r="R220" s="16" t="s">
        <v>517</v>
      </c>
      <c r="S220" s="17"/>
      <c r="T220" s="40"/>
      <c r="U220" s="40"/>
    </row>
    <row r="221" spans="1:21" s="41" customFormat="1" ht="52.5" customHeight="1">
      <c r="A221" s="212">
        <v>218</v>
      </c>
      <c r="B221" s="14" t="s">
        <v>1000</v>
      </c>
      <c r="C221" s="153"/>
      <c r="D221" s="153">
        <v>3000</v>
      </c>
      <c r="E221" s="7">
        <f t="shared" si="9"/>
        <v>-3000</v>
      </c>
      <c r="F221" s="14" t="s">
        <v>1001</v>
      </c>
      <c r="G221" s="9" t="s">
        <v>1001</v>
      </c>
      <c r="H221" s="9" t="str">
        <f>IF(G221="","","の")</f>
        <v>の</v>
      </c>
      <c r="I221" s="9" t="s">
        <v>511</v>
      </c>
      <c r="J221" s="10" t="s">
        <v>2642</v>
      </c>
      <c r="K221" s="9" t="s">
        <v>513</v>
      </c>
      <c r="L221" s="10" t="str">
        <f t="shared" si="10"/>
        <v>横浜市私立保育園園長会の研修会にかかる経費に対する補助</v>
      </c>
      <c r="M221" s="214" t="s">
        <v>753</v>
      </c>
      <c r="N221" s="9" t="s">
        <v>550</v>
      </c>
      <c r="O221" s="10">
        <v>1</v>
      </c>
      <c r="P221" s="169" t="s">
        <v>1998</v>
      </c>
      <c r="Q221" s="10" t="s">
        <v>1002</v>
      </c>
      <c r="R221" s="16" t="s">
        <v>2027</v>
      </c>
      <c r="S221" s="17"/>
      <c r="T221" s="40"/>
      <c r="U221" s="40"/>
    </row>
    <row r="222" spans="1:21" s="41" customFormat="1" ht="52.5" customHeight="1">
      <c r="A222" s="212">
        <v>219</v>
      </c>
      <c r="B222" s="14" t="s">
        <v>2295</v>
      </c>
      <c r="C222" s="153"/>
      <c r="D222" s="153">
        <v>112500</v>
      </c>
      <c r="E222" s="7">
        <f t="shared" si="9"/>
        <v>-112500</v>
      </c>
      <c r="F222" s="14" t="s">
        <v>2613</v>
      </c>
      <c r="G222" s="20" t="s">
        <v>2643</v>
      </c>
      <c r="H222" s="9" t="str">
        <f>IF(G222="","","の")</f>
        <v>の</v>
      </c>
      <c r="I222" s="9" t="s">
        <v>511</v>
      </c>
      <c r="J222" s="10" t="s">
        <v>2644</v>
      </c>
      <c r="K222" s="9" t="s">
        <v>3059</v>
      </c>
      <c r="L222" s="10" t="str">
        <f t="shared" si="10"/>
        <v>横浜保育室の認可保育所移行の施設整備費に対する補助</v>
      </c>
      <c r="M222" s="214" t="s">
        <v>753</v>
      </c>
      <c r="N222" s="9" t="s">
        <v>3060</v>
      </c>
      <c r="O222" s="65">
        <v>5</v>
      </c>
      <c r="P222" s="169" t="s">
        <v>3061</v>
      </c>
      <c r="Q222" s="14" t="s">
        <v>2645</v>
      </c>
      <c r="R222" s="16" t="s">
        <v>3062</v>
      </c>
      <c r="S222" s="17"/>
      <c r="T222" s="40"/>
      <c r="U222" s="40"/>
    </row>
    <row r="223" spans="1:21" s="41" customFormat="1" ht="52.5" customHeight="1">
      <c r="A223" s="212">
        <v>220</v>
      </c>
      <c r="B223" s="14" t="s">
        <v>2296</v>
      </c>
      <c r="C223" s="153"/>
      <c r="D223" s="153">
        <v>30000</v>
      </c>
      <c r="E223" s="7">
        <f t="shared" si="9"/>
        <v>-30000</v>
      </c>
      <c r="F223" s="14" t="s">
        <v>2646</v>
      </c>
      <c r="G223" s="20" t="s">
        <v>2647</v>
      </c>
      <c r="H223" s="9" t="str">
        <f>IF(G223="","","の")</f>
        <v>の</v>
      </c>
      <c r="I223" s="9" t="s">
        <v>2010</v>
      </c>
      <c r="J223" s="10"/>
      <c r="K223" s="9" t="s">
        <v>3059</v>
      </c>
      <c r="L223" s="10" t="str">
        <f t="shared" si="10"/>
        <v>運営委員会ほかの運営費（事務費等）に対する補助</v>
      </c>
      <c r="M223" s="214" t="s">
        <v>753</v>
      </c>
      <c r="N223" s="9" t="s">
        <v>3063</v>
      </c>
      <c r="O223" s="65">
        <v>15</v>
      </c>
      <c r="P223" s="169" t="s">
        <v>3061</v>
      </c>
      <c r="Q223" s="14" t="s">
        <v>2648</v>
      </c>
      <c r="R223" s="16" t="s">
        <v>3062</v>
      </c>
      <c r="S223" s="17"/>
      <c r="T223" s="39"/>
      <c r="U223" s="40"/>
    </row>
    <row r="224" spans="1:21" s="41" customFormat="1" ht="52.5" customHeight="1">
      <c r="A224" s="212">
        <v>221</v>
      </c>
      <c r="B224" s="14" t="s">
        <v>2297</v>
      </c>
      <c r="C224" s="153"/>
      <c r="D224" s="153">
        <v>16000</v>
      </c>
      <c r="E224" s="7">
        <f t="shared" si="9"/>
        <v>-16000</v>
      </c>
      <c r="F224" s="14" t="s">
        <v>2646</v>
      </c>
      <c r="G224" s="20" t="s">
        <v>2647</v>
      </c>
      <c r="H224" s="9" t="str">
        <f>IF(G224="","","の")</f>
        <v>の</v>
      </c>
      <c r="I224" s="9" t="s">
        <v>2010</v>
      </c>
      <c r="J224" s="10"/>
      <c r="K224" s="9" t="s">
        <v>3059</v>
      </c>
      <c r="L224" s="10" t="str">
        <f t="shared" si="10"/>
        <v>運営委員会ほかの運営費（事務費等）に対する補助</v>
      </c>
      <c r="M224" s="214" t="s">
        <v>753</v>
      </c>
      <c r="N224" s="9" t="s">
        <v>3063</v>
      </c>
      <c r="O224" s="65">
        <v>10</v>
      </c>
      <c r="P224" s="169" t="s">
        <v>3061</v>
      </c>
      <c r="Q224" s="14" t="s">
        <v>2648</v>
      </c>
      <c r="R224" s="16" t="s">
        <v>3062</v>
      </c>
      <c r="S224" s="17"/>
      <c r="T224" s="39"/>
      <c r="U224" s="40"/>
    </row>
    <row r="225" spans="1:21" s="41" customFormat="1" ht="52.5" customHeight="1">
      <c r="A225" s="212">
        <v>222</v>
      </c>
      <c r="B225" s="36" t="s">
        <v>1020</v>
      </c>
      <c r="C225" s="153"/>
      <c r="D225" s="155">
        <f>382897+854014</f>
        <v>1236911</v>
      </c>
      <c r="E225" s="7">
        <f t="shared" si="9"/>
        <v>-1236911</v>
      </c>
      <c r="F225" s="36" t="s">
        <v>2649</v>
      </c>
      <c r="G225" s="15" t="s">
        <v>520</v>
      </c>
      <c r="H225" s="9" t="str">
        <f aca="true" t="shared" si="11" ref="H225:H288">IF(G225="","","の")</f>
        <v>の</v>
      </c>
      <c r="I225" s="9" t="s">
        <v>2003</v>
      </c>
      <c r="J225" s="10"/>
      <c r="K225" s="9" t="s">
        <v>513</v>
      </c>
      <c r="L225" s="10" t="str">
        <f t="shared" si="10"/>
        <v>団体の施設整備（建設費）に対する補助</v>
      </c>
      <c r="M225" s="214" t="s">
        <v>1021</v>
      </c>
      <c r="N225" s="9" t="s">
        <v>550</v>
      </c>
      <c r="O225" s="10">
        <v>4</v>
      </c>
      <c r="P225" s="180" t="s">
        <v>998</v>
      </c>
      <c r="Q225" s="10" t="s">
        <v>905</v>
      </c>
      <c r="R225" s="16" t="s">
        <v>517</v>
      </c>
      <c r="S225" s="17"/>
      <c r="T225" s="39"/>
      <c r="U225" s="40"/>
    </row>
    <row r="226" spans="1:21" s="45" customFormat="1" ht="52.5" customHeight="1">
      <c r="A226" s="212">
        <v>223</v>
      </c>
      <c r="B226" s="14" t="s">
        <v>1022</v>
      </c>
      <c r="C226" s="153"/>
      <c r="D226" s="153">
        <v>469834</v>
      </c>
      <c r="E226" s="7">
        <f t="shared" si="9"/>
        <v>-469834</v>
      </c>
      <c r="F226" s="14" t="s">
        <v>2650</v>
      </c>
      <c r="G226" s="9" t="s">
        <v>1023</v>
      </c>
      <c r="H226" s="9" t="str">
        <f t="shared" si="11"/>
        <v>の</v>
      </c>
      <c r="I226" s="9" t="s">
        <v>2010</v>
      </c>
      <c r="J226" s="10"/>
      <c r="K226" s="9" t="s">
        <v>513</v>
      </c>
      <c r="L226" s="10" t="str">
        <f t="shared" si="10"/>
        <v>施設の運営費（事務費等）に対する補助</v>
      </c>
      <c r="M226" s="214" t="s">
        <v>1021</v>
      </c>
      <c r="N226" s="9" t="s">
        <v>550</v>
      </c>
      <c r="O226" s="18">
        <v>11</v>
      </c>
      <c r="P226" s="169" t="s">
        <v>537</v>
      </c>
      <c r="Q226" s="10" t="s">
        <v>1024</v>
      </c>
      <c r="R226" s="16" t="s">
        <v>775</v>
      </c>
      <c r="S226" s="16"/>
      <c r="T226" s="39"/>
      <c r="U226" s="40"/>
    </row>
    <row r="227" spans="1:21" s="45" customFormat="1" ht="52.5" customHeight="1">
      <c r="A227" s="212">
        <v>224</v>
      </c>
      <c r="B227" s="14" t="s">
        <v>2298</v>
      </c>
      <c r="C227" s="153"/>
      <c r="D227" s="153">
        <v>1237209</v>
      </c>
      <c r="E227" s="7">
        <f t="shared" si="9"/>
        <v>-1237209</v>
      </c>
      <c r="F227" s="14" t="s">
        <v>2651</v>
      </c>
      <c r="G227" s="9" t="s">
        <v>520</v>
      </c>
      <c r="H227" s="9" t="str">
        <f t="shared" si="11"/>
        <v>の</v>
      </c>
      <c r="I227" s="9" t="s">
        <v>2003</v>
      </c>
      <c r="J227" s="18"/>
      <c r="K227" s="9" t="s">
        <v>513</v>
      </c>
      <c r="L227" s="10" t="str">
        <f t="shared" si="10"/>
        <v>団体の施設整備（建設費）に対する補助</v>
      </c>
      <c r="M227" s="214" t="s">
        <v>1021</v>
      </c>
      <c r="N227" s="9" t="s">
        <v>550</v>
      </c>
      <c r="O227" s="18">
        <v>6</v>
      </c>
      <c r="P227" s="169" t="s">
        <v>640</v>
      </c>
      <c r="Q227" s="10" t="s">
        <v>1025</v>
      </c>
      <c r="R227" s="16" t="s">
        <v>517</v>
      </c>
      <c r="S227" s="16"/>
      <c r="T227" s="39"/>
      <c r="U227" s="40"/>
    </row>
    <row r="228" spans="1:21" s="45" customFormat="1" ht="52.5" customHeight="1">
      <c r="A228" s="212">
        <v>225</v>
      </c>
      <c r="B228" s="14" t="s">
        <v>1028</v>
      </c>
      <c r="C228" s="153"/>
      <c r="D228" s="153">
        <v>200</v>
      </c>
      <c r="E228" s="7">
        <f t="shared" si="9"/>
        <v>-200</v>
      </c>
      <c r="F228" s="14" t="s">
        <v>1029</v>
      </c>
      <c r="G228" s="9" t="s">
        <v>2057</v>
      </c>
      <c r="H228" s="9" t="str">
        <f t="shared" si="11"/>
        <v>の</v>
      </c>
      <c r="I228" s="9" t="s">
        <v>2010</v>
      </c>
      <c r="J228" s="18"/>
      <c r="K228" s="9" t="s">
        <v>513</v>
      </c>
      <c r="L228" s="10" t="str">
        <f t="shared" si="10"/>
        <v>事業の運営費（事務費等）に対する補助</v>
      </c>
      <c r="M228" s="214" t="s">
        <v>1021</v>
      </c>
      <c r="N228" s="9" t="s">
        <v>550</v>
      </c>
      <c r="O228" s="18">
        <v>1</v>
      </c>
      <c r="P228" s="169" t="s">
        <v>977</v>
      </c>
      <c r="Q228" s="10" t="s">
        <v>1030</v>
      </c>
      <c r="R228" s="16" t="s">
        <v>517</v>
      </c>
      <c r="S228" s="16"/>
      <c r="T228" s="39"/>
      <c r="U228" s="40"/>
    </row>
    <row r="229" spans="1:21" s="45" customFormat="1" ht="52.5" customHeight="1">
      <c r="A229" s="212">
        <v>226</v>
      </c>
      <c r="B229" s="14" t="s">
        <v>1031</v>
      </c>
      <c r="C229" s="153"/>
      <c r="D229" s="153">
        <v>1700</v>
      </c>
      <c r="E229" s="7">
        <f t="shared" si="9"/>
        <v>-1700</v>
      </c>
      <c r="F229" s="14" t="s">
        <v>1032</v>
      </c>
      <c r="G229" s="9" t="s">
        <v>520</v>
      </c>
      <c r="H229" s="9" t="str">
        <f t="shared" si="11"/>
        <v>の</v>
      </c>
      <c r="I229" s="9" t="s">
        <v>511</v>
      </c>
      <c r="J229" s="10" t="s">
        <v>2652</v>
      </c>
      <c r="K229" s="9" t="s">
        <v>513</v>
      </c>
      <c r="L229" s="10" t="str">
        <f>IF(J229="",CONCATENATE(G229,H229,I229,K229),CONCATENATE(G229,H229,J229,K229))</f>
        <v>団体の運営費（人件費等）に対する補助</v>
      </c>
      <c r="M229" s="214" t="s">
        <v>1021</v>
      </c>
      <c r="N229" s="9" t="s">
        <v>550</v>
      </c>
      <c r="O229" s="18">
        <v>1</v>
      </c>
      <c r="P229" s="169" t="s">
        <v>524</v>
      </c>
      <c r="Q229" s="10" t="s">
        <v>1033</v>
      </c>
      <c r="R229" s="16" t="s">
        <v>517</v>
      </c>
      <c r="S229" s="16"/>
      <c r="T229" s="39"/>
      <c r="U229" s="40"/>
    </row>
    <row r="230" spans="1:21" ht="52.5" customHeight="1">
      <c r="A230" s="212">
        <v>227</v>
      </c>
      <c r="B230" s="14" t="s">
        <v>1034</v>
      </c>
      <c r="C230" s="153"/>
      <c r="D230" s="153">
        <v>4300</v>
      </c>
      <c r="E230" s="7">
        <f t="shared" si="9"/>
        <v>-4300</v>
      </c>
      <c r="F230" s="14" t="s">
        <v>1032</v>
      </c>
      <c r="G230" s="9" t="s">
        <v>2057</v>
      </c>
      <c r="H230" s="9" t="str">
        <f t="shared" si="11"/>
        <v>の</v>
      </c>
      <c r="I230" s="9" t="s">
        <v>511</v>
      </c>
      <c r="J230" s="10" t="s">
        <v>2652</v>
      </c>
      <c r="K230" s="9" t="s">
        <v>513</v>
      </c>
      <c r="L230" s="10" t="str">
        <f>IF(J230="",CONCATENATE(G230,H230,I230,K230),CONCATENATE(G230,H230,J230,K230))</f>
        <v>事業の運営費（人件費等）に対する補助</v>
      </c>
      <c r="M230" s="214" t="s">
        <v>1021</v>
      </c>
      <c r="N230" s="9" t="s">
        <v>550</v>
      </c>
      <c r="O230" s="18">
        <v>1</v>
      </c>
      <c r="P230" s="169" t="s">
        <v>529</v>
      </c>
      <c r="Q230" s="10" t="s">
        <v>1033</v>
      </c>
      <c r="R230" s="16" t="s">
        <v>517</v>
      </c>
      <c r="S230" s="16"/>
      <c r="T230" s="42"/>
      <c r="U230" s="40"/>
    </row>
    <row r="231" spans="1:21" ht="52.5" customHeight="1">
      <c r="A231" s="212">
        <v>228</v>
      </c>
      <c r="B231" s="14" t="s">
        <v>1035</v>
      </c>
      <c r="C231" s="153"/>
      <c r="D231" s="153">
        <v>205330</v>
      </c>
      <c r="E231" s="7">
        <f t="shared" si="9"/>
        <v>-205330</v>
      </c>
      <c r="F231" s="14" t="s">
        <v>809</v>
      </c>
      <c r="G231" s="9" t="s">
        <v>2057</v>
      </c>
      <c r="H231" s="9" t="str">
        <f t="shared" si="11"/>
        <v>の</v>
      </c>
      <c r="I231" s="9" t="s">
        <v>511</v>
      </c>
      <c r="J231" s="10" t="s">
        <v>2652</v>
      </c>
      <c r="K231" s="9" t="s">
        <v>513</v>
      </c>
      <c r="L231" s="10" t="str">
        <f t="shared" si="10"/>
        <v>事業の運営費（人件費等）に対する補助</v>
      </c>
      <c r="M231" s="214" t="s">
        <v>1021</v>
      </c>
      <c r="N231" s="9" t="s">
        <v>527</v>
      </c>
      <c r="O231" s="18">
        <v>1</v>
      </c>
      <c r="P231" s="169" t="s">
        <v>2054</v>
      </c>
      <c r="Q231" s="10" t="s">
        <v>1036</v>
      </c>
      <c r="R231" s="16" t="s">
        <v>517</v>
      </c>
      <c r="S231" s="16"/>
      <c r="T231" s="42"/>
      <c r="U231" s="40"/>
    </row>
    <row r="232" spans="1:21" ht="52.5" customHeight="1">
      <c r="A232" s="212">
        <v>229</v>
      </c>
      <c r="B232" s="14" t="s">
        <v>1037</v>
      </c>
      <c r="C232" s="153"/>
      <c r="D232" s="153">
        <v>1750</v>
      </c>
      <c r="E232" s="7">
        <f t="shared" si="9"/>
        <v>-1750</v>
      </c>
      <c r="F232" s="14" t="s">
        <v>2653</v>
      </c>
      <c r="G232" s="9" t="s">
        <v>1038</v>
      </c>
      <c r="H232" s="9" t="str">
        <f t="shared" si="11"/>
        <v>の</v>
      </c>
      <c r="I232" s="9" t="s">
        <v>511</v>
      </c>
      <c r="J232" s="10" t="s">
        <v>1039</v>
      </c>
      <c r="K232" s="9" t="s">
        <v>513</v>
      </c>
      <c r="L232" s="10" t="str">
        <f t="shared" si="10"/>
        <v>施設整備費用借入金の償還に対する補助</v>
      </c>
      <c r="M232" s="214" t="s">
        <v>1021</v>
      </c>
      <c r="N232" s="9" t="s">
        <v>588</v>
      </c>
      <c r="O232" s="18">
        <v>2</v>
      </c>
      <c r="P232" s="169" t="s">
        <v>2063</v>
      </c>
      <c r="Q232" s="10" t="s">
        <v>803</v>
      </c>
      <c r="R232" s="16" t="s">
        <v>517</v>
      </c>
      <c r="S232" s="16"/>
      <c r="T232" s="42"/>
      <c r="U232" s="40"/>
    </row>
    <row r="233" spans="1:21" s="41" customFormat="1" ht="52.5" customHeight="1">
      <c r="A233" s="212">
        <v>230</v>
      </c>
      <c r="B233" s="14" t="s">
        <v>2299</v>
      </c>
      <c r="C233" s="153"/>
      <c r="D233" s="153">
        <v>1129560</v>
      </c>
      <c r="E233" s="7">
        <f t="shared" si="9"/>
        <v>-1129560</v>
      </c>
      <c r="F233" s="14" t="s">
        <v>809</v>
      </c>
      <c r="G233" s="9" t="s">
        <v>520</v>
      </c>
      <c r="H233" s="9" t="str">
        <f t="shared" si="11"/>
        <v>の</v>
      </c>
      <c r="I233" s="9" t="s">
        <v>2652</v>
      </c>
      <c r="J233" s="10"/>
      <c r="K233" s="9" t="s">
        <v>513</v>
      </c>
      <c r="L233" s="10" t="str">
        <f t="shared" si="10"/>
        <v>団体の運営費（人件費等）に対する補助</v>
      </c>
      <c r="M233" s="214" t="s">
        <v>1021</v>
      </c>
      <c r="N233" s="9" t="s">
        <v>523</v>
      </c>
      <c r="O233" s="18">
        <v>1</v>
      </c>
      <c r="P233" s="169" t="s">
        <v>651</v>
      </c>
      <c r="Q233" s="10" t="s">
        <v>1036</v>
      </c>
      <c r="R233" s="16" t="s">
        <v>517</v>
      </c>
      <c r="S233" s="16"/>
      <c r="T233" s="40"/>
      <c r="U233" s="40"/>
    </row>
    <row r="234" spans="1:21" s="41" customFormat="1" ht="52.5" customHeight="1">
      <c r="A234" s="212">
        <v>231</v>
      </c>
      <c r="B234" s="14" t="s">
        <v>1040</v>
      </c>
      <c r="C234" s="153"/>
      <c r="D234" s="153">
        <v>219975</v>
      </c>
      <c r="E234" s="7">
        <f t="shared" si="9"/>
        <v>-219975</v>
      </c>
      <c r="F234" s="14" t="s">
        <v>809</v>
      </c>
      <c r="G234" s="9" t="s">
        <v>520</v>
      </c>
      <c r="H234" s="9" t="str">
        <f t="shared" si="11"/>
        <v>の</v>
      </c>
      <c r="I234" s="9" t="s">
        <v>521</v>
      </c>
      <c r="J234" s="10"/>
      <c r="K234" s="9" t="s">
        <v>513</v>
      </c>
      <c r="L234" s="10" t="str">
        <f t="shared" si="10"/>
        <v>団体の運営費（人件費）に対する補助</v>
      </c>
      <c r="M234" s="214" t="s">
        <v>1021</v>
      </c>
      <c r="N234" s="9" t="s">
        <v>527</v>
      </c>
      <c r="O234" s="18">
        <v>1</v>
      </c>
      <c r="P234" s="169" t="s">
        <v>2005</v>
      </c>
      <c r="Q234" s="10" t="s">
        <v>900</v>
      </c>
      <c r="R234" s="16" t="s">
        <v>517</v>
      </c>
      <c r="S234" s="16"/>
      <c r="T234" s="39"/>
      <c r="U234" s="40"/>
    </row>
    <row r="235" spans="1:21" s="41" customFormat="1" ht="52.5" customHeight="1">
      <c r="A235" s="212">
        <v>232</v>
      </c>
      <c r="B235" s="14" t="s">
        <v>1041</v>
      </c>
      <c r="C235" s="153"/>
      <c r="D235" s="153">
        <v>527679</v>
      </c>
      <c r="E235" s="7">
        <f t="shared" si="9"/>
        <v>-527679</v>
      </c>
      <c r="F235" s="14" t="s">
        <v>809</v>
      </c>
      <c r="G235" s="15" t="s">
        <v>520</v>
      </c>
      <c r="H235" s="9" t="str">
        <f t="shared" si="11"/>
        <v>の</v>
      </c>
      <c r="I235" s="9" t="s">
        <v>521</v>
      </c>
      <c r="J235" s="10"/>
      <c r="K235" s="9" t="s">
        <v>513</v>
      </c>
      <c r="L235" s="10" t="str">
        <f t="shared" si="10"/>
        <v>団体の運営費（人件費）に対する補助</v>
      </c>
      <c r="M235" s="214" t="s">
        <v>1021</v>
      </c>
      <c r="N235" s="9" t="s">
        <v>527</v>
      </c>
      <c r="O235" s="18">
        <v>1</v>
      </c>
      <c r="P235" s="169" t="s">
        <v>622</v>
      </c>
      <c r="Q235" s="10" t="s">
        <v>1042</v>
      </c>
      <c r="R235" s="16" t="s">
        <v>517</v>
      </c>
      <c r="S235" s="16"/>
      <c r="T235" s="39"/>
      <c r="U235" s="40"/>
    </row>
    <row r="236" spans="1:21" ht="52.5" customHeight="1">
      <c r="A236" s="212">
        <v>233</v>
      </c>
      <c r="B236" s="14" t="s">
        <v>2300</v>
      </c>
      <c r="C236" s="153"/>
      <c r="D236" s="153">
        <v>19908</v>
      </c>
      <c r="E236" s="7">
        <f t="shared" si="9"/>
        <v>-19908</v>
      </c>
      <c r="F236" s="14" t="s">
        <v>2654</v>
      </c>
      <c r="G236" s="9" t="s">
        <v>520</v>
      </c>
      <c r="H236" s="9" t="str">
        <f t="shared" si="11"/>
        <v>の</v>
      </c>
      <c r="I236" s="9" t="s">
        <v>521</v>
      </c>
      <c r="J236" s="10"/>
      <c r="K236" s="9" t="s">
        <v>513</v>
      </c>
      <c r="L236" s="10" t="str">
        <f t="shared" si="10"/>
        <v>団体の運営費（人件費）に対する補助</v>
      </c>
      <c r="M236" s="214" t="s">
        <v>1021</v>
      </c>
      <c r="N236" s="9" t="s">
        <v>2021</v>
      </c>
      <c r="O236" s="18">
        <v>9</v>
      </c>
      <c r="P236" s="169" t="s">
        <v>555</v>
      </c>
      <c r="Q236" s="10" t="s">
        <v>1043</v>
      </c>
      <c r="R236" s="16" t="s">
        <v>517</v>
      </c>
      <c r="S236" s="16"/>
      <c r="T236" s="40"/>
      <c r="U236" s="40"/>
    </row>
    <row r="237" spans="1:21" s="41" customFormat="1" ht="52.5" customHeight="1">
      <c r="A237" s="212">
        <v>234</v>
      </c>
      <c r="B237" s="14" t="s">
        <v>1044</v>
      </c>
      <c r="C237" s="153"/>
      <c r="D237" s="153">
        <v>513512</v>
      </c>
      <c r="E237" s="7">
        <f t="shared" si="9"/>
        <v>-513512</v>
      </c>
      <c r="F237" s="14" t="s">
        <v>809</v>
      </c>
      <c r="G237" s="9" t="s">
        <v>520</v>
      </c>
      <c r="H237" s="9" t="str">
        <f t="shared" si="11"/>
        <v>の</v>
      </c>
      <c r="I237" s="9" t="s">
        <v>521</v>
      </c>
      <c r="J237" s="10"/>
      <c r="K237" s="9" t="s">
        <v>513</v>
      </c>
      <c r="L237" s="10" t="str">
        <f t="shared" si="10"/>
        <v>団体の運営費（人件費）に対する補助</v>
      </c>
      <c r="M237" s="214" t="s">
        <v>1021</v>
      </c>
      <c r="N237" s="9" t="s">
        <v>527</v>
      </c>
      <c r="O237" s="18">
        <v>1</v>
      </c>
      <c r="P237" s="169" t="s">
        <v>557</v>
      </c>
      <c r="Q237" s="10" t="s">
        <v>1045</v>
      </c>
      <c r="R237" s="16" t="s">
        <v>517</v>
      </c>
      <c r="S237" s="16"/>
      <c r="T237" s="40"/>
      <c r="U237" s="40"/>
    </row>
    <row r="238" spans="1:21" s="41" customFormat="1" ht="52.5" customHeight="1">
      <c r="A238" s="212">
        <v>235</v>
      </c>
      <c r="B238" s="14" t="s">
        <v>1046</v>
      </c>
      <c r="C238" s="153"/>
      <c r="D238" s="153">
        <v>1977661</v>
      </c>
      <c r="E238" s="7">
        <f t="shared" si="9"/>
        <v>-1977661</v>
      </c>
      <c r="F238" s="14" t="s">
        <v>1047</v>
      </c>
      <c r="G238" s="9" t="s">
        <v>520</v>
      </c>
      <c r="H238" s="9" t="str">
        <f t="shared" si="11"/>
        <v>の</v>
      </c>
      <c r="I238" s="9" t="s">
        <v>521</v>
      </c>
      <c r="J238" s="10"/>
      <c r="K238" s="9" t="s">
        <v>513</v>
      </c>
      <c r="L238" s="10" t="str">
        <f t="shared" si="10"/>
        <v>団体の運営費（人件費）に対する補助</v>
      </c>
      <c r="M238" s="214" t="s">
        <v>1021</v>
      </c>
      <c r="N238" s="9" t="s">
        <v>550</v>
      </c>
      <c r="O238" s="18">
        <v>98</v>
      </c>
      <c r="P238" s="169" t="s">
        <v>557</v>
      </c>
      <c r="Q238" s="10" t="s">
        <v>1045</v>
      </c>
      <c r="R238" s="16" t="s">
        <v>775</v>
      </c>
      <c r="S238" s="16"/>
      <c r="T238" s="39"/>
      <c r="U238" s="40"/>
    </row>
    <row r="239" spans="1:21" ht="52.5" customHeight="1">
      <c r="A239" s="212">
        <v>236</v>
      </c>
      <c r="B239" s="14" t="s">
        <v>1048</v>
      </c>
      <c r="C239" s="153"/>
      <c r="D239" s="153">
        <v>1174079</v>
      </c>
      <c r="E239" s="7">
        <f t="shared" si="9"/>
        <v>-1174079</v>
      </c>
      <c r="F239" s="14" t="s">
        <v>1049</v>
      </c>
      <c r="G239" s="9" t="s">
        <v>520</v>
      </c>
      <c r="H239" s="9" t="str">
        <f t="shared" si="11"/>
        <v>の</v>
      </c>
      <c r="I239" s="9" t="s">
        <v>521</v>
      </c>
      <c r="J239" s="10"/>
      <c r="K239" s="9" t="s">
        <v>513</v>
      </c>
      <c r="L239" s="10" t="str">
        <f t="shared" si="10"/>
        <v>団体の運営費（人件費）に対する補助</v>
      </c>
      <c r="M239" s="214" t="s">
        <v>1021</v>
      </c>
      <c r="N239" s="9" t="s">
        <v>550</v>
      </c>
      <c r="O239" s="18">
        <v>14</v>
      </c>
      <c r="P239" s="169" t="s">
        <v>749</v>
      </c>
      <c r="Q239" s="10" t="s">
        <v>1042</v>
      </c>
      <c r="R239" s="16" t="s">
        <v>517</v>
      </c>
      <c r="S239" s="16"/>
      <c r="T239" s="40"/>
      <c r="U239" s="40"/>
    </row>
    <row r="240" spans="1:21" s="41" customFormat="1" ht="52.5" customHeight="1">
      <c r="A240" s="212">
        <v>237</v>
      </c>
      <c r="B240" s="14" t="s">
        <v>1050</v>
      </c>
      <c r="C240" s="153"/>
      <c r="D240" s="153">
        <v>102007</v>
      </c>
      <c r="E240" s="7">
        <f t="shared" si="9"/>
        <v>-102007</v>
      </c>
      <c r="F240" s="14" t="s">
        <v>809</v>
      </c>
      <c r="G240" s="9" t="s">
        <v>520</v>
      </c>
      <c r="H240" s="9" t="str">
        <f t="shared" si="11"/>
        <v>の</v>
      </c>
      <c r="I240" s="9" t="s">
        <v>521</v>
      </c>
      <c r="J240" s="10"/>
      <c r="K240" s="9" t="s">
        <v>513</v>
      </c>
      <c r="L240" s="10" t="str">
        <f t="shared" si="10"/>
        <v>団体の運営費（人件費）に対する補助</v>
      </c>
      <c r="M240" s="214" t="s">
        <v>1021</v>
      </c>
      <c r="N240" s="9" t="s">
        <v>527</v>
      </c>
      <c r="O240" s="18">
        <v>1</v>
      </c>
      <c r="P240" s="169" t="s">
        <v>640</v>
      </c>
      <c r="Q240" s="10" t="s">
        <v>1051</v>
      </c>
      <c r="R240" s="16" t="s">
        <v>517</v>
      </c>
      <c r="S240" s="16"/>
      <c r="T240" s="40"/>
      <c r="U240" s="40"/>
    </row>
    <row r="241" spans="1:21" s="41" customFormat="1" ht="52.5" customHeight="1">
      <c r="A241" s="212">
        <v>238</v>
      </c>
      <c r="B241" s="14" t="s">
        <v>1052</v>
      </c>
      <c r="C241" s="153"/>
      <c r="D241" s="153">
        <v>64312</v>
      </c>
      <c r="E241" s="7">
        <f t="shared" si="9"/>
        <v>-64312</v>
      </c>
      <c r="F241" s="14" t="s">
        <v>1053</v>
      </c>
      <c r="G241" s="9" t="s">
        <v>1054</v>
      </c>
      <c r="H241" s="9" t="str">
        <f t="shared" si="11"/>
        <v>の</v>
      </c>
      <c r="I241" s="9" t="s">
        <v>2010</v>
      </c>
      <c r="J241" s="10"/>
      <c r="K241" s="9" t="s">
        <v>513</v>
      </c>
      <c r="L241" s="10" t="str">
        <f t="shared" si="10"/>
        <v>ハンディキャブ事業の運営費（事務費等）に対する補助</v>
      </c>
      <c r="M241" s="214" t="s">
        <v>1021</v>
      </c>
      <c r="N241" s="9" t="s">
        <v>2030</v>
      </c>
      <c r="O241" s="18">
        <v>1</v>
      </c>
      <c r="P241" s="169" t="s">
        <v>2041</v>
      </c>
      <c r="Q241" s="10" t="s">
        <v>1055</v>
      </c>
      <c r="R241" s="16" t="s">
        <v>517</v>
      </c>
      <c r="S241" s="16"/>
      <c r="T241" s="40"/>
      <c r="U241" s="40"/>
    </row>
    <row r="242" spans="1:21" s="41" customFormat="1" ht="52.5" customHeight="1">
      <c r="A242" s="212">
        <v>239</v>
      </c>
      <c r="B242" s="14" t="s">
        <v>1056</v>
      </c>
      <c r="C242" s="153"/>
      <c r="D242" s="153">
        <v>4063</v>
      </c>
      <c r="E242" s="7">
        <f t="shared" si="9"/>
        <v>-4063</v>
      </c>
      <c r="F242" s="14" t="s">
        <v>1057</v>
      </c>
      <c r="G242" s="15" t="s">
        <v>1058</v>
      </c>
      <c r="H242" s="9" t="str">
        <f t="shared" si="11"/>
        <v>の</v>
      </c>
      <c r="I242" s="9" t="s">
        <v>2010</v>
      </c>
      <c r="J242" s="10"/>
      <c r="K242" s="9" t="s">
        <v>513</v>
      </c>
      <c r="L242" s="10" t="str">
        <f t="shared" si="10"/>
        <v>センターの運営費（事務費等）に対する補助</v>
      </c>
      <c r="M242" s="214" t="s">
        <v>1021</v>
      </c>
      <c r="N242" s="9" t="s">
        <v>550</v>
      </c>
      <c r="O242" s="18">
        <v>1</v>
      </c>
      <c r="P242" s="169" t="s">
        <v>749</v>
      </c>
      <c r="Q242" s="10" t="s">
        <v>1059</v>
      </c>
      <c r="R242" s="16" t="s">
        <v>517</v>
      </c>
      <c r="S242" s="16"/>
      <c r="T242" s="40"/>
      <c r="U242" s="40"/>
    </row>
    <row r="243" spans="1:21" s="41" customFormat="1" ht="52.5" customHeight="1">
      <c r="A243" s="212">
        <v>240</v>
      </c>
      <c r="B243" s="14" t="s">
        <v>2301</v>
      </c>
      <c r="C243" s="153"/>
      <c r="D243" s="153">
        <v>64598</v>
      </c>
      <c r="E243" s="7">
        <f t="shared" si="9"/>
        <v>-64598</v>
      </c>
      <c r="F243" s="14" t="s">
        <v>1060</v>
      </c>
      <c r="G243" s="15" t="s">
        <v>1061</v>
      </c>
      <c r="H243" s="9" t="str">
        <f t="shared" si="11"/>
        <v>の</v>
      </c>
      <c r="I243" s="9" t="s">
        <v>2010</v>
      </c>
      <c r="J243" s="10"/>
      <c r="K243" s="9" t="s">
        <v>513</v>
      </c>
      <c r="L243" s="10" t="str">
        <f t="shared" si="10"/>
        <v>ガイドボランティア事業の運営費（事務費等）に対する補助</v>
      </c>
      <c r="M243" s="214" t="s">
        <v>1021</v>
      </c>
      <c r="N243" s="9" t="s">
        <v>845</v>
      </c>
      <c r="O243" s="18">
        <v>4</v>
      </c>
      <c r="P243" s="169" t="s">
        <v>998</v>
      </c>
      <c r="Q243" s="10" t="s">
        <v>1062</v>
      </c>
      <c r="R243" s="16" t="s">
        <v>517</v>
      </c>
      <c r="S243" s="16"/>
      <c r="T243" s="40"/>
      <c r="U243" s="40"/>
    </row>
    <row r="244" spans="1:21" s="41" customFormat="1" ht="52.5" customHeight="1">
      <c r="A244" s="212">
        <v>241</v>
      </c>
      <c r="B244" s="14" t="s">
        <v>1063</v>
      </c>
      <c r="C244" s="153"/>
      <c r="D244" s="153">
        <v>277240</v>
      </c>
      <c r="E244" s="7">
        <f t="shared" si="9"/>
        <v>-277240</v>
      </c>
      <c r="F244" s="14" t="s">
        <v>1064</v>
      </c>
      <c r="G244" s="15" t="s">
        <v>520</v>
      </c>
      <c r="H244" s="9" t="str">
        <f t="shared" si="11"/>
        <v>の</v>
      </c>
      <c r="I244" s="9" t="s">
        <v>521</v>
      </c>
      <c r="J244" s="10"/>
      <c r="K244" s="9" t="s">
        <v>513</v>
      </c>
      <c r="L244" s="10" t="str">
        <f t="shared" si="10"/>
        <v>団体の運営費（人件費）に対する補助</v>
      </c>
      <c r="M244" s="214" t="s">
        <v>1021</v>
      </c>
      <c r="N244" s="9" t="s">
        <v>550</v>
      </c>
      <c r="O244" s="18">
        <v>8</v>
      </c>
      <c r="P244" s="169" t="s">
        <v>998</v>
      </c>
      <c r="Q244" s="10" t="s">
        <v>1065</v>
      </c>
      <c r="R244" s="16" t="s">
        <v>517</v>
      </c>
      <c r="S244" s="16"/>
      <c r="T244" s="40"/>
      <c r="U244" s="40"/>
    </row>
    <row r="245" spans="1:21" ht="52.5" customHeight="1">
      <c r="A245" s="212">
        <v>242</v>
      </c>
      <c r="B245" s="14" t="s">
        <v>1066</v>
      </c>
      <c r="C245" s="153"/>
      <c r="D245" s="153">
        <v>1785289</v>
      </c>
      <c r="E245" s="7">
        <f t="shared" si="9"/>
        <v>-1785289</v>
      </c>
      <c r="F245" s="14" t="s">
        <v>914</v>
      </c>
      <c r="G245" s="15" t="s">
        <v>520</v>
      </c>
      <c r="H245" s="9" t="str">
        <f t="shared" si="11"/>
        <v>の</v>
      </c>
      <c r="I245" s="9" t="s">
        <v>521</v>
      </c>
      <c r="J245" s="10"/>
      <c r="K245" s="9" t="s">
        <v>513</v>
      </c>
      <c r="L245" s="10" t="str">
        <f t="shared" si="10"/>
        <v>団体の運営費（人件費）に対する補助</v>
      </c>
      <c r="M245" s="214" t="s">
        <v>1021</v>
      </c>
      <c r="N245" s="9" t="s">
        <v>550</v>
      </c>
      <c r="O245" s="18">
        <v>156</v>
      </c>
      <c r="P245" s="169" t="s">
        <v>555</v>
      </c>
      <c r="Q245" s="10" t="s">
        <v>1067</v>
      </c>
      <c r="R245" s="16" t="s">
        <v>517</v>
      </c>
      <c r="S245" s="16"/>
      <c r="T245" s="40"/>
      <c r="U245" s="40"/>
    </row>
    <row r="246" spans="1:21" s="41" customFormat="1" ht="52.5" customHeight="1">
      <c r="A246" s="212">
        <v>243</v>
      </c>
      <c r="B246" s="14" t="s">
        <v>901</v>
      </c>
      <c r="C246" s="153"/>
      <c r="D246" s="153">
        <v>83491</v>
      </c>
      <c r="E246" s="7">
        <f t="shared" si="9"/>
        <v>-83491</v>
      </c>
      <c r="F246" s="14" t="s">
        <v>1049</v>
      </c>
      <c r="G246" s="9" t="s">
        <v>520</v>
      </c>
      <c r="H246" s="9" t="str">
        <f t="shared" si="11"/>
        <v>の</v>
      </c>
      <c r="I246" s="9" t="s">
        <v>521</v>
      </c>
      <c r="J246" s="10"/>
      <c r="K246" s="9" t="s">
        <v>513</v>
      </c>
      <c r="L246" s="10" t="str">
        <f t="shared" si="10"/>
        <v>団体の運営費（人件費）に対する補助</v>
      </c>
      <c r="M246" s="214" t="s">
        <v>1021</v>
      </c>
      <c r="N246" s="9" t="s">
        <v>550</v>
      </c>
      <c r="O246" s="18">
        <v>4</v>
      </c>
      <c r="P246" s="169" t="s">
        <v>749</v>
      </c>
      <c r="Q246" s="10" t="s">
        <v>903</v>
      </c>
      <c r="R246" s="16" t="s">
        <v>517</v>
      </c>
      <c r="S246" s="16"/>
      <c r="T246" s="42"/>
      <c r="U246" s="40"/>
    </row>
    <row r="247" spans="1:21" s="41" customFormat="1" ht="52.5" customHeight="1">
      <c r="A247" s="212">
        <v>244</v>
      </c>
      <c r="B247" s="14" t="s">
        <v>1068</v>
      </c>
      <c r="C247" s="153"/>
      <c r="D247" s="153">
        <v>9000</v>
      </c>
      <c r="E247" s="7">
        <f t="shared" si="9"/>
        <v>-9000</v>
      </c>
      <c r="F247" s="14" t="s">
        <v>1069</v>
      </c>
      <c r="G247" s="9" t="s">
        <v>520</v>
      </c>
      <c r="H247" s="9" t="str">
        <f t="shared" si="11"/>
        <v>の</v>
      </c>
      <c r="I247" s="9" t="s">
        <v>2010</v>
      </c>
      <c r="J247" s="10"/>
      <c r="K247" s="9" t="s">
        <v>513</v>
      </c>
      <c r="L247" s="10" t="str">
        <f t="shared" si="10"/>
        <v>団体の運営費（事務費等）に対する補助</v>
      </c>
      <c r="M247" s="214" t="s">
        <v>1021</v>
      </c>
      <c r="N247" s="9" t="s">
        <v>550</v>
      </c>
      <c r="O247" s="18">
        <v>1</v>
      </c>
      <c r="P247" s="169" t="s">
        <v>529</v>
      </c>
      <c r="Q247" s="10" t="s">
        <v>1070</v>
      </c>
      <c r="R247" s="16" t="s">
        <v>517</v>
      </c>
      <c r="S247" s="16"/>
      <c r="T247" s="42"/>
      <c r="U247" s="40"/>
    </row>
    <row r="248" spans="1:21" ht="52.5" customHeight="1">
      <c r="A248" s="212">
        <v>245</v>
      </c>
      <c r="B248" s="14" t="s">
        <v>1071</v>
      </c>
      <c r="C248" s="153"/>
      <c r="D248" s="153">
        <v>184488</v>
      </c>
      <c r="E248" s="7">
        <f t="shared" si="9"/>
        <v>-184488</v>
      </c>
      <c r="F248" s="14" t="s">
        <v>1072</v>
      </c>
      <c r="G248" s="9" t="s">
        <v>520</v>
      </c>
      <c r="H248" s="9" t="str">
        <f t="shared" si="11"/>
        <v>の</v>
      </c>
      <c r="I248" s="9" t="s">
        <v>521</v>
      </c>
      <c r="J248" s="10"/>
      <c r="K248" s="9" t="s">
        <v>513</v>
      </c>
      <c r="L248" s="10" t="str">
        <f t="shared" si="10"/>
        <v>団体の運営費（人件費）に対する補助</v>
      </c>
      <c r="M248" s="214" t="s">
        <v>1021</v>
      </c>
      <c r="N248" s="9" t="s">
        <v>527</v>
      </c>
      <c r="O248" s="18">
        <v>1</v>
      </c>
      <c r="P248" s="169" t="s">
        <v>2031</v>
      </c>
      <c r="Q248" s="10" t="s">
        <v>1073</v>
      </c>
      <c r="R248" s="16" t="s">
        <v>517</v>
      </c>
      <c r="S248" s="16"/>
      <c r="T248" s="40"/>
      <c r="U248" s="40"/>
    </row>
    <row r="249" spans="1:21" ht="52.5" customHeight="1">
      <c r="A249" s="212">
        <v>246</v>
      </c>
      <c r="B249" s="14" t="s">
        <v>1074</v>
      </c>
      <c r="C249" s="153"/>
      <c r="D249" s="153">
        <v>1290</v>
      </c>
      <c r="E249" s="7">
        <f t="shared" si="9"/>
        <v>-1290</v>
      </c>
      <c r="F249" s="14" t="s">
        <v>1075</v>
      </c>
      <c r="G249" s="15" t="s">
        <v>520</v>
      </c>
      <c r="H249" s="9" t="str">
        <f t="shared" si="11"/>
        <v>の</v>
      </c>
      <c r="I249" s="9" t="s">
        <v>2010</v>
      </c>
      <c r="J249" s="10"/>
      <c r="K249" s="9" t="s">
        <v>513</v>
      </c>
      <c r="L249" s="10" t="str">
        <f t="shared" si="10"/>
        <v>団体の運営費（事務費等）に対する補助</v>
      </c>
      <c r="M249" s="214" t="s">
        <v>1021</v>
      </c>
      <c r="N249" s="9" t="s">
        <v>550</v>
      </c>
      <c r="O249" s="18">
        <v>3</v>
      </c>
      <c r="P249" s="169" t="s">
        <v>842</v>
      </c>
      <c r="Q249" s="10" t="s">
        <v>1076</v>
      </c>
      <c r="R249" s="16" t="s">
        <v>517</v>
      </c>
      <c r="S249" s="16"/>
      <c r="T249" s="40"/>
      <c r="U249" s="40"/>
    </row>
    <row r="250" spans="1:21" s="41" customFormat="1" ht="52.5" customHeight="1">
      <c r="A250" s="212">
        <v>247</v>
      </c>
      <c r="B250" s="14" t="s">
        <v>1077</v>
      </c>
      <c r="C250" s="153"/>
      <c r="D250" s="153">
        <v>19276</v>
      </c>
      <c r="E250" s="7">
        <f t="shared" si="9"/>
        <v>-19276</v>
      </c>
      <c r="F250" s="14" t="s">
        <v>1078</v>
      </c>
      <c r="G250" s="15" t="s">
        <v>520</v>
      </c>
      <c r="H250" s="9" t="str">
        <f t="shared" si="11"/>
        <v>の</v>
      </c>
      <c r="I250" s="9" t="s">
        <v>526</v>
      </c>
      <c r="J250" s="10"/>
      <c r="K250" s="9" t="s">
        <v>513</v>
      </c>
      <c r="L250" s="10" t="str">
        <f t="shared" si="10"/>
        <v>団体の事業費に対する補助</v>
      </c>
      <c r="M250" s="214" t="s">
        <v>1021</v>
      </c>
      <c r="N250" s="9" t="s">
        <v>550</v>
      </c>
      <c r="O250" s="18">
        <v>1</v>
      </c>
      <c r="P250" s="169" t="s">
        <v>2005</v>
      </c>
      <c r="Q250" s="10" t="s">
        <v>1079</v>
      </c>
      <c r="R250" s="16" t="s">
        <v>517</v>
      </c>
      <c r="S250" s="16"/>
      <c r="T250" s="42"/>
      <c r="U250" s="40"/>
    </row>
    <row r="251" spans="1:21" s="41" customFormat="1" ht="52.5" customHeight="1">
      <c r="A251" s="212">
        <v>248</v>
      </c>
      <c r="B251" s="14" t="s">
        <v>2302</v>
      </c>
      <c r="C251" s="153"/>
      <c r="D251" s="153">
        <v>68464</v>
      </c>
      <c r="E251" s="7">
        <f t="shared" si="9"/>
        <v>-68464</v>
      </c>
      <c r="F251" s="14" t="s">
        <v>1080</v>
      </c>
      <c r="G251" s="15" t="s">
        <v>520</v>
      </c>
      <c r="H251" s="9" t="str">
        <f t="shared" si="11"/>
        <v>の</v>
      </c>
      <c r="I251" s="9" t="s">
        <v>521</v>
      </c>
      <c r="J251" s="10"/>
      <c r="K251" s="9" t="s">
        <v>513</v>
      </c>
      <c r="L251" s="10" t="str">
        <f t="shared" si="10"/>
        <v>団体の運営費（人件費）に対する補助</v>
      </c>
      <c r="M251" s="214" t="s">
        <v>1021</v>
      </c>
      <c r="N251" s="9" t="s">
        <v>527</v>
      </c>
      <c r="O251" s="18">
        <v>1</v>
      </c>
      <c r="P251" s="169" t="s">
        <v>2005</v>
      </c>
      <c r="Q251" s="10" t="s">
        <v>1081</v>
      </c>
      <c r="R251" s="16" t="s">
        <v>517</v>
      </c>
      <c r="S251" s="16"/>
      <c r="T251" s="42"/>
      <c r="U251" s="40"/>
    </row>
    <row r="252" spans="1:21" ht="52.5" customHeight="1">
      <c r="A252" s="212">
        <v>249</v>
      </c>
      <c r="B252" s="14" t="s">
        <v>1082</v>
      </c>
      <c r="C252" s="153"/>
      <c r="D252" s="153">
        <v>324020</v>
      </c>
      <c r="E252" s="7">
        <f t="shared" si="9"/>
        <v>-324020</v>
      </c>
      <c r="F252" s="14" t="s">
        <v>1083</v>
      </c>
      <c r="G252" s="15" t="s">
        <v>520</v>
      </c>
      <c r="H252" s="9" t="str">
        <f t="shared" si="11"/>
        <v>の</v>
      </c>
      <c r="I252" s="9" t="s">
        <v>2010</v>
      </c>
      <c r="J252" s="10"/>
      <c r="K252" s="9" t="s">
        <v>513</v>
      </c>
      <c r="L252" s="10" t="str">
        <f t="shared" si="10"/>
        <v>団体の運営費（事務費等）に対する補助</v>
      </c>
      <c r="M252" s="214" t="s">
        <v>1021</v>
      </c>
      <c r="N252" s="9" t="s">
        <v>550</v>
      </c>
      <c r="O252" s="18">
        <v>1</v>
      </c>
      <c r="P252" s="169" t="s">
        <v>1084</v>
      </c>
      <c r="Q252" s="10" t="s">
        <v>2655</v>
      </c>
      <c r="R252" s="16" t="s">
        <v>517</v>
      </c>
      <c r="S252" s="16"/>
      <c r="T252" s="40"/>
      <c r="U252" s="40"/>
    </row>
    <row r="253" spans="1:21" ht="52.5" customHeight="1">
      <c r="A253" s="212">
        <v>250</v>
      </c>
      <c r="B253" s="14" t="s">
        <v>1082</v>
      </c>
      <c r="C253" s="153"/>
      <c r="D253" s="153">
        <v>2553</v>
      </c>
      <c r="E253" s="7">
        <f t="shared" si="9"/>
        <v>-2553</v>
      </c>
      <c r="F253" s="14" t="s">
        <v>2656</v>
      </c>
      <c r="G253" s="9" t="s">
        <v>520</v>
      </c>
      <c r="H253" s="9" t="str">
        <f t="shared" si="11"/>
        <v>の</v>
      </c>
      <c r="I253" s="9" t="s">
        <v>2010</v>
      </c>
      <c r="J253" s="10"/>
      <c r="K253" s="9" t="s">
        <v>513</v>
      </c>
      <c r="L253" s="10" t="str">
        <f t="shared" si="10"/>
        <v>団体の運営費（事務費等）に対する補助</v>
      </c>
      <c r="M253" s="214" t="s">
        <v>1021</v>
      </c>
      <c r="N253" s="9" t="s">
        <v>2030</v>
      </c>
      <c r="O253" s="18">
        <v>41</v>
      </c>
      <c r="P253" s="169" t="s">
        <v>1084</v>
      </c>
      <c r="Q253" s="10" t="s">
        <v>2655</v>
      </c>
      <c r="R253" s="16" t="s">
        <v>517</v>
      </c>
      <c r="S253" s="16"/>
      <c r="T253" s="40"/>
      <c r="U253" s="40"/>
    </row>
    <row r="254" spans="1:21" ht="52.5" customHeight="1">
      <c r="A254" s="212">
        <v>251</v>
      </c>
      <c r="B254" s="14" t="s">
        <v>1085</v>
      </c>
      <c r="C254" s="153"/>
      <c r="D254" s="153">
        <v>3901</v>
      </c>
      <c r="E254" s="7">
        <f t="shared" si="9"/>
        <v>-3901</v>
      </c>
      <c r="F254" s="14" t="s">
        <v>1086</v>
      </c>
      <c r="G254" s="9" t="s">
        <v>520</v>
      </c>
      <c r="H254" s="9" t="str">
        <f t="shared" si="11"/>
        <v>の</v>
      </c>
      <c r="I254" s="9" t="s">
        <v>511</v>
      </c>
      <c r="J254" s="10" t="s">
        <v>2657</v>
      </c>
      <c r="K254" s="9" t="s">
        <v>513</v>
      </c>
      <c r="L254" s="10" t="str">
        <f t="shared" si="10"/>
        <v>団体の協働事業の運営費（人件費等）に対する補助</v>
      </c>
      <c r="M254" s="214" t="s">
        <v>1021</v>
      </c>
      <c r="N254" s="9" t="s">
        <v>2021</v>
      </c>
      <c r="O254" s="18">
        <v>1</v>
      </c>
      <c r="P254" s="169" t="s">
        <v>536</v>
      </c>
      <c r="Q254" s="10" t="s">
        <v>1087</v>
      </c>
      <c r="R254" s="16" t="s">
        <v>517</v>
      </c>
      <c r="S254" s="16"/>
      <c r="T254" s="40"/>
      <c r="U254" s="40"/>
    </row>
    <row r="255" spans="1:21" ht="52.5" customHeight="1">
      <c r="A255" s="212">
        <v>252</v>
      </c>
      <c r="B255" s="14" t="s">
        <v>1088</v>
      </c>
      <c r="C255" s="153"/>
      <c r="D255" s="153">
        <v>9996</v>
      </c>
      <c r="E255" s="7">
        <f t="shared" si="9"/>
        <v>-9996</v>
      </c>
      <c r="F255" s="14" t="s">
        <v>2658</v>
      </c>
      <c r="G255" s="9" t="s">
        <v>2057</v>
      </c>
      <c r="H255" s="9" t="str">
        <f t="shared" si="11"/>
        <v>の</v>
      </c>
      <c r="I255" s="9" t="s">
        <v>2010</v>
      </c>
      <c r="J255" s="18"/>
      <c r="K255" s="9" t="s">
        <v>513</v>
      </c>
      <c r="L255" s="10" t="str">
        <f t="shared" si="10"/>
        <v>事業の運営費（事務費等）に対する補助</v>
      </c>
      <c r="M255" s="214" t="s">
        <v>1021</v>
      </c>
      <c r="N255" s="9" t="s">
        <v>550</v>
      </c>
      <c r="O255" s="18">
        <v>1</v>
      </c>
      <c r="P255" s="169" t="s">
        <v>2016</v>
      </c>
      <c r="Q255" s="10" t="s">
        <v>1089</v>
      </c>
      <c r="R255" s="16" t="s">
        <v>517</v>
      </c>
      <c r="S255" s="16"/>
      <c r="T255" s="40"/>
      <c r="U255" s="40"/>
    </row>
    <row r="256" spans="1:21" ht="52.5" customHeight="1">
      <c r="A256" s="212">
        <v>253</v>
      </c>
      <c r="B256" s="14" t="s">
        <v>1090</v>
      </c>
      <c r="C256" s="153"/>
      <c r="D256" s="153">
        <f>1522+494+6569</f>
        <v>8585</v>
      </c>
      <c r="E256" s="7">
        <f t="shared" si="9"/>
        <v>-8585</v>
      </c>
      <c r="F256" s="14" t="s">
        <v>1091</v>
      </c>
      <c r="G256" s="9" t="s">
        <v>1092</v>
      </c>
      <c r="H256" s="9" t="str">
        <f t="shared" si="11"/>
        <v>の</v>
      </c>
      <c r="I256" s="9" t="s">
        <v>512</v>
      </c>
      <c r="J256" s="10"/>
      <c r="K256" s="9" t="s">
        <v>513</v>
      </c>
      <c r="L256" s="10" t="str">
        <f t="shared" si="10"/>
        <v>災害時特別避難場所応急備蓄物資の購入に対する補助</v>
      </c>
      <c r="M256" s="214" t="s">
        <v>1021</v>
      </c>
      <c r="N256" s="9" t="s">
        <v>1093</v>
      </c>
      <c r="O256" s="18">
        <v>489</v>
      </c>
      <c r="P256" s="169" t="s">
        <v>533</v>
      </c>
      <c r="Q256" s="10" t="s">
        <v>1094</v>
      </c>
      <c r="R256" s="16" t="s">
        <v>517</v>
      </c>
      <c r="S256" s="16"/>
      <c r="T256" s="40"/>
      <c r="U256" s="40"/>
    </row>
    <row r="257" spans="1:21" ht="52.5" customHeight="1">
      <c r="A257" s="212">
        <v>254</v>
      </c>
      <c r="B257" s="14" t="s">
        <v>1095</v>
      </c>
      <c r="C257" s="153"/>
      <c r="D257" s="7">
        <v>128012</v>
      </c>
      <c r="E257" s="7">
        <f t="shared" si="9"/>
        <v>-128012</v>
      </c>
      <c r="F257" s="14" t="s">
        <v>1096</v>
      </c>
      <c r="G257" s="9" t="s">
        <v>1097</v>
      </c>
      <c r="H257" s="9" t="str">
        <f t="shared" si="11"/>
        <v>の</v>
      </c>
      <c r="I257" s="9" t="s">
        <v>752</v>
      </c>
      <c r="J257" s="10"/>
      <c r="K257" s="9" t="s">
        <v>513</v>
      </c>
      <c r="L257" s="10" t="str">
        <f t="shared" si="10"/>
        <v>福祉施設整備費用借入金の元金償還に対する補助</v>
      </c>
      <c r="M257" s="214" t="s">
        <v>1021</v>
      </c>
      <c r="N257" s="9" t="s">
        <v>550</v>
      </c>
      <c r="O257" s="18">
        <v>24</v>
      </c>
      <c r="P257" s="169" t="s">
        <v>2060</v>
      </c>
      <c r="Q257" s="10" t="s">
        <v>803</v>
      </c>
      <c r="R257" s="16" t="s">
        <v>517</v>
      </c>
      <c r="S257" s="16"/>
      <c r="T257" s="40"/>
      <c r="U257" s="40"/>
    </row>
    <row r="258" spans="1:21" ht="52.5" customHeight="1">
      <c r="A258" s="212">
        <v>255</v>
      </c>
      <c r="B258" s="14" t="s">
        <v>2303</v>
      </c>
      <c r="C258" s="153"/>
      <c r="D258" s="153">
        <v>2043174</v>
      </c>
      <c r="E258" s="7">
        <f t="shared" si="9"/>
        <v>-2043174</v>
      </c>
      <c r="F258" s="14" t="s">
        <v>1411</v>
      </c>
      <c r="G258" s="9" t="s">
        <v>1097</v>
      </c>
      <c r="H258" s="9" t="str">
        <f t="shared" si="11"/>
        <v>の</v>
      </c>
      <c r="I258" s="9" t="s">
        <v>2659</v>
      </c>
      <c r="J258" s="10"/>
      <c r="K258" s="9" t="s">
        <v>513</v>
      </c>
      <c r="L258" s="10" t="str">
        <f t="shared" si="10"/>
        <v>福祉施設整備費用借入金の元金償還及び利子補給に対する補助</v>
      </c>
      <c r="M258" s="214" t="s">
        <v>1021</v>
      </c>
      <c r="N258" s="9" t="s">
        <v>612</v>
      </c>
      <c r="O258" s="18">
        <v>384</v>
      </c>
      <c r="P258" s="169" t="s">
        <v>554</v>
      </c>
      <c r="Q258" s="10" t="s">
        <v>803</v>
      </c>
      <c r="R258" s="16" t="s">
        <v>517</v>
      </c>
      <c r="S258" s="16"/>
      <c r="T258" s="40"/>
      <c r="U258" s="40"/>
    </row>
    <row r="259" spans="1:21" ht="52.5" customHeight="1">
      <c r="A259" s="212">
        <v>256</v>
      </c>
      <c r="B259" s="14" t="s">
        <v>2304</v>
      </c>
      <c r="C259" s="153"/>
      <c r="D259" s="153">
        <v>1275982</v>
      </c>
      <c r="E259" s="7">
        <f t="shared" si="9"/>
        <v>-1275982</v>
      </c>
      <c r="F259" s="14" t="s">
        <v>2660</v>
      </c>
      <c r="G259" s="9" t="s">
        <v>1097</v>
      </c>
      <c r="H259" s="9" t="str">
        <f t="shared" si="11"/>
        <v>の</v>
      </c>
      <c r="I259" s="9" t="s">
        <v>752</v>
      </c>
      <c r="J259" s="10"/>
      <c r="K259" s="9" t="s">
        <v>513</v>
      </c>
      <c r="L259" s="10" t="str">
        <f t="shared" si="10"/>
        <v>福祉施設整備費用借入金の元金償還に対する補助</v>
      </c>
      <c r="M259" s="214" t="s">
        <v>1021</v>
      </c>
      <c r="N259" s="9" t="s">
        <v>612</v>
      </c>
      <c r="O259" s="18">
        <v>57</v>
      </c>
      <c r="P259" s="169" t="s">
        <v>584</v>
      </c>
      <c r="Q259" s="10" t="s">
        <v>803</v>
      </c>
      <c r="R259" s="16" t="s">
        <v>517</v>
      </c>
      <c r="S259" s="16"/>
      <c r="T259" s="40"/>
      <c r="U259" s="40"/>
    </row>
    <row r="260" spans="1:21" s="41" customFormat="1" ht="52.5" customHeight="1">
      <c r="A260" s="212">
        <v>257</v>
      </c>
      <c r="B260" s="14" t="s">
        <v>1412</v>
      </c>
      <c r="C260" s="153"/>
      <c r="D260" s="153">
        <f>221072+374394</f>
        <v>595466</v>
      </c>
      <c r="E260" s="7">
        <f t="shared" si="9"/>
        <v>-595466</v>
      </c>
      <c r="F260" s="14" t="s">
        <v>1413</v>
      </c>
      <c r="G260" s="9" t="s">
        <v>1097</v>
      </c>
      <c r="H260" s="9" t="str">
        <f t="shared" si="11"/>
        <v>の</v>
      </c>
      <c r="I260" s="9" t="s">
        <v>752</v>
      </c>
      <c r="J260" s="10"/>
      <c r="K260" s="9" t="s">
        <v>513</v>
      </c>
      <c r="L260" s="10" t="str">
        <f t="shared" si="10"/>
        <v>福祉施設整備費用借入金の元金償還に対する補助</v>
      </c>
      <c r="M260" s="214" t="s">
        <v>1021</v>
      </c>
      <c r="N260" s="9" t="s">
        <v>550</v>
      </c>
      <c r="O260" s="18">
        <v>19</v>
      </c>
      <c r="P260" s="169" t="s">
        <v>584</v>
      </c>
      <c r="Q260" s="10" t="s">
        <v>803</v>
      </c>
      <c r="R260" s="16" t="s">
        <v>517</v>
      </c>
      <c r="S260" s="16"/>
      <c r="T260" s="40"/>
      <c r="U260" s="40"/>
    </row>
    <row r="261" spans="1:21" s="41" customFormat="1" ht="52.5" customHeight="1">
      <c r="A261" s="212">
        <v>258</v>
      </c>
      <c r="B261" s="14" t="s">
        <v>2305</v>
      </c>
      <c r="C261" s="153"/>
      <c r="D261" s="7">
        <v>81220</v>
      </c>
      <c r="E261" s="7">
        <f aca="true" t="shared" si="12" ref="E261:E324">C261-D261</f>
        <v>-81220</v>
      </c>
      <c r="F261" s="14" t="s">
        <v>809</v>
      </c>
      <c r="G261" s="9" t="s">
        <v>1097</v>
      </c>
      <c r="H261" s="9" t="str">
        <f t="shared" si="11"/>
        <v>の</v>
      </c>
      <c r="I261" s="9" t="s">
        <v>805</v>
      </c>
      <c r="J261" s="10"/>
      <c r="K261" s="9" t="s">
        <v>513</v>
      </c>
      <c r="L261" s="10" t="str">
        <f t="shared" si="10"/>
        <v>福祉施設整備費用借入金の利子償還に対する補助</v>
      </c>
      <c r="M261" s="214" t="s">
        <v>1021</v>
      </c>
      <c r="N261" s="9" t="s">
        <v>527</v>
      </c>
      <c r="O261" s="18">
        <v>1</v>
      </c>
      <c r="P261" s="169" t="s">
        <v>584</v>
      </c>
      <c r="Q261" s="10" t="s">
        <v>900</v>
      </c>
      <c r="R261" s="16" t="s">
        <v>517</v>
      </c>
      <c r="S261" s="16"/>
      <c r="T261" s="40"/>
      <c r="U261" s="40"/>
    </row>
    <row r="262" spans="1:21" s="41" customFormat="1" ht="52.5" customHeight="1">
      <c r="A262" s="212">
        <v>259</v>
      </c>
      <c r="B262" s="14" t="s">
        <v>2306</v>
      </c>
      <c r="C262" s="153"/>
      <c r="D262" s="153">
        <v>74925</v>
      </c>
      <c r="E262" s="7">
        <f t="shared" si="12"/>
        <v>-74925</v>
      </c>
      <c r="F262" s="14" t="s">
        <v>1414</v>
      </c>
      <c r="G262" s="9" t="s">
        <v>1097</v>
      </c>
      <c r="H262" s="9" t="str">
        <f t="shared" si="11"/>
        <v>の</v>
      </c>
      <c r="I262" s="9" t="s">
        <v>805</v>
      </c>
      <c r="J262" s="10"/>
      <c r="K262" s="9" t="s">
        <v>513</v>
      </c>
      <c r="L262" s="10" t="str">
        <f t="shared" si="10"/>
        <v>福祉施設整備費用借入金の利子償還に対する補助</v>
      </c>
      <c r="M262" s="214" t="s">
        <v>1021</v>
      </c>
      <c r="N262" s="9" t="s">
        <v>612</v>
      </c>
      <c r="O262" s="18">
        <v>37</v>
      </c>
      <c r="P262" s="169" t="s">
        <v>1415</v>
      </c>
      <c r="Q262" s="10" t="s">
        <v>803</v>
      </c>
      <c r="R262" s="16" t="s">
        <v>517</v>
      </c>
      <c r="S262" s="16"/>
      <c r="T262" s="40"/>
      <c r="U262" s="40"/>
    </row>
    <row r="263" spans="1:21" ht="52.5" customHeight="1">
      <c r="A263" s="212">
        <v>260</v>
      </c>
      <c r="B263" s="14" t="s">
        <v>2307</v>
      </c>
      <c r="C263" s="153"/>
      <c r="D263" s="153">
        <v>262</v>
      </c>
      <c r="E263" s="7">
        <f t="shared" si="12"/>
        <v>-262</v>
      </c>
      <c r="F263" s="14" t="s">
        <v>1416</v>
      </c>
      <c r="G263" s="9" t="s">
        <v>1097</v>
      </c>
      <c r="H263" s="9" t="str">
        <f t="shared" si="11"/>
        <v>の</v>
      </c>
      <c r="I263" s="9" t="s">
        <v>805</v>
      </c>
      <c r="J263" s="10"/>
      <c r="K263" s="9" t="s">
        <v>513</v>
      </c>
      <c r="L263" s="10" t="str">
        <f t="shared" si="10"/>
        <v>福祉施設整備費用借入金の利子償還に対する補助</v>
      </c>
      <c r="M263" s="214" t="s">
        <v>1021</v>
      </c>
      <c r="N263" s="9" t="s">
        <v>612</v>
      </c>
      <c r="O263" s="18">
        <v>2</v>
      </c>
      <c r="P263" s="169" t="s">
        <v>2054</v>
      </c>
      <c r="Q263" s="10" t="s">
        <v>803</v>
      </c>
      <c r="R263" s="16" t="s">
        <v>517</v>
      </c>
      <c r="S263" s="16"/>
      <c r="T263" s="40"/>
      <c r="U263" s="40"/>
    </row>
    <row r="264" spans="1:21" ht="52.5" customHeight="1">
      <c r="A264" s="212">
        <v>261</v>
      </c>
      <c r="B264" s="14" t="s">
        <v>2308</v>
      </c>
      <c r="C264" s="153"/>
      <c r="D264" s="153">
        <v>1112721</v>
      </c>
      <c r="E264" s="7">
        <f t="shared" si="12"/>
        <v>-1112721</v>
      </c>
      <c r="F264" s="14" t="s">
        <v>914</v>
      </c>
      <c r="G264" s="9" t="s">
        <v>520</v>
      </c>
      <c r="H264" s="9" t="str">
        <f t="shared" si="11"/>
        <v>の</v>
      </c>
      <c r="I264" s="9" t="s">
        <v>2003</v>
      </c>
      <c r="J264" s="10"/>
      <c r="K264" s="9" t="s">
        <v>513</v>
      </c>
      <c r="L264" s="10" t="str">
        <f t="shared" si="10"/>
        <v>団体の施設整備（建設費）に対する補助</v>
      </c>
      <c r="M264" s="214" t="s">
        <v>1021</v>
      </c>
      <c r="N264" s="9" t="s">
        <v>2030</v>
      </c>
      <c r="O264" s="18">
        <v>126</v>
      </c>
      <c r="P264" s="169" t="s">
        <v>2016</v>
      </c>
      <c r="Q264" s="10" t="s">
        <v>1417</v>
      </c>
      <c r="R264" s="16" t="s">
        <v>517</v>
      </c>
      <c r="S264" s="16"/>
      <c r="T264" s="40"/>
      <c r="U264" s="40"/>
    </row>
    <row r="265" spans="1:21" ht="52.5" customHeight="1">
      <c r="A265" s="212">
        <v>262</v>
      </c>
      <c r="B265" s="14" t="s">
        <v>1418</v>
      </c>
      <c r="C265" s="153"/>
      <c r="D265" s="153">
        <v>3500</v>
      </c>
      <c r="E265" s="7">
        <f t="shared" si="12"/>
        <v>-3500</v>
      </c>
      <c r="F265" s="14" t="s">
        <v>1057</v>
      </c>
      <c r="G265" s="9" t="s">
        <v>520</v>
      </c>
      <c r="H265" s="9" t="str">
        <f t="shared" si="11"/>
        <v>の</v>
      </c>
      <c r="I265" s="9" t="s">
        <v>2010</v>
      </c>
      <c r="J265" s="10"/>
      <c r="K265" s="9" t="s">
        <v>513</v>
      </c>
      <c r="L265" s="10" t="str">
        <f t="shared" si="10"/>
        <v>団体の運営費（事務費等）に対する補助</v>
      </c>
      <c r="M265" s="214" t="s">
        <v>1021</v>
      </c>
      <c r="N265" s="9" t="s">
        <v>550</v>
      </c>
      <c r="O265" s="18">
        <v>1</v>
      </c>
      <c r="P265" s="169" t="s">
        <v>613</v>
      </c>
      <c r="Q265" s="10" t="s">
        <v>1419</v>
      </c>
      <c r="R265" s="16" t="s">
        <v>2027</v>
      </c>
      <c r="S265" s="16"/>
      <c r="T265" s="40"/>
      <c r="U265" s="40"/>
    </row>
    <row r="266" spans="1:21" ht="52.5" customHeight="1">
      <c r="A266" s="212">
        <v>263</v>
      </c>
      <c r="B266" s="14" t="s">
        <v>1418</v>
      </c>
      <c r="C266" s="153"/>
      <c r="D266" s="153">
        <v>600</v>
      </c>
      <c r="E266" s="7">
        <f t="shared" si="12"/>
        <v>-600</v>
      </c>
      <c r="F266" s="14" t="s">
        <v>1420</v>
      </c>
      <c r="G266" s="15" t="s">
        <v>520</v>
      </c>
      <c r="H266" s="9" t="str">
        <f t="shared" si="11"/>
        <v>の</v>
      </c>
      <c r="I266" s="9" t="s">
        <v>2010</v>
      </c>
      <c r="J266" s="10"/>
      <c r="K266" s="9" t="s">
        <v>513</v>
      </c>
      <c r="L266" s="10" t="str">
        <f t="shared" si="10"/>
        <v>団体の運営費（事務費等）に対する補助</v>
      </c>
      <c r="M266" s="214" t="s">
        <v>1021</v>
      </c>
      <c r="N266" s="9" t="s">
        <v>2030</v>
      </c>
      <c r="O266" s="18">
        <v>1</v>
      </c>
      <c r="P266" s="169" t="s">
        <v>651</v>
      </c>
      <c r="Q266" s="10" t="s">
        <v>1419</v>
      </c>
      <c r="R266" s="16" t="s">
        <v>2027</v>
      </c>
      <c r="S266" s="16"/>
      <c r="T266" s="40"/>
      <c r="U266" s="40"/>
    </row>
    <row r="267" spans="1:21" ht="52.5" customHeight="1">
      <c r="A267" s="212">
        <v>264</v>
      </c>
      <c r="B267" s="14" t="s">
        <v>1418</v>
      </c>
      <c r="C267" s="153"/>
      <c r="D267" s="153">
        <v>700</v>
      </c>
      <c r="E267" s="7">
        <f t="shared" si="12"/>
        <v>-700</v>
      </c>
      <c r="F267" s="14" t="s">
        <v>1421</v>
      </c>
      <c r="G267" s="15" t="s">
        <v>520</v>
      </c>
      <c r="H267" s="9" t="str">
        <f t="shared" si="11"/>
        <v>の</v>
      </c>
      <c r="I267" s="9" t="s">
        <v>2010</v>
      </c>
      <c r="J267" s="10"/>
      <c r="K267" s="9" t="s">
        <v>513</v>
      </c>
      <c r="L267" s="10" t="str">
        <f aca="true" t="shared" si="13" ref="L267:L330">IF(J267="",CONCATENATE(G267,H267,I267,K267),CONCATENATE(G267,H267,J267,K267))</f>
        <v>団体の運営費（事務費等）に対する補助</v>
      </c>
      <c r="M267" s="214" t="s">
        <v>1021</v>
      </c>
      <c r="N267" s="9" t="s">
        <v>550</v>
      </c>
      <c r="O267" s="18">
        <v>1</v>
      </c>
      <c r="P267" s="169" t="s">
        <v>626</v>
      </c>
      <c r="Q267" s="10" t="s">
        <v>1419</v>
      </c>
      <c r="R267" s="16" t="s">
        <v>2027</v>
      </c>
      <c r="S267" s="16"/>
      <c r="T267" s="40"/>
      <c r="U267" s="40"/>
    </row>
    <row r="268" spans="1:21" ht="52.5" customHeight="1">
      <c r="A268" s="212">
        <v>265</v>
      </c>
      <c r="B268" s="14" t="s">
        <v>1418</v>
      </c>
      <c r="C268" s="153"/>
      <c r="D268" s="153">
        <v>1300</v>
      </c>
      <c r="E268" s="7">
        <f t="shared" si="12"/>
        <v>-1300</v>
      </c>
      <c r="F268" s="14" t="s">
        <v>1422</v>
      </c>
      <c r="G268" s="15" t="s">
        <v>520</v>
      </c>
      <c r="H268" s="9" t="str">
        <f t="shared" si="11"/>
        <v>の</v>
      </c>
      <c r="I268" s="9" t="s">
        <v>2010</v>
      </c>
      <c r="J268" s="10"/>
      <c r="K268" s="9" t="s">
        <v>513</v>
      </c>
      <c r="L268" s="10" t="str">
        <f t="shared" si="13"/>
        <v>団体の運営費（事務費等）に対する補助</v>
      </c>
      <c r="M268" s="214" t="s">
        <v>1021</v>
      </c>
      <c r="N268" s="9" t="s">
        <v>2030</v>
      </c>
      <c r="O268" s="18">
        <v>1</v>
      </c>
      <c r="P268" s="169" t="s">
        <v>640</v>
      </c>
      <c r="Q268" s="10" t="s">
        <v>1419</v>
      </c>
      <c r="R268" s="16" t="s">
        <v>2027</v>
      </c>
      <c r="S268" s="16"/>
      <c r="T268" s="40"/>
      <c r="U268" s="40"/>
    </row>
    <row r="269" spans="1:21" s="41" customFormat="1" ht="52.5" customHeight="1">
      <c r="A269" s="212">
        <v>266</v>
      </c>
      <c r="B269" s="14" t="s">
        <v>1418</v>
      </c>
      <c r="C269" s="153"/>
      <c r="D269" s="153">
        <v>300</v>
      </c>
      <c r="E269" s="7">
        <f t="shared" si="12"/>
        <v>-300</v>
      </c>
      <c r="F269" s="14" t="s">
        <v>1423</v>
      </c>
      <c r="G269" s="15" t="s">
        <v>520</v>
      </c>
      <c r="H269" s="9" t="str">
        <f t="shared" si="11"/>
        <v>の</v>
      </c>
      <c r="I269" s="9" t="s">
        <v>2010</v>
      </c>
      <c r="J269" s="10"/>
      <c r="K269" s="9" t="s">
        <v>513</v>
      </c>
      <c r="L269" s="10" t="str">
        <f t="shared" si="13"/>
        <v>団体の運営費（事務費等）に対する補助</v>
      </c>
      <c r="M269" s="214" t="s">
        <v>1021</v>
      </c>
      <c r="N269" s="9" t="s">
        <v>2030</v>
      </c>
      <c r="O269" s="18">
        <v>1</v>
      </c>
      <c r="P269" s="169" t="s">
        <v>2058</v>
      </c>
      <c r="Q269" s="10" t="s">
        <v>1419</v>
      </c>
      <c r="R269" s="16" t="s">
        <v>2027</v>
      </c>
      <c r="S269" s="16"/>
      <c r="T269" s="40"/>
      <c r="U269" s="40"/>
    </row>
    <row r="270" spans="1:21" s="41" customFormat="1" ht="52.5" customHeight="1">
      <c r="A270" s="212">
        <v>267</v>
      </c>
      <c r="B270" s="14" t="s">
        <v>1424</v>
      </c>
      <c r="C270" s="153"/>
      <c r="D270" s="153">
        <v>730</v>
      </c>
      <c r="E270" s="7">
        <f t="shared" si="12"/>
        <v>-730</v>
      </c>
      <c r="F270" s="14" t="s">
        <v>1425</v>
      </c>
      <c r="G270" s="15" t="s">
        <v>520</v>
      </c>
      <c r="H270" s="9" t="str">
        <f t="shared" si="11"/>
        <v>の</v>
      </c>
      <c r="I270" s="9" t="s">
        <v>2010</v>
      </c>
      <c r="J270" s="10"/>
      <c r="K270" s="9" t="s">
        <v>513</v>
      </c>
      <c r="L270" s="10" t="str">
        <f t="shared" si="13"/>
        <v>団体の運営費（事務費等）に対する補助</v>
      </c>
      <c r="M270" s="214" t="s">
        <v>1021</v>
      </c>
      <c r="N270" s="9" t="s">
        <v>2030</v>
      </c>
      <c r="O270" s="18">
        <v>1</v>
      </c>
      <c r="P270" s="169" t="s">
        <v>1426</v>
      </c>
      <c r="Q270" s="10" t="s">
        <v>1427</v>
      </c>
      <c r="R270" s="16" t="s">
        <v>2027</v>
      </c>
      <c r="S270" s="16"/>
      <c r="T270" s="40"/>
      <c r="U270" s="40"/>
    </row>
    <row r="271" spans="1:21" s="41" customFormat="1" ht="52.5" customHeight="1">
      <c r="A271" s="212">
        <v>268</v>
      </c>
      <c r="B271" s="14" t="s">
        <v>1428</v>
      </c>
      <c r="C271" s="153"/>
      <c r="D271" s="153">
        <v>900</v>
      </c>
      <c r="E271" s="7">
        <f t="shared" si="12"/>
        <v>-900</v>
      </c>
      <c r="F271" s="14" t="s">
        <v>1429</v>
      </c>
      <c r="G271" s="15" t="s">
        <v>520</v>
      </c>
      <c r="H271" s="9" t="str">
        <f t="shared" si="11"/>
        <v>の</v>
      </c>
      <c r="I271" s="9" t="s">
        <v>2010</v>
      </c>
      <c r="J271" s="18"/>
      <c r="K271" s="9" t="s">
        <v>513</v>
      </c>
      <c r="L271" s="10" t="str">
        <f t="shared" si="13"/>
        <v>団体の運営費（事務費等）に対する補助</v>
      </c>
      <c r="M271" s="214" t="s">
        <v>1021</v>
      </c>
      <c r="N271" s="9" t="s">
        <v>2030</v>
      </c>
      <c r="O271" s="18">
        <v>1</v>
      </c>
      <c r="P271" s="169" t="s">
        <v>1430</v>
      </c>
      <c r="Q271" s="10" t="s">
        <v>1431</v>
      </c>
      <c r="R271" s="16" t="s">
        <v>2027</v>
      </c>
      <c r="S271" s="16"/>
      <c r="T271" s="40"/>
      <c r="U271" s="40"/>
    </row>
    <row r="272" spans="1:21" s="41" customFormat="1" ht="52.5" customHeight="1">
      <c r="A272" s="212">
        <v>269</v>
      </c>
      <c r="B272" s="14" t="s">
        <v>1432</v>
      </c>
      <c r="C272" s="153"/>
      <c r="D272" s="153">
        <v>1800</v>
      </c>
      <c r="E272" s="7">
        <f t="shared" si="12"/>
        <v>-1800</v>
      </c>
      <c r="F272" s="14" t="s">
        <v>1433</v>
      </c>
      <c r="G272" s="15" t="s">
        <v>520</v>
      </c>
      <c r="H272" s="9" t="str">
        <f t="shared" si="11"/>
        <v>の</v>
      </c>
      <c r="I272" s="9" t="s">
        <v>526</v>
      </c>
      <c r="J272" s="18"/>
      <c r="K272" s="9" t="s">
        <v>513</v>
      </c>
      <c r="L272" s="10" t="str">
        <f t="shared" si="13"/>
        <v>団体の事業費に対する補助</v>
      </c>
      <c r="M272" s="214" t="s">
        <v>1021</v>
      </c>
      <c r="N272" s="9" t="s">
        <v>2030</v>
      </c>
      <c r="O272" s="18">
        <v>1</v>
      </c>
      <c r="P272" s="169" t="s">
        <v>821</v>
      </c>
      <c r="Q272" s="10" t="s">
        <v>1434</v>
      </c>
      <c r="R272" s="16" t="s">
        <v>2027</v>
      </c>
      <c r="S272" s="16"/>
      <c r="T272" s="40"/>
      <c r="U272" s="40"/>
    </row>
    <row r="273" spans="1:21" s="41" customFormat="1" ht="52.5" customHeight="1">
      <c r="A273" s="212">
        <v>270</v>
      </c>
      <c r="B273" s="14" t="s">
        <v>1435</v>
      </c>
      <c r="C273" s="153"/>
      <c r="D273" s="153">
        <v>410</v>
      </c>
      <c r="E273" s="7">
        <f t="shared" si="12"/>
        <v>-410</v>
      </c>
      <c r="F273" s="14" t="s">
        <v>1057</v>
      </c>
      <c r="G273" s="9" t="s">
        <v>1436</v>
      </c>
      <c r="H273" s="9" t="str">
        <f t="shared" si="11"/>
        <v>の</v>
      </c>
      <c r="I273" s="9" t="s">
        <v>526</v>
      </c>
      <c r="J273" s="18"/>
      <c r="K273" s="9" t="s">
        <v>513</v>
      </c>
      <c r="L273" s="10" t="str">
        <f t="shared" si="13"/>
        <v>行事の事業費に対する補助</v>
      </c>
      <c r="M273" s="214" t="s">
        <v>1021</v>
      </c>
      <c r="N273" s="9" t="s">
        <v>550</v>
      </c>
      <c r="O273" s="18">
        <v>1</v>
      </c>
      <c r="P273" s="169" t="s">
        <v>551</v>
      </c>
      <c r="Q273" s="10" t="s">
        <v>1419</v>
      </c>
      <c r="R273" s="16" t="s">
        <v>552</v>
      </c>
      <c r="S273" s="16"/>
      <c r="T273" s="40"/>
      <c r="U273" s="40"/>
    </row>
    <row r="274" spans="1:21" ht="52.5" customHeight="1">
      <c r="A274" s="212">
        <v>271</v>
      </c>
      <c r="B274" s="14" t="s">
        <v>1437</v>
      </c>
      <c r="C274" s="153"/>
      <c r="D274" s="153">
        <v>210</v>
      </c>
      <c r="E274" s="7">
        <f t="shared" si="12"/>
        <v>-210</v>
      </c>
      <c r="F274" s="14" t="s">
        <v>1423</v>
      </c>
      <c r="G274" s="15" t="s">
        <v>1436</v>
      </c>
      <c r="H274" s="9" t="str">
        <f t="shared" si="11"/>
        <v>の</v>
      </c>
      <c r="I274" s="9" t="s">
        <v>526</v>
      </c>
      <c r="J274" s="18"/>
      <c r="K274" s="9" t="s">
        <v>513</v>
      </c>
      <c r="L274" s="10" t="str">
        <f t="shared" si="13"/>
        <v>行事の事業費に対する補助</v>
      </c>
      <c r="M274" s="214" t="s">
        <v>1021</v>
      </c>
      <c r="N274" s="9" t="s">
        <v>2030</v>
      </c>
      <c r="O274" s="18">
        <v>1</v>
      </c>
      <c r="P274" s="169" t="s">
        <v>1438</v>
      </c>
      <c r="Q274" s="10" t="s">
        <v>1419</v>
      </c>
      <c r="R274" s="16" t="s">
        <v>552</v>
      </c>
      <c r="S274" s="16"/>
      <c r="T274" s="40"/>
      <c r="U274" s="40"/>
    </row>
    <row r="275" spans="1:21" s="41" customFormat="1" ht="52.5" customHeight="1">
      <c r="A275" s="212">
        <v>272</v>
      </c>
      <c r="B275" s="14" t="s">
        <v>1439</v>
      </c>
      <c r="C275" s="153"/>
      <c r="D275" s="153">
        <v>300</v>
      </c>
      <c r="E275" s="7">
        <f t="shared" si="12"/>
        <v>-300</v>
      </c>
      <c r="F275" s="14" t="s">
        <v>1057</v>
      </c>
      <c r="G275" s="15" t="s">
        <v>1440</v>
      </c>
      <c r="H275" s="9" t="str">
        <f t="shared" si="11"/>
        <v>の</v>
      </c>
      <c r="I275" s="9" t="s">
        <v>511</v>
      </c>
      <c r="J275" s="18" t="s">
        <v>1441</v>
      </c>
      <c r="K275" s="9" t="s">
        <v>513</v>
      </c>
      <c r="L275" s="10" t="str">
        <f t="shared" si="13"/>
        <v>会議等の参加経費に対する補助</v>
      </c>
      <c r="M275" s="214" t="s">
        <v>1021</v>
      </c>
      <c r="N275" s="9" t="s">
        <v>550</v>
      </c>
      <c r="O275" s="18">
        <v>1</v>
      </c>
      <c r="P275" s="169" t="s">
        <v>2063</v>
      </c>
      <c r="Q275" s="10" t="s">
        <v>1419</v>
      </c>
      <c r="R275" s="16" t="s">
        <v>552</v>
      </c>
      <c r="S275" s="16"/>
      <c r="T275" s="39"/>
      <c r="U275" s="40"/>
    </row>
    <row r="276" spans="1:21" s="41" customFormat="1" ht="52.5" customHeight="1">
      <c r="A276" s="212">
        <v>273</v>
      </c>
      <c r="B276" s="14" t="s">
        <v>1442</v>
      </c>
      <c r="C276" s="153"/>
      <c r="D276" s="153">
        <v>2031</v>
      </c>
      <c r="E276" s="7">
        <f t="shared" si="12"/>
        <v>-2031</v>
      </c>
      <c r="F276" s="14" t="s">
        <v>1423</v>
      </c>
      <c r="G276" s="15" t="s">
        <v>1443</v>
      </c>
      <c r="H276" s="9" t="str">
        <f t="shared" si="11"/>
        <v>の</v>
      </c>
      <c r="I276" s="9" t="s">
        <v>526</v>
      </c>
      <c r="J276" s="18"/>
      <c r="K276" s="9" t="s">
        <v>513</v>
      </c>
      <c r="L276" s="10" t="str">
        <f t="shared" si="13"/>
        <v>スポーツ大会の事業費に対する補助</v>
      </c>
      <c r="M276" s="214" t="s">
        <v>1021</v>
      </c>
      <c r="N276" s="9" t="s">
        <v>2030</v>
      </c>
      <c r="O276" s="18">
        <v>1</v>
      </c>
      <c r="P276" s="169" t="s">
        <v>2041</v>
      </c>
      <c r="Q276" s="10" t="s">
        <v>1419</v>
      </c>
      <c r="R276" s="16" t="s">
        <v>552</v>
      </c>
      <c r="S276" s="16"/>
      <c r="T276" s="39"/>
      <c r="U276" s="40"/>
    </row>
    <row r="277" spans="1:21" s="41" customFormat="1" ht="52.5" customHeight="1">
      <c r="A277" s="212">
        <v>274</v>
      </c>
      <c r="B277" s="14" t="s">
        <v>1444</v>
      </c>
      <c r="C277" s="153"/>
      <c r="D277" s="153">
        <v>1097</v>
      </c>
      <c r="E277" s="7">
        <f t="shared" si="12"/>
        <v>-1097</v>
      </c>
      <c r="F277" s="14" t="s">
        <v>1057</v>
      </c>
      <c r="G277" s="15" t="s">
        <v>1443</v>
      </c>
      <c r="H277" s="9" t="str">
        <f t="shared" si="11"/>
        <v>の</v>
      </c>
      <c r="I277" s="9" t="s">
        <v>526</v>
      </c>
      <c r="J277" s="18"/>
      <c r="K277" s="9" t="s">
        <v>513</v>
      </c>
      <c r="L277" s="10" t="str">
        <f t="shared" si="13"/>
        <v>スポーツ大会の事業費に対する補助</v>
      </c>
      <c r="M277" s="214" t="s">
        <v>1021</v>
      </c>
      <c r="N277" s="9" t="s">
        <v>550</v>
      </c>
      <c r="O277" s="18">
        <v>1</v>
      </c>
      <c r="P277" s="169" t="s">
        <v>2041</v>
      </c>
      <c r="Q277" s="10" t="s">
        <v>1419</v>
      </c>
      <c r="R277" s="16" t="s">
        <v>552</v>
      </c>
      <c r="S277" s="16"/>
      <c r="T277" s="39"/>
      <c r="U277" s="40"/>
    </row>
    <row r="278" spans="1:21" s="41" customFormat="1" ht="52.5" customHeight="1">
      <c r="A278" s="212">
        <v>275</v>
      </c>
      <c r="B278" s="14" t="s">
        <v>2309</v>
      </c>
      <c r="C278" s="153"/>
      <c r="D278" s="153">
        <v>11800</v>
      </c>
      <c r="E278" s="7">
        <f t="shared" si="12"/>
        <v>-11800</v>
      </c>
      <c r="F278" s="14" t="s">
        <v>1445</v>
      </c>
      <c r="G278" s="15" t="s">
        <v>1446</v>
      </c>
      <c r="H278" s="9" t="str">
        <f t="shared" si="11"/>
        <v>の</v>
      </c>
      <c r="I278" s="9" t="s">
        <v>703</v>
      </c>
      <c r="J278" s="18"/>
      <c r="K278" s="9" t="s">
        <v>513</v>
      </c>
      <c r="L278" s="10" t="str">
        <f t="shared" si="13"/>
        <v>健康診断費の個人負担の軽減に対する補助</v>
      </c>
      <c r="M278" s="214" t="s">
        <v>1021</v>
      </c>
      <c r="N278" s="9" t="s">
        <v>550</v>
      </c>
      <c r="O278" s="18">
        <v>160</v>
      </c>
      <c r="P278" s="169" t="s">
        <v>831</v>
      </c>
      <c r="Q278" s="10" t="s">
        <v>1447</v>
      </c>
      <c r="R278" s="16" t="s">
        <v>782</v>
      </c>
      <c r="S278" s="16"/>
      <c r="T278" s="40"/>
      <c r="U278" s="40"/>
    </row>
    <row r="279" spans="1:21" s="41" customFormat="1" ht="52.5" customHeight="1">
      <c r="A279" s="212">
        <v>276</v>
      </c>
      <c r="B279" s="14" t="s">
        <v>1448</v>
      </c>
      <c r="C279" s="153"/>
      <c r="D279" s="153">
        <v>106173</v>
      </c>
      <c r="E279" s="7">
        <f t="shared" si="12"/>
        <v>-106173</v>
      </c>
      <c r="F279" s="14" t="s">
        <v>1449</v>
      </c>
      <c r="G279" s="15" t="s">
        <v>1450</v>
      </c>
      <c r="H279" s="9" t="str">
        <f t="shared" si="11"/>
        <v>の</v>
      </c>
      <c r="I279" s="9" t="s">
        <v>521</v>
      </c>
      <c r="J279" s="18"/>
      <c r="K279" s="9" t="s">
        <v>513</v>
      </c>
      <c r="L279" s="10" t="str">
        <f t="shared" si="13"/>
        <v>病院の運営費（人件費）に対する補助</v>
      </c>
      <c r="M279" s="214" t="s">
        <v>1021</v>
      </c>
      <c r="N279" s="9" t="s">
        <v>550</v>
      </c>
      <c r="O279" s="18">
        <v>43</v>
      </c>
      <c r="P279" s="169" t="s">
        <v>2005</v>
      </c>
      <c r="Q279" s="10" t="s">
        <v>1451</v>
      </c>
      <c r="R279" s="16" t="s">
        <v>775</v>
      </c>
      <c r="S279" s="16"/>
      <c r="T279" s="40"/>
      <c r="U279" s="40"/>
    </row>
    <row r="280" spans="1:21" s="41" customFormat="1" ht="52.5" customHeight="1">
      <c r="A280" s="212">
        <v>277</v>
      </c>
      <c r="B280" s="14" t="s">
        <v>1452</v>
      </c>
      <c r="C280" s="153"/>
      <c r="D280" s="153">
        <v>700</v>
      </c>
      <c r="E280" s="7">
        <f t="shared" si="12"/>
        <v>-700</v>
      </c>
      <c r="F280" s="14" t="s">
        <v>1453</v>
      </c>
      <c r="G280" s="9" t="s">
        <v>520</v>
      </c>
      <c r="H280" s="9" t="str">
        <f t="shared" si="11"/>
        <v>の</v>
      </c>
      <c r="I280" s="9" t="s">
        <v>2010</v>
      </c>
      <c r="J280" s="10"/>
      <c r="K280" s="9" t="s">
        <v>513</v>
      </c>
      <c r="L280" s="10" t="str">
        <f t="shared" si="13"/>
        <v>団体の運営費（事務費等）に対する補助</v>
      </c>
      <c r="M280" s="214" t="s">
        <v>1021</v>
      </c>
      <c r="N280" s="9" t="s">
        <v>514</v>
      </c>
      <c r="O280" s="18">
        <v>14</v>
      </c>
      <c r="P280" s="169" t="s">
        <v>1454</v>
      </c>
      <c r="Q280" s="10" t="s">
        <v>1455</v>
      </c>
      <c r="R280" s="16" t="s">
        <v>517</v>
      </c>
      <c r="S280" s="16"/>
      <c r="T280" s="40"/>
      <c r="U280" s="40"/>
    </row>
    <row r="281" spans="1:21" s="41" customFormat="1" ht="52.5" customHeight="1">
      <c r="A281" s="212">
        <v>278</v>
      </c>
      <c r="B281" s="14" t="s">
        <v>1456</v>
      </c>
      <c r="C281" s="153"/>
      <c r="D281" s="153">
        <v>3240</v>
      </c>
      <c r="E281" s="7">
        <f t="shared" si="12"/>
        <v>-3240</v>
      </c>
      <c r="F281" s="14" t="s">
        <v>1457</v>
      </c>
      <c r="G281" s="9" t="s">
        <v>520</v>
      </c>
      <c r="H281" s="9" t="str">
        <f t="shared" si="11"/>
        <v>の</v>
      </c>
      <c r="I281" s="9" t="s">
        <v>2010</v>
      </c>
      <c r="J281" s="10"/>
      <c r="K281" s="9" t="s">
        <v>513</v>
      </c>
      <c r="L281" s="10" t="str">
        <f t="shared" si="13"/>
        <v>団体の運営費（事務費等）に対する補助</v>
      </c>
      <c r="M281" s="214" t="s">
        <v>1021</v>
      </c>
      <c r="N281" s="9" t="s">
        <v>2030</v>
      </c>
      <c r="O281" s="18">
        <v>18</v>
      </c>
      <c r="P281" s="169" t="s">
        <v>977</v>
      </c>
      <c r="Q281" s="10" t="s">
        <v>1458</v>
      </c>
      <c r="R281" s="16" t="s">
        <v>517</v>
      </c>
      <c r="S281" s="16"/>
      <c r="T281" s="40"/>
      <c r="U281" s="40"/>
    </row>
    <row r="282" spans="1:21" s="41" customFormat="1" ht="53.25" customHeight="1">
      <c r="A282" s="212">
        <v>279</v>
      </c>
      <c r="B282" s="14" t="s">
        <v>1459</v>
      </c>
      <c r="C282" s="153"/>
      <c r="D282" s="153">
        <v>250</v>
      </c>
      <c r="E282" s="7">
        <f t="shared" si="12"/>
        <v>-250</v>
      </c>
      <c r="F282" s="14" t="s">
        <v>2661</v>
      </c>
      <c r="G282" s="9" t="s">
        <v>520</v>
      </c>
      <c r="H282" s="9" t="str">
        <f t="shared" si="11"/>
        <v>の</v>
      </c>
      <c r="I282" s="9" t="s">
        <v>511</v>
      </c>
      <c r="J282" s="10" t="s">
        <v>2662</v>
      </c>
      <c r="K282" s="9" t="s">
        <v>513</v>
      </c>
      <c r="L282" s="10" t="str">
        <f t="shared" si="13"/>
        <v>団体の献眼・献腎登録事業、移植推進事業に対する補助</v>
      </c>
      <c r="M282" s="214" t="s">
        <v>1021</v>
      </c>
      <c r="N282" s="9" t="s">
        <v>550</v>
      </c>
      <c r="O282" s="18">
        <v>1</v>
      </c>
      <c r="P282" s="169" t="s">
        <v>1460</v>
      </c>
      <c r="Q282" s="10" t="s">
        <v>1461</v>
      </c>
      <c r="R282" s="16" t="s">
        <v>517</v>
      </c>
      <c r="S282" s="16"/>
      <c r="T282" s="40"/>
      <c r="U282" s="40"/>
    </row>
    <row r="283" spans="1:21" s="41" customFormat="1" ht="53.25" customHeight="1">
      <c r="A283" s="212">
        <v>280</v>
      </c>
      <c r="B283" s="14" t="s">
        <v>1462</v>
      </c>
      <c r="C283" s="153"/>
      <c r="D283" s="153">
        <v>800</v>
      </c>
      <c r="E283" s="7">
        <f t="shared" si="12"/>
        <v>-800</v>
      </c>
      <c r="F283" s="14" t="s">
        <v>1463</v>
      </c>
      <c r="G283" s="9" t="s">
        <v>520</v>
      </c>
      <c r="H283" s="9" t="str">
        <f t="shared" si="11"/>
        <v>の</v>
      </c>
      <c r="I283" s="9" t="s">
        <v>511</v>
      </c>
      <c r="J283" s="10" t="s">
        <v>1464</v>
      </c>
      <c r="K283" s="9" t="s">
        <v>513</v>
      </c>
      <c r="L283" s="10" t="str">
        <f t="shared" si="13"/>
        <v>団体の広報相談事業に対する補助</v>
      </c>
      <c r="M283" s="214" t="s">
        <v>1021</v>
      </c>
      <c r="N283" s="9" t="s">
        <v>2021</v>
      </c>
      <c r="O283" s="18">
        <v>1</v>
      </c>
      <c r="P283" s="169" t="s">
        <v>2005</v>
      </c>
      <c r="Q283" s="10" t="s">
        <v>1465</v>
      </c>
      <c r="R283" s="16" t="s">
        <v>517</v>
      </c>
      <c r="S283" s="16"/>
      <c r="T283" s="40"/>
      <c r="U283" s="40"/>
    </row>
    <row r="284" spans="1:21" s="41" customFormat="1" ht="53.25" customHeight="1">
      <c r="A284" s="212">
        <v>281</v>
      </c>
      <c r="B284" s="14" t="s">
        <v>1418</v>
      </c>
      <c r="C284" s="153"/>
      <c r="D284" s="153">
        <v>2300</v>
      </c>
      <c r="E284" s="7">
        <f t="shared" si="12"/>
        <v>-2300</v>
      </c>
      <c r="F284" s="14" t="s">
        <v>1466</v>
      </c>
      <c r="G284" s="9" t="s">
        <v>520</v>
      </c>
      <c r="H284" s="9" t="str">
        <f t="shared" si="11"/>
        <v>の</v>
      </c>
      <c r="I284" s="9" t="s">
        <v>2010</v>
      </c>
      <c r="J284" s="10"/>
      <c r="K284" s="9" t="s">
        <v>513</v>
      </c>
      <c r="L284" s="10" t="str">
        <f t="shared" si="13"/>
        <v>団体の運営費（事務費等）に対する補助</v>
      </c>
      <c r="M284" s="214" t="s">
        <v>1021</v>
      </c>
      <c r="N284" s="9" t="s">
        <v>2021</v>
      </c>
      <c r="O284" s="18">
        <v>1</v>
      </c>
      <c r="P284" s="169" t="s">
        <v>998</v>
      </c>
      <c r="Q284" s="10" t="s">
        <v>1419</v>
      </c>
      <c r="R284" s="16" t="s">
        <v>2027</v>
      </c>
      <c r="S284" s="16"/>
      <c r="T284" s="40"/>
      <c r="U284" s="40"/>
    </row>
    <row r="285" spans="1:21" s="41" customFormat="1" ht="53.25" customHeight="1">
      <c r="A285" s="212">
        <v>282</v>
      </c>
      <c r="B285" s="14" t="s">
        <v>1467</v>
      </c>
      <c r="C285" s="153"/>
      <c r="D285" s="153">
        <v>2400</v>
      </c>
      <c r="E285" s="7">
        <f t="shared" si="12"/>
        <v>-2400</v>
      </c>
      <c r="F285" s="14" t="s">
        <v>1468</v>
      </c>
      <c r="G285" s="15" t="s">
        <v>520</v>
      </c>
      <c r="H285" s="9" t="str">
        <f t="shared" si="11"/>
        <v>の</v>
      </c>
      <c r="I285" s="9" t="s">
        <v>521</v>
      </c>
      <c r="J285" s="10"/>
      <c r="K285" s="9" t="s">
        <v>513</v>
      </c>
      <c r="L285" s="10" t="str">
        <f t="shared" si="13"/>
        <v>団体の運営費（人件費）に対する補助</v>
      </c>
      <c r="M285" s="214" t="s">
        <v>1021</v>
      </c>
      <c r="N285" s="9" t="s">
        <v>588</v>
      </c>
      <c r="O285" s="18">
        <v>1</v>
      </c>
      <c r="P285" s="169" t="s">
        <v>2041</v>
      </c>
      <c r="Q285" s="10" t="s">
        <v>1469</v>
      </c>
      <c r="R285" s="16" t="s">
        <v>517</v>
      </c>
      <c r="S285" s="16"/>
      <c r="T285" s="40"/>
      <c r="U285" s="40"/>
    </row>
    <row r="286" spans="1:21" s="41" customFormat="1" ht="53.25" customHeight="1">
      <c r="A286" s="212">
        <v>283</v>
      </c>
      <c r="B286" s="14" t="s">
        <v>1470</v>
      </c>
      <c r="C286" s="153"/>
      <c r="D286" s="153">
        <v>4000</v>
      </c>
      <c r="E286" s="7">
        <f t="shared" si="12"/>
        <v>-4000</v>
      </c>
      <c r="F286" s="14" t="s">
        <v>1468</v>
      </c>
      <c r="G286" s="9" t="s">
        <v>520</v>
      </c>
      <c r="H286" s="9" t="str">
        <f t="shared" si="11"/>
        <v>の</v>
      </c>
      <c r="I286" s="9" t="s">
        <v>2010</v>
      </c>
      <c r="J286" s="10"/>
      <c r="K286" s="9" t="s">
        <v>513</v>
      </c>
      <c r="L286" s="10" t="str">
        <f t="shared" si="13"/>
        <v>団体の運営費（事務費等）に対する補助</v>
      </c>
      <c r="M286" s="214" t="s">
        <v>1021</v>
      </c>
      <c r="N286" s="9" t="s">
        <v>588</v>
      </c>
      <c r="O286" s="18">
        <v>1</v>
      </c>
      <c r="P286" s="169" t="s">
        <v>2036</v>
      </c>
      <c r="Q286" s="10" t="s">
        <v>1471</v>
      </c>
      <c r="R286" s="16" t="s">
        <v>517</v>
      </c>
      <c r="S286" s="16"/>
      <c r="T286" s="40"/>
      <c r="U286" s="40"/>
    </row>
    <row r="287" spans="1:21" s="41" customFormat="1" ht="53.25" customHeight="1">
      <c r="A287" s="212">
        <v>284</v>
      </c>
      <c r="B287" s="14" t="s">
        <v>1472</v>
      </c>
      <c r="C287" s="153"/>
      <c r="D287" s="153">
        <f>63075+212456</f>
        <v>275531</v>
      </c>
      <c r="E287" s="7">
        <f t="shared" si="12"/>
        <v>-275531</v>
      </c>
      <c r="F287" s="14" t="s">
        <v>844</v>
      </c>
      <c r="G287" s="9" t="s">
        <v>520</v>
      </c>
      <c r="H287" s="9" t="str">
        <f t="shared" si="11"/>
        <v>の</v>
      </c>
      <c r="I287" s="9" t="s">
        <v>521</v>
      </c>
      <c r="J287" s="10"/>
      <c r="K287" s="9" t="s">
        <v>513</v>
      </c>
      <c r="L287" s="10" t="str">
        <f t="shared" si="13"/>
        <v>団体の運営費（人件費）に対する補助</v>
      </c>
      <c r="M287" s="214" t="s">
        <v>1021</v>
      </c>
      <c r="N287" s="9" t="s">
        <v>2663</v>
      </c>
      <c r="O287" s="18">
        <v>9</v>
      </c>
      <c r="P287" s="169" t="s">
        <v>2063</v>
      </c>
      <c r="Q287" s="10" t="s">
        <v>2664</v>
      </c>
      <c r="R287" s="16" t="s">
        <v>517</v>
      </c>
      <c r="S287" s="16"/>
      <c r="T287" s="40"/>
      <c r="U287" s="40"/>
    </row>
    <row r="288" spans="1:21" s="41" customFormat="1" ht="53.25" customHeight="1">
      <c r="A288" s="212">
        <v>285</v>
      </c>
      <c r="B288" s="14" t="s">
        <v>846</v>
      </c>
      <c r="C288" s="153"/>
      <c r="D288" s="153">
        <v>385612</v>
      </c>
      <c r="E288" s="7">
        <f t="shared" si="12"/>
        <v>-385612</v>
      </c>
      <c r="F288" s="14" t="s">
        <v>997</v>
      </c>
      <c r="G288" s="9" t="s">
        <v>847</v>
      </c>
      <c r="H288" s="9" t="str">
        <f t="shared" si="11"/>
        <v>の</v>
      </c>
      <c r="I288" s="9" t="s">
        <v>511</v>
      </c>
      <c r="J288" s="10" t="s">
        <v>2665</v>
      </c>
      <c r="K288" s="9" t="s">
        <v>513</v>
      </c>
      <c r="L288" s="10" t="str">
        <f t="shared" si="13"/>
        <v>看護学校の運営費（人件費、改修費）に対する補助に対する補助</v>
      </c>
      <c r="M288" s="214" t="s">
        <v>1021</v>
      </c>
      <c r="N288" s="9" t="s">
        <v>550</v>
      </c>
      <c r="O288" s="18">
        <v>2</v>
      </c>
      <c r="P288" s="169" t="s">
        <v>626</v>
      </c>
      <c r="Q288" s="10" t="s">
        <v>848</v>
      </c>
      <c r="R288" s="16" t="s">
        <v>517</v>
      </c>
      <c r="S288" s="16"/>
      <c r="T288" s="40"/>
      <c r="U288" s="40"/>
    </row>
    <row r="289" spans="1:21" s="41" customFormat="1" ht="53.25" customHeight="1">
      <c r="A289" s="212">
        <v>286</v>
      </c>
      <c r="B289" s="14" t="s">
        <v>849</v>
      </c>
      <c r="C289" s="153"/>
      <c r="D289" s="153">
        <v>159726</v>
      </c>
      <c r="E289" s="7">
        <f t="shared" si="12"/>
        <v>-159726</v>
      </c>
      <c r="F289" s="14" t="s">
        <v>850</v>
      </c>
      <c r="G289" s="9" t="s">
        <v>847</v>
      </c>
      <c r="H289" s="9" t="str">
        <f aca="true" t="shared" si="14" ref="H289:H352">IF(G289="","","の")</f>
        <v>の</v>
      </c>
      <c r="I289" s="9" t="s">
        <v>521</v>
      </c>
      <c r="J289" s="10"/>
      <c r="K289" s="9" t="s">
        <v>513</v>
      </c>
      <c r="L289" s="10" t="str">
        <f t="shared" si="13"/>
        <v>看護学校の運営費（人件費）に対する補助</v>
      </c>
      <c r="M289" s="214" t="s">
        <v>1021</v>
      </c>
      <c r="N289" s="9" t="s">
        <v>550</v>
      </c>
      <c r="O289" s="18">
        <v>1</v>
      </c>
      <c r="P289" s="169" t="s">
        <v>2036</v>
      </c>
      <c r="Q289" s="10" t="s">
        <v>851</v>
      </c>
      <c r="R289" s="16" t="s">
        <v>517</v>
      </c>
      <c r="S289" s="16"/>
      <c r="T289" s="40"/>
      <c r="U289" s="40"/>
    </row>
    <row r="290" spans="1:21" s="41" customFormat="1" ht="53.25" customHeight="1">
      <c r="A290" s="212">
        <v>287</v>
      </c>
      <c r="B290" s="14" t="s">
        <v>2310</v>
      </c>
      <c r="C290" s="153"/>
      <c r="D290" s="153">
        <v>11000</v>
      </c>
      <c r="E290" s="7">
        <f t="shared" si="12"/>
        <v>-11000</v>
      </c>
      <c r="F290" s="14" t="s">
        <v>997</v>
      </c>
      <c r="G290" s="9" t="s">
        <v>852</v>
      </c>
      <c r="H290" s="9" t="str">
        <f t="shared" si="14"/>
        <v>の</v>
      </c>
      <c r="I290" s="9" t="s">
        <v>2010</v>
      </c>
      <c r="J290" s="10"/>
      <c r="K290" s="9" t="s">
        <v>513</v>
      </c>
      <c r="L290" s="10" t="str">
        <f t="shared" si="13"/>
        <v>地域医療連携センターの運営費（事務費等）に対する補助</v>
      </c>
      <c r="M290" s="214" t="s">
        <v>1021</v>
      </c>
      <c r="N290" s="9" t="s">
        <v>550</v>
      </c>
      <c r="O290" s="18">
        <v>1</v>
      </c>
      <c r="P290" s="169" t="s">
        <v>1460</v>
      </c>
      <c r="Q290" s="10" t="s">
        <v>853</v>
      </c>
      <c r="R290" s="16" t="s">
        <v>517</v>
      </c>
      <c r="S290" s="16"/>
      <c r="T290" s="40"/>
      <c r="U290" s="40"/>
    </row>
    <row r="291" spans="1:21" s="41" customFormat="1" ht="53.25" customHeight="1">
      <c r="A291" s="212">
        <v>288</v>
      </c>
      <c r="B291" s="14" t="s">
        <v>854</v>
      </c>
      <c r="C291" s="153"/>
      <c r="D291" s="153">
        <v>100</v>
      </c>
      <c r="E291" s="7">
        <f t="shared" si="12"/>
        <v>-100</v>
      </c>
      <c r="F291" s="14" t="s">
        <v>2666</v>
      </c>
      <c r="G291" s="9" t="s">
        <v>855</v>
      </c>
      <c r="H291" s="9" t="str">
        <f t="shared" si="14"/>
        <v>の</v>
      </c>
      <c r="I291" s="9" t="s">
        <v>526</v>
      </c>
      <c r="J291" s="10"/>
      <c r="K291" s="9" t="s">
        <v>513</v>
      </c>
      <c r="L291" s="10" t="str">
        <f t="shared" si="13"/>
        <v>研修の事業費に対する補助</v>
      </c>
      <c r="M291" s="214" t="s">
        <v>1021</v>
      </c>
      <c r="N291" s="9" t="s">
        <v>550</v>
      </c>
      <c r="O291" s="18">
        <v>1</v>
      </c>
      <c r="P291" s="169" t="s">
        <v>856</v>
      </c>
      <c r="Q291" s="10" t="s">
        <v>857</v>
      </c>
      <c r="R291" s="16" t="s">
        <v>517</v>
      </c>
      <c r="S291" s="16"/>
      <c r="T291" s="40"/>
      <c r="U291" s="40"/>
    </row>
    <row r="292" spans="1:21" s="41" customFormat="1" ht="53.25" customHeight="1">
      <c r="A292" s="212">
        <v>289</v>
      </c>
      <c r="B292" s="14" t="s">
        <v>858</v>
      </c>
      <c r="C292" s="153"/>
      <c r="D292" s="153">
        <v>282640</v>
      </c>
      <c r="E292" s="7">
        <f t="shared" si="12"/>
        <v>-282640</v>
      </c>
      <c r="F292" s="14" t="s">
        <v>859</v>
      </c>
      <c r="G292" s="9" t="s">
        <v>860</v>
      </c>
      <c r="H292" s="9" t="str">
        <f t="shared" si="14"/>
        <v>の</v>
      </c>
      <c r="I292" s="9" t="s">
        <v>511</v>
      </c>
      <c r="J292" s="10" t="s">
        <v>861</v>
      </c>
      <c r="K292" s="9" t="s">
        <v>513</v>
      </c>
      <c r="L292" s="10" t="str">
        <f t="shared" si="13"/>
        <v>休日急患診療所の運営費（人件費）等に対する補助</v>
      </c>
      <c r="M292" s="214" t="s">
        <v>1021</v>
      </c>
      <c r="N292" s="9" t="s">
        <v>550</v>
      </c>
      <c r="O292" s="18">
        <v>18</v>
      </c>
      <c r="P292" s="169" t="s">
        <v>626</v>
      </c>
      <c r="Q292" s="10" t="s">
        <v>862</v>
      </c>
      <c r="R292" s="16" t="s">
        <v>517</v>
      </c>
      <c r="S292" s="16"/>
      <c r="T292" s="40"/>
      <c r="U292" s="40"/>
    </row>
    <row r="293" spans="1:21" s="41" customFormat="1" ht="53.25" customHeight="1">
      <c r="A293" s="212">
        <v>290</v>
      </c>
      <c r="B293" s="14" t="s">
        <v>863</v>
      </c>
      <c r="C293" s="153"/>
      <c r="D293" s="153">
        <v>80500</v>
      </c>
      <c r="E293" s="7">
        <f t="shared" si="12"/>
        <v>-80500</v>
      </c>
      <c r="F293" s="14" t="s">
        <v>997</v>
      </c>
      <c r="G293" s="9" t="s">
        <v>864</v>
      </c>
      <c r="H293" s="9" t="str">
        <f t="shared" si="14"/>
        <v>の</v>
      </c>
      <c r="I293" s="9" t="s">
        <v>511</v>
      </c>
      <c r="J293" s="10" t="s">
        <v>861</v>
      </c>
      <c r="K293" s="9" t="s">
        <v>513</v>
      </c>
      <c r="L293" s="10" t="str">
        <f t="shared" si="13"/>
        <v>夜間急病センターの運営費（人件費）等に対する補助</v>
      </c>
      <c r="M293" s="214" t="s">
        <v>1021</v>
      </c>
      <c r="N293" s="9" t="s">
        <v>550</v>
      </c>
      <c r="O293" s="18">
        <v>2</v>
      </c>
      <c r="P293" s="169" t="s">
        <v>821</v>
      </c>
      <c r="Q293" s="10" t="s">
        <v>865</v>
      </c>
      <c r="R293" s="16" t="s">
        <v>517</v>
      </c>
      <c r="S293" s="16"/>
      <c r="T293" s="40"/>
      <c r="U293" s="40"/>
    </row>
    <row r="294" spans="1:21" s="41" customFormat="1" ht="53.25" customHeight="1">
      <c r="A294" s="212">
        <v>291</v>
      </c>
      <c r="B294" s="14" t="s">
        <v>866</v>
      </c>
      <c r="C294" s="153"/>
      <c r="D294" s="153">
        <v>60000</v>
      </c>
      <c r="E294" s="7">
        <f t="shared" si="12"/>
        <v>-60000</v>
      </c>
      <c r="F294" s="14" t="s">
        <v>867</v>
      </c>
      <c r="G294" s="9" t="s">
        <v>1450</v>
      </c>
      <c r="H294" s="9" t="str">
        <f t="shared" si="14"/>
        <v>の</v>
      </c>
      <c r="I294" s="9" t="s">
        <v>521</v>
      </c>
      <c r="J294" s="10"/>
      <c r="K294" s="9" t="s">
        <v>513</v>
      </c>
      <c r="L294" s="10" t="str">
        <f t="shared" si="13"/>
        <v>病院の運営費（人件費）に対する補助</v>
      </c>
      <c r="M294" s="214" t="s">
        <v>1021</v>
      </c>
      <c r="N294" s="9" t="s">
        <v>550</v>
      </c>
      <c r="O294" s="18">
        <v>1</v>
      </c>
      <c r="P294" s="169" t="s">
        <v>2031</v>
      </c>
      <c r="Q294" s="10" t="s">
        <v>2667</v>
      </c>
      <c r="R294" s="16" t="s">
        <v>517</v>
      </c>
      <c r="S294" s="16"/>
      <c r="T294" s="40"/>
      <c r="U294" s="40"/>
    </row>
    <row r="295" spans="1:21" s="41" customFormat="1" ht="53.25" customHeight="1">
      <c r="A295" s="212">
        <v>292</v>
      </c>
      <c r="B295" s="14" t="s">
        <v>2311</v>
      </c>
      <c r="C295" s="153"/>
      <c r="D295" s="153">
        <v>4442</v>
      </c>
      <c r="E295" s="7">
        <f t="shared" si="12"/>
        <v>-4442</v>
      </c>
      <c r="F295" s="14" t="s">
        <v>868</v>
      </c>
      <c r="G295" s="9" t="s">
        <v>869</v>
      </c>
      <c r="H295" s="9" t="str">
        <f t="shared" si="14"/>
        <v>の</v>
      </c>
      <c r="I295" s="9" t="s">
        <v>511</v>
      </c>
      <c r="J295" s="10" t="s">
        <v>870</v>
      </c>
      <c r="K295" s="9" t="s">
        <v>513</v>
      </c>
      <c r="L295" s="10" t="str">
        <f t="shared" si="13"/>
        <v>医療機関の未収金の損失補てんに対する補助</v>
      </c>
      <c r="M295" s="214" t="s">
        <v>1021</v>
      </c>
      <c r="N295" s="9" t="s">
        <v>550</v>
      </c>
      <c r="O295" s="18">
        <v>3</v>
      </c>
      <c r="P295" s="169" t="s">
        <v>529</v>
      </c>
      <c r="Q295" s="10" t="s">
        <v>2668</v>
      </c>
      <c r="R295" s="16" t="s">
        <v>517</v>
      </c>
      <c r="S295" s="16"/>
      <c r="T295" s="40"/>
      <c r="U295" s="40"/>
    </row>
    <row r="296" spans="1:21" s="41" customFormat="1" ht="53.25" customHeight="1">
      <c r="A296" s="212">
        <v>293</v>
      </c>
      <c r="B296" s="14" t="s">
        <v>871</v>
      </c>
      <c r="C296" s="153"/>
      <c r="D296" s="153">
        <v>25280</v>
      </c>
      <c r="E296" s="7">
        <f t="shared" si="12"/>
        <v>-25280</v>
      </c>
      <c r="F296" s="14" t="s">
        <v>872</v>
      </c>
      <c r="G296" s="9" t="s">
        <v>873</v>
      </c>
      <c r="H296" s="9" t="str">
        <f t="shared" si="14"/>
        <v>の</v>
      </c>
      <c r="I296" s="9" t="s">
        <v>511</v>
      </c>
      <c r="J296" s="10" t="s">
        <v>2669</v>
      </c>
      <c r="K296" s="9" t="s">
        <v>513</v>
      </c>
      <c r="L296" s="10" t="str">
        <f t="shared" si="13"/>
        <v>整備資金貸付金調達の資金調達コストに対する補助</v>
      </c>
      <c r="M296" s="214" t="s">
        <v>1021</v>
      </c>
      <c r="N296" s="9" t="s">
        <v>2030</v>
      </c>
      <c r="O296" s="18">
        <v>3</v>
      </c>
      <c r="P296" s="169" t="s">
        <v>608</v>
      </c>
      <c r="Q296" s="10" t="s">
        <v>874</v>
      </c>
      <c r="R296" s="16" t="s">
        <v>517</v>
      </c>
      <c r="S296" s="16"/>
      <c r="T296" s="40"/>
      <c r="U296" s="40"/>
    </row>
    <row r="297" spans="1:21" s="41" customFormat="1" ht="53.25" customHeight="1">
      <c r="A297" s="212">
        <v>294</v>
      </c>
      <c r="B297" s="14" t="s">
        <v>875</v>
      </c>
      <c r="C297" s="153"/>
      <c r="D297" s="153">
        <v>200000</v>
      </c>
      <c r="E297" s="7">
        <f t="shared" si="12"/>
        <v>-200000</v>
      </c>
      <c r="F297" s="14" t="s">
        <v>1449</v>
      </c>
      <c r="G297" s="9" t="s">
        <v>1450</v>
      </c>
      <c r="H297" s="9" t="str">
        <f t="shared" si="14"/>
        <v>の</v>
      </c>
      <c r="I297" s="9" t="s">
        <v>521</v>
      </c>
      <c r="J297" s="10"/>
      <c r="K297" s="9" t="s">
        <v>513</v>
      </c>
      <c r="L297" s="10" t="str">
        <f t="shared" si="13"/>
        <v>病院の運営費（人件費）に対する補助</v>
      </c>
      <c r="M297" s="214" t="s">
        <v>1021</v>
      </c>
      <c r="N297" s="9" t="s">
        <v>550</v>
      </c>
      <c r="O297" s="18">
        <v>5</v>
      </c>
      <c r="P297" s="169" t="s">
        <v>584</v>
      </c>
      <c r="Q297" s="10" t="s">
        <v>876</v>
      </c>
      <c r="R297" s="16" t="s">
        <v>517</v>
      </c>
      <c r="S297" s="16"/>
      <c r="T297" s="40"/>
      <c r="U297" s="40"/>
    </row>
    <row r="298" spans="1:21" s="41" customFormat="1" ht="53.25" customHeight="1">
      <c r="A298" s="212">
        <v>295</v>
      </c>
      <c r="B298" s="14" t="s">
        <v>877</v>
      </c>
      <c r="C298" s="153"/>
      <c r="D298" s="153">
        <v>88713</v>
      </c>
      <c r="E298" s="7">
        <f t="shared" si="12"/>
        <v>-88713</v>
      </c>
      <c r="F298" s="14" t="s">
        <v>878</v>
      </c>
      <c r="G298" s="9" t="s">
        <v>520</v>
      </c>
      <c r="H298" s="9" t="str">
        <f t="shared" si="14"/>
        <v>の</v>
      </c>
      <c r="I298" s="9" t="s">
        <v>2010</v>
      </c>
      <c r="J298" s="10"/>
      <c r="K298" s="9" t="s">
        <v>513</v>
      </c>
      <c r="L298" s="10" t="str">
        <f t="shared" si="13"/>
        <v>団体の運営費（事務費等）に対する補助</v>
      </c>
      <c r="M298" s="214" t="s">
        <v>1021</v>
      </c>
      <c r="N298" s="9" t="s">
        <v>550</v>
      </c>
      <c r="O298" s="18">
        <v>1</v>
      </c>
      <c r="P298" s="169" t="s">
        <v>524</v>
      </c>
      <c r="Q298" s="10" t="s">
        <v>879</v>
      </c>
      <c r="R298" s="16" t="s">
        <v>517</v>
      </c>
      <c r="S298" s="16"/>
      <c r="T298" s="40"/>
      <c r="U298" s="40"/>
    </row>
    <row r="299" spans="1:21" s="41" customFormat="1" ht="53.25" customHeight="1">
      <c r="A299" s="212">
        <v>296</v>
      </c>
      <c r="B299" s="14" t="s">
        <v>880</v>
      </c>
      <c r="C299" s="153"/>
      <c r="D299" s="153">
        <v>11774</v>
      </c>
      <c r="E299" s="7">
        <f t="shared" si="12"/>
        <v>-11774</v>
      </c>
      <c r="F299" s="14" t="s">
        <v>881</v>
      </c>
      <c r="G299" s="9" t="s">
        <v>1038</v>
      </c>
      <c r="H299" s="9" t="str">
        <f t="shared" si="14"/>
        <v>の</v>
      </c>
      <c r="I299" s="9" t="s">
        <v>805</v>
      </c>
      <c r="J299" s="10"/>
      <c r="K299" s="9" t="s">
        <v>513</v>
      </c>
      <c r="L299" s="10" t="str">
        <f t="shared" si="13"/>
        <v>施設整備費用借入金の利子償還に対する補助</v>
      </c>
      <c r="M299" s="214" t="s">
        <v>1021</v>
      </c>
      <c r="N299" s="9" t="s">
        <v>550</v>
      </c>
      <c r="O299" s="18">
        <v>1</v>
      </c>
      <c r="P299" s="169" t="s">
        <v>662</v>
      </c>
      <c r="Q299" s="10" t="s">
        <v>938</v>
      </c>
      <c r="R299" s="16" t="s">
        <v>517</v>
      </c>
      <c r="S299" s="16"/>
      <c r="T299" s="40"/>
      <c r="U299" s="40"/>
    </row>
    <row r="300" spans="1:21" s="41" customFormat="1" ht="53.25" customHeight="1">
      <c r="A300" s="212">
        <v>297</v>
      </c>
      <c r="B300" s="14" t="s">
        <v>939</v>
      </c>
      <c r="C300" s="153"/>
      <c r="D300" s="153">
        <v>219542</v>
      </c>
      <c r="E300" s="7">
        <f t="shared" si="12"/>
        <v>-219542</v>
      </c>
      <c r="F300" s="14" t="s">
        <v>2670</v>
      </c>
      <c r="G300" s="9" t="s">
        <v>1038</v>
      </c>
      <c r="H300" s="9" t="str">
        <f t="shared" si="14"/>
        <v>の</v>
      </c>
      <c r="I300" s="9" t="s">
        <v>805</v>
      </c>
      <c r="J300" s="10"/>
      <c r="K300" s="9" t="s">
        <v>513</v>
      </c>
      <c r="L300" s="10" t="str">
        <f t="shared" si="13"/>
        <v>施設整備費用借入金の利子償還に対する補助</v>
      </c>
      <c r="M300" s="214" t="s">
        <v>1021</v>
      </c>
      <c r="N300" s="9" t="s">
        <v>550</v>
      </c>
      <c r="O300" s="18">
        <v>1</v>
      </c>
      <c r="P300" s="169" t="s">
        <v>821</v>
      </c>
      <c r="Q300" s="10" t="s">
        <v>940</v>
      </c>
      <c r="R300" s="16" t="s">
        <v>517</v>
      </c>
      <c r="S300" s="16"/>
      <c r="T300" s="40"/>
      <c r="U300" s="40"/>
    </row>
    <row r="301" spans="1:21" s="41" customFormat="1" ht="53.25" customHeight="1">
      <c r="A301" s="212">
        <v>298</v>
      </c>
      <c r="B301" s="14" t="s">
        <v>941</v>
      </c>
      <c r="C301" s="153"/>
      <c r="D301" s="153">
        <v>136546</v>
      </c>
      <c r="E301" s="7">
        <f t="shared" si="12"/>
        <v>-136546</v>
      </c>
      <c r="F301" s="14" t="s">
        <v>881</v>
      </c>
      <c r="G301" s="9" t="s">
        <v>1038</v>
      </c>
      <c r="H301" s="9" t="str">
        <f t="shared" si="14"/>
        <v>の</v>
      </c>
      <c r="I301" s="9" t="s">
        <v>805</v>
      </c>
      <c r="J301" s="10"/>
      <c r="K301" s="9" t="s">
        <v>513</v>
      </c>
      <c r="L301" s="10" t="str">
        <f t="shared" si="13"/>
        <v>施設整備費用借入金の利子償還に対する補助</v>
      </c>
      <c r="M301" s="214" t="s">
        <v>1021</v>
      </c>
      <c r="N301" s="9" t="s">
        <v>550</v>
      </c>
      <c r="O301" s="18">
        <v>1</v>
      </c>
      <c r="P301" s="169" t="s">
        <v>733</v>
      </c>
      <c r="Q301" s="10" t="s">
        <v>942</v>
      </c>
      <c r="R301" s="16" t="s">
        <v>517</v>
      </c>
      <c r="S301" s="16"/>
      <c r="T301" s="40"/>
      <c r="U301" s="40"/>
    </row>
    <row r="302" spans="1:21" s="41" customFormat="1" ht="53.25" customHeight="1">
      <c r="A302" s="212">
        <v>299</v>
      </c>
      <c r="B302" s="14" t="s">
        <v>2312</v>
      </c>
      <c r="C302" s="153"/>
      <c r="D302" s="153">
        <v>1700</v>
      </c>
      <c r="E302" s="7">
        <f t="shared" si="12"/>
        <v>-1700</v>
      </c>
      <c r="F302" s="14" t="s">
        <v>943</v>
      </c>
      <c r="G302" s="9" t="s">
        <v>944</v>
      </c>
      <c r="H302" s="9" t="str">
        <f t="shared" si="14"/>
        <v>の</v>
      </c>
      <c r="I302" s="9" t="s">
        <v>2010</v>
      </c>
      <c r="J302" s="10"/>
      <c r="K302" s="9" t="s">
        <v>513</v>
      </c>
      <c r="L302" s="10" t="str">
        <f t="shared" si="13"/>
        <v>巡回指導員交通費等の運営費（事務費等）に対する補助</v>
      </c>
      <c r="M302" s="214" t="s">
        <v>1021</v>
      </c>
      <c r="N302" s="9" t="s">
        <v>550</v>
      </c>
      <c r="O302" s="18">
        <v>1</v>
      </c>
      <c r="P302" s="169" t="s">
        <v>2016</v>
      </c>
      <c r="Q302" s="10" t="s">
        <v>945</v>
      </c>
      <c r="R302" s="16" t="s">
        <v>517</v>
      </c>
      <c r="S302" s="16"/>
      <c r="T302" s="40"/>
      <c r="U302" s="40"/>
    </row>
    <row r="303" spans="1:21" ht="53.25" customHeight="1">
      <c r="A303" s="212">
        <v>300</v>
      </c>
      <c r="B303" s="14" t="s">
        <v>946</v>
      </c>
      <c r="C303" s="153"/>
      <c r="D303" s="153">
        <v>2694</v>
      </c>
      <c r="E303" s="7">
        <f t="shared" si="12"/>
        <v>-2694</v>
      </c>
      <c r="F303" s="14" t="s">
        <v>947</v>
      </c>
      <c r="G303" s="15" t="s">
        <v>948</v>
      </c>
      <c r="H303" s="9" t="str">
        <f t="shared" si="14"/>
        <v>の</v>
      </c>
      <c r="I303" s="9" t="s">
        <v>511</v>
      </c>
      <c r="J303" s="10" t="s">
        <v>949</v>
      </c>
      <c r="K303" s="9" t="s">
        <v>513</v>
      </c>
      <c r="L303" s="10" t="str">
        <f t="shared" si="13"/>
        <v>環境衛生営業者５業種（理容・美容・クリーニング・旅館・公衆浴場）の自主衛生管理に対する補助</v>
      </c>
      <c r="M303" s="214" t="s">
        <v>1021</v>
      </c>
      <c r="N303" s="9" t="s">
        <v>2030</v>
      </c>
      <c r="O303" s="18">
        <v>1</v>
      </c>
      <c r="P303" s="169" t="s">
        <v>2016</v>
      </c>
      <c r="Q303" s="10" t="s">
        <v>950</v>
      </c>
      <c r="R303" s="16" t="s">
        <v>517</v>
      </c>
      <c r="S303" s="16"/>
      <c r="T303" s="40"/>
      <c r="U303" s="40"/>
    </row>
    <row r="304" spans="1:21" s="41" customFormat="1" ht="53.25" customHeight="1">
      <c r="A304" s="212">
        <v>301</v>
      </c>
      <c r="B304" s="14" t="s">
        <v>951</v>
      </c>
      <c r="C304" s="153"/>
      <c r="D304" s="153">
        <v>53135</v>
      </c>
      <c r="E304" s="7">
        <f t="shared" si="12"/>
        <v>-53135</v>
      </c>
      <c r="F304" s="14" t="s">
        <v>952</v>
      </c>
      <c r="G304" s="9" t="s">
        <v>953</v>
      </c>
      <c r="H304" s="9" t="str">
        <f t="shared" si="14"/>
        <v>の</v>
      </c>
      <c r="I304" s="9" t="s">
        <v>511</v>
      </c>
      <c r="J304" s="10" t="s">
        <v>954</v>
      </c>
      <c r="K304" s="9" t="s">
        <v>513</v>
      </c>
      <c r="L304" s="10" t="str">
        <f t="shared" si="13"/>
        <v>横浜市浴場協同組合に加盟している浴場施設の設備改善等に対する補助</v>
      </c>
      <c r="M304" s="214" t="s">
        <v>1021</v>
      </c>
      <c r="N304" s="9" t="s">
        <v>2030</v>
      </c>
      <c r="O304" s="18">
        <v>94</v>
      </c>
      <c r="P304" s="169" t="s">
        <v>1998</v>
      </c>
      <c r="Q304" s="10" t="s">
        <v>955</v>
      </c>
      <c r="R304" s="16" t="s">
        <v>517</v>
      </c>
      <c r="S304" s="16"/>
      <c r="T304" s="40"/>
      <c r="U304" s="40"/>
    </row>
    <row r="305" spans="1:21" s="41" customFormat="1" ht="53.25" customHeight="1">
      <c r="A305" s="212">
        <v>302</v>
      </c>
      <c r="B305" s="14" t="s">
        <v>956</v>
      </c>
      <c r="C305" s="153"/>
      <c r="D305" s="153">
        <v>32736</v>
      </c>
      <c r="E305" s="7">
        <f t="shared" si="12"/>
        <v>-32736</v>
      </c>
      <c r="F305" s="14" t="s">
        <v>957</v>
      </c>
      <c r="G305" s="9" t="s">
        <v>958</v>
      </c>
      <c r="H305" s="9" t="str">
        <f>IF(G305="","","の")</f>
        <v>の</v>
      </c>
      <c r="I305" s="9" t="s">
        <v>703</v>
      </c>
      <c r="J305" s="10"/>
      <c r="K305" s="9" t="s">
        <v>513</v>
      </c>
      <c r="L305" s="10" t="str">
        <f t="shared" si="13"/>
        <v>民営西寺尾火葬場利用料の個人負担の軽減に対する補助</v>
      </c>
      <c r="M305" s="214" t="s">
        <v>1021</v>
      </c>
      <c r="N305" s="9" t="s">
        <v>2030</v>
      </c>
      <c r="O305" s="18">
        <v>2046</v>
      </c>
      <c r="P305" s="169" t="s">
        <v>2036</v>
      </c>
      <c r="Q305" s="10" t="s">
        <v>959</v>
      </c>
      <c r="R305" s="16" t="s">
        <v>517</v>
      </c>
      <c r="S305" s="16"/>
      <c r="T305" s="40"/>
      <c r="U305" s="40"/>
    </row>
    <row r="306" spans="1:21" ht="53.25" customHeight="1">
      <c r="A306" s="212">
        <v>303</v>
      </c>
      <c r="B306" s="14" t="s">
        <v>960</v>
      </c>
      <c r="C306" s="153"/>
      <c r="D306" s="153">
        <v>30000</v>
      </c>
      <c r="E306" s="7">
        <f t="shared" si="12"/>
        <v>-30000</v>
      </c>
      <c r="F306" s="14" t="s">
        <v>961</v>
      </c>
      <c r="G306" s="9" t="s">
        <v>2671</v>
      </c>
      <c r="H306" s="9" t="str">
        <f t="shared" si="14"/>
        <v>の</v>
      </c>
      <c r="I306" s="9" t="s">
        <v>511</v>
      </c>
      <c r="J306" s="10" t="s">
        <v>962</v>
      </c>
      <c r="K306" s="9" t="s">
        <v>513</v>
      </c>
      <c r="L306" s="10" t="str">
        <f t="shared" si="13"/>
        <v>猫の不妊去勢手術の普及推進のため、市民が実施する手術の費用に対する補助</v>
      </c>
      <c r="M306" s="214" t="s">
        <v>1021</v>
      </c>
      <c r="N306" s="9" t="s">
        <v>514</v>
      </c>
      <c r="O306" s="18">
        <v>1</v>
      </c>
      <c r="P306" s="169" t="s">
        <v>2016</v>
      </c>
      <c r="Q306" s="10" t="s">
        <v>963</v>
      </c>
      <c r="R306" s="16" t="s">
        <v>517</v>
      </c>
      <c r="S306" s="16"/>
      <c r="T306" s="40"/>
      <c r="U306" s="40"/>
    </row>
    <row r="307" spans="1:21" ht="53.25" customHeight="1">
      <c r="A307" s="212">
        <v>304</v>
      </c>
      <c r="B307" s="14" t="s">
        <v>964</v>
      </c>
      <c r="C307" s="153"/>
      <c r="D307" s="153">
        <v>1500</v>
      </c>
      <c r="E307" s="7">
        <f t="shared" si="12"/>
        <v>-1500</v>
      </c>
      <c r="F307" s="14" t="s">
        <v>961</v>
      </c>
      <c r="G307" s="9" t="s">
        <v>965</v>
      </c>
      <c r="H307" s="9" t="str">
        <f t="shared" si="14"/>
        <v>の</v>
      </c>
      <c r="I307" s="9" t="s">
        <v>511</v>
      </c>
      <c r="J307" s="10" t="s">
        <v>966</v>
      </c>
      <c r="K307" s="9" t="s">
        <v>513</v>
      </c>
      <c r="L307" s="10" t="str">
        <f t="shared" si="13"/>
        <v>犬や猫のマイクロチップ装着の普及推進のため、市民が実施する装着の費用に対する補助</v>
      </c>
      <c r="M307" s="214" t="s">
        <v>1021</v>
      </c>
      <c r="N307" s="9" t="s">
        <v>514</v>
      </c>
      <c r="O307" s="18">
        <v>1</v>
      </c>
      <c r="P307" s="169" t="s">
        <v>2012</v>
      </c>
      <c r="Q307" s="10" t="s">
        <v>1484</v>
      </c>
      <c r="R307" s="16" t="s">
        <v>517</v>
      </c>
      <c r="S307" s="16"/>
      <c r="T307" s="40"/>
      <c r="U307" s="40"/>
    </row>
    <row r="308" spans="1:21" s="41" customFormat="1" ht="53.25" customHeight="1">
      <c r="A308" s="212">
        <v>305</v>
      </c>
      <c r="B308" s="14" t="s">
        <v>1485</v>
      </c>
      <c r="C308" s="153"/>
      <c r="D308" s="153">
        <v>29</v>
      </c>
      <c r="E308" s="7">
        <f t="shared" si="12"/>
        <v>-29</v>
      </c>
      <c r="F308" s="14" t="s">
        <v>1486</v>
      </c>
      <c r="G308" s="9" t="s">
        <v>1487</v>
      </c>
      <c r="H308" s="9" t="str">
        <f t="shared" si="14"/>
        <v>の</v>
      </c>
      <c r="I308" s="9" t="s">
        <v>703</v>
      </c>
      <c r="J308" s="10"/>
      <c r="K308" s="9" t="s">
        <v>513</v>
      </c>
      <c r="L308" s="10" t="str">
        <f t="shared" si="13"/>
        <v>交通費の個人負担の軽減に対する補助</v>
      </c>
      <c r="M308" s="214" t="s">
        <v>1021</v>
      </c>
      <c r="N308" s="9" t="s">
        <v>2030</v>
      </c>
      <c r="O308" s="18">
        <v>4</v>
      </c>
      <c r="P308" s="169" t="s">
        <v>1454</v>
      </c>
      <c r="Q308" s="10" t="s">
        <v>1488</v>
      </c>
      <c r="R308" s="16" t="s">
        <v>517</v>
      </c>
      <c r="S308" s="16"/>
      <c r="T308" s="40"/>
      <c r="U308" s="40"/>
    </row>
    <row r="309" spans="1:21" s="41" customFormat="1" ht="53.25" customHeight="1">
      <c r="A309" s="212">
        <v>306</v>
      </c>
      <c r="B309" s="14" t="s">
        <v>1489</v>
      </c>
      <c r="C309" s="153"/>
      <c r="D309" s="153">
        <v>29670</v>
      </c>
      <c r="E309" s="7">
        <f t="shared" si="12"/>
        <v>-29670</v>
      </c>
      <c r="F309" s="14" t="s">
        <v>1490</v>
      </c>
      <c r="G309" s="9" t="s">
        <v>1491</v>
      </c>
      <c r="H309" s="9" t="str">
        <f t="shared" si="14"/>
        <v>の</v>
      </c>
      <c r="I309" s="9" t="s">
        <v>512</v>
      </c>
      <c r="J309" s="10"/>
      <c r="K309" s="9" t="s">
        <v>513</v>
      </c>
      <c r="L309" s="10" t="str">
        <f t="shared" si="13"/>
        <v>医療機器の購入に対する補助</v>
      </c>
      <c r="M309" s="214" t="s">
        <v>1021</v>
      </c>
      <c r="N309" s="9" t="s">
        <v>2030</v>
      </c>
      <c r="O309" s="18">
        <v>3</v>
      </c>
      <c r="P309" s="169" t="s">
        <v>1460</v>
      </c>
      <c r="Q309" s="10" t="s">
        <v>1492</v>
      </c>
      <c r="R309" s="16" t="s">
        <v>517</v>
      </c>
      <c r="S309" s="16"/>
      <c r="T309" s="40"/>
      <c r="U309" s="40"/>
    </row>
    <row r="310" spans="1:21" s="41" customFormat="1" ht="53.25" customHeight="1">
      <c r="A310" s="212">
        <v>307</v>
      </c>
      <c r="B310" s="14" t="s">
        <v>1493</v>
      </c>
      <c r="C310" s="153"/>
      <c r="D310" s="153">
        <v>1000</v>
      </c>
      <c r="E310" s="7">
        <f t="shared" si="12"/>
        <v>-1000</v>
      </c>
      <c r="F310" s="14" t="s">
        <v>997</v>
      </c>
      <c r="G310" s="9" t="s">
        <v>855</v>
      </c>
      <c r="H310" s="9" t="str">
        <f t="shared" si="14"/>
        <v>の</v>
      </c>
      <c r="I310" s="9" t="s">
        <v>2010</v>
      </c>
      <c r="J310" s="10"/>
      <c r="K310" s="9" t="s">
        <v>513</v>
      </c>
      <c r="L310" s="10" t="str">
        <f t="shared" si="13"/>
        <v>研修の運営費（事務費等）に対する補助</v>
      </c>
      <c r="M310" s="214" t="s">
        <v>1021</v>
      </c>
      <c r="N310" s="9" t="s">
        <v>612</v>
      </c>
      <c r="O310" s="18">
        <v>1</v>
      </c>
      <c r="P310" s="169" t="s">
        <v>536</v>
      </c>
      <c r="Q310" s="10" t="s">
        <v>1360</v>
      </c>
      <c r="R310" s="16" t="s">
        <v>517</v>
      </c>
      <c r="S310" s="16"/>
      <c r="T310" s="40"/>
      <c r="U310" s="40"/>
    </row>
    <row r="311" spans="1:21" s="41" customFormat="1" ht="53.25" customHeight="1">
      <c r="A311" s="212">
        <v>308</v>
      </c>
      <c r="B311" s="14" t="s">
        <v>1361</v>
      </c>
      <c r="C311" s="153"/>
      <c r="D311" s="153">
        <v>3200</v>
      </c>
      <c r="E311" s="7">
        <f t="shared" si="12"/>
        <v>-3200</v>
      </c>
      <c r="F311" s="14" t="s">
        <v>997</v>
      </c>
      <c r="G311" s="15" t="s">
        <v>855</v>
      </c>
      <c r="H311" s="9" t="str">
        <f t="shared" si="14"/>
        <v>の</v>
      </c>
      <c r="I311" s="9" t="s">
        <v>526</v>
      </c>
      <c r="J311" s="10"/>
      <c r="K311" s="9" t="s">
        <v>513</v>
      </c>
      <c r="L311" s="10" t="str">
        <f t="shared" si="13"/>
        <v>研修の事業費に対する補助</v>
      </c>
      <c r="M311" s="214" t="s">
        <v>1021</v>
      </c>
      <c r="N311" s="9" t="s">
        <v>550</v>
      </c>
      <c r="O311" s="18">
        <v>1</v>
      </c>
      <c r="P311" s="169" t="s">
        <v>2058</v>
      </c>
      <c r="Q311" s="10" t="s">
        <v>1362</v>
      </c>
      <c r="R311" s="16" t="s">
        <v>2027</v>
      </c>
      <c r="S311" s="16"/>
      <c r="T311" s="40"/>
      <c r="U311" s="40"/>
    </row>
    <row r="312" spans="1:21" ht="53.25" customHeight="1">
      <c r="A312" s="212">
        <v>309</v>
      </c>
      <c r="B312" s="14" t="s">
        <v>2313</v>
      </c>
      <c r="C312" s="153"/>
      <c r="D312" s="153">
        <v>79158</v>
      </c>
      <c r="E312" s="7">
        <f t="shared" si="12"/>
        <v>-79158</v>
      </c>
      <c r="F312" s="14" t="s">
        <v>2672</v>
      </c>
      <c r="G312" s="15" t="s">
        <v>520</v>
      </c>
      <c r="H312" s="9" t="str">
        <f t="shared" si="14"/>
        <v>の</v>
      </c>
      <c r="I312" s="9" t="s">
        <v>521</v>
      </c>
      <c r="J312" s="10"/>
      <c r="K312" s="9" t="s">
        <v>513</v>
      </c>
      <c r="L312" s="10" t="str">
        <f t="shared" si="13"/>
        <v>団体の運営費（人件費）に対する補助</v>
      </c>
      <c r="M312" s="214" t="s">
        <v>1021</v>
      </c>
      <c r="N312" s="9" t="s">
        <v>550</v>
      </c>
      <c r="O312" s="18">
        <v>6</v>
      </c>
      <c r="P312" s="169" t="s">
        <v>1363</v>
      </c>
      <c r="Q312" s="10" t="s">
        <v>1364</v>
      </c>
      <c r="R312" s="16" t="s">
        <v>775</v>
      </c>
      <c r="S312" s="16"/>
      <c r="T312" s="40"/>
      <c r="U312" s="40"/>
    </row>
    <row r="313" spans="1:21" ht="53.25" customHeight="1">
      <c r="A313" s="212">
        <v>310</v>
      </c>
      <c r="B313" s="14" t="s">
        <v>1365</v>
      </c>
      <c r="C313" s="153"/>
      <c r="D313" s="153">
        <v>180</v>
      </c>
      <c r="E313" s="7">
        <f t="shared" si="12"/>
        <v>-180</v>
      </c>
      <c r="F313" s="14" t="s">
        <v>1366</v>
      </c>
      <c r="G313" s="9" t="s">
        <v>520</v>
      </c>
      <c r="H313" s="9" t="str">
        <f t="shared" si="14"/>
        <v>の</v>
      </c>
      <c r="I313" s="9" t="s">
        <v>511</v>
      </c>
      <c r="J313" s="18" t="s">
        <v>2673</v>
      </c>
      <c r="K313" s="9" t="s">
        <v>513</v>
      </c>
      <c r="L313" s="10" t="str">
        <f t="shared" si="13"/>
        <v>団体の経営改善に対する補助</v>
      </c>
      <c r="M313" s="214" t="s">
        <v>1021</v>
      </c>
      <c r="N313" s="9" t="s">
        <v>2030</v>
      </c>
      <c r="O313" s="18">
        <v>1</v>
      </c>
      <c r="P313" s="169" t="s">
        <v>608</v>
      </c>
      <c r="Q313" s="10" t="s">
        <v>1367</v>
      </c>
      <c r="R313" s="16" t="s">
        <v>517</v>
      </c>
      <c r="S313" s="16"/>
      <c r="T313" s="40"/>
      <c r="U313" s="40"/>
    </row>
    <row r="314" spans="1:21" s="41" customFormat="1" ht="53.25" customHeight="1">
      <c r="A314" s="212">
        <v>311</v>
      </c>
      <c r="B314" s="14" t="s">
        <v>1368</v>
      </c>
      <c r="C314" s="153"/>
      <c r="D314" s="153">
        <v>340</v>
      </c>
      <c r="E314" s="7">
        <f t="shared" si="12"/>
        <v>-340</v>
      </c>
      <c r="F314" s="14" t="s">
        <v>2674</v>
      </c>
      <c r="G314" s="9" t="s">
        <v>1443</v>
      </c>
      <c r="H314" s="9" t="str">
        <f t="shared" si="14"/>
        <v>の</v>
      </c>
      <c r="I314" s="9" t="s">
        <v>526</v>
      </c>
      <c r="J314" s="10"/>
      <c r="K314" s="9" t="s">
        <v>513</v>
      </c>
      <c r="L314" s="10" t="str">
        <f t="shared" si="13"/>
        <v>スポーツ大会の事業費に対する補助</v>
      </c>
      <c r="M314" s="214" t="s">
        <v>1021</v>
      </c>
      <c r="N314" s="9" t="s">
        <v>2030</v>
      </c>
      <c r="O314" s="18">
        <v>1</v>
      </c>
      <c r="P314" s="169" t="s">
        <v>977</v>
      </c>
      <c r="Q314" s="10" t="s">
        <v>1419</v>
      </c>
      <c r="R314" s="16" t="s">
        <v>552</v>
      </c>
      <c r="S314" s="16"/>
      <c r="T314" s="40"/>
      <c r="U314" s="40"/>
    </row>
    <row r="315" spans="1:21" s="41" customFormat="1" ht="53.25" customHeight="1">
      <c r="A315" s="212">
        <v>312</v>
      </c>
      <c r="B315" s="14" t="s">
        <v>1369</v>
      </c>
      <c r="C315" s="153"/>
      <c r="D315" s="153">
        <v>70</v>
      </c>
      <c r="E315" s="7">
        <f t="shared" si="12"/>
        <v>-70</v>
      </c>
      <c r="F315" s="14" t="s">
        <v>1370</v>
      </c>
      <c r="G315" s="15" t="s">
        <v>1443</v>
      </c>
      <c r="H315" s="9" t="str">
        <f t="shared" si="14"/>
        <v>の</v>
      </c>
      <c r="I315" s="9" t="s">
        <v>526</v>
      </c>
      <c r="J315" s="18"/>
      <c r="K315" s="9" t="s">
        <v>513</v>
      </c>
      <c r="L315" s="10" t="str">
        <f t="shared" si="13"/>
        <v>スポーツ大会の事業費に対する補助</v>
      </c>
      <c r="M315" s="214" t="s">
        <v>1021</v>
      </c>
      <c r="N315" s="9" t="s">
        <v>2030</v>
      </c>
      <c r="O315" s="18">
        <v>1</v>
      </c>
      <c r="P315" s="169" t="s">
        <v>528</v>
      </c>
      <c r="Q315" s="10" t="s">
        <v>1419</v>
      </c>
      <c r="R315" s="16" t="s">
        <v>552</v>
      </c>
      <c r="S315" s="16"/>
      <c r="T315" s="40"/>
      <c r="U315" s="40"/>
    </row>
    <row r="316" spans="1:21" ht="53.25" customHeight="1">
      <c r="A316" s="212">
        <v>313</v>
      </c>
      <c r="B316" s="14" t="s">
        <v>1371</v>
      </c>
      <c r="C316" s="153"/>
      <c r="D316" s="153">
        <v>39621</v>
      </c>
      <c r="E316" s="7">
        <f t="shared" si="12"/>
        <v>-39621</v>
      </c>
      <c r="F316" s="14" t="s">
        <v>1372</v>
      </c>
      <c r="G316" s="15" t="s">
        <v>1373</v>
      </c>
      <c r="H316" s="9" t="str">
        <f t="shared" si="14"/>
        <v>の</v>
      </c>
      <c r="I316" s="9" t="s">
        <v>752</v>
      </c>
      <c r="J316" s="18"/>
      <c r="K316" s="9" t="s">
        <v>513</v>
      </c>
      <c r="L316" s="10" t="str">
        <f t="shared" si="13"/>
        <v>施設及び設備整備に係る借入金の元金償還に対する補助</v>
      </c>
      <c r="M316" s="214" t="s">
        <v>1021</v>
      </c>
      <c r="N316" s="9" t="s">
        <v>612</v>
      </c>
      <c r="O316" s="18">
        <v>15</v>
      </c>
      <c r="P316" s="169" t="s">
        <v>555</v>
      </c>
      <c r="Q316" s="10" t="s">
        <v>803</v>
      </c>
      <c r="R316" s="16" t="s">
        <v>517</v>
      </c>
      <c r="S316" s="16"/>
      <c r="T316" s="40"/>
      <c r="U316" s="40"/>
    </row>
    <row r="317" spans="1:21" s="41" customFormat="1" ht="53.25" customHeight="1">
      <c r="A317" s="212">
        <v>314</v>
      </c>
      <c r="B317" s="14" t="s">
        <v>1374</v>
      </c>
      <c r="C317" s="153"/>
      <c r="D317" s="153">
        <v>3900</v>
      </c>
      <c r="E317" s="7">
        <f t="shared" si="12"/>
        <v>-3900</v>
      </c>
      <c r="F317" s="14" t="s">
        <v>1375</v>
      </c>
      <c r="G317" s="9" t="s">
        <v>1376</v>
      </c>
      <c r="H317" s="9" t="str">
        <f t="shared" si="14"/>
        <v>の</v>
      </c>
      <c r="I317" s="9" t="s">
        <v>511</v>
      </c>
      <c r="J317" s="10" t="s">
        <v>1377</v>
      </c>
      <c r="K317" s="9" t="s">
        <v>513</v>
      </c>
      <c r="L317" s="10" t="str">
        <f t="shared" si="13"/>
        <v>産科医療機関の連携事業費（人件費等）に対する補助</v>
      </c>
      <c r="M317" s="214" t="s">
        <v>1021</v>
      </c>
      <c r="N317" s="9" t="s">
        <v>550</v>
      </c>
      <c r="O317" s="18">
        <v>2</v>
      </c>
      <c r="P317" s="169" t="s">
        <v>555</v>
      </c>
      <c r="Q317" s="10" t="s">
        <v>2675</v>
      </c>
      <c r="R317" s="16" t="s">
        <v>517</v>
      </c>
      <c r="S317" s="16"/>
      <c r="T317" s="40"/>
      <c r="U317" s="40"/>
    </row>
    <row r="318" spans="1:21" s="41" customFormat="1" ht="53.25" customHeight="1">
      <c r="A318" s="212">
        <v>315</v>
      </c>
      <c r="B318" s="14" t="s">
        <v>1378</v>
      </c>
      <c r="C318" s="153"/>
      <c r="D318" s="153">
        <v>980</v>
      </c>
      <c r="E318" s="7">
        <f t="shared" si="12"/>
        <v>-980</v>
      </c>
      <c r="F318" s="14" t="s">
        <v>1379</v>
      </c>
      <c r="G318" s="9" t="s">
        <v>1380</v>
      </c>
      <c r="H318" s="9" t="str">
        <f t="shared" si="14"/>
        <v>の</v>
      </c>
      <c r="I318" s="9" t="s">
        <v>2010</v>
      </c>
      <c r="J318" s="10"/>
      <c r="K318" s="9" t="s">
        <v>513</v>
      </c>
      <c r="L318" s="10" t="str">
        <f t="shared" si="13"/>
        <v>研修会の運営費（事務費等）に対する補助</v>
      </c>
      <c r="M318" s="214" t="s">
        <v>1021</v>
      </c>
      <c r="N318" s="9" t="s">
        <v>550</v>
      </c>
      <c r="O318" s="18" t="s">
        <v>2011</v>
      </c>
      <c r="P318" s="169" t="s">
        <v>555</v>
      </c>
      <c r="Q318" s="10" t="s">
        <v>1381</v>
      </c>
      <c r="R318" s="16" t="s">
        <v>517</v>
      </c>
      <c r="S318" s="16"/>
      <c r="T318" s="39"/>
      <c r="U318" s="40"/>
    </row>
    <row r="319" spans="1:21" s="41" customFormat="1" ht="53.25" customHeight="1">
      <c r="A319" s="212">
        <v>316</v>
      </c>
      <c r="B319" s="14" t="s">
        <v>2314</v>
      </c>
      <c r="C319" s="153"/>
      <c r="D319" s="153">
        <v>2979</v>
      </c>
      <c r="E319" s="7">
        <f t="shared" si="12"/>
        <v>-2979</v>
      </c>
      <c r="F319" s="14" t="s">
        <v>2676</v>
      </c>
      <c r="G319" s="9" t="s">
        <v>520</v>
      </c>
      <c r="H319" s="9" t="str">
        <f t="shared" si="14"/>
        <v>の</v>
      </c>
      <c r="I319" s="9" t="s">
        <v>521</v>
      </c>
      <c r="J319" s="10"/>
      <c r="K319" s="9" t="s">
        <v>513</v>
      </c>
      <c r="L319" s="10" t="str">
        <f t="shared" si="13"/>
        <v>団体の運営費（人件費）に対する補助</v>
      </c>
      <c r="M319" s="214" t="s">
        <v>1021</v>
      </c>
      <c r="N319" s="9" t="s">
        <v>550</v>
      </c>
      <c r="O319" s="18">
        <v>2</v>
      </c>
      <c r="P319" s="169" t="s">
        <v>555</v>
      </c>
      <c r="Q319" s="10" t="s">
        <v>1382</v>
      </c>
      <c r="R319" s="16" t="s">
        <v>517</v>
      </c>
      <c r="S319" s="16"/>
      <c r="T319" s="39"/>
      <c r="U319" s="40"/>
    </row>
    <row r="320" spans="1:21" s="41" customFormat="1" ht="53.25" customHeight="1">
      <c r="A320" s="212">
        <v>317</v>
      </c>
      <c r="B320" s="14" t="s">
        <v>2315</v>
      </c>
      <c r="C320" s="153"/>
      <c r="D320" s="153">
        <v>25956</v>
      </c>
      <c r="E320" s="7">
        <f t="shared" si="12"/>
        <v>-25956</v>
      </c>
      <c r="F320" s="14" t="s">
        <v>794</v>
      </c>
      <c r="G320" s="9" t="s">
        <v>520</v>
      </c>
      <c r="H320" s="9" t="str">
        <f t="shared" si="14"/>
        <v>の</v>
      </c>
      <c r="I320" s="9" t="s">
        <v>511</v>
      </c>
      <c r="J320" s="18" t="s">
        <v>1383</v>
      </c>
      <c r="K320" s="9" t="s">
        <v>513</v>
      </c>
      <c r="L320" s="10" t="str">
        <f t="shared" si="13"/>
        <v>団体の要保護世帯への長期生活支援資金貸付事業に対する補助</v>
      </c>
      <c r="M320" s="214" t="s">
        <v>1021</v>
      </c>
      <c r="N320" s="9" t="s">
        <v>550</v>
      </c>
      <c r="O320" s="18">
        <v>1</v>
      </c>
      <c r="P320" s="169" t="s">
        <v>555</v>
      </c>
      <c r="Q320" s="10" t="s">
        <v>2677</v>
      </c>
      <c r="R320" s="16" t="s">
        <v>775</v>
      </c>
      <c r="S320" s="16"/>
      <c r="T320" s="39"/>
      <c r="U320" s="40"/>
    </row>
    <row r="321" spans="1:21" s="41" customFormat="1" ht="53.25" customHeight="1">
      <c r="A321" s="212">
        <v>318</v>
      </c>
      <c r="B321" s="14" t="s">
        <v>1384</v>
      </c>
      <c r="C321" s="153"/>
      <c r="D321" s="153">
        <v>4500</v>
      </c>
      <c r="E321" s="7">
        <f t="shared" si="12"/>
        <v>-4500</v>
      </c>
      <c r="F321" s="14" t="s">
        <v>1385</v>
      </c>
      <c r="G321" s="15" t="s">
        <v>520</v>
      </c>
      <c r="H321" s="9" t="str">
        <f t="shared" si="14"/>
        <v>の</v>
      </c>
      <c r="I321" s="9" t="s">
        <v>2003</v>
      </c>
      <c r="J321" s="18"/>
      <c r="K321" s="9" t="s">
        <v>513</v>
      </c>
      <c r="L321" s="10" t="str">
        <f t="shared" si="13"/>
        <v>団体の施設整備（建設費）に対する補助</v>
      </c>
      <c r="M321" s="214" t="s">
        <v>1021</v>
      </c>
      <c r="N321" s="9" t="s">
        <v>514</v>
      </c>
      <c r="O321" s="18">
        <v>1</v>
      </c>
      <c r="P321" s="169" t="s">
        <v>555</v>
      </c>
      <c r="Q321" s="10" t="s">
        <v>1386</v>
      </c>
      <c r="R321" s="16" t="s">
        <v>517</v>
      </c>
      <c r="S321" s="16"/>
      <c r="T321" s="39"/>
      <c r="U321" s="40"/>
    </row>
    <row r="322" spans="1:21" s="41" customFormat="1" ht="53.25" customHeight="1">
      <c r="A322" s="212">
        <v>319</v>
      </c>
      <c r="B322" s="14" t="s">
        <v>1387</v>
      </c>
      <c r="C322" s="153"/>
      <c r="D322" s="153">
        <v>18731</v>
      </c>
      <c r="E322" s="7">
        <f t="shared" si="12"/>
        <v>-18731</v>
      </c>
      <c r="F322" s="14" t="s">
        <v>1388</v>
      </c>
      <c r="G322" s="9" t="s">
        <v>2678</v>
      </c>
      <c r="H322" s="9" t="str">
        <f t="shared" si="14"/>
        <v>の</v>
      </c>
      <c r="I322" s="9" t="s">
        <v>511</v>
      </c>
      <c r="J322" s="18" t="s">
        <v>1389</v>
      </c>
      <c r="K322" s="9" t="s">
        <v>513</v>
      </c>
      <c r="L322" s="10" t="str">
        <f t="shared" si="13"/>
        <v>横浜市在住の組合員の保健の向上のための保健事業の執行に要する費用に対する補助</v>
      </c>
      <c r="M322" s="214" t="s">
        <v>1021</v>
      </c>
      <c r="N322" s="9" t="s">
        <v>2030</v>
      </c>
      <c r="O322" s="18">
        <v>7</v>
      </c>
      <c r="P322" s="169" t="s">
        <v>1390</v>
      </c>
      <c r="Q322" s="10" t="s">
        <v>1391</v>
      </c>
      <c r="R322" s="16" t="s">
        <v>517</v>
      </c>
      <c r="S322" s="16"/>
      <c r="T322" s="40"/>
      <c r="U322" s="40"/>
    </row>
    <row r="323" spans="1:21" s="41" customFormat="1" ht="53.25" customHeight="1">
      <c r="A323" s="212">
        <v>320</v>
      </c>
      <c r="B323" s="14" t="s">
        <v>1392</v>
      </c>
      <c r="C323" s="153"/>
      <c r="D323" s="153">
        <v>16500</v>
      </c>
      <c r="E323" s="7">
        <f t="shared" si="12"/>
        <v>-16500</v>
      </c>
      <c r="F323" s="14" t="s">
        <v>1393</v>
      </c>
      <c r="G323" s="9" t="s">
        <v>2057</v>
      </c>
      <c r="H323" s="9" t="str">
        <f t="shared" si="14"/>
        <v>の</v>
      </c>
      <c r="I323" s="9" t="s">
        <v>2010</v>
      </c>
      <c r="J323" s="10"/>
      <c r="K323" s="9" t="s">
        <v>513</v>
      </c>
      <c r="L323" s="10" t="str">
        <f t="shared" si="13"/>
        <v>事業の運営費（事務費等）に対する補助</v>
      </c>
      <c r="M323" s="214" t="s">
        <v>1021</v>
      </c>
      <c r="N323" s="9" t="s">
        <v>550</v>
      </c>
      <c r="O323" s="18">
        <v>23</v>
      </c>
      <c r="P323" s="169" t="s">
        <v>528</v>
      </c>
      <c r="Q323" s="10" t="s">
        <v>1394</v>
      </c>
      <c r="R323" s="16" t="s">
        <v>517</v>
      </c>
      <c r="S323" s="16"/>
      <c r="T323" s="40"/>
      <c r="U323" s="40"/>
    </row>
    <row r="324" spans="1:21" s="41" customFormat="1" ht="53.25" customHeight="1">
      <c r="A324" s="212">
        <v>321</v>
      </c>
      <c r="B324" s="14" t="s">
        <v>1395</v>
      </c>
      <c r="C324" s="153"/>
      <c r="D324" s="153">
        <v>406352</v>
      </c>
      <c r="E324" s="7">
        <f t="shared" si="12"/>
        <v>-406352</v>
      </c>
      <c r="F324" s="14" t="s">
        <v>1396</v>
      </c>
      <c r="G324" s="15" t="s">
        <v>520</v>
      </c>
      <c r="H324" s="9" t="str">
        <f t="shared" si="14"/>
        <v>の</v>
      </c>
      <c r="I324" s="9" t="s">
        <v>521</v>
      </c>
      <c r="J324" s="10"/>
      <c r="K324" s="9" t="s">
        <v>513</v>
      </c>
      <c r="L324" s="10" t="str">
        <f t="shared" si="13"/>
        <v>団体の運営費（人件費）に対する補助</v>
      </c>
      <c r="M324" s="214" t="s">
        <v>1021</v>
      </c>
      <c r="N324" s="9" t="s">
        <v>2021</v>
      </c>
      <c r="O324" s="18">
        <v>18</v>
      </c>
      <c r="P324" s="169" t="s">
        <v>528</v>
      </c>
      <c r="Q324" s="10" t="s">
        <v>1397</v>
      </c>
      <c r="R324" s="16" t="s">
        <v>517</v>
      </c>
      <c r="S324" s="16"/>
      <c r="T324" s="40"/>
      <c r="U324" s="40"/>
    </row>
    <row r="325" spans="1:21" s="41" customFormat="1" ht="53.25" customHeight="1">
      <c r="A325" s="212">
        <v>322</v>
      </c>
      <c r="B325" s="14" t="s">
        <v>1398</v>
      </c>
      <c r="C325" s="153"/>
      <c r="D325" s="153">
        <v>104000</v>
      </c>
      <c r="E325" s="7">
        <f aca="true" t="shared" si="15" ref="E325:E388">C325-D325</f>
        <v>-104000</v>
      </c>
      <c r="F325" s="14" t="s">
        <v>2679</v>
      </c>
      <c r="G325" s="43" t="s">
        <v>520</v>
      </c>
      <c r="H325" s="9" t="str">
        <f t="shared" si="14"/>
        <v>の</v>
      </c>
      <c r="I325" s="9" t="s">
        <v>521</v>
      </c>
      <c r="J325" s="10"/>
      <c r="K325" s="9" t="s">
        <v>513</v>
      </c>
      <c r="L325" s="10" t="str">
        <f t="shared" si="13"/>
        <v>団体の運営費（人件費）に対する補助</v>
      </c>
      <c r="M325" s="214" t="s">
        <v>1021</v>
      </c>
      <c r="N325" s="9" t="s">
        <v>2030</v>
      </c>
      <c r="O325" s="18">
        <v>26</v>
      </c>
      <c r="P325" s="169" t="s">
        <v>528</v>
      </c>
      <c r="Q325" s="10" t="s">
        <v>1399</v>
      </c>
      <c r="R325" s="16" t="s">
        <v>517</v>
      </c>
      <c r="S325" s="16"/>
      <c r="T325" s="40"/>
      <c r="U325" s="40"/>
    </row>
    <row r="326" spans="1:21" s="41" customFormat="1" ht="53.25" customHeight="1">
      <c r="A326" s="212">
        <v>323</v>
      </c>
      <c r="B326" s="14" t="s">
        <v>1400</v>
      </c>
      <c r="C326" s="153"/>
      <c r="D326" s="153">
        <v>8249</v>
      </c>
      <c r="E326" s="7">
        <f t="shared" si="15"/>
        <v>-8249</v>
      </c>
      <c r="F326" s="14" t="s">
        <v>1401</v>
      </c>
      <c r="G326" s="9" t="s">
        <v>520</v>
      </c>
      <c r="H326" s="9" t="str">
        <f t="shared" si="14"/>
        <v>の</v>
      </c>
      <c r="I326" s="9" t="s">
        <v>521</v>
      </c>
      <c r="J326" s="10"/>
      <c r="K326" s="9" t="s">
        <v>513</v>
      </c>
      <c r="L326" s="10" t="str">
        <f t="shared" si="13"/>
        <v>団体の運営費（人件費）に対する補助</v>
      </c>
      <c r="M326" s="214" t="s">
        <v>1021</v>
      </c>
      <c r="N326" s="9" t="s">
        <v>550</v>
      </c>
      <c r="O326" s="18">
        <v>3</v>
      </c>
      <c r="P326" s="169" t="s">
        <v>528</v>
      </c>
      <c r="Q326" s="10" t="s">
        <v>1402</v>
      </c>
      <c r="R326" s="16" t="s">
        <v>517</v>
      </c>
      <c r="S326" s="16"/>
      <c r="T326" s="40"/>
      <c r="U326" s="40"/>
    </row>
    <row r="327" spans="1:21" ht="53.25" customHeight="1">
      <c r="A327" s="212">
        <v>324</v>
      </c>
      <c r="B327" s="14" t="s">
        <v>1404</v>
      </c>
      <c r="C327" s="153"/>
      <c r="D327" s="153">
        <v>4070</v>
      </c>
      <c r="E327" s="7">
        <f t="shared" si="15"/>
        <v>-4070</v>
      </c>
      <c r="F327" s="14" t="s">
        <v>2680</v>
      </c>
      <c r="G327" s="9" t="s">
        <v>520</v>
      </c>
      <c r="H327" s="9" t="str">
        <f t="shared" si="14"/>
        <v>の</v>
      </c>
      <c r="I327" s="9" t="s">
        <v>521</v>
      </c>
      <c r="J327" s="10"/>
      <c r="K327" s="9" t="s">
        <v>513</v>
      </c>
      <c r="L327" s="10" t="str">
        <f>IF(J327="",CONCATENATE(G327,H327,I327,K327),CONCATENATE(G327,H327,J327,K327))</f>
        <v>団体の運営費（人件費）に対する補助</v>
      </c>
      <c r="M327" s="214" t="s">
        <v>1021</v>
      </c>
      <c r="N327" s="9" t="s">
        <v>3064</v>
      </c>
      <c r="O327" s="18">
        <v>13</v>
      </c>
      <c r="P327" s="169" t="s">
        <v>528</v>
      </c>
      <c r="Q327" s="10" t="s">
        <v>1403</v>
      </c>
      <c r="R327" s="16" t="s">
        <v>517</v>
      </c>
      <c r="S327" s="16"/>
      <c r="T327" s="40"/>
      <c r="U327" s="40"/>
    </row>
    <row r="328" spans="1:21" s="41" customFormat="1" ht="53.25" customHeight="1">
      <c r="A328" s="212">
        <v>325</v>
      </c>
      <c r="B328" s="14" t="s">
        <v>1405</v>
      </c>
      <c r="C328" s="153"/>
      <c r="D328" s="153">
        <v>550</v>
      </c>
      <c r="E328" s="7">
        <f t="shared" si="15"/>
        <v>-550</v>
      </c>
      <c r="F328" s="14" t="s">
        <v>2681</v>
      </c>
      <c r="G328" s="9" t="s">
        <v>2682</v>
      </c>
      <c r="H328" s="9" t="str">
        <f t="shared" si="14"/>
        <v>の</v>
      </c>
      <c r="I328" s="9" t="s">
        <v>511</v>
      </c>
      <c r="J328" s="10" t="s">
        <v>1406</v>
      </c>
      <c r="K328" s="9" t="s">
        <v>513</v>
      </c>
      <c r="L328" s="10" t="str">
        <f t="shared" si="13"/>
        <v>産科医療機関等の連携事業の事務費に対する補助</v>
      </c>
      <c r="M328" s="214" t="s">
        <v>1021</v>
      </c>
      <c r="N328" s="9" t="s">
        <v>550</v>
      </c>
      <c r="O328" s="18">
        <v>2</v>
      </c>
      <c r="P328" s="169" t="s">
        <v>528</v>
      </c>
      <c r="Q328" s="10" t="s">
        <v>1407</v>
      </c>
      <c r="R328" s="16" t="s">
        <v>517</v>
      </c>
      <c r="S328" s="16"/>
      <c r="T328" s="40"/>
      <c r="U328" s="40"/>
    </row>
    <row r="329" spans="1:21" s="41" customFormat="1" ht="53.25" customHeight="1">
      <c r="A329" s="212">
        <v>326</v>
      </c>
      <c r="B329" s="14" t="s">
        <v>1408</v>
      </c>
      <c r="C329" s="153"/>
      <c r="D329" s="153">
        <v>23780</v>
      </c>
      <c r="E329" s="7">
        <f t="shared" si="15"/>
        <v>-23780</v>
      </c>
      <c r="F329" s="14" t="s">
        <v>869</v>
      </c>
      <c r="G329" s="9" t="s">
        <v>1376</v>
      </c>
      <c r="H329" s="9" t="str">
        <f t="shared" si="14"/>
        <v>の</v>
      </c>
      <c r="I329" s="9" t="s">
        <v>511</v>
      </c>
      <c r="J329" s="10" t="s">
        <v>861</v>
      </c>
      <c r="K329" s="9" t="s">
        <v>513</v>
      </c>
      <c r="L329" s="10" t="str">
        <f t="shared" si="13"/>
        <v>産科医療機関の運営費（人件費）等に対する補助</v>
      </c>
      <c r="M329" s="214" t="s">
        <v>1021</v>
      </c>
      <c r="N329" s="9" t="s">
        <v>550</v>
      </c>
      <c r="O329" s="18" t="s">
        <v>2011</v>
      </c>
      <c r="P329" s="169" t="s">
        <v>528</v>
      </c>
      <c r="Q329" s="10" t="s">
        <v>1409</v>
      </c>
      <c r="R329" s="16" t="s">
        <v>517</v>
      </c>
      <c r="S329" s="16"/>
      <c r="T329" s="40"/>
      <c r="U329" s="40"/>
    </row>
    <row r="330" spans="1:21" s="41" customFormat="1" ht="53.25" customHeight="1">
      <c r="A330" s="212">
        <v>327</v>
      </c>
      <c r="B330" s="14" t="s">
        <v>1410</v>
      </c>
      <c r="C330" s="153"/>
      <c r="D330" s="153">
        <v>3688</v>
      </c>
      <c r="E330" s="7">
        <f t="shared" si="15"/>
        <v>-3688</v>
      </c>
      <c r="F330" s="14" t="s">
        <v>0</v>
      </c>
      <c r="G330" s="9" t="s">
        <v>520</v>
      </c>
      <c r="H330" s="9" t="str">
        <f t="shared" si="14"/>
        <v>の</v>
      </c>
      <c r="I330" s="9" t="s">
        <v>2003</v>
      </c>
      <c r="J330" s="10"/>
      <c r="K330" s="9" t="s">
        <v>513</v>
      </c>
      <c r="L330" s="10" t="str">
        <f t="shared" si="13"/>
        <v>団体の施設整備（建設費）に対する補助</v>
      </c>
      <c r="M330" s="214" t="s">
        <v>1021</v>
      </c>
      <c r="N330" s="9" t="s">
        <v>612</v>
      </c>
      <c r="O330" s="18">
        <v>1</v>
      </c>
      <c r="P330" s="169" t="s">
        <v>528</v>
      </c>
      <c r="Q330" s="10" t="s">
        <v>1</v>
      </c>
      <c r="R330" s="16" t="s">
        <v>517</v>
      </c>
      <c r="S330" s="16"/>
      <c r="T330" s="45"/>
      <c r="U330" s="40"/>
    </row>
    <row r="331" spans="1:21" ht="53.25" customHeight="1">
      <c r="A331" s="212">
        <v>328</v>
      </c>
      <c r="B331" s="14" t="s">
        <v>2</v>
      </c>
      <c r="C331" s="153"/>
      <c r="D331" s="153">
        <v>10900</v>
      </c>
      <c r="E331" s="7">
        <f t="shared" si="15"/>
        <v>-10900</v>
      </c>
      <c r="F331" s="14" t="s">
        <v>2681</v>
      </c>
      <c r="G331" s="9" t="s">
        <v>2683</v>
      </c>
      <c r="H331" s="9" t="str">
        <f t="shared" si="14"/>
        <v>の</v>
      </c>
      <c r="I331" s="9" t="s">
        <v>2003</v>
      </c>
      <c r="J331" s="10"/>
      <c r="K331" s="9" t="s">
        <v>513</v>
      </c>
      <c r="L331" s="10" t="str">
        <f aca="true" t="shared" si="16" ref="L331:L394">IF(J331="",CONCATENATE(G331,H331,I331,K331),CONCATENATE(G331,H331,J331,K331))</f>
        <v>医療機関等の施設整備（建設費）に対する補助</v>
      </c>
      <c r="M331" s="214" t="s">
        <v>1021</v>
      </c>
      <c r="N331" s="9" t="s">
        <v>612</v>
      </c>
      <c r="O331" s="18" t="s">
        <v>2011</v>
      </c>
      <c r="P331" s="169" t="s">
        <v>528</v>
      </c>
      <c r="Q331" s="10" t="s">
        <v>2684</v>
      </c>
      <c r="R331" s="16" t="s">
        <v>517</v>
      </c>
      <c r="S331" s="16"/>
      <c r="T331" s="40"/>
      <c r="U331" s="40"/>
    </row>
    <row r="332" spans="1:21" s="41" customFormat="1" ht="53.25" customHeight="1">
      <c r="A332" s="212">
        <v>329</v>
      </c>
      <c r="B332" s="14" t="s">
        <v>3</v>
      </c>
      <c r="C332" s="153"/>
      <c r="D332" s="153">
        <v>2000</v>
      </c>
      <c r="E332" s="7">
        <f t="shared" si="15"/>
        <v>-2000</v>
      </c>
      <c r="F332" s="14" t="s">
        <v>868</v>
      </c>
      <c r="G332" s="9" t="s">
        <v>868</v>
      </c>
      <c r="H332" s="9" t="str">
        <f t="shared" si="14"/>
        <v>の</v>
      </c>
      <c r="I332" s="9" t="s">
        <v>2010</v>
      </c>
      <c r="J332" s="10"/>
      <c r="K332" s="9" t="s">
        <v>513</v>
      </c>
      <c r="L332" s="10" t="str">
        <f t="shared" si="16"/>
        <v>該当医療機関の運営費（事務費等）に対する補助</v>
      </c>
      <c r="M332" s="214" t="s">
        <v>1021</v>
      </c>
      <c r="N332" s="9" t="s">
        <v>514</v>
      </c>
      <c r="O332" s="18">
        <v>8</v>
      </c>
      <c r="P332" s="169" t="s">
        <v>528</v>
      </c>
      <c r="Q332" s="10" t="s">
        <v>4</v>
      </c>
      <c r="R332" s="16" t="s">
        <v>517</v>
      </c>
      <c r="S332" s="16"/>
      <c r="T332" s="40"/>
      <c r="U332" s="40"/>
    </row>
    <row r="333" spans="1:21" s="41" customFormat="1" ht="53.25" customHeight="1">
      <c r="A333" s="212">
        <v>330</v>
      </c>
      <c r="B333" s="14" t="s">
        <v>2316</v>
      </c>
      <c r="C333" s="153"/>
      <c r="D333" s="153">
        <v>95890</v>
      </c>
      <c r="E333" s="7">
        <f t="shared" si="15"/>
        <v>-95890</v>
      </c>
      <c r="F333" s="14" t="s">
        <v>5</v>
      </c>
      <c r="G333" s="9" t="s">
        <v>6</v>
      </c>
      <c r="H333" s="9" t="s">
        <v>7</v>
      </c>
      <c r="I333" s="9" t="s">
        <v>2010</v>
      </c>
      <c r="J333" s="10"/>
      <c r="K333" s="9" t="s">
        <v>513</v>
      </c>
      <c r="L333" s="10" t="str">
        <f t="shared" si="16"/>
        <v>医療費助成事業における適正かつ円滑な現物給付の推進に係る運営費（事務費等）に対する補助</v>
      </c>
      <c r="M333" s="214" t="s">
        <v>1021</v>
      </c>
      <c r="N333" s="9" t="s">
        <v>612</v>
      </c>
      <c r="O333" s="18">
        <v>5</v>
      </c>
      <c r="P333" s="169" t="s">
        <v>2016</v>
      </c>
      <c r="Q333" s="10" t="s">
        <v>8</v>
      </c>
      <c r="R333" s="16" t="s">
        <v>517</v>
      </c>
      <c r="S333" s="16"/>
      <c r="T333" s="40"/>
      <c r="U333" s="40"/>
    </row>
    <row r="334" spans="1:21" s="41" customFormat="1" ht="53.25" customHeight="1">
      <c r="A334" s="212">
        <v>331</v>
      </c>
      <c r="B334" s="14" t="s">
        <v>9</v>
      </c>
      <c r="C334" s="153"/>
      <c r="D334" s="7">
        <v>19500</v>
      </c>
      <c r="E334" s="7">
        <f t="shared" si="15"/>
        <v>-19500</v>
      </c>
      <c r="F334" s="14" t="s">
        <v>10</v>
      </c>
      <c r="G334" s="9" t="s">
        <v>1450</v>
      </c>
      <c r="H334" s="9" t="str">
        <f>IF(G334="","","の")</f>
        <v>の</v>
      </c>
      <c r="I334" s="9" t="s">
        <v>2010</v>
      </c>
      <c r="J334" s="10"/>
      <c r="K334" s="9" t="s">
        <v>513</v>
      </c>
      <c r="L334" s="10" t="str">
        <f t="shared" si="16"/>
        <v>病院の運営費（事務費等）に対する補助</v>
      </c>
      <c r="M334" s="214" t="s">
        <v>1021</v>
      </c>
      <c r="N334" s="9" t="s">
        <v>550</v>
      </c>
      <c r="O334" s="18">
        <v>7</v>
      </c>
      <c r="P334" s="169" t="s">
        <v>528</v>
      </c>
      <c r="Q334" s="10" t="s">
        <v>11</v>
      </c>
      <c r="R334" s="16" t="s">
        <v>517</v>
      </c>
      <c r="S334" s="16"/>
      <c r="T334" s="40"/>
      <c r="U334" s="40"/>
    </row>
    <row r="335" spans="1:21" ht="53.25" customHeight="1">
      <c r="A335" s="212">
        <v>332</v>
      </c>
      <c r="B335" s="14" t="s">
        <v>2317</v>
      </c>
      <c r="C335" s="153"/>
      <c r="D335" s="153">
        <v>6000</v>
      </c>
      <c r="E335" s="7">
        <f t="shared" si="15"/>
        <v>-6000</v>
      </c>
      <c r="F335" s="14" t="s">
        <v>1375</v>
      </c>
      <c r="G335" s="44" t="s">
        <v>1450</v>
      </c>
      <c r="H335" s="9" t="str">
        <f>IF(G335="","","の")</f>
        <v>の</v>
      </c>
      <c r="I335" s="9" t="s">
        <v>2003</v>
      </c>
      <c r="J335" s="10"/>
      <c r="K335" s="9" t="s">
        <v>513</v>
      </c>
      <c r="L335" s="10" t="str">
        <f t="shared" si="16"/>
        <v>病院の施設整備（建設費）に対する補助</v>
      </c>
      <c r="M335" s="214" t="s">
        <v>1021</v>
      </c>
      <c r="N335" s="9" t="s">
        <v>612</v>
      </c>
      <c r="O335" s="18">
        <v>1</v>
      </c>
      <c r="P335" s="169" t="s">
        <v>2012</v>
      </c>
      <c r="Q335" s="10" t="s">
        <v>12</v>
      </c>
      <c r="R335" s="16" t="s">
        <v>517</v>
      </c>
      <c r="S335" s="16"/>
      <c r="T335" s="40"/>
      <c r="U335" s="40"/>
    </row>
    <row r="336" spans="1:21" ht="53.25" customHeight="1">
      <c r="A336" s="212">
        <v>333</v>
      </c>
      <c r="B336" s="10" t="s">
        <v>13</v>
      </c>
      <c r="C336" s="153"/>
      <c r="D336" s="153">
        <v>2500</v>
      </c>
      <c r="E336" s="7">
        <f t="shared" si="15"/>
        <v>-2500</v>
      </c>
      <c r="F336" s="14" t="s">
        <v>997</v>
      </c>
      <c r="G336" s="44" t="s">
        <v>1380</v>
      </c>
      <c r="H336" s="9" t="str">
        <f t="shared" si="14"/>
        <v>の</v>
      </c>
      <c r="I336" s="9" t="s">
        <v>2010</v>
      </c>
      <c r="J336" s="10"/>
      <c r="K336" s="9" t="s">
        <v>513</v>
      </c>
      <c r="L336" s="10" t="str">
        <f t="shared" si="16"/>
        <v>研修会の運営費（事務費等）に対する補助</v>
      </c>
      <c r="M336" s="214" t="s">
        <v>1021</v>
      </c>
      <c r="N336" s="9" t="s">
        <v>550</v>
      </c>
      <c r="O336" s="18">
        <v>1</v>
      </c>
      <c r="P336" s="169" t="s">
        <v>749</v>
      </c>
      <c r="Q336" s="10" t="s">
        <v>14</v>
      </c>
      <c r="R336" s="16" t="s">
        <v>517</v>
      </c>
      <c r="S336" s="16"/>
      <c r="T336" s="40"/>
      <c r="U336" s="40"/>
    </row>
    <row r="337" spans="1:21" ht="53.25" customHeight="1">
      <c r="A337" s="212">
        <v>334</v>
      </c>
      <c r="B337" s="14" t="s">
        <v>15</v>
      </c>
      <c r="C337" s="153"/>
      <c r="D337" s="153">
        <v>200</v>
      </c>
      <c r="E337" s="7">
        <f t="shared" si="15"/>
        <v>-200</v>
      </c>
      <c r="F337" s="14" t="s">
        <v>1486</v>
      </c>
      <c r="G337" s="44" t="s">
        <v>16</v>
      </c>
      <c r="H337" s="9" t="str">
        <f t="shared" si="14"/>
        <v>の</v>
      </c>
      <c r="I337" s="9" t="s">
        <v>703</v>
      </c>
      <c r="J337" s="10"/>
      <c r="K337" s="9" t="s">
        <v>513</v>
      </c>
      <c r="L337" s="10" t="str">
        <f t="shared" si="16"/>
        <v>物品購入費用の個人負担の軽減に対する補助</v>
      </c>
      <c r="M337" s="214" t="s">
        <v>1021</v>
      </c>
      <c r="N337" s="9" t="s">
        <v>2030</v>
      </c>
      <c r="O337" s="18">
        <v>10</v>
      </c>
      <c r="P337" s="169" t="s">
        <v>2005</v>
      </c>
      <c r="Q337" s="10" t="s">
        <v>2685</v>
      </c>
      <c r="R337" s="16" t="s">
        <v>517</v>
      </c>
      <c r="S337" s="16"/>
      <c r="T337" s="40"/>
      <c r="U337" s="40"/>
    </row>
    <row r="338" spans="1:21" ht="53.25" customHeight="1">
      <c r="A338" s="212">
        <v>335</v>
      </c>
      <c r="B338" s="14" t="s">
        <v>17</v>
      </c>
      <c r="C338" s="153"/>
      <c r="D338" s="153">
        <v>278956</v>
      </c>
      <c r="E338" s="7">
        <f t="shared" si="15"/>
        <v>-278956</v>
      </c>
      <c r="F338" s="14" t="s">
        <v>1449</v>
      </c>
      <c r="G338" s="46" t="s">
        <v>1450</v>
      </c>
      <c r="H338" s="9" t="str">
        <f t="shared" si="14"/>
        <v>の</v>
      </c>
      <c r="I338" s="9" t="s">
        <v>521</v>
      </c>
      <c r="J338" s="10"/>
      <c r="K338" s="9" t="s">
        <v>513</v>
      </c>
      <c r="L338" s="10" t="str">
        <f t="shared" si="16"/>
        <v>病院の運営費（人件費）に対する補助</v>
      </c>
      <c r="M338" s="214" t="s">
        <v>1021</v>
      </c>
      <c r="N338" s="9" t="s">
        <v>550</v>
      </c>
      <c r="O338" s="18">
        <v>22</v>
      </c>
      <c r="P338" s="169" t="s">
        <v>560</v>
      </c>
      <c r="Q338" s="10" t="s">
        <v>18</v>
      </c>
      <c r="R338" s="16" t="s">
        <v>517</v>
      </c>
      <c r="S338" s="16"/>
      <c r="T338" s="40"/>
      <c r="U338" s="40"/>
    </row>
    <row r="339" spans="1:21" s="41" customFormat="1" ht="53.25" customHeight="1">
      <c r="A339" s="212">
        <v>336</v>
      </c>
      <c r="B339" s="14" t="s">
        <v>2318</v>
      </c>
      <c r="C339" s="153"/>
      <c r="D339" s="153">
        <v>2210</v>
      </c>
      <c r="E339" s="7">
        <f t="shared" si="15"/>
        <v>-2210</v>
      </c>
      <c r="F339" s="14" t="s">
        <v>1450</v>
      </c>
      <c r="G339" s="9" t="s">
        <v>1450</v>
      </c>
      <c r="H339" s="9" t="str">
        <f t="shared" si="14"/>
        <v>の</v>
      </c>
      <c r="I339" s="9" t="s">
        <v>521</v>
      </c>
      <c r="J339" s="10"/>
      <c r="K339" s="9" t="s">
        <v>513</v>
      </c>
      <c r="L339" s="10" t="str">
        <f t="shared" si="16"/>
        <v>病院の運営費（人件費）に対する補助</v>
      </c>
      <c r="M339" s="214" t="s">
        <v>1021</v>
      </c>
      <c r="N339" s="9" t="s">
        <v>550</v>
      </c>
      <c r="O339" s="18">
        <v>1</v>
      </c>
      <c r="P339" s="169" t="s">
        <v>560</v>
      </c>
      <c r="Q339" s="10" t="s">
        <v>2686</v>
      </c>
      <c r="R339" s="16" t="s">
        <v>517</v>
      </c>
      <c r="S339" s="16"/>
      <c r="T339" s="40"/>
      <c r="U339" s="40"/>
    </row>
    <row r="340" spans="1:21" s="41" customFormat="1" ht="53.25" customHeight="1">
      <c r="A340" s="212">
        <v>337</v>
      </c>
      <c r="B340" s="14" t="s">
        <v>19</v>
      </c>
      <c r="C340" s="153"/>
      <c r="D340" s="153">
        <v>5000</v>
      </c>
      <c r="E340" s="7">
        <f t="shared" si="15"/>
        <v>-5000</v>
      </c>
      <c r="F340" s="14" t="s">
        <v>20</v>
      </c>
      <c r="G340" s="9" t="s">
        <v>855</v>
      </c>
      <c r="H340" s="9" t="str">
        <f t="shared" si="14"/>
        <v>の</v>
      </c>
      <c r="I340" s="9" t="s">
        <v>511</v>
      </c>
      <c r="J340" s="10" t="s">
        <v>21</v>
      </c>
      <c r="K340" s="9" t="s">
        <v>513</v>
      </c>
      <c r="L340" s="10" t="str">
        <f t="shared" si="16"/>
        <v>研修の受講料に対する補助</v>
      </c>
      <c r="M340" s="214" t="s">
        <v>1021</v>
      </c>
      <c r="N340" s="9" t="s">
        <v>2030</v>
      </c>
      <c r="O340" s="18">
        <v>250</v>
      </c>
      <c r="P340" s="169" t="s">
        <v>22</v>
      </c>
      <c r="Q340" s="10" t="s">
        <v>2687</v>
      </c>
      <c r="R340" s="16" t="s">
        <v>552</v>
      </c>
      <c r="S340" s="16"/>
      <c r="T340" s="40"/>
      <c r="U340" s="40"/>
    </row>
    <row r="341" spans="1:21" s="13" customFormat="1" ht="53.25" customHeight="1">
      <c r="A341" s="212">
        <v>338</v>
      </c>
      <c r="B341" s="14" t="s">
        <v>23</v>
      </c>
      <c r="C341" s="153"/>
      <c r="D341" s="153">
        <v>600</v>
      </c>
      <c r="E341" s="7">
        <f t="shared" si="15"/>
        <v>-600</v>
      </c>
      <c r="F341" s="14" t="s">
        <v>24</v>
      </c>
      <c r="G341" s="9" t="s">
        <v>25</v>
      </c>
      <c r="H341" s="9" t="str">
        <f t="shared" si="14"/>
        <v>の</v>
      </c>
      <c r="I341" s="9" t="s">
        <v>511</v>
      </c>
      <c r="J341" s="10" t="s">
        <v>26</v>
      </c>
      <c r="K341" s="9" t="s">
        <v>513</v>
      </c>
      <c r="L341" s="10" t="str">
        <f t="shared" si="16"/>
        <v>セミナー等の開催に必要となる経費に対する補助</v>
      </c>
      <c r="M341" s="214" t="s">
        <v>1021</v>
      </c>
      <c r="N341" s="9" t="s">
        <v>2688</v>
      </c>
      <c r="O341" s="18">
        <v>2</v>
      </c>
      <c r="P341" s="169" t="s">
        <v>528</v>
      </c>
      <c r="Q341" s="10" t="s">
        <v>27</v>
      </c>
      <c r="R341" s="16" t="s">
        <v>517</v>
      </c>
      <c r="S341" s="16"/>
      <c r="T341" s="40"/>
      <c r="U341" s="40"/>
    </row>
    <row r="342" spans="1:21" s="41" customFormat="1" ht="53.25" customHeight="1">
      <c r="A342" s="212">
        <v>339</v>
      </c>
      <c r="B342" s="14" t="s">
        <v>28</v>
      </c>
      <c r="C342" s="153"/>
      <c r="D342" s="153">
        <v>44100</v>
      </c>
      <c r="E342" s="7">
        <f t="shared" si="15"/>
        <v>-44100</v>
      </c>
      <c r="F342" s="14" t="s">
        <v>2689</v>
      </c>
      <c r="G342" s="9" t="s">
        <v>1023</v>
      </c>
      <c r="H342" s="9" t="str">
        <f t="shared" si="14"/>
        <v>の</v>
      </c>
      <c r="I342" s="9" t="s">
        <v>511</v>
      </c>
      <c r="J342" s="47" t="s">
        <v>29</v>
      </c>
      <c r="K342" s="9" t="s">
        <v>513</v>
      </c>
      <c r="L342" s="10" t="str">
        <f t="shared" si="16"/>
        <v>施設の運営費（人件費）及び海外からの人材受入に係る手数料に対する補助</v>
      </c>
      <c r="M342" s="214" t="s">
        <v>1021</v>
      </c>
      <c r="N342" s="9" t="s">
        <v>550</v>
      </c>
      <c r="O342" s="18">
        <v>6</v>
      </c>
      <c r="P342" s="169" t="s">
        <v>528</v>
      </c>
      <c r="Q342" s="10" t="s">
        <v>30</v>
      </c>
      <c r="R342" s="16" t="s">
        <v>517</v>
      </c>
      <c r="S342" s="16"/>
      <c r="T342" s="40"/>
      <c r="U342" s="40"/>
    </row>
    <row r="343" spans="1:21" s="41" customFormat="1" ht="53.25" customHeight="1">
      <c r="A343" s="212">
        <v>340</v>
      </c>
      <c r="B343" s="14" t="s">
        <v>31</v>
      </c>
      <c r="C343" s="153"/>
      <c r="D343" s="153">
        <v>194400</v>
      </c>
      <c r="E343" s="7">
        <f t="shared" si="15"/>
        <v>-194400</v>
      </c>
      <c r="F343" s="14" t="s">
        <v>2690</v>
      </c>
      <c r="G343" s="9" t="s">
        <v>520</v>
      </c>
      <c r="H343" s="9" t="str">
        <f t="shared" si="14"/>
        <v>の</v>
      </c>
      <c r="I343" s="9" t="s">
        <v>2010</v>
      </c>
      <c r="J343" s="10"/>
      <c r="K343" s="9" t="s">
        <v>513</v>
      </c>
      <c r="L343" s="10" t="str">
        <f t="shared" si="16"/>
        <v>団体の運営費（事務費等）に対する補助</v>
      </c>
      <c r="M343" s="214" t="s">
        <v>1021</v>
      </c>
      <c r="N343" s="9" t="s">
        <v>2030</v>
      </c>
      <c r="O343" s="18">
        <v>44</v>
      </c>
      <c r="P343" s="169" t="s">
        <v>2012</v>
      </c>
      <c r="Q343" s="10" t="s">
        <v>2691</v>
      </c>
      <c r="R343" s="16" t="s">
        <v>775</v>
      </c>
      <c r="S343" s="16"/>
      <c r="T343" s="42"/>
      <c r="U343" s="40"/>
    </row>
    <row r="344" spans="1:21" s="45" customFormat="1" ht="53.25" customHeight="1">
      <c r="A344" s="212">
        <v>341</v>
      </c>
      <c r="B344" s="14" t="s">
        <v>2319</v>
      </c>
      <c r="C344" s="153"/>
      <c r="D344" s="153">
        <v>2880</v>
      </c>
      <c r="E344" s="7">
        <f t="shared" si="15"/>
        <v>-2880</v>
      </c>
      <c r="F344" s="14" t="s">
        <v>1450</v>
      </c>
      <c r="G344" s="9" t="s">
        <v>1450</v>
      </c>
      <c r="H344" s="9" t="str">
        <f t="shared" si="14"/>
        <v>の</v>
      </c>
      <c r="I344" s="9" t="s">
        <v>511</v>
      </c>
      <c r="J344" s="10" t="s">
        <v>2692</v>
      </c>
      <c r="K344" s="9" t="s">
        <v>513</v>
      </c>
      <c r="L344" s="10" t="str">
        <f t="shared" si="16"/>
        <v>病院の救急患者の受入促進に対する補助</v>
      </c>
      <c r="M344" s="214" t="s">
        <v>1021</v>
      </c>
      <c r="N344" s="9" t="s">
        <v>550</v>
      </c>
      <c r="O344" s="18">
        <v>6</v>
      </c>
      <c r="P344" s="169" t="s">
        <v>515</v>
      </c>
      <c r="Q344" s="10" t="s">
        <v>2693</v>
      </c>
      <c r="R344" s="16" t="s">
        <v>517</v>
      </c>
      <c r="S344" s="16"/>
      <c r="T344" s="42"/>
      <c r="U344" s="40"/>
    </row>
    <row r="345" spans="1:21" s="45" customFormat="1" ht="53.25" customHeight="1">
      <c r="A345" s="212">
        <v>342</v>
      </c>
      <c r="B345" s="14" t="s">
        <v>2320</v>
      </c>
      <c r="C345" s="153"/>
      <c r="D345" s="153">
        <v>150000</v>
      </c>
      <c r="E345" s="7">
        <f t="shared" si="15"/>
        <v>-150000</v>
      </c>
      <c r="F345" s="14" t="s">
        <v>914</v>
      </c>
      <c r="G345" s="9" t="s">
        <v>520</v>
      </c>
      <c r="H345" s="9" t="str">
        <f t="shared" si="14"/>
        <v>の</v>
      </c>
      <c r="I345" s="9" t="s">
        <v>2003</v>
      </c>
      <c r="J345" s="10"/>
      <c r="K345" s="9" t="s">
        <v>513</v>
      </c>
      <c r="L345" s="10" t="str">
        <f t="shared" si="16"/>
        <v>団体の施設整備（建設費）に対する補助</v>
      </c>
      <c r="M345" s="214" t="s">
        <v>1021</v>
      </c>
      <c r="N345" s="9" t="s">
        <v>2030</v>
      </c>
      <c r="O345" s="18">
        <v>5</v>
      </c>
      <c r="P345" s="169" t="s">
        <v>560</v>
      </c>
      <c r="Q345" s="10" t="s">
        <v>2694</v>
      </c>
      <c r="R345" s="16" t="s">
        <v>517</v>
      </c>
      <c r="S345" s="16"/>
      <c r="T345" s="42"/>
      <c r="U345" s="40"/>
    </row>
    <row r="346" spans="1:21" s="45" customFormat="1" ht="53.25" customHeight="1">
      <c r="A346" s="212">
        <v>343</v>
      </c>
      <c r="B346" s="14" t="s">
        <v>2321</v>
      </c>
      <c r="C346" s="153"/>
      <c r="D346" s="153">
        <v>3364</v>
      </c>
      <c r="E346" s="7">
        <f t="shared" si="15"/>
        <v>-3364</v>
      </c>
      <c r="F346" s="14" t="s">
        <v>2695</v>
      </c>
      <c r="G346" s="9" t="s">
        <v>520</v>
      </c>
      <c r="H346" s="9" t="str">
        <f t="shared" si="14"/>
        <v>の</v>
      </c>
      <c r="I346" s="9" t="s">
        <v>521</v>
      </c>
      <c r="J346" s="10"/>
      <c r="K346" s="9" t="s">
        <v>513</v>
      </c>
      <c r="L346" s="10" t="str">
        <f t="shared" si="16"/>
        <v>団体の運営費（人件費）に対する補助</v>
      </c>
      <c r="M346" s="214" t="s">
        <v>1021</v>
      </c>
      <c r="N346" s="9" t="s">
        <v>612</v>
      </c>
      <c r="O346" s="18">
        <v>3</v>
      </c>
      <c r="P346" s="169" t="s">
        <v>515</v>
      </c>
      <c r="Q346" s="10" t="s">
        <v>2696</v>
      </c>
      <c r="R346" s="16" t="s">
        <v>517</v>
      </c>
      <c r="S346" s="16"/>
      <c r="T346" s="42"/>
      <c r="U346" s="40"/>
    </row>
    <row r="347" spans="1:21" s="41" customFormat="1" ht="53.25" customHeight="1">
      <c r="A347" s="212">
        <v>344</v>
      </c>
      <c r="B347" s="14" t="s">
        <v>32</v>
      </c>
      <c r="C347" s="153"/>
      <c r="D347" s="153">
        <v>7053</v>
      </c>
      <c r="E347" s="7">
        <f t="shared" si="15"/>
        <v>-7053</v>
      </c>
      <c r="F347" s="14" t="s">
        <v>1049</v>
      </c>
      <c r="G347" s="9" t="s">
        <v>520</v>
      </c>
      <c r="H347" s="9" t="str">
        <f t="shared" si="14"/>
        <v>の</v>
      </c>
      <c r="I347" s="9" t="s">
        <v>521</v>
      </c>
      <c r="J347" s="10"/>
      <c r="K347" s="9" t="s">
        <v>513</v>
      </c>
      <c r="L347" s="10" t="str">
        <f t="shared" si="16"/>
        <v>団体の運営費（人件費）に対する補助</v>
      </c>
      <c r="M347" s="214" t="s">
        <v>1021</v>
      </c>
      <c r="N347" s="9" t="s">
        <v>2021</v>
      </c>
      <c r="O347" s="18">
        <v>13</v>
      </c>
      <c r="P347" s="169" t="s">
        <v>555</v>
      </c>
      <c r="Q347" s="10" t="s">
        <v>1043</v>
      </c>
      <c r="R347" s="11" t="s">
        <v>517</v>
      </c>
      <c r="S347" s="16"/>
      <c r="T347" s="40"/>
      <c r="U347" s="40"/>
    </row>
    <row r="348" spans="1:21" s="41" customFormat="1" ht="53.25" customHeight="1">
      <c r="A348" s="212">
        <v>345</v>
      </c>
      <c r="B348" s="14" t="s">
        <v>33</v>
      </c>
      <c r="C348" s="153"/>
      <c r="D348" s="153">
        <v>2821547</v>
      </c>
      <c r="E348" s="7">
        <f t="shared" si="15"/>
        <v>-2821547</v>
      </c>
      <c r="F348" s="14" t="s">
        <v>34</v>
      </c>
      <c r="G348" s="9" t="s">
        <v>520</v>
      </c>
      <c r="H348" s="9" t="str">
        <f t="shared" si="14"/>
        <v>の</v>
      </c>
      <c r="I348" s="9" t="s">
        <v>2010</v>
      </c>
      <c r="J348" s="10"/>
      <c r="K348" s="9" t="s">
        <v>513</v>
      </c>
      <c r="L348" s="10" t="str">
        <f t="shared" si="16"/>
        <v>団体の運営費（事務費等）に対する補助</v>
      </c>
      <c r="M348" s="214" t="s">
        <v>1021</v>
      </c>
      <c r="N348" s="9" t="s">
        <v>523</v>
      </c>
      <c r="O348" s="18">
        <v>9</v>
      </c>
      <c r="P348" s="169" t="s">
        <v>2016</v>
      </c>
      <c r="Q348" s="10" t="s">
        <v>35</v>
      </c>
      <c r="R348" s="16" t="s">
        <v>517</v>
      </c>
      <c r="S348" s="16"/>
      <c r="T348" s="40"/>
      <c r="U348" s="40"/>
    </row>
    <row r="349" spans="1:21" s="41" customFormat="1" ht="53.25" customHeight="1">
      <c r="A349" s="212">
        <v>346</v>
      </c>
      <c r="B349" s="14" t="s">
        <v>1473</v>
      </c>
      <c r="C349" s="153"/>
      <c r="D349" s="153">
        <v>1666154</v>
      </c>
      <c r="E349" s="7">
        <f t="shared" si="15"/>
        <v>-1666154</v>
      </c>
      <c r="F349" s="14" t="s">
        <v>1474</v>
      </c>
      <c r="G349" s="15" t="s">
        <v>520</v>
      </c>
      <c r="H349" s="9" t="str">
        <f t="shared" si="14"/>
        <v>の</v>
      </c>
      <c r="I349" s="9" t="s">
        <v>2010</v>
      </c>
      <c r="J349" s="10"/>
      <c r="K349" s="9" t="s">
        <v>513</v>
      </c>
      <c r="L349" s="10" t="str">
        <f t="shared" si="16"/>
        <v>団体の運営費（事務費等）に対する補助</v>
      </c>
      <c r="M349" s="214" t="s">
        <v>1021</v>
      </c>
      <c r="N349" s="9" t="s">
        <v>2021</v>
      </c>
      <c r="O349" s="18">
        <v>44</v>
      </c>
      <c r="P349" s="169" t="s">
        <v>2016</v>
      </c>
      <c r="Q349" s="10" t="s">
        <v>1475</v>
      </c>
      <c r="R349" s="16" t="s">
        <v>517</v>
      </c>
      <c r="S349" s="16"/>
      <c r="T349" s="39"/>
      <c r="U349" s="40"/>
    </row>
    <row r="350" spans="1:21" s="41" customFormat="1" ht="53.25" customHeight="1">
      <c r="A350" s="212">
        <v>347</v>
      </c>
      <c r="B350" s="14" t="s">
        <v>1476</v>
      </c>
      <c r="C350" s="153"/>
      <c r="D350" s="153">
        <f>377370-500</f>
        <v>376870</v>
      </c>
      <c r="E350" s="7">
        <f t="shared" si="15"/>
        <v>-376870</v>
      </c>
      <c r="F350" s="14" t="s">
        <v>1477</v>
      </c>
      <c r="G350" s="15" t="s">
        <v>520</v>
      </c>
      <c r="H350" s="9" t="str">
        <f t="shared" si="14"/>
        <v>の</v>
      </c>
      <c r="I350" s="9" t="s">
        <v>2010</v>
      </c>
      <c r="J350" s="10"/>
      <c r="K350" s="9" t="s">
        <v>513</v>
      </c>
      <c r="L350" s="10" t="str">
        <f t="shared" si="16"/>
        <v>団体の運営費（事務費等）に対する補助</v>
      </c>
      <c r="M350" s="214" t="s">
        <v>1021</v>
      </c>
      <c r="N350" s="9" t="s">
        <v>2021</v>
      </c>
      <c r="O350" s="18">
        <v>95</v>
      </c>
      <c r="P350" s="169" t="s">
        <v>2016</v>
      </c>
      <c r="Q350" s="10" t="s">
        <v>1478</v>
      </c>
      <c r="R350" s="16" t="s">
        <v>517</v>
      </c>
      <c r="S350" s="16"/>
      <c r="T350" s="42"/>
      <c r="U350" s="40"/>
    </row>
    <row r="351" spans="1:21" s="41" customFormat="1" ht="53.25" customHeight="1">
      <c r="A351" s="212">
        <v>348</v>
      </c>
      <c r="B351" s="14" t="s">
        <v>1479</v>
      </c>
      <c r="C351" s="153"/>
      <c r="D351" s="153">
        <v>6398</v>
      </c>
      <c r="E351" s="7">
        <f t="shared" si="15"/>
        <v>-6398</v>
      </c>
      <c r="F351" s="14" t="s">
        <v>1372</v>
      </c>
      <c r="G351" s="15" t="s">
        <v>1373</v>
      </c>
      <c r="H351" s="9" t="str">
        <f t="shared" si="14"/>
        <v>の</v>
      </c>
      <c r="I351" s="9" t="s">
        <v>805</v>
      </c>
      <c r="J351" s="10"/>
      <c r="K351" s="9" t="s">
        <v>513</v>
      </c>
      <c r="L351" s="10" t="str">
        <f t="shared" si="16"/>
        <v>施設及び設備整備に係る借入金の利子償還に対する補助</v>
      </c>
      <c r="M351" s="214" t="s">
        <v>1021</v>
      </c>
      <c r="N351" s="9" t="s">
        <v>612</v>
      </c>
      <c r="O351" s="18">
        <v>14</v>
      </c>
      <c r="P351" s="169" t="s">
        <v>528</v>
      </c>
      <c r="Q351" s="10" t="s">
        <v>803</v>
      </c>
      <c r="R351" s="16" t="s">
        <v>517</v>
      </c>
      <c r="S351" s="16"/>
      <c r="T351" s="40"/>
      <c r="U351" s="40"/>
    </row>
    <row r="352" spans="1:21" s="41" customFormat="1" ht="53.25" customHeight="1">
      <c r="A352" s="212">
        <v>349</v>
      </c>
      <c r="B352" s="14" t="s">
        <v>1480</v>
      </c>
      <c r="C352" s="153"/>
      <c r="D352" s="153">
        <v>200</v>
      </c>
      <c r="E352" s="7">
        <f t="shared" si="15"/>
        <v>-200</v>
      </c>
      <c r="F352" s="14" t="s">
        <v>1481</v>
      </c>
      <c r="G352" s="9" t="s">
        <v>1482</v>
      </c>
      <c r="H352" s="9" t="str">
        <f t="shared" si="14"/>
        <v>の</v>
      </c>
      <c r="I352" s="9" t="s">
        <v>512</v>
      </c>
      <c r="J352" s="10"/>
      <c r="K352" s="9" t="s">
        <v>513</v>
      </c>
      <c r="L352" s="10" t="str">
        <f t="shared" si="16"/>
        <v>物品の購入に対する補助</v>
      </c>
      <c r="M352" s="214" t="s">
        <v>1021</v>
      </c>
      <c r="N352" s="9" t="s">
        <v>2030</v>
      </c>
      <c r="O352" s="18">
        <v>18</v>
      </c>
      <c r="P352" s="169" t="s">
        <v>515</v>
      </c>
      <c r="Q352" s="10" t="s">
        <v>2697</v>
      </c>
      <c r="R352" s="16" t="s">
        <v>517</v>
      </c>
      <c r="S352" s="16"/>
      <c r="T352" s="40"/>
      <c r="U352" s="40"/>
    </row>
    <row r="353" spans="1:21" s="41" customFormat="1" ht="53.25" customHeight="1">
      <c r="A353" s="212">
        <v>350</v>
      </c>
      <c r="B353" s="14" t="s">
        <v>2322</v>
      </c>
      <c r="C353" s="153"/>
      <c r="D353" s="153">
        <v>110066</v>
      </c>
      <c r="E353" s="7">
        <f t="shared" si="15"/>
        <v>-110066</v>
      </c>
      <c r="F353" s="14" t="s">
        <v>2698</v>
      </c>
      <c r="G353" s="15" t="s">
        <v>520</v>
      </c>
      <c r="H353" s="9" t="str">
        <f aca="true" t="shared" si="17" ref="H353:H367">IF(G353="","","の")</f>
        <v>の</v>
      </c>
      <c r="I353" s="9" t="s">
        <v>521</v>
      </c>
      <c r="J353" s="10"/>
      <c r="K353" s="9" t="s">
        <v>513</v>
      </c>
      <c r="L353" s="10" t="str">
        <f t="shared" si="16"/>
        <v>団体の運営費（人件費）に対する補助</v>
      </c>
      <c r="M353" s="214" t="s">
        <v>1021</v>
      </c>
      <c r="N353" s="9" t="s">
        <v>550</v>
      </c>
      <c r="O353" s="18">
        <v>1</v>
      </c>
      <c r="P353" s="169" t="s">
        <v>609</v>
      </c>
      <c r="Q353" s="10" t="s">
        <v>2699</v>
      </c>
      <c r="R353" s="16" t="s">
        <v>517</v>
      </c>
      <c r="S353" s="16"/>
      <c r="T353" s="40"/>
      <c r="U353" s="40"/>
    </row>
    <row r="354" spans="1:21" s="41" customFormat="1" ht="53.25" customHeight="1">
      <c r="A354" s="212">
        <v>351</v>
      </c>
      <c r="B354" s="14" t="s">
        <v>2323</v>
      </c>
      <c r="C354" s="153"/>
      <c r="D354" s="153">
        <v>25457</v>
      </c>
      <c r="E354" s="7">
        <f t="shared" si="15"/>
        <v>-25457</v>
      </c>
      <c r="F354" s="14" t="s">
        <v>2681</v>
      </c>
      <c r="G354" s="9" t="s">
        <v>2682</v>
      </c>
      <c r="H354" s="9" t="str">
        <f t="shared" si="17"/>
        <v>の</v>
      </c>
      <c r="I354" s="9" t="s">
        <v>521</v>
      </c>
      <c r="J354" s="10"/>
      <c r="K354" s="9" t="s">
        <v>513</v>
      </c>
      <c r="L354" s="10" t="str">
        <f t="shared" si="16"/>
        <v>産科医療機関等の運営費（人件費）に対する補助</v>
      </c>
      <c r="M354" s="215" t="s">
        <v>1021</v>
      </c>
      <c r="N354" s="9" t="s">
        <v>550</v>
      </c>
      <c r="O354" s="66">
        <v>23</v>
      </c>
      <c r="P354" s="169" t="s">
        <v>609</v>
      </c>
      <c r="Q354" s="10" t="s">
        <v>2700</v>
      </c>
      <c r="R354" s="16" t="s">
        <v>517</v>
      </c>
      <c r="S354" s="17"/>
      <c r="T354" s="40"/>
      <c r="U354" s="40"/>
    </row>
    <row r="355" spans="1:21" s="41" customFormat="1" ht="53.25" customHeight="1">
      <c r="A355" s="212">
        <v>352</v>
      </c>
      <c r="B355" s="14" t="s">
        <v>2324</v>
      </c>
      <c r="C355" s="153"/>
      <c r="D355" s="153">
        <v>53040</v>
      </c>
      <c r="E355" s="7">
        <f t="shared" si="15"/>
        <v>-53040</v>
      </c>
      <c r="F355" s="14" t="s">
        <v>1450</v>
      </c>
      <c r="G355" s="9" t="s">
        <v>1450</v>
      </c>
      <c r="H355" s="9" t="str">
        <f t="shared" si="17"/>
        <v>の</v>
      </c>
      <c r="I355" s="9" t="s">
        <v>521</v>
      </c>
      <c r="J355" s="10"/>
      <c r="K355" s="9" t="s">
        <v>513</v>
      </c>
      <c r="L355" s="10" t="str">
        <f t="shared" si="16"/>
        <v>病院の運営費（人件費）に対する補助</v>
      </c>
      <c r="M355" s="214" t="s">
        <v>1021</v>
      </c>
      <c r="N355" s="9" t="s">
        <v>550</v>
      </c>
      <c r="O355" s="18">
        <v>2</v>
      </c>
      <c r="P355" s="169" t="s">
        <v>609</v>
      </c>
      <c r="Q355" s="10" t="s">
        <v>2701</v>
      </c>
      <c r="R355" s="16" t="s">
        <v>517</v>
      </c>
      <c r="S355" s="16"/>
      <c r="T355" s="40"/>
      <c r="U355" s="40"/>
    </row>
    <row r="356" spans="1:21" s="41" customFormat="1" ht="53.25" customHeight="1">
      <c r="A356" s="212">
        <v>353</v>
      </c>
      <c r="B356" s="14" t="s">
        <v>2325</v>
      </c>
      <c r="C356" s="153"/>
      <c r="D356" s="153">
        <v>9000</v>
      </c>
      <c r="E356" s="7">
        <f t="shared" si="15"/>
        <v>-9000</v>
      </c>
      <c r="F356" s="14" t="s">
        <v>2702</v>
      </c>
      <c r="G356" s="9" t="s">
        <v>855</v>
      </c>
      <c r="H356" s="9" t="str">
        <f t="shared" si="17"/>
        <v>の</v>
      </c>
      <c r="I356" s="9" t="s">
        <v>703</v>
      </c>
      <c r="J356" s="10"/>
      <c r="K356" s="9" t="s">
        <v>513</v>
      </c>
      <c r="L356" s="10" t="str">
        <f t="shared" si="16"/>
        <v>研修の個人負担の軽減に対する補助</v>
      </c>
      <c r="M356" s="214" t="s">
        <v>1021</v>
      </c>
      <c r="N356" s="9" t="s">
        <v>514</v>
      </c>
      <c r="O356" s="18">
        <v>500</v>
      </c>
      <c r="P356" s="169" t="s">
        <v>2012</v>
      </c>
      <c r="Q356" s="10" t="s">
        <v>2703</v>
      </c>
      <c r="R356" s="16" t="s">
        <v>517</v>
      </c>
      <c r="S356" s="16"/>
      <c r="T356" s="40"/>
      <c r="U356" s="40"/>
    </row>
    <row r="357" spans="1:21" ht="53.25" customHeight="1">
      <c r="A357" s="212">
        <v>354</v>
      </c>
      <c r="B357" s="14" t="s">
        <v>2326</v>
      </c>
      <c r="C357" s="153"/>
      <c r="D357" s="153">
        <v>51666</v>
      </c>
      <c r="E357" s="7">
        <f t="shared" si="15"/>
        <v>-51666</v>
      </c>
      <c r="F357" s="14" t="s">
        <v>809</v>
      </c>
      <c r="G357" s="15" t="s">
        <v>2704</v>
      </c>
      <c r="H357" s="9" t="str">
        <f t="shared" si="17"/>
        <v>の</v>
      </c>
      <c r="I357" s="9" t="s">
        <v>805</v>
      </c>
      <c r="J357" s="10"/>
      <c r="K357" s="9" t="s">
        <v>513</v>
      </c>
      <c r="L357" s="10" t="str">
        <f t="shared" si="16"/>
        <v>施設及び設備整備費に係る借入金の利子償還に対する補助</v>
      </c>
      <c r="M357" s="214" t="s">
        <v>1021</v>
      </c>
      <c r="N357" s="9" t="s">
        <v>523</v>
      </c>
      <c r="O357" s="18">
        <v>1</v>
      </c>
      <c r="P357" s="169" t="s">
        <v>626</v>
      </c>
      <c r="Q357" s="10" t="s">
        <v>2705</v>
      </c>
      <c r="R357" s="16" t="s">
        <v>517</v>
      </c>
      <c r="S357" s="16"/>
      <c r="T357" s="48"/>
      <c r="U357" s="40"/>
    </row>
    <row r="358" spans="1:21" ht="53.25" customHeight="1">
      <c r="A358" s="212">
        <v>355</v>
      </c>
      <c r="B358" s="14" t="s">
        <v>2327</v>
      </c>
      <c r="C358" s="153"/>
      <c r="D358" s="153">
        <v>20000</v>
      </c>
      <c r="E358" s="7">
        <f t="shared" si="15"/>
        <v>-20000</v>
      </c>
      <c r="F358" s="14" t="s">
        <v>2706</v>
      </c>
      <c r="G358" s="9" t="s">
        <v>520</v>
      </c>
      <c r="H358" s="9" t="str">
        <f t="shared" si="17"/>
        <v>の</v>
      </c>
      <c r="I358" s="9" t="s">
        <v>2010</v>
      </c>
      <c r="J358" s="10"/>
      <c r="K358" s="9" t="s">
        <v>513</v>
      </c>
      <c r="L358" s="10" t="str">
        <f t="shared" si="16"/>
        <v>団体の運営費（事務費等）に対する補助</v>
      </c>
      <c r="M358" s="214" t="s">
        <v>1021</v>
      </c>
      <c r="N358" s="9" t="s">
        <v>2030</v>
      </c>
      <c r="O358" s="18">
        <v>4</v>
      </c>
      <c r="P358" s="169" t="s">
        <v>609</v>
      </c>
      <c r="Q358" s="10" t="s">
        <v>2691</v>
      </c>
      <c r="R358" s="16" t="s">
        <v>775</v>
      </c>
      <c r="S358" s="16"/>
      <c r="T358" s="48"/>
      <c r="U358" s="40"/>
    </row>
    <row r="359" spans="1:21" ht="53.25" customHeight="1">
      <c r="A359" s="212">
        <v>356</v>
      </c>
      <c r="B359" s="14" t="s">
        <v>2328</v>
      </c>
      <c r="C359" s="153"/>
      <c r="D359" s="153">
        <v>180000</v>
      </c>
      <c r="E359" s="7">
        <f t="shared" si="15"/>
        <v>-180000</v>
      </c>
      <c r="F359" s="14" t="s">
        <v>2706</v>
      </c>
      <c r="G359" s="9" t="s">
        <v>520</v>
      </c>
      <c r="H359" s="9" t="str">
        <f t="shared" si="17"/>
        <v>の</v>
      </c>
      <c r="I359" s="9" t="s">
        <v>2010</v>
      </c>
      <c r="J359" s="10"/>
      <c r="K359" s="9" t="s">
        <v>513</v>
      </c>
      <c r="L359" s="10" t="str">
        <f t="shared" si="16"/>
        <v>団体の運営費（事務費等）に対する補助</v>
      </c>
      <c r="M359" s="214" t="s">
        <v>1021</v>
      </c>
      <c r="N359" s="9" t="s">
        <v>2030</v>
      </c>
      <c r="O359" s="10">
        <v>9</v>
      </c>
      <c r="P359" s="16" t="s">
        <v>609</v>
      </c>
      <c r="Q359" s="10" t="s">
        <v>2691</v>
      </c>
      <c r="R359" s="16" t="s">
        <v>775</v>
      </c>
      <c r="S359" s="16"/>
      <c r="T359" s="48"/>
      <c r="U359" s="40"/>
    </row>
    <row r="360" spans="1:21" s="41" customFormat="1" ht="53.25" customHeight="1">
      <c r="A360" s="212">
        <v>357</v>
      </c>
      <c r="B360" s="14" t="s">
        <v>2329</v>
      </c>
      <c r="C360" s="153"/>
      <c r="D360" s="153">
        <v>1000</v>
      </c>
      <c r="E360" s="7">
        <f t="shared" si="15"/>
        <v>-1000</v>
      </c>
      <c r="F360" s="14" t="s">
        <v>1668</v>
      </c>
      <c r="G360" s="9" t="s">
        <v>1092</v>
      </c>
      <c r="H360" s="9" t="str">
        <f t="shared" si="17"/>
        <v>の</v>
      </c>
      <c r="I360" s="9" t="s">
        <v>512</v>
      </c>
      <c r="J360" s="10"/>
      <c r="K360" s="9" t="s">
        <v>513</v>
      </c>
      <c r="L360" s="10" t="str">
        <f t="shared" si="16"/>
        <v>災害時特別避難場所応急備蓄物資の購入に対する補助</v>
      </c>
      <c r="M360" s="214" t="s">
        <v>1021</v>
      </c>
      <c r="N360" s="9" t="s">
        <v>550</v>
      </c>
      <c r="O360" s="10">
        <v>20</v>
      </c>
      <c r="P360" s="16" t="s">
        <v>515</v>
      </c>
      <c r="Q360" s="10" t="s">
        <v>2707</v>
      </c>
      <c r="R360" s="16" t="s">
        <v>517</v>
      </c>
      <c r="S360" s="16"/>
      <c r="T360" s="40"/>
      <c r="U360" s="40"/>
    </row>
    <row r="361" spans="1:21" s="41" customFormat="1" ht="53.25" customHeight="1">
      <c r="A361" s="212">
        <v>358</v>
      </c>
      <c r="B361" s="14" t="s">
        <v>2330</v>
      </c>
      <c r="C361" s="153"/>
      <c r="D361" s="153">
        <v>6360</v>
      </c>
      <c r="E361" s="7">
        <f t="shared" si="15"/>
        <v>-6360</v>
      </c>
      <c r="F361" s="50" t="s">
        <v>2708</v>
      </c>
      <c r="G361" s="9" t="s">
        <v>2709</v>
      </c>
      <c r="H361" s="9" t="str">
        <f t="shared" si="17"/>
        <v>の</v>
      </c>
      <c r="I361" s="9" t="s">
        <v>512</v>
      </c>
      <c r="J361" s="10"/>
      <c r="K361" s="9" t="s">
        <v>513</v>
      </c>
      <c r="L361" s="10" t="str">
        <f t="shared" si="16"/>
        <v>福祉車両の購入に対する補助</v>
      </c>
      <c r="M361" s="214" t="s">
        <v>1021</v>
      </c>
      <c r="N361" s="9" t="s">
        <v>636</v>
      </c>
      <c r="O361" s="18">
        <v>53</v>
      </c>
      <c r="P361" s="169" t="s">
        <v>2710</v>
      </c>
      <c r="Q361" s="10" t="s">
        <v>2711</v>
      </c>
      <c r="R361" s="16" t="s">
        <v>2027</v>
      </c>
      <c r="S361" s="16"/>
      <c r="T361" s="40"/>
      <c r="U361" s="40"/>
    </row>
    <row r="362" spans="1:21" s="41" customFormat="1" ht="53.25" customHeight="1">
      <c r="A362" s="212">
        <v>359</v>
      </c>
      <c r="B362" s="14" t="s">
        <v>2331</v>
      </c>
      <c r="C362" s="153"/>
      <c r="D362" s="153">
        <v>32450</v>
      </c>
      <c r="E362" s="7">
        <f t="shared" si="15"/>
        <v>-32450</v>
      </c>
      <c r="F362" s="14" t="s">
        <v>2712</v>
      </c>
      <c r="G362" s="9" t="s">
        <v>927</v>
      </c>
      <c r="H362" s="9" t="str">
        <f t="shared" si="17"/>
        <v>の</v>
      </c>
      <c r="I362" s="9" t="s">
        <v>512</v>
      </c>
      <c r="J362" s="10"/>
      <c r="K362" s="9" t="s">
        <v>513</v>
      </c>
      <c r="L362" s="10" t="str">
        <f t="shared" si="16"/>
        <v>事業者の購入に対する補助</v>
      </c>
      <c r="M362" s="214" t="s">
        <v>1021</v>
      </c>
      <c r="N362" s="9" t="s">
        <v>636</v>
      </c>
      <c r="O362" s="18">
        <v>6</v>
      </c>
      <c r="P362" s="169" t="s">
        <v>2054</v>
      </c>
      <c r="Q362" s="10" t="s">
        <v>2713</v>
      </c>
      <c r="R362" s="16" t="s">
        <v>517</v>
      </c>
      <c r="S362" s="16"/>
      <c r="T362" s="40"/>
      <c r="U362" s="40"/>
    </row>
    <row r="363" spans="1:21" s="41" customFormat="1" ht="53.25" customHeight="1">
      <c r="A363" s="212">
        <v>360</v>
      </c>
      <c r="B363" s="14" t="s">
        <v>2332</v>
      </c>
      <c r="C363" s="153"/>
      <c r="D363" s="153">
        <v>33000</v>
      </c>
      <c r="E363" s="7">
        <f t="shared" si="15"/>
        <v>-33000</v>
      </c>
      <c r="F363" s="14" t="s">
        <v>2714</v>
      </c>
      <c r="G363" s="15" t="s">
        <v>2715</v>
      </c>
      <c r="H363" s="9" t="str">
        <f t="shared" si="17"/>
        <v>の</v>
      </c>
      <c r="I363" s="9" t="s">
        <v>511</v>
      </c>
      <c r="J363" s="10" t="s">
        <v>2716</v>
      </c>
      <c r="K363" s="9" t="s">
        <v>513</v>
      </c>
      <c r="L363" s="10" t="str">
        <f t="shared" si="16"/>
        <v>帰国者・接触者外来病院の診療体制の強化に対する補助</v>
      </c>
      <c r="M363" s="219" t="s">
        <v>1021</v>
      </c>
      <c r="N363" s="169" t="s">
        <v>514</v>
      </c>
      <c r="O363" s="10">
        <v>11</v>
      </c>
      <c r="P363" s="16" t="s">
        <v>2489</v>
      </c>
      <c r="Q363" s="10" t="s">
        <v>2717</v>
      </c>
      <c r="R363" s="16" t="s">
        <v>517</v>
      </c>
      <c r="S363" s="16"/>
      <c r="T363" s="40"/>
      <c r="U363" s="40"/>
    </row>
    <row r="364" spans="1:21" s="41" customFormat="1" ht="53.25" customHeight="1">
      <c r="A364" s="212">
        <v>361</v>
      </c>
      <c r="B364" s="14" t="s">
        <v>3025</v>
      </c>
      <c r="C364" s="153"/>
      <c r="D364" s="153">
        <v>40000</v>
      </c>
      <c r="E364" s="7">
        <f t="shared" si="15"/>
        <v>-40000</v>
      </c>
      <c r="F364" s="14" t="s">
        <v>2718</v>
      </c>
      <c r="G364" s="14" t="s">
        <v>2718</v>
      </c>
      <c r="H364" s="9" t="str">
        <f t="shared" si="17"/>
        <v>の</v>
      </c>
      <c r="I364" s="9" t="s">
        <v>2003</v>
      </c>
      <c r="J364" s="18"/>
      <c r="K364" s="9" t="s">
        <v>513</v>
      </c>
      <c r="L364" s="10" t="str">
        <f t="shared" si="16"/>
        <v>（社）横浜市医師会、病院の施設整備（建設費）に対する補助</v>
      </c>
      <c r="M364" s="214" t="s">
        <v>1021</v>
      </c>
      <c r="N364" s="9" t="s">
        <v>550</v>
      </c>
      <c r="O364" s="18" t="s">
        <v>2011</v>
      </c>
      <c r="P364" s="169" t="s">
        <v>2489</v>
      </c>
      <c r="Q364" s="10" t="s">
        <v>2719</v>
      </c>
      <c r="R364" s="16" t="s">
        <v>517</v>
      </c>
      <c r="S364" s="16"/>
      <c r="T364" s="40"/>
      <c r="U364" s="40"/>
    </row>
    <row r="365" spans="1:21" s="41" customFormat="1" ht="53.25" customHeight="1">
      <c r="A365" s="212">
        <v>362</v>
      </c>
      <c r="B365" s="14" t="s">
        <v>2333</v>
      </c>
      <c r="C365" s="153"/>
      <c r="D365" s="153">
        <v>2000</v>
      </c>
      <c r="E365" s="7">
        <f t="shared" si="15"/>
        <v>-2000</v>
      </c>
      <c r="F365" s="14" t="s">
        <v>2720</v>
      </c>
      <c r="G365" s="9" t="s">
        <v>2720</v>
      </c>
      <c r="H365" s="9" t="str">
        <f t="shared" si="17"/>
        <v>の</v>
      </c>
      <c r="I365" s="9" t="s">
        <v>526</v>
      </c>
      <c r="J365" s="10"/>
      <c r="K365" s="9" t="s">
        <v>513</v>
      </c>
      <c r="L365" s="10" t="str">
        <f t="shared" si="16"/>
        <v>地域活動団体の事業費に対する補助</v>
      </c>
      <c r="M365" s="214" t="s">
        <v>1021</v>
      </c>
      <c r="N365" s="9" t="s">
        <v>550</v>
      </c>
      <c r="O365" s="18" t="s">
        <v>2011</v>
      </c>
      <c r="P365" s="169" t="s">
        <v>560</v>
      </c>
      <c r="Q365" s="10" t="s">
        <v>2721</v>
      </c>
      <c r="R365" s="16" t="s">
        <v>517</v>
      </c>
      <c r="S365" s="16"/>
      <c r="T365" s="51"/>
      <c r="U365" s="52"/>
    </row>
    <row r="366" spans="1:21" s="41" customFormat="1" ht="53.25" customHeight="1">
      <c r="A366" s="212">
        <v>363</v>
      </c>
      <c r="B366" s="14" t="s">
        <v>3026</v>
      </c>
      <c r="C366" s="153"/>
      <c r="D366" s="153">
        <v>10000</v>
      </c>
      <c r="E366" s="7">
        <f t="shared" si="15"/>
        <v>-10000</v>
      </c>
      <c r="F366" s="14" t="s">
        <v>2722</v>
      </c>
      <c r="G366" s="9" t="s">
        <v>2722</v>
      </c>
      <c r="H366" s="9" t="str">
        <f t="shared" si="17"/>
        <v>の</v>
      </c>
      <c r="I366" s="9" t="s">
        <v>521</v>
      </c>
      <c r="J366" s="10"/>
      <c r="K366" s="9" t="s">
        <v>513</v>
      </c>
      <c r="L366" s="10" t="str">
        <f t="shared" si="16"/>
        <v>区医師会の運営費（人件費）に対する補助</v>
      </c>
      <c r="M366" s="214" t="s">
        <v>1021</v>
      </c>
      <c r="N366" s="9" t="s">
        <v>550</v>
      </c>
      <c r="O366" s="18">
        <v>1</v>
      </c>
      <c r="P366" s="169" t="s">
        <v>2489</v>
      </c>
      <c r="Q366" s="10" t="s">
        <v>2723</v>
      </c>
      <c r="R366" s="16" t="s">
        <v>517</v>
      </c>
      <c r="S366" s="16"/>
      <c r="T366" s="51"/>
      <c r="U366" s="52"/>
    </row>
    <row r="367" spans="1:20" ht="53.25" customHeight="1">
      <c r="A367" s="212">
        <v>364</v>
      </c>
      <c r="B367" s="14" t="s">
        <v>2334</v>
      </c>
      <c r="C367" s="153"/>
      <c r="D367" s="153">
        <v>9900</v>
      </c>
      <c r="E367" s="7">
        <f t="shared" si="15"/>
        <v>-9900</v>
      </c>
      <c r="F367" s="14" t="s">
        <v>914</v>
      </c>
      <c r="G367" s="9" t="s">
        <v>520</v>
      </c>
      <c r="H367" s="9" t="str">
        <f t="shared" si="17"/>
        <v>の</v>
      </c>
      <c r="I367" s="9" t="s">
        <v>2010</v>
      </c>
      <c r="J367" s="10"/>
      <c r="K367" s="9" t="s">
        <v>513</v>
      </c>
      <c r="L367" s="10" t="str">
        <f t="shared" si="16"/>
        <v>団体の運営費（事務費等）に対する補助</v>
      </c>
      <c r="M367" s="214" t="s">
        <v>1021</v>
      </c>
      <c r="N367" s="9" t="s">
        <v>2030</v>
      </c>
      <c r="O367" s="18">
        <v>180</v>
      </c>
      <c r="P367" s="169" t="s">
        <v>2489</v>
      </c>
      <c r="Q367" s="10" t="s">
        <v>1483</v>
      </c>
      <c r="R367" s="16" t="s">
        <v>517</v>
      </c>
      <c r="S367" s="16"/>
      <c r="T367" s="51"/>
    </row>
    <row r="368" spans="1:20" ht="53.25" customHeight="1">
      <c r="A368" s="212">
        <v>365</v>
      </c>
      <c r="B368" s="14" t="s">
        <v>2335</v>
      </c>
      <c r="C368" s="153"/>
      <c r="D368" s="153">
        <v>600</v>
      </c>
      <c r="E368" s="7">
        <f t="shared" si="15"/>
        <v>-600</v>
      </c>
      <c r="F368" s="14" t="s">
        <v>2724</v>
      </c>
      <c r="G368" s="9" t="s">
        <v>520</v>
      </c>
      <c r="H368" s="9" t="str">
        <f>IF(G368="","","の")</f>
        <v>の</v>
      </c>
      <c r="I368" s="9" t="s">
        <v>2010</v>
      </c>
      <c r="J368" s="10"/>
      <c r="K368" s="9" t="s">
        <v>513</v>
      </c>
      <c r="L368" s="10" t="str">
        <f t="shared" si="16"/>
        <v>団体の運営費（事務費等）に対する補助</v>
      </c>
      <c r="M368" s="214" t="s">
        <v>1021</v>
      </c>
      <c r="N368" s="9" t="s">
        <v>2030</v>
      </c>
      <c r="O368" s="10">
        <v>1</v>
      </c>
      <c r="P368" s="16" t="s">
        <v>2489</v>
      </c>
      <c r="Q368" s="10" t="s">
        <v>1483</v>
      </c>
      <c r="R368" s="16" t="s">
        <v>517</v>
      </c>
      <c r="S368" s="16"/>
      <c r="T368" s="51"/>
    </row>
    <row r="369" spans="1:20" ht="53.25" customHeight="1">
      <c r="A369" s="212">
        <v>366</v>
      </c>
      <c r="B369" s="14" t="s">
        <v>2336</v>
      </c>
      <c r="C369" s="153"/>
      <c r="D369" s="153">
        <v>16905</v>
      </c>
      <c r="E369" s="7">
        <f t="shared" si="15"/>
        <v>-16905</v>
      </c>
      <c r="F369" s="14" t="s">
        <v>2011</v>
      </c>
      <c r="G369" s="9" t="s">
        <v>520</v>
      </c>
      <c r="H369" s="9" t="str">
        <f>IF(G369="","","の")</f>
        <v>の</v>
      </c>
      <c r="I369" s="9" t="s">
        <v>2003</v>
      </c>
      <c r="J369" s="10"/>
      <c r="K369" s="9" t="s">
        <v>513</v>
      </c>
      <c r="L369" s="10" t="str">
        <f t="shared" si="16"/>
        <v>団体の施設整備（建設費）に対する補助</v>
      </c>
      <c r="M369" s="214" t="s">
        <v>1021</v>
      </c>
      <c r="N369" s="9" t="s">
        <v>550</v>
      </c>
      <c r="O369" s="10">
        <v>1</v>
      </c>
      <c r="P369" s="16" t="s">
        <v>2489</v>
      </c>
      <c r="Q369" s="10" t="s">
        <v>2725</v>
      </c>
      <c r="R369" s="16" t="s">
        <v>517</v>
      </c>
      <c r="S369" s="16"/>
      <c r="T369" s="51"/>
    </row>
    <row r="370" spans="1:20" ht="53.25" customHeight="1">
      <c r="A370" s="212">
        <v>367</v>
      </c>
      <c r="B370" s="14" t="s">
        <v>1026</v>
      </c>
      <c r="C370" s="159"/>
      <c r="D370" s="153">
        <v>2106</v>
      </c>
      <c r="E370" s="7">
        <f t="shared" si="15"/>
        <v>-2106</v>
      </c>
      <c r="F370" s="14" t="s">
        <v>997</v>
      </c>
      <c r="G370" s="9" t="s">
        <v>2726</v>
      </c>
      <c r="H370" s="9" t="str">
        <f>IF(G370="","","の")</f>
        <v>の</v>
      </c>
      <c r="I370" s="9" t="s">
        <v>2010</v>
      </c>
      <c r="J370" s="18"/>
      <c r="K370" s="9" t="s">
        <v>513</v>
      </c>
      <c r="L370" s="10" t="str">
        <f t="shared" si="16"/>
        <v>事業の運営費（事務費等）に対する補助</v>
      </c>
      <c r="M370" s="214" t="s">
        <v>1021</v>
      </c>
      <c r="N370" s="9" t="s">
        <v>550</v>
      </c>
      <c r="O370" s="18">
        <v>1</v>
      </c>
      <c r="P370" s="169" t="s">
        <v>998</v>
      </c>
      <c r="Q370" s="10" t="s">
        <v>1027</v>
      </c>
      <c r="R370" s="16" t="s">
        <v>517</v>
      </c>
      <c r="S370" s="16"/>
      <c r="T370" s="51"/>
    </row>
    <row r="371" spans="1:20" ht="53.25" customHeight="1">
      <c r="A371" s="212">
        <v>368</v>
      </c>
      <c r="B371" s="14" t="s">
        <v>1472</v>
      </c>
      <c r="C371" s="159"/>
      <c r="D371" s="153">
        <v>212456</v>
      </c>
      <c r="E371" s="7">
        <f t="shared" si="15"/>
        <v>-212456</v>
      </c>
      <c r="F371" s="14" t="s">
        <v>2727</v>
      </c>
      <c r="G371" s="9" t="s">
        <v>520</v>
      </c>
      <c r="H371" s="9" t="str">
        <f>IF(G371="","","の")</f>
        <v>の</v>
      </c>
      <c r="I371" s="9" t="s">
        <v>521</v>
      </c>
      <c r="J371" s="18"/>
      <c r="K371" s="9" t="s">
        <v>513</v>
      </c>
      <c r="L371" s="10" t="str">
        <f t="shared" si="16"/>
        <v>団体の運営費（人件費）に対する補助</v>
      </c>
      <c r="M371" s="214" t="s">
        <v>1021</v>
      </c>
      <c r="N371" s="9" t="s">
        <v>588</v>
      </c>
      <c r="O371" s="18">
        <v>7</v>
      </c>
      <c r="P371" s="169" t="s">
        <v>2063</v>
      </c>
      <c r="Q371" s="10" t="s">
        <v>2664</v>
      </c>
      <c r="R371" s="16" t="s">
        <v>517</v>
      </c>
      <c r="S371" s="16"/>
      <c r="T371" s="51"/>
    </row>
    <row r="372" spans="1:20" ht="53.25" customHeight="1">
      <c r="A372" s="212">
        <v>369</v>
      </c>
      <c r="B372" s="14" t="s">
        <v>2337</v>
      </c>
      <c r="C372" s="159"/>
      <c r="D372" s="153">
        <v>1000</v>
      </c>
      <c r="E372" s="7">
        <f t="shared" si="15"/>
        <v>-1000</v>
      </c>
      <c r="F372" s="14" t="s">
        <v>2728</v>
      </c>
      <c r="G372" s="9" t="s">
        <v>520</v>
      </c>
      <c r="H372" s="9" t="str">
        <f>IF(G372="","","の")</f>
        <v>の</v>
      </c>
      <c r="I372" s="9" t="s">
        <v>526</v>
      </c>
      <c r="J372" s="10"/>
      <c r="K372" s="9" t="s">
        <v>513</v>
      </c>
      <c r="L372" s="10" t="str">
        <f t="shared" si="16"/>
        <v>団体の事業費に対する補助</v>
      </c>
      <c r="M372" s="214" t="s">
        <v>1021</v>
      </c>
      <c r="N372" s="9" t="s">
        <v>2729</v>
      </c>
      <c r="O372" s="18">
        <v>10</v>
      </c>
      <c r="P372" s="169" t="s">
        <v>609</v>
      </c>
      <c r="Q372" s="10" t="s">
        <v>2730</v>
      </c>
      <c r="R372" s="16" t="s">
        <v>517</v>
      </c>
      <c r="S372" s="16"/>
      <c r="T372" s="51"/>
    </row>
    <row r="373" spans="1:20" ht="53.25" customHeight="1">
      <c r="A373" s="212">
        <v>370</v>
      </c>
      <c r="B373" s="14" t="s">
        <v>1669</v>
      </c>
      <c r="C373" s="159"/>
      <c r="D373" s="153">
        <v>100000</v>
      </c>
      <c r="E373" s="7">
        <f t="shared" si="15"/>
        <v>-100000</v>
      </c>
      <c r="F373" s="14" t="s">
        <v>1670</v>
      </c>
      <c r="G373" s="9" t="s">
        <v>1671</v>
      </c>
      <c r="H373" s="9" t="str">
        <f aca="true" t="shared" si="18" ref="H373:H420">IF(G373="","","の")</f>
        <v>の</v>
      </c>
      <c r="I373" s="9" t="s">
        <v>512</v>
      </c>
      <c r="J373" s="10"/>
      <c r="K373" s="9" t="s">
        <v>513</v>
      </c>
      <c r="L373" s="10" t="str">
        <f t="shared" si="16"/>
        <v>太陽光発電システムの購入に対する補助</v>
      </c>
      <c r="M373" s="214" t="s">
        <v>1672</v>
      </c>
      <c r="N373" s="9" t="s">
        <v>2030</v>
      </c>
      <c r="O373" s="18">
        <v>2000</v>
      </c>
      <c r="P373" s="169" t="s">
        <v>608</v>
      </c>
      <c r="Q373" s="10" t="s">
        <v>1673</v>
      </c>
      <c r="R373" s="16" t="s">
        <v>2027</v>
      </c>
      <c r="S373" s="16"/>
      <c r="T373" s="51"/>
    </row>
    <row r="374" spans="1:19" ht="53.25" customHeight="1">
      <c r="A374" s="212">
        <v>371</v>
      </c>
      <c r="B374" s="14" t="s">
        <v>1674</v>
      </c>
      <c r="C374" s="153"/>
      <c r="D374" s="153">
        <v>5840</v>
      </c>
      <c r="E374" s="7">
        <f t="shared" si="15"/>
        <v>-5840</v>
      </c>
      <c r="F374" s="141" t="s">
        <v>1675</v>
      </c>
      <c r="G374" s="14" t="s">
        <v>1676</v>
      </c>
      <c r="H374" s="9" t="str">
        <f t="shared" si="18"/>
        <v>の</v>
      </c>
      <c r="I374" s="9" t="s">
        <v>512</v>
      </c>
      <c r="J374" s="10"/>
      <c r="K374" s="9" t="s">
        <v>513</v>
      </c>
      <c r="L374" s="10" t="str">
        <f t="shared" si="16"/>
        <v>太陽熱利用システムの購入に対する補助</v>
      </c>
      <c r="M374" s="214" t="s">
        <v>1672</v>
      </c>
      <c r="N374" s="9" t="s">
        <v>514</v>
      </c>
      <c r="O374" s="18">
        <v>100</v>
      </c>
      <c r="P374" s="169" t="s">
        <v>2012</v>
      </c>
      <c r="Q374" s="10" t="s">
        <v>1677</v>
      </c>
      <c r="R374" s="11" t="s">
        <v>2027</v>
      </c>
      <c r="S374" s="17"/>
    </row>
    <row r="375" spans="1:19" ht="53.25" customHeight="1">
      <c r="A375" s="212">
        <v>372</v>
      </c>
      <c r="B375" s="14" t="s">
        <v>2338</v>
      </c>
      <c r="C375" s="159"/>
      <c r="D375" s="153">
        <v>15000</v>
      </c>
      <c r="E375" s="7">
        <f t="shared" si="15"/>
        <v>-15000</v>
      </c>
      <c r="F375" s="8" t="s">
        <v>2731</v>
      </c>
      <c r="G375" s="14" t="s">
        <v>2732</v>
      </c>
      <c r="H375" s="9" t="str">
        <f>IF(G375="","","の")</f>
        <v>の</v>
      </c>
      <c r="I375" s="9" t="s">
        <v>512</v>
      </c>
      <c r="J375" s="10"/>
      <c r="K375" s="9" t="s">
        <v>513</v>
      </c>
      <c r="L375" s="10" t="str">
        <f>IF(J375="",CONCATENATE(G375,H375,I375,K375),CONCATENATE(G375,H375,J375,K375))</f>
        <v>燃料電池システムの購入に対する補助</v>
      </c>
      <c r="M375" s="214" t="s">
        <v>1672</v>
      </c>
      <c r="N375" s="9" t="s">
        <v>514</v>
      </c>
      <c r="O375" s="18">
        <v>300</v>
      </c>
      <c r="P375" s="169" t="s">
        <v>609</v>
      </c>
      <c r="Q375" s="10" t="s">
        <v>2733</v>
      </c>
      <c r="R375" s="11" t="s">
        <v>2027</v>
      </c>
      <c r="S375" s="17"/>
    </row>
    <row r="376" spans="1:19" ht="53.25" customHeight="1">
      <c r="A376" s="212">
        <v>373</v>
      </c>
      <c r="B376" s="14" t="s">
        <v>1678</v>
      </c>
      <c r="C376" s="153"/>
      <c r="D376" s="153">
        <v>850</v>
      </c>
      <c r="E376" s="7">
        <f t="shared" si="15"/>
        <v>-850</v>
      </c>
      <c r="F376" s="14" t="s">
        <v>1679</v>
      </c>
      <c r="G376" s="9" t="s">
        <v>1680</v>
      </c>
      <c r="H376" s="9" t="str">
        <f t="shared" si="18"/>
        <v>の</v>
      </c>
      <c r="I376" s="9" t="s">
        <v>805</v>
      </c>
      <c r="J376" s="10"/>
      <c r="K376" s="9" t="s">
        <v>513</v>
      </c>
      <c r="L376" s="10" t="str">
        <f t="shared" si="16"/>
        <v>借入金の利子償還に対する補助</v>
      </c>
      <c r="M376" s="214" t="s">
        <v>1672</v>
      </c>
      <c r="N376" s="9" t="s">
        <v>612</v>
      </c>
      <c r="O376" s="10">
        <v>1</v>
      </c>
      <c r="P376" s="169" t="s">
        <v>667</v>
      </c>
      <c r="Q376" s="10" t="s">
        <v>1681</v>
      </c>
      <c r="R376" s="53" t="s">
        <v>517</v>
      </c>
      <c r="S376" s="53"/>
    </row>
    <row r="377" spans="1:20" ht="53.25" customHeight="1">
      <c r="A377" s="212">
        <v>374</v>
      </c>
      <c r="B377" s="14" t="s">
        <v>2339</v>
      </c>
      <c r="C377" s="159"/>
      <c r="D377" s="153">
        <v>3487</v>
      </c>
      <c r="E377" s="7">
        <f t="shared" si="15"/>
        <v>-3487</v>
      </c>
      <c r="F377" s="14" t="s">
        <v>1679</v>
      </c>
      <c r="G377" s="9" t="s">
        <v>1682</v>
      </c>
      <c r="H377" s="9" t="str">
        <f t="shared" si="18"/>
        <v>の</v>
      </c>
      <c r="I377" s="9" t="s">
        <v>703</v>
      </c>
      <c r="J377" s="10"/>
      <c r="K377" s="9" t="s">
        <v>513</v>
      </c>
      <c r="L377" s="10" t="str">
        <f t="shared" si="16"/>
        <v>造成資金の個人負担の軽減に対する補助</v>
      </c>
      <c r="M377" s="214" t="s">
        <v>1672</v>
      </c>
      <c r="N377" s="9" t="s">
        <v>612</v>
      </c>
      <c r="O377" s="10">
        <v>1</v>
      </c>
      <c r="P377" s="169" t="s">
        <v>1683</v>
      </c>
      <c r="Q377" s="10" t="s">
        <v>1684</v>
      </c>
      <c r="R377" s="53" t="s">
        <v>517</v>
      </c>
      <c r="S377" s="53"/>
      <c r="T377" s="51"/>
    </row>
    <row r="378" spans="1:20" ht="53.25" customHeight="1">
      <c r="A378" s="212">
        <v>375</v>
      </c>
      <c r="B378" s="14" t="s">
        <v>2340</v>
      </c>
      <c r="C378" s="153"/>
      <c r="D378" s="153">
        <v>500</v>
      </c>
      <c r="E378" s="7">
        <f t="shared" si="15"/>
        <v>-500</v>
      </c>
      <c r="F378" s="14" t="s">
        <v>1685</v>
      </c>
      <c r="G378" s="9" t="s">
        <v>1686</v>
      </c>
      <c r="H378" s="9" t="str">
        <f t="shared" si="18"/>
        <v>の</v>
      </c>
      <c r="I378" s="9" t="s">
        <v>511</v>
      </c>
      <c r="J378" s="10" t="s">
        <v>1687</v>
      </c>
      <c r="K378" s="9" t="s">
        <v>513</v>
      </c>
      <c r="L378" s="10" t="str">
        <f t="shared" si="16"/>
        <v>地産地消人材育成講座修了者の自主活動に対する補助</v>
      </c>
      <c r="M378" s="214" t="s">
        <v>1672</v>
      </c>
      <c r="N378" s="9" t="s">
        <v>514</v>
      </c>
      <c r="O378" s="10">
        <v>5</v>
      </c>
      <c r="P378" s="169" t="s">
        <v>560</v>
      </c>
      <c r="Q378" s="56" t="s">
        <v>2734</v>
      </c>
      <c r="R378" s="53" t="s">
        <v>517</v>
      </c>
      <c r="S378" s="53"/>
      <c r="T378" s="51"/>
    </row>
    <row r="379" spans="1:20" ht="53.25" customHeight="1">
      <c r="A379" s="212">
        <v>376</v>
      </c>
      <c r="B379" s="14" t="s">
        <v>1688</v>
      </c>
      <c r="C379" s="153"/>
      <c r="D379" s="153">
        <v>1508</v>
      </c>
      <c r="E379" s="7">
        <f t="shared" si="15"/>
        <v>-1508</v>
      </c>
      <c r="F379" s="14" t="s">
        <v>1689</v>
      </c>
      <c r="G379" s="15" t="s">
        <v>1689</v>
      </c>
      <c r="H379" s="9" t="str">
        <f t="shared" si="18"/>
        <v>の</v>
      </c>
      <c r="I379" s="9" t="s">
        <v>703</v>
      </c>
      <c r="J379" s="10"/>
      <c r="K379" s="9" t="s">
        <v>513</v>
      </c>
      <c r="L379" s="10" t="str">
        <f t="shared" si="16"/>
        <v>開設農業者の個人負担の軽減に対する補助</v>
      </c>
      <c r="M379" s="214" t="s">
        <v>1672</v>
      </c>
      <c r="N379" s="9" t="s">
        <v>514</v>
      </c>
      <c r="O379" s="10">
        <v>12</v>
      </c>
      <c r="P379" s="169" t="s">
        <v>529</v>
      </c>
      <c r="Q379" s="10" t="s">
        <v>1690</v>
      </c>
      <c r="R379" s="53" t="s">
        <v>517</v>
      </c>
      <c r="S379" s="53"/>
      <c r="T379" s="51"/>
    </row>
    <row r="380" spans="1:20" ht="53.25" customHeight="1">
      <c r="A380" s="212">
        <v>377</v>
      </c>
      <c r="B380" s="14" t="s">
        <v>2341</v>
      </c>
      <c r="C380" s="153"/>
      <c r="D380" s="153">
        <v>1000</v>
      </c>
      <c r="E380" s="7">
        <f t="shared" si="15"/>
        <v>-1000</v>
      </c>
      <c r="F380" s="14" t="s">
        <v>1691</v>
      </c>
      <c r="G380" s="9" t="s">
        <v>520</v>
      </c>
      <c r="H380" s="9" t="str">
        <f t="shared" si="18"/>
        <v>の</v>
      </c>
      <c r="I380" s="9" t="s">
        <v>526</v>
      </c>
      <c r="J380" s="10"/>
      <c r="K380" s="9" t="s">
        <v>513</v>
      </c>
      <c r="L380" s="10" t="str">
        <f>IF(J380="",CONCATENATE(G380,H380,I380,K380),CONCATENATE(G380,H380,J380,K380))</f>
        <v>団体の事業費に対する補助</v>
      </c>
      <c r="M380" s="214" t="s">
        <v>1672</v>
      </c>
      <c r="N380" s="9" t="s">
        <v>2030</v>
      </c>
      <c r="O380" s="18">
        <v>10</v>
      </c>
      <c r="P380" s="169" t="s">
        <v>2041</v>
      </c>
      <c r="Q380" s="10" t="s">
        <v>1692</v>
      </c>
      <c r="R380" s="53" t="s">
        <v>517</v>
      </c>
      <c r="S380" s="53"/>
      <c r="T380" s="51"/>
    </row>
    <row r="381" spans="1:20" ht="53.25" customHeight="1">
      <c r="A381" s="212">
        <v>378</v>
      </c>
      <c r="B381" s="10" t="s">
        <v>1693</v>
      </c>
      <c r="C381" s="153"/>
      <c r="D381" s="153">
        <v>9000</v>
      </c>
      <c r="E381" s="7">
        <f t="shared" si="15"/>
        <v>-9000</v>
      </c>
      <c r="F381" s="14" t="s">
        <v>1694</v>
      </c>
      <c r="G381" s="9" t="s">
        <v>1023</v>
      </c>
      <c r="H381" s="9" t="str">
        <f t="shared" si="18"/>
        <v>の</v>
      </c>
      <c r="I381" s="9" t="s">
        <v>511</v>
      </c>
      <c r="J381" s="10" t="s">
        <v>1695</v>
      </c>
      <c r="K381" s="9" t="s">
        <v>513</v>
      </c>
      <c r="L381" s="10" t="str">
        <f t="shared" si="16"/>
        <v>施設の緑化の推進に対する補助</v>
      </c>
      <c r="M381" s="214" t="s">
        <v>1672</v>
      </c>
      <c r="N381" s="9" t="s">
        <v>1696</v>
      </c>
      <c r="O381" s="65">
        <v>9</v>
      </c>
      <c r="P381" s="169" t="s">
        <v>2063</v>
      </c>
      <c r="Q381" s="10" t="s">
        <v>1697</v>
      </c>
      <c r="R381" s="53" t="s">
        <v>517</v>
      </c>
      <c r="S381" s="53"/>
      <c r="T381" s="51"/>
    </row>
    <row r="382" spans="1:20" ht="53.25" customHeight="1">
      <c r="A382" s="212">
        <v>379</v>
      </c>
      <c r="B382" s="14" t="s">
        <v>2342</v>
      </c>
      <c r="C382" s="153"/>
      <c r="D382" s="153">
        <v>286</v>
      </c>
      <c r="E382" s="7">
        <f t="shared" si="15"/>
        <v>-286</v>
      </c>
      <c r="F382" s="14" t="s">
        <v>1698</v>
      </c>
      <c r="G382" s="9" t="s">
        <v>520</v>
      </c>
      <c r="H382" s="9" t="str">
        <f t="shared" si="18"/>
        <v>の</v>
      </c>
      <c r="I382" s="9" t="s">
        <v>511</v>
      </c>
      <c r="J382" s="10" t="s">
        <v>1699</v>
      </c>
      <c r="K382" s="9" t="s">
        <v>513</v>
      </c>
      <c r="L382" s="10" t="str">
        <f t="shared" si="16"/>
        <v>団体の組織活動に対する補助</v>
      </c>
      <c r="M382" s="214" t="s">
        <v>1672</v>
      </c>
      <c r="N382" s="9" t="s">
        <v>2030</v>
      </c>
      <c r="O382" s="18">
        <v>1</v>
      </c>
      <c r="P382" s="169" t="s">
        <v>2058</v>
      </c>
      <c r="Q382" s="10" t="s">
        <v>1700</v>
      </c>
      <c r="R382" s="53" t="s">
        <v>517</v>
      </c>
      <c r="S382" s="53"/>
      <c r="T382" s="51"/>
    </row>
    <row r="383" spans="1:20" ht="53.25" customHeight="1">
      <c r="A383" s="212">
        <v>380</v>
      </c>
      <c r="B383" s="14" t="s">
        <v>1701</v>
      </c>
      <c r="C383" s="153"/>
      <c r="D383" s="153">
        <v>685</v>
      </c>
      <c r="E383" s="7">
        <f t="shared" si="15"/>
        <v>-685</v>
      </c>
      <c r="F383" s="14" t="s">
        <v>1702</v>
      </c>
      <c r="G383" s="44" t="s">
        <v>1680</v>
      </c>
      <c r="H383" s="9" t="str">
        <f t="shared" si="18"/>
        <v>の</v>
      </c>
      <c r="I383" s="9" t="s">
        <v>805</v>
      </c>
      <c r="J383" s="10"/>
      <c r="K383" s="9" t="s">
        <v>513</v>
      </c>
      <c r="L383" s="10" t="str">
        <f t="shared" si="16"/>
        <v>借入金の利子償還に対する補助</v>
      </c>
      <c r="M383" s="214" t="s">
        <v>1672</v>
      </c>
      <c r="N383" s="9" t="s">
        <v>612</v>
      </c>
      <c r="O383" s="18">
        <v>11</v>
      </c>
      <c r="P383" s="169" t="s">
        <v>2036</v>
      </c>
      <c r="Q383" s="10" t="s">
        <v>1703</v>
      </c>
      <c r="R383" s="53" t="s">
        <v>517</v>
      </c>
      <c r="S383" s="53"/>
      <c r="T383" s="51"/>
    </row>
    <row r="384" spans="1:20" ht="53.25" customHeight="1">
      <c r="A384" s="212">
        <v>381</v>
      </c>
      <c r="B384" s="14" t="s">
        <v>1704</v>
      </c>
      <c r="C384" s="153"/>
      <c r="D384" s="153">
        <f>3260+200</f>
        <v>3460</v>
      </c>
      <c r="E384" s="7">
        <f t="shared" si="15"/>
        <v>-3460</v>
      </c>
      <c r="F384" s="14" t="s">
        <v>1705</v>
      </c>
      <c r="G384" s="9" t="s">
        <v>1706</v>
      </c>
      <c r="H384" s="9" t="str">
        <f t="shared" si="18"/>
        <v>の</v>
      </c>
      <c r="I384" s="9" t="s">
        <v>512</v>
      </c>
      <c r="J384" s="10"/>
      <c r="K384" s="9" t="s">
        <v>513</v>
      </c>
      <c r="L384" s="10" t="str">
        <f t="shared" si="16"/>
        <v>生産施設等の購入に対する補助</v>
      </c>
      <c r="M384" s="214" t="s">
        <v>1672</v>
      </c>
      <c r="N384" s="9" t="s">
        <v>2030</v>
      </c>
      <c r="O384" s="18">
        <v>5</v>
      </c>
      <c r="P384" s="169" t="s">
        <v>2054</v>
      </c>
      <c r="Q384" s="10" t="s">
        <v>1707</v>
      </c>
      <c r="R384" s="53" t="s">
        <v>517</v>
      </c>
      <c r="S384" s="53"/>
      <c r="T384" s="51"/>
    </row>
    <row r="385" spans="1:20" ht="53.25" customHeight="1">
      <c r="A385" s="212">
        <v>382</v>
      </c>
      <c r="B385" s="14" t="s">
        <v>1708</v>
      </c>
      <c r="C385" s="153"/>
      <c r="D385" s="153">
        <v>1490</v>
      </c>
      <c r="E385" s="7">
        <f t="shared" si="15"/>
        <v>-1490</v>
      </c>
      <c r="F385" s="14" t="s">
        <v>718</v>
      </c>
      <c r="G385" s="9" t="s">
        <v>520</v>
      </c>
      <c r="H385" s="9" t="str">
        <f t="shared" si="18"/>
        <v>の</v>
      </c>
      <c r="I385" s="9" t="s">
        <v>511</v>
      </c>
      <c r="J385" s="10" t="s">
        <v>1687</v>
      </c>
      <c r="K385" s="9" t="s">
        <v>513</v>
      </c>
      <c r="L385" s="10" t="str">
        <f t="shared" si="16"/>
        <v>団体の自主活動に対する補助</v>
      </c>
      <c r="M385" s="214" t="s">
        <v>1672</v>
      </c>
      <c r="N385" s="9" t="s">
        <v>612</v>
      </c>
      <c r="O385" s="18">
        <v>2</v>
      </c>
      <c r="P385" s="169" t="s">
        <v>2016</v>
      </c>
      <c r="Q385" s="10" t="s">
        <v>1709</v>
      </c>
      <c r="R385" s="53" t="s">
        <v>517</v>
      </c>
      <c r="S385" s="53"/>
      <c r="T385" s="51"/>
    </row>
    <row r="386" spans="1:20" ht="53.25" customHeight="1">
      <c r="A386" s="212">
        <v>383</v>
      </c>
      <c r="B386" s="14" t="s">
        <v>1710</v>
      </c>
      <c r="C386" s="153"/>
      <c r="D386" s="153">
        <v>200</v>
      </c>
      <c r="E386" s="7">
        <f t="shared" si="15"/>
        <v>-200</v>
      </c>
      <c r="F386" s="14" t="s">
        <v>1711</v>
      </c>
      <c r="G386" s="9" t="s">
        <v>520</v>
      </c>
      <c r="H386" s="9" t="str">
        <f t="shared" si="18"/>
        <v>の</v>
      </c>
      <c r="I386" s="9" t="s">
        <v>511</v>
      </c>
      <c r="J386" s="10" t="s">
        <v>1687</v>
      </c>
      <c r="K386" s="9" t="s">
        <v>513</v>
      </c>
      <c r="L386" s="10" t="str">
        <f t="shared" si="16"/>
        <v>団体の自主活動に対する補助</v>
      </c>
      <c r="M386" s="214" t="s">
        <v>1672</v>
      </c>
      <c r="N386" s="9" t="s">
        <v>2030</v>
      </c>
      <c r="O386" s="18">
        <v>1</v>
      </c>
      <c r="P386" s="169" t="s">
        <v>2016</v>
      </c>
      <c r="Q386" s="10" t="s">
        <v>1712</v>
      </c>
      <c r="R386" s="53" t="s">
        <v>517</v>
      </c>
      <c r="S386" s="53"/>
      <c r="T386" s="51"/>
    </row>
    <row r="387" spans="1:20" ht="53.25" customHeight="1">
      <c r="A387" s="212">
        <v>384</v>
      </c>
      <c r="B387" s="14" t="s">
        <v>1713</v>
      </c>
      <c r="C387" s="153"/>
      <c r="D387" s="153">
        <f>32935+15500+8320+4000</f>
        <v>60755</v>
      </c>
      <c r="E387" s="7">
        <f t="shared" si="15"/>
        <v>-60755</v>
      </c>
      <c r="F387" s="14" t="s">
        <v>2735</v>
      </c>
      <c r="G387" s="9" t="s">
        <v>1714</v>
      </c>
      <c r="H387" s="9" t="str">
        <f t="shared" si="18"/>
        <v>の</v>
      </c>
      <c r="I387" s="9" t="s">
        <v>511</v>
      </c>
      <c r="J387" s="10" t="s">
        <v>1715</v>
      </c>
      <c r="K387" s="9" t="s">
        <v>513</v>
      </c>
      <c r="L387" s="10" t="str">
        <f t="shared" si="16"/>
        <v>農業者組織団体の農業基盤整備に対する補助</v>
      </c>
      <c r="M387" s="214" t="s">
        <v>1672</v>
      </c>
      <c r="N387" s="9" t="s">
        <v>2030</v>
      </c>
      <c r="O387" s="18">
        <v>10</v>
      </c>
      <c r="P387" s="169" t="s">
        <v>1716</v>
      </c>
      <c r="Q387" s="10" t="s">
        <v>1717</v>
      </c>
      <c r="R387" s="53" t="s">
        <v>517</v>
      </c>
      <c r="S387" s="53"/>
      <c r="T387" s="51"/>
    </row>
    <row r="388" spans="1:20" ht="53.25" customHeight="1">
      <c r="A388" s="212">
        <v>385</v>
      </c>
      <c r="B388" s="14" t="s">
        <v>1718</v>
      </c>
      <c r="C388" s="153"/>
      <c r="D388" s="153">
        <v>15606</v>
      </c>
      <c r="E388" s="7">
        <f t="shared" si="15"/>
        <v>-15606</v>
      </c>
      <c r="F388" s="14" t="s">
        <v>1719</v>
      </c>
      <c r="G388" s="9" t="s">
        <v>1720</v>
      </c>
      <c r="H388" s="9" t="str">
        <f t="shared" si="18"/>
        <v>の</v>
      </c>
      <c r="I388" s="9" t="s">
        <v>2010</v>
      </c>
      <c r="J388" s="10"/>
      <c r="K388" s="9" t="s">
        <v>513</v>
      </c>
      <c r="L388" s="10" t="str">
        <f t="shared" si="16"/>
        <v>施設管理運営委員会の運営費（事務費等）に対する補助</v>
      </c>
      <c r="M388" s="214" t="s">
        <v>1672</v>
      </c>
      <c r="N388" s="9" t="s">
        <v>2030</v>
      </c>
      <c r="O388" s="18">
        <v>1</v>
      </c>
      <c r="P388" s="169" t="s">
        <v>2031</v>
      </c>
      <c r="Q388" s="10" t="s">
        <v>1721</v>
      </c>
      <c r="R388" s="53" t="s">
        <v>517</v>
      </c>
      <c r="S388" s="53"/>
      <c r="T388" s="51"/>
    </row>
    <row r="389" spans="1:19" ht="53.25" customHeight="1">
      <c r="A389" s="212">
        <v>386</v>
      </c>
      <c r="B389" s="14" t="s">
        <v>1722</v>
      </c>
      <c r="C389" s="153"/>
      <c r="D389" s="153">
        <v>16578</v>
      </c>
      <c r="E389" s="7">
        <f aca="true" t="shared" si="19" ref="E389:E452">C389-D389</f>
        <v>-16578</v>
      </c>
      <c r="F389" s="14" t="s">
        <v>1723</v>
      </c>
      <c r="G389" s="9" t="s">
        <v>1720</v>
      </c>
      <c r="H389" s="9" t="str">
        <f t="shared" si="18"/>
        <v>の</v>
      </c>
      <c r="I389" s="9" t="s">
        <v>2010</v>
      </c>
      <c r="J389" s="10"/>
      <c r="K389" s="9" t="s">
        <v>513</v>
      </c>
      <c r="L389" s="10" t="str">
        <f t="shared" si="16"/>
        <v>施設管理運営委員会の運営費（事務費等）に対する補助</v>
      </c>
      <c r="M389" s="214" t="s">
        <v>1672</v>
      </c>
      <c r="N389" s="9" t="s">
        <v>2030</v>
      </c>
      <c r="O389" s="18">
        <v>1</v>
      </c>
      <c r="P389" s="169" t="s">
        <v>821</v>
      </c>
      <c r="Q389" s="10" t="s">
        <v>1724</v>
      </c>
      <c r="R389" s="53" t="s">
        <v>517</v>
      </c>
      <c r="S389" s="53"/>
    </row>
    <row r="390" spans="1:19" ht="53.25" customHeight="1">
      <c r="A390" s="212">
        <v>387</v>
      </c>
      <c r="B390" s="14" t="s">
        <v>1725</v>
      </c>
      <c r="C390" s="153"/>
      <c r="D390" s="153">
        <v>40300</v>
      </c>
      <c r="E390" s="7">
        <f t="shared" si="19"/>
        <v>-40300</v>
      </c>
      <c r="F390" s="14" t="s">
        <v>1726</v>
      </c>
      <c r="G390" s="9" t="s">
        <v>1714</v>
      </c>
      <c r="H390" s="9" t="str">
        <f t="shared" si="18"/>
        <v>の</v>
      </c>
      <c r="I390" s="9" t="s">
        <v>511</v>
      </c>
      <c r="J390" s="10" t="s">
        <v>1715</v>
      </c>
      <c r="K390" s="9" t="s">
        <v>513</v>
      </c>
      <c r="L390" s="10" t="str">
        <f t="shared" si="16"/>
        <v>農業者組織団体の農業基盤整備に対する補助</v>
      </c>
      <c r="M390" s="214" t="s">
        <v>1672</v>
      </c>
      <c r="N390" s="9" t="s">
        <v>2030</v>
      </c>
      <c r="O390" s="18">
        <v>4</v>
      </c>
      <c r="P390" s="169" t="s">
        <v>1426</v>
      </c>
      <c r="Q390" s="10" t="s">
        <v>1727</v>
      </c>
      <c r="R390" s="53" t="s">
        <v>517</v>
      </c>
      <c r="S390" s="53"/>
    </row>
    <row r="391" spans="1:19" ht="53.25" customHeight="1">
      <c r="A391" s="212">
        <v>388</v>
      </c>
      <c r="B391" s="14" t="s">
        <v>1728</v>
      </c>
      <c r="C391" s="153"/>
      <c r="D391" s="153">
        <v>4500</v>
      </c>
      <c r="E391" s="7">
        <f t="shared" si="19"/>
        <v>-4500</v>
      </c>
      <c r="F391" s="14" t="s">
        <v>1729</v>
      </c>
      <c r="G391" s="9" t="s">
        <v>1714</v>
      </c>
      <c r="H391" s="9" t="str">
        <f t="shared" si="18"/>
        <v>の</v>
      </c>
      <c r="I391" s="9" t="s">
        <v>511</v>
      </c>
      <c r="J391" s="10" t="s">
        <v>1715</v>
      </c>
      <c r="K391" s="9" t="s">
        <v>513</v>
      </c>
      <c r="L391" s="10" t="str">
        <f t="shared" si="16"/>
        <v>農業者組織団体の農業基盤整備に対する補助</v>
      </c>
      <c r="M391" s="214" t="s">
        <v>1672</v>
      </c>
      <c r="N391" s="9" t="s">
        <v>2030</v>
      </c>
      <c r="O391" s="18">
        <v>1</v>
      </c>
      <c r="P391" s="169" t="s">
        <v>2031</v>
      </c>
      <c r="Q391" s="10" t="s">
        <v>1730</v>
      </c>
      <c r="R391" s="53" t="s">
        <v>517</v>
      </c>
      <c r="S391" s="53"/>
    </row>
    <row r="392" spans="1:20" ht="53.25" customHeight="1">
      <c r="A392" s="212">
        <v>389</v>
      </c>
      <c r="B392" s="14" t="s">
        <v>1731</v>
      </c>
      <c r="C392" s="153"/>
      <c r="D392" s="153">
        <v>240</v>
      </c>
      <c r="E392" s="7">
        <f t="shared" si="19"/>
        <v>-240</v>
      </c>
      <c r="F392" s="14" t="s">
        <v>1732</v>
      </c>
      <c r="G392" s="9" t="s">
        <v>1714</v>
      </c>
      <c r="H392" s="9" t="str">
        <f t="shared" si="18"/>
        <v>の</v>
      </c>
      <c r="I392" s="9" t="s">
        <v>2010</v>
      </c>
      <c r="J392" s="10"/>
      <c r="K392" s="9" t="s">
        <v>513</v>
      </c>
      <c r="L392" s="10" t="str">
        <f t="shared" si="16"/>
        <v>農業者組織団体の運営費（事務費等）に対する補助</v>
      </c>
      <c r="M392" s="214" t="s">
        <v>1672</v>
      </c>
      <c r="N392" s="9" t="s">
        <v>2030</v>
      </c>
      <c r="O392" s="18">
        <v>1</v>
      </c>
      <c r="P392" s="169" t="s">
        <v>2054</v>
      </c>
      <c r="Q392" s="10" t="s">
        <v>1733</v>
      </c>
      <c r="R392" s="53" t="s">
        <v>517</v>
      </c>
      <c r="S392" s="53"/>
      <c r="T392" s="51"/>
    </row>
    <row r="393" spans="1:19" ht="53.25" customHeight="1">
      <c r="A393" s="212">
        <v>390</v>
      </c>
      <c r="B393" s="14" t="s">
        <v>1734</v>
      </c>
      <c r="C393" s="153"/>
      <c r="D393" s="153">
        <v>400</v>
      </c>
      <c r="E393" s="7">
        <f t="shared" si="19"/>
        <v>-400</v>
      </c>
      <c r="F393" s="14" t="s">
        <v>1735</v>
      </c>
      <c r="G393" s="9" t="s">
        <v>1714</v>
      </c>
      <c r="H393" s="9" t="str">
        <f t="shared" si="18"/>
        <v>の</v>
      </c>
      <c r="I393" s="9" t="s">
        <v>2010</v>
      </c>
      <c r="J393" s="10"/>
      <c r="K393" s="9" t="s">
        <v>513</v>
      </c>
      <c r="L393" s="10" t="str">
        <f t="shared" si="16"/>
        <v>農業者組織団体の運営費（事務費等）に対する補助</v>
      </c>
      <c r="M393" s="214" t="s">
        <v>1672</v>
      </c>
      <c r="N393" s="9" t="s">
        <v>2030</v>
      </c>
      <c r="O393" s="18">
        <v>2</v>
      </c>
      <c r="P393" s="169" t="s">
        <v>555</v>
      </c>
      <c r="Q393" s="10" t="s">
        <v>1733</v>
      </c>
      <c r="R393" s="53" t="s">
        <v>517</v>
      </c>
      <c r="S393" s="53"/>
    </row>
    <row r="394" spans="1:19" ht="53.25" customHeight="1">
      <c r="A394" s="212">
        <v>391</v>
      </c>
      <c r="B394" s="10" t="s">
        <v>1736</v>
      </c>
      <c r="C394" s="153"/>
      <c r="D394" s="153">
        <v>8560</v>
      </c>
      <c r="E394" s="7">
        <f t="shared" si="19"/>
        <v>-8560</v>
      </c>
      <c r="F394" s="14" t="s">
        <v>1737</v>
      </c>
      <c r="G394" s="9" t="s">
        <v>1738</v>
      </c>
      <c r="H394" s="9" t="str">
        <f t="shared" si="18"/>
        <v>の</v>
      </c>
      <c r="I394" s="9" t="s">
        <v>511</v>
      </c>
      <c r="J394" s="10" t="s">
        <v>1739</v>
      </c>
      <c r="K394" s="9" t="s">
        <v>513</v>
      </c>
      <c r="L394" s="10" t="str">
        <f t="shared" si="16"/>
        <v>名木古木の樹木の保存に対する補助</v>
      </c>
      <c r="M394" s="214" t="s">
        <v>1672</v>
      </c>
      <c r="N394" s="9" t="s">
        <v>2030</v>
      </c>
      <c r="O394" s="18">
        <v>100</v>
      </c>
      <c r="P394" s="169" t="s">
        <v>1998</v>
      </c>
      <c r="Q394" s="10" t="s">
        <v>1740</v>
      </c>
      <c r="R394" s="53" t="s">
        <v>517</v>
      </c>
      <c r="S394" s="53"/>
    </row>
    <row r="395" spans="1:19" ht="53.25" customHeight="1">
      <c r="A395" s="212">
        <v>392</v>
      </c>
      <c r="B395" s="10" t="s">
        <v>1741</v>
      </c>
      <c r="C395" s="153"/>
      <c r="D395" s="153">
        <v>1000</v>
      </c>
      <c r="E395" s="7">
        <f t="shared" si="19"/>
        <v>-1000</v>
      </c>
      <c r="F395" s="14" t="s">
        <v>2736</v>
      </c>
      <c r="G395" s="9" t="s">
        <v>2737</v>
      </c>
      <c r="H395" s="9" t="str">
        <f t="shared" si="18"/>
        <v>の</v>
      </c>
      <c r="I395" s="9" t="s">
        <v>2010</v>
      </c>
      <c r="J395" s="10"/>
      <c r="K395" s="9" t="s">
        <v>513</v>
      </c>
      <c r="L395" s="10" t="str">
        <f aca="true" t="shared" si="20" ref="L395:L458">IF(J395="",CONCATENATE(G395,H395,I395,K395),CONCATENATE(G395,H395,J395,K395))</f>
        <v>観察会等の運営費（事務費等）に対する補助</v>
      </c>
      <c r="M395" s="214" t="s">
        <v>1672</v>
      </c>
      <c r="N395" s="9" t="s">
        <v>514</v>
      </c>
      <c r="O395" s="18">
        <v>10</v>
      </c>
      <c r="P395" s="169" t="s">
        <v>2012</v>
      </c>
      <c r="Q395" s="10" t="s">
        <v>1742</v>
      </c>
      <c r="R395" s="53" t="s">
        <v>517</v>
      </c>
      <c r="S395" s="53"/>
    </row>
    <row r="396" spans="1:19" ht="53.25" customHeight="1">
      <c r="A396" s="212">
        <v>393</v>
      </c>
      <c r="B396" s="10" t="s">
        <v>1743</v>
      </c>
      <c r="C396" s="153"/>
      <c r="D396" s="153">
        <v>7500</v>
      </c>
      <c r="E396" s="7">
        <f t="shared" si="19"/>
        <v>-7500</v>
      </c>
      <c r="F396" s="14" t="s">
        <v>2738</v>
      </c>
      <c r="G396" s="9" t="s">
        <v>1768</v>
      </c>
      <c r="H396" s="9" t="str">
        <f t="shared" si="18"/>
        <v>の</v>
      </c>
      <c r="I396" s="9" t="s">
        <v>2010</v>
      </c>
      <c r="J396" s="10"/>
      <c r="K396" s="9" t="s">
        <v>513</v>
      </c>
      <c r="L396" s="10" t="str">
        <f t="shared" si="20"/>
        <v>樹林地の保全と利活用に資する事業の運営費（事務費等）に対する補助</v>
      </c>
      <c r="M396" s="214" t="s">
        <v>1672</v>
      </c>
      <c r="N396" s="9" t="s">
        <v>514</v>
      </c>
      <c r="O396" s="18">
        <v>3</v>
      </c>
      <c r="P396" s="169" t="s">
        <v>2012</v>
      </c>
      <c r="Q396" s="10" t="s">
        <v>1769</v>
      </c>
      <c r="R396" s="53" t="s">
        <v>517</v>
      </c>
      <c r="S396" s="53"/>
    </row>
    <row r="397" spans="1:20" ht="53.25" customHeight="1">
      <c r="A397" s="212">
        <v>394</v>
      </c>
      <c r="B397" s="14" t="s">
        <v>1770</v>
      </c>
      <c r="C397" s="153"/>
      <c r="D397" s="153">
        <v>7810</v>
      </c>
      <c r="E397" s="7">
        <f t="shared" si="19"/>
        <v>-7810</v>
      </c>
      <c r="F397" s="14" t="s">
        <v>1771</v>
      </c>
      <c r="G397" s="9" t="s">
        <v>1772</v>
      </c>
      <c r="H397" s="9" t="str">
        <f t="shared" si="18"/>
        <v>の</v>
      </c>
      <c r="I397" s="9" t="s">
        <v>512</v>
      </c>
      <c r="J397" s="10"/>
      <c r="K397" s="9" t="s">
        <v>513</v>
      </c>
      <c r="L397" s="10" t="str">
        <f t="shared" si="20"/>
        <v>九都県市指定低公害車の購入に対する補助</v>
      </c>
      <c r="M397" s="214" t="s">
        <v>1672</v>
      </c>
      <c r="N397" s="9" t="s">
        <v>599</v>
      </c>
      <c r="O397" s="18">
        <v>25</v>
      </c>
      <c r="P397" s="169" t="s">
        <v>608</v>
      </c>
      <c r="Q397" s="10" t="s">
        <v>1773</v>
      </c>
      <c r="R397" s="53" t="s">
        <v>517</v>
      </c>
      <c r="S397" s="53"/>
      <c r="T397" s="51"/>
    </row>
    <row r="398" spans="1:20" ht="53.25" customHeight="1">
      <c r="A398" s="212">
        <v>395</v>
      </c>
      <c r="B398" s="14" t="s">
        <v>1774</v>
      </c>
      <c r="C398" s="153"/>
      <c r="D398" s="153">
        <v>30000</v>
      </c>
      <c r="E398" s="7">
        <f t="shared" si="19"/>
        <v>-30000</v>
      </c>
      <c r="F398" s="14" t="s">
        <v>1771</v>
      </c>
      <c r="G398" s="9" t="s">
        <v>1775</v>
      </c>
      <c r="H398" s="9" t="str">
        <f t="shared" si="18"/>
        <v>の</v>
      </c>
      <c r="I398" s="9" t="s">
        <v>512</v>
      </c>
      <c r="J398" s="10"/>
      <c r="K398" s="9" t="s">
        <v>513</v>
      </c>
      <c r="L398" s="10" t="str">
        <f t="shared" si="20"/>
        <v>電気自動車・プラグインハイブリッド車の購入に対する補助</v>
      </c>
      <c r="M398" s="214" t="s">
        <v>1672</v>
      </c>
      <c r="N398" s="9" t="s">
        <v>599</v>
      </c>
      <c r="O398" s="18">
        <v>300</v>
      </c>
      <c r="P398" s="169" t="s">
        <v>2012</v>
      </c>
      <c r="Q398" s="10" t="s">
        <v>1778</v>
      </c>
      <c r="R398" s="53" t="s">
        <v>517</v>
      </c>
      <c r="S398" s="53"/>
      <c r="T398" s="51"/>
    </row>
    <row r="399" spans="1:20" ht="53.25" customHeight="1">
      <c r="A399" s="212">
        <v>396</v>
      </c>
      <c r="B399" s="14" t="s">
        <v>1776</v>
      </c>
      <c r="C399" s="153"/>
      <c r="D399" s="153">
        <v>13500</v>
      </c>
      <c r="E399" s="7">
        <f t="shared" si="19"/>
        <v>-13500</v>
      </c>
      <c r="F399" s="14" t="s">
        <v>1771</v>
      </c>
      <c r="G399" s="9" t="s">
        <v>2739</v>
      </c>
      <c r="H399" s="9" t="str">
        <f t="shared" si="18"/>
        <v>の</v>
      </c>
      <c r="I399" s="9" t="s">
        <v>511</v>
      </c>
      <c r="J399" s="10" t="s">
        <v>1777</v>
      </c>
      <c r="K399" s="9" t="s">
        <v>513</v>
      </c>
      <c r="L399" s="10" t="str">
        <f>IF(J399="",CONCATENATE(G399,H399,I399,K399),CONCATENATE(G399,H399,J399,K399))</f>
        <v>倍速充電スタンド・急速充電スタンド等の設置に対する補助</v>
      </c>
      <c r="M399" s="214" t="s">
        <v>1672</v>
      </c>
      <c r="N399" s="9" t="s">
        <v>599</v>
      </c>
      <c r="O399" s="18">
        <v>17</v>
      </c>
      <c r="P399" s="169" t="s">
        <v>2012</v>
      </c>
      <c r="Q399" s="10" t="s">
        <v>1778</v>
      </c>
      <c r="R399" s="53" t="s">
        <v>517</v>
      </c>
      <c r="S399" s="53"/>
      <c r="T399" s="51"/>
    </row>
    <row r="400" spans="1:20" ht="53.25" customHeight="1">
      <c r="A400" s="212">
        <v>397</v>
      </c>
      <c r="B400" s="14" t="s">
        <v>2343</v>
      </c>
      <c r="C400" s="153"/>
      <c r="D400" s="153">
        <v>1200</v>
      </c>
      <c r="E400" s="7">
        <f t="shared" si="19"/>
        <v>-1200</v>
      </c>
      <c r="F400" s="14" t="s">
        <v>1779</v>
      </c>
      <c r="G400" s="9" t="s">
        <v>1780</v>
      </c>
      <c r="H400" s="9" t="str">
        <f t="shared" si="18"/>
        <v>の</v>
      </c>
      <c r="I400" s="9" t="s">
        <v>703</v>
      </c>
      <c r="J400" s="10"/>
      <c r="K400" s="9" t="s">
        <v>513</v>
      </c>
      <c r="L400" s="10" t="str">
        <f t="shared" si="20"/>
        <v>カラスの巣の除去費用の個人負担の軽減に対する補助</v>
      </c>
      <c r="M400" s="214" t="s">
        <v>1672</v>
      </c>
      <c r="N400" s="9" t="s">
        <v>2030</v>
      </c>
      <c r="O400" s="18">
        <v>100</v>
      </c>
      <c r="P400" s="169" t="s">
        <v>536</v>
      </c>
      <c r="Q400" s="10" t="s">
        <v>1781</v>
      </c>
      <c r="R400" s="53" t="s">
        <v>517</v>
      </c>
      <c r="S400" s="53"/>
      <c r="T400" s="51"/>
    </row>
    <row r="401" spans="1:20" ht="53.25" customHeight="1">
      <c r="A401" s="212">
        <v>398</v>
      </c>
      <c r="B401" s="14" t="s">
        <v>1782</v>
      </c>
      <c r="C401" s="153"/>
      <c r="D401" s="153">
        <v>243</v>
      </c>
      <c r="E401" s="7">
        <f t="shared" si="19"/>
        <v>-243</v>
      </c>
      <c r="F401" s="14" t="s">
        <v>1783</v>
      </c>
      <c r="G401" s="15" t="s">
        <v>1714</v>
      </c>
      <c r="H401" s="9" t="str">
        <f t="shared" si="18"/>
        <v>の</v>
      </c>
      <c r="I401" s="9" t="s">
        <v>2010</v>
      </c>
      <c r="J401" s="10"/>
      <c r="K401" s="9" t="s">
        <v>513</v>
      </c>
      <c r="L401" s="10" t="str">
        <f t="shared" si="20"/>
        <v>農業者組織団体の運営費（事務費等）に対する補助</v>
      </c>
      <c r="M401" s="214" t="s">
        <v>1672</v>
      </c>
      <c r="N401" s="9" t="s">
        <v>2030</v>
      </c>
      <c r="O401" s="10">
        <v>1</v>
      </c>
      <c r="P401" s="169" t="s">
        <v>554</v>
      </c>
      <c r="Q401" s="10" t="s">
        <v>1730</v>
      </c>
      <c r="R401" s="53" t="s">
        <v>517</v>
      </c>
      <c r="S401" s="53"/>
      <c r="T401" s="51"/>
    </row>
    <row r="402" spans="1:20" ht="53.25" customHeight="1">
      <c r="A402" s="212">
        <v>399</v>
      </c>
      <c r="B402" s="14" t="s">
        <v>1784</v>
      </c>
      <c r="C402" s="153"/>
      <c r="D402" s="153">
        <v>69</v>
      </c>
      <c r="E402" s="7">
        <f t="shared" si="19"/>
        <v>-69</v>
      </c>
      <c r="F402" s="14" t="s">
        <v>1785</v>
      </c>
      <c r="G402" s="15" t="s">
        <v>1786</v>
      </c>
      <c r="H402" s="9" t="str">
        <f t="shared" si="18"/>
        <v>の</v>
      </c>
      <c r="I402" s="9" t="s">
        <v>511</v>
      </c>
      <c r="J402" s="18" t="s">
        <v>1687</v>
      </c>
      <c r="K402" s="9" t="s">
        <v>513</v>
      </c>
      <c r="L402" s="10" t="str">
        <f t="shared" si="20"/>
        <v>女性農業者の自主活動に対する補助</v>
      </c>
      <c r="M402" s="214" t="s">
        <v>1672</v>
      </c>
      <c r="N402" s="9" t="s">
        <v>514</v>
      </c>
      <c r="O402" s="10">
        <v>2</v>
      </c>
      <c r="P402" s="169" t="s">
        <v>533</v>
      </c>
      <c r="Q402" s="56" t="s">
        <v>1787</v>
      </c>
      <c r="R402" s="53" t="s">
        <v>517</v>
      </c>
      <c r="S402" s="53"/>
      <c r="T402" s="51"/>
    </row>
    <row r="403" spans="1:20" ht="53.25" customHeight="1">
      <c r="A403" s="212">
        <v>400</v>
      </c>
      <c r="B403" s="14" t="s">
        <v>1788</v>
      </c>
      <c r="C403" s="153"/>
      <c r="D403" s="153">
        <v>44625</v>
      </c>
      <c r="E403" s="7">
        <f t="shared" si="19"/>
        <v>-44625</v>
      </c>
      <c r="F403" s="14" t="s">
        <v>2740</v>
      </c>
      <c r="G403" s="15" t="s">
        <v>1714</v>
      </c>
      <c r="H403" s="9" t="str">
        <f t="shared" si="18"/>
        <v>の</v>
      </c>
      <c r="I403" s="9" t="s">
        <v>511</v>
      </c>
      <c r="J403" s="18" t="s">
        <v>1715</v>
      </c>
      <c r="K403" s="9" t="s">
        <v>513</v>
      </c>
      <c r="L403" s="10" t="str">
        <f t="shared" si="20"/>
        <v>農業者組織団体の農業基盤整備に対する補助</v>
      </c>
      <c r="M403" s="214" t="s">
        <v>1672</v>
      </c>
      <c r="N403" s="9" t="s">
        <v>514</v>
      </c>
      <c r="O403" s="10">
        <v>1</v>
      </c>
      <c r="P403" s="169" t="s">
        <v>555</v>
      </c>
      <c r="Q403" s="10" t="s">
        <v>1717</v>
      </c>
      <c r="R403" s="53" t="s">
        <v>517</v>
      </c>
      <c r="S403" s="53"/>
      <c r="T403" s="51"/>
    </row>
    <row r="404" spans="1:20" ht="53.25" customHeight="1">
      <c r="A404" s="212">
        <v>401</v>
      </c>
      <c r="B404" s="10" t="s">
        <v>343</v>
      </c>
      <c r="C404" s="153"/>
      <c r="D404" s="153">
        <v>31500</v>
      </c>
      <c r="E404" s="7">
        <f t="shared" si="19"/>
        <v>-31500</v>
      </c>
      <c r="F404" s="14" t="s">
        <v>344</v>
      </c>
      <c r="G404" s="9" t="s">
        <v>345</v>
      </c>
      <c r="H404" s="9" t="str">
        <f t="shared" si="18"/>
        <v>の</v>
      </c>
      <c r="I404" s="9" t="s">
        <v>511</v>
      </c>
      <c r="J404" s="10" t="s">
        <v>346</v>
      </c>
      <c r="K404" s="9" t="s">
        <v>513</v>
      </c>
      <c r="L404" s="10" t="str">
        <f t="shared" si="20"/>
        <v>農業者組織団体ほかのかんがい施設整備に対する補助</v>
      </c>
      <c r="M404" s="214" t="s">
        <v>1672</v>
      </c>
      <c r="N404" s="9" t="s">
        <v>514</v>
      </c>
      <c r="O404" s="10">
        <v>3</v>
      </c>
      <c r="P404" s="169" t="s">
        <v>2012</v>
      </c>
      <c r="Q404" s="10" t="s">
        <v>347</v>
      </c>
      <c r="R404" s="53" t="s">
        <v>517</v>
      </c>
      <c r="S404" s="53"/>
      <c r="T404" s="51"/>
    </row>
    <row r="405" spans="1:20" ht="53.25" customHeight="1">
      <c r="A405" s="212">
        <v>402</v>
      </c>
      <c r="B405" s="10" t="s">
        <v>348</v>
      </c>
      <c r="C405" s="153"/>
      <c r="D405" s="153">
        <v>8600</v>
      </c>
      <c r="E405" s="7">
        <f t="shared" si="19"/>
        <v>-8600</v>
      </c>
      <c r="F405" s="14" t="s">
        <v>344</v>
      </c>
      <c r="G405" s="9" t="s">
        <v>1714</v>
      </c>
      <c r="H405" s="9" t="str">
        <f t="shared" si="18"/>
        <v>の</v>
      </c>
      <c r="I405" s="9" t="s">
        <v>511</v>
      </c>
      <c r="J405" s="10" t="s">
        <v>349</v>
      </c>
      <c r="K405" s="9" t="s">
        <v>513</v>
      </c>
      <c r="L405" s="10" t="str">
        <f t="shared" si="20"/>
        <v>農業者組織団体の農地保全に対する補助</v>
      </c>
      <c r="M405" s="214" t="s">
        <v>1672</v>
      </c>
      <c r="N405" s="9" t="s">
        <v>2030</v>
      </c>
      <c r="O405" s="66">
        <v>3</v>
      </c>
      <c r="P405" s="169" t="s">
        <v>560</v>
      </c>
      <c r="Q405" s="10" t="s">
        <v>350</v>
      </c>
      <c r="R405" s="53" t="s">
        <v>517</v>
      </c>
      <c r="S405" s="54"/>
      <c r="T405" s="51"/>
    </row>
    <row r="406" spans="1:20" ht="53.25" customHeight="1">
      <c r="A406" s="212">
        <v>403</v>
      </c>
      <c r="B406" s="10" t="s">
        <v>351</v>
      </c>
      <c r="C406" s="153"/>
      <c r="D406" s="153">
        <v>30000</v>
      </c>
      <c r="E406" s="7">
        <f t="shared" si="19"/>
        <v>-30000</v>
      </c>
      <c r="F406" s="8" t="s">
        <v>352</v>
      </c>
      <c r="G406" s="9" t="s">
        <v>353</v>
      </c>
      <c r="H406" s="9" t="str">
        <f t="shared" si="18"/>
        <v>の</v>
      </c>
      <c r="I406" s="9" t="s">
        <v>2003</v>
      </c>
      <c r="J406" s="10"/>
      <c r="K406" s="9" t="s">
        <v>513</v>
      </c>
      <c r="L406" s="10" t="str">
        <f t="shared" si="20"/>
        <v>共同直売所の施設整備（建設費）に対する補助</v>
      </c>
      <c r="M406" s="214" t="s">
        <v>1672</v>
      </c>
      <c r="N406" s="9" t="s">
        <v>612</v>
      </c>
      <c r="O406" s="18">
        <v>1</v>
      </c>
      <c r="P406" s="169" t="s">
        <v>2012</v>
      </c>
      <c r="Q406" s="10" t="s">
        <v>354</v>
      </c>
      <c r="R406" s="53" t="s">
        <v>517</v>
      </c>
      <c r="S406" s="53"/>
      <c r="T406" s="51"/>
    </row>
    <row r="407" spans="1:20" ht="53.25" customHeight="1">
      <c r="A407" s="212">
        <v>404</v>
      </c>
      <c r="B407" s="10" t="s">
        <v>355</v>
      </c>
      <c r="C407" s="153"/>
      <c r="D407" s="153">
        <v>59005</v>
      </c>
      <c r="E407" s="7">
        <f t="shared" si="19"/>
        <v>-59005</v>
      </c>
      <c r="F407" s="8" t="s">
        <v>352</v>
      </c>
      <c r="G407" s="9" t="s">
        <v>356</v>
      </c>
      <c r="H407" s="9" t="str">
        <f t="shared" si="18"/>
        <v>の</v>
      </c>
      <c r="I407" s="9" t="s">
        <v>2003</v>
      </c>
      <c r="J407" s="10"/>
      <c r="K407" s="9" t="s">
        <v>513</v>
      </c>
      <c r="L407" s="10" t="str">
        <f t="shared" si="20"/>
        <v>収穫体験農園の施設整備（建設費）に対する補助</v>
      </c>
      <c r="M407" s="214" t="s">
        <v>1672</v>
      </c>
      <c r="N407" s="9" t="s">
        <v>514</v>
      </c>
      <c r="O407" s="65">
        <v>3</v>
      </c>
      <c r="P407" s="169" t="s">
        <v>2012</v>
      </c>
      <c r="Q407" s="10" t="s">
        <v>354</v>
      </c>
      <c r="R407" s="53" t="s">
        <v>517</v>
      </c>
      <c r="S407" s="53"/>
      <c r="T407" s="51"/>
    </row>
    <row r="408" spans="1:20" ht="53.25" customHeight="1">
      <c r="A408" s="212">
        <v>405</v>
      </c>
      <c r="B408" s="10" t="s">
        <v>357</v>
      </c>
      <c r="C408" s="155"/>
      <c r="D408" s="153">
        <v>53600</v>
      </c>
      <c r="E408" s="7">
        <f t="shared" si="19"/>
        <v>-53600</v>
      </c>
      <c r="F408" s="8" t="s">
        <v>352</v>
      </c>
      <c r="G408" s="9" t="s">
        <v>358</v>
      </c>
      <c r="H408" s="9" t="str">
        <f t="shared" si="18"/>
        <v>の</v>
      </c>
      <c r="I408" s="9" t="s">
        <v>2003</v>
      </c>
      <c r="J408" s="10"/>
      <c r="K408" s="9" t="s">
        <v>513</v>
      </c>
      <c r="L408" s="10" t="str">
        <f t="shared" si="20"/>
        <v>省エネ施設の施設整備（建設費）に対する補助</v>
      </c>
      <c r="M408" s="214" t="s">
        <v>1672</v>
      </c>
      <c r="N408" s="9" t="s">
        <v>514</v>
      </c>
      <c r="O408" s="18">
        <v>3</v>
      </c>
      <c r="P408" s="169" t="s">
        <v>2012</v>
      </c>
      <c r="Q408" s="10" t="s">
        <v>354</v>
      </c>
      <c r="R408" s="53" t="s">
        <v>517</v>
      </c>
      <c r="S408" s="53"/>
      <c r="T408" s="142"/>
    </row>
    <row r="409" spans="1:20" ht="53.25" customHeight="1">
      <c r="A409" s="212">
        <v>406</v>
      </c>
      <c r="B409" s="10" t="s">
        <v>359</v>
      </c>
      <c r="C409" s="159"/>
      <c r="D409" s="153">
        <v>43500</v>
      </c>
      <c r="E409" s="7">
        <f t="shared" si="19"/>
        <v>-43500</v>
      </c>
      <c r="F409" s="8" t="s">
        <v>360</v>
      </c>
      <c r="G409" s="9" t="s">
        <v>361</v>
      </c>
      <c r="H409" s="9" t="str">
        <f t="shared" si="18"/>
        <v>の</v>
      </c>
      <c r="I409" s="9" t="s">
        <v>512</v>
      </c>
      <c r="J409" s="10" t="s">
        <v>362</v>
      </c>
      <c r="K409" s="9" t="s">
        <v>513</v>
      </c>
      <c r="L409" s="10" t="str">
        <f t="shared" si="20"/>
        <v>生産用機械のリース料金に対する補助</v>
      </c>
      <c r="M409" s="214" t="s">
        <v>1672</v>
      </c>
      <c r="N409" s="9" t="s">
        <v>514</v>
      </c>
      <c r="O409" s="18">
        <v>2</v>
      </c>
      <c r="P409" s="169" t="s">
        <v>2012</v>
      </c>
      <c r="Q409" s="10" t="s">
        <v>354</v>
      </c>
      <c r="R409" s="53" t="s">
        <v>517</v>
      </c>
      <c r="S409" s="53"/>
      <c r="T409" s="51"/>
    </row>
    <row r="410" spans="1:20" ht="53.25" customHeight="1">
      <c r="A410" s="212">
        <v>407</v>
      </c>
      <c r="B410" s="10" t="s">
        <v>363</v>
      </c>
      <c r="C410" s="159"/>
      <c r="D410" s="153">
        <v>24800</v>
      </c>
      <c r="E410" s="7">
        <f t="shared" si="19"/>
        <v>-24800</v>
      </c>
      <c r="F410" s="8" t="s">
        <v>364</v>
      </c>
      <c r="G410" s="9" t="s">
        <v>365</v>
      </c>
      <c r="H410" s="9" t="str">
        <f t="shared" si="18"/>
        <v>の</v>
      </c>
      <c r="I410" s="9" t="s">
        <v>512</v>
      </c>
      <c r="J410" s="10"/>
      <c r="K410" s="9" t="s">
        <v>513</v>
      </c>
      <c r="L410" s="10" t="str">
        <f t="shared" si="20"/>
        <v>農業用機械・設備の購入に対する補助</v>
      </c>
      <c r="M410" s="214" t="s">
        <v>1672</v>
      </c>
      <c r="N410" s="9" t="s">
        <v>514</v>
      </c>
      <c r="O410" s="18">
        <v>28</v>
      </c>
      <c r="P410" s="169" t="s">
        <v>2012</v>
      </c>
      <c r="Q410" s="10" t="s">
        <v>354</v>
      </c>
      <c r="R410" s="53" t="s">
        <v>517</v>
      </c>
      <c r="S410" s="53"/>
      <c r="T410" s="51"/>
    </row>
    <row r="411" spans="1:19" ht="53.25" customHeight="1">
      <c r="A411" s="212">
        <v>408</v>
      </c>
      <c r="B411" s="10" t="s">
        <v>366</v>
      </c>
      <c r="C411" s="160"/>
      <c r="D411" s="153">
        <v>74400</v>
      </c>
      <c r="E411" s="7">
        <f t="shared" si="19"/>
        <v>-74400</v>
      </c>
      <c r="F411" s="8" t="s">
        <v>352</v>
      </c>
      <c r="G411" s="9" t="s">
        <v>367</v>
      </c>
      <c r="H411" s="9" t="str">
        <f t="shared" si="18"/>
        <v>の</v>
      </c>
      <c r="I411" s="9" t="s">
        <v>2003</v>
      </c>
      <c r="J411" s="10"/>
      <c r="K411" s="9" t="s">
        <v>513</v>
      </c>
      <c r="L411" s="10" t="str">
        <f t="shared" si="20"/>
        <v>環境配慮型施設の施設整備（建設費）に対する補助</v>
      </c>
      <c r="M411" s="214" t="s">
        <v>1672</v>
      </c>
      <c r="N411" s="9" t="s">
        <v>514</v>
      </c>
      <c r="O411" s="65">
        <v>3</v>
      </c>
      <c r="P411" s="169" t="s">
        <v>2012</v>
      </c>
      <c r="Q411" s="10" t="s">
        <v>354</v>
      </c>
      <c r="R411" s="53" t="s">
        <v>517</v>
      </c>
      <c r="S411" s="53"/>
    </row>
    <row r="412" spans="1:19" ht="53.25" customHeight="1">
      <c r="A412" s="212">
        <v>409</v>
      </c>
      <c r="B412" s="27" t="s">
        <v>2344</v>
      </c>
      <c r="C412" s="155"/>
      <c r="D412" s="155">
        <v>3500</v>
      </c>
      <c r="E412" s="7">
        <f t="shared" si="19"/>
        <v>-3500</v>
      </c>
      <c r="F412" s="27" t="s">
        <v>2741</v>
      </c>
      <c r="G412" s="9" t="s">
        <v>368</v>
      </c>
      <c r="H412" s="9" t="str">
        <f t="shared" si="18"/>
        <v>の</v>
      </c>
      <c r="I412" s="9" t="s">
        <v>2010</v>
      </c>
      <c r="J412" s="10"/>
      <c r="K412" s="9" t="s">
        <v>2742</v>
      </c>
      <c r="L412" s="10" t="str">
        <f t="shared" si="20"/>
        <v>受託組織の運営費（事務費等）に対する負担金</v>
      </c>
      <c r="M412" s="220" t="s">
        <v>1672</v>
      </c>
      <c r="N412" s="9" t="s">
        <v>514</v>
      </c>
      <c r="O412" s="31">
        <v>2</v>
      </c>
      <c r="P412" s="71" t="s">
        <v>560</v>
      </c>
      <c r="Q412" s="31" t="s">
        <v>369</v>
      </c>
      <c r="R412" s="55" t="s">
        <v>517</v>
      </c>
      <c r="S412" s="55"/>
    </row>
    <row r="413" spans="1:19" ht="53.25" customHeight="1">
      <c r="A413" s="212">
        <v>410</v>
      </c>
      <c r="B413" s="14" t="s">
        <v>2345</v>
      </c>
      <c r="C413" s="155"/>
      <c r="D413" s="153">
        <v>8273</v>
      </c>
      <c r="E413" s="7">
        <f t="shared" si="19"/>
        <v>-8273</v>
      </c>
      <c r="F413" s="8" t="s">
        <v>2743</v>
      </c>
      <c r="G413" s="9" t="s">
        <v>370</v>
      </c>
      <c r="H413" s="9" t="str">
        <f t="shared" si="18"/>
        <v>の</v>
      </c>
      <c r="I413" s="9" t="s">
        <v>2003</v>
      </c>
      <c r="J413" s="56"/>
      <c r="K413" s="9" t="s">
        <v>513</v>
      </c>
      <c r="L413" s="10" t="str">
        <f t="shared" si="20"/>
        <v>市民利用型農園の施設整備（建設費）に対する補助</v>
      </c>
      <c r="M413" s="214" t="s">
        <v>1672</v>
      </c>
      <c r="N413" s="9" t="s">
        <v>2030</v>
      </c>
      <c r="O413" s="65">
        <v>4</v>
      </c>
      <c r="P413" s="169" t="s">
        <v>515</v>
      </c>
      <c r="Q413" s="10" t="s">
        <v>2744</v>
      </c>
      <c r="R413" s="53" t="s">
        <v>517</v>
      </c>
      <c r="S413" s="53"/>
    </row>
    <row r="414" spans="1:19" ht="53.25" customHeight="1">
      <c r="A414" s="212">
        <v>411</v>
      </c>
      <c r="B414" s="27" t="s">
        <v>371</v>
      </c>
      <c r="C414" s="155"/>
      <c r="D414" s="155">
        <v>121000</v>
      </c>
      <c r="E414" s="7">
        <f t="shared" si="19"/>
        <v>-121000</v>
      </c>
      <c r="F414" s="8" t="s">
        <v>2745</v>
      </c>
      <c r="G414" s="9" t="s">
        <v>372</v>
      </c>
      <c r="H414" s="9" t="str">
        <f t="shared" si="18"/>
        <v>の</v>
      </c>
      <c r="I414" s="9" t="s">
        <v>511</v>
      </c>
      <c r="J414" s="10" t="s">
        <v>373</v>
      </c>
      <c r="K414" s="9" t="s">
        <v>513</v>
      </c>
      <c r="L414" s="10" t="str">
        <f t="shared" si="20"/>
        <v>緑地保存地区等の指定地の樹林地維持管理に対する補助</v>
      </c>
      <c r="M414" s="214" t="s">
        <v>1672</v>
      </c>
      <c r="N414" s="9" t="s">
        <v>514</v>
      </c>
      <c r="O414" s="31">
        <v>110</v>
      </c>
      <c r="P414" s="169" t="s">
        <v>2012</v>
      </c>
      <c r="Q414" s="10" t="s">
        <v>374</v>
      </c>
      <c r="R414" s="53" t="s">
        <v>517</v>
      </c>
      <c r="S414" s="55"/>
    </row>
    <row r="415" spans="1:19" ht="53.25" customHeight="1">
      <c r="A415" s="212">
        <v>412</v>
      </c>
      <c r="B415" s="56" t="s">
        <v>375</v>
      </c>
      <c r="C415" s="153"/>
      <c r="D415" s="155">
        <v>10000</v>
      </c>
      <c r="E415" s="7">
        <f t="shared" si="19"/>
        <v>-10000</v>
      </c>
      <c r="F415" s="8" t="s">
        <v>2746</v>
      </c>
      <c r="G415" s="9" t="s">
        <v>1023</v>
      </c>
      <c r="H415" s="9" t="str">
        <f t="shared" si="18"/>
        <v>の</v>
      </c>
      <c r="I415" s="9" t="s">
        <v>511</v>
      </c>
      <c r="J415" s="10" t="s">
        <v>1695</v>
      </c>
      <c r="K415" s="9" t="s">
        <v>513</v>
      </c>
      <c r="L415" s="10" t="str">
        <f t="shared" si="20"/>
        <v>施設の緑化の推進に対する補助</v>
      </c>
      <c r="M415" s="214" t="s">
        <v>1672</v>
      </c>
      <c r="N415" s="9" t="s">
        <v>514</v>
      </c>
      <c r="O415" s="65">
        <v>20</v>
      </c>
      <c r="P415" s="169" t="s">
        <v>2012</v>
      </c>
      <c r="Q415" s="10" t="s">
        <v>376</v>
      </c>
      <c r="R415" s="53" t="s">
        <v>517</v>
      </c>
      <c r="S415" s="53"/>
    </row>
    <row r="416" spans="1:20" ht="53.25" customHeight="1">
      <c r="A416" s="212">
        <v>413</v>
      </c>
      <c r="B416" s="56" t="s">
        <v>377</v>
      </c>
      <c r="C416" s="153"/>
      <c r="D416" s="155">
        <v>2000</v>
      </c>
      <c r="E416" s="7">
        <f t="shared" si="19"/>
        <v>-2000</v>
      </c>
      <c r="F416" s="8" t="s">
        <v>378</v>
      </c>
      <c r="G416" s="9" t="s">
        <v>1023</v>
      </c>
      <c r="H416" s="9" t="str">
        <f t="shared" si="18"/>
        <v>の</v>
      </c>
      <c r="I416" s="9" t="s">
        <v>511</v>
      </c>
      <c r="J416" s="10" t="s">
        <v>1695</v>
      </c>
      <c r="K416" s="9" t="s">
        <v>513</v>
      </c>
      <c r="L416" s="10" t="str">
        <f t="shared" si="20"/>
        <v>施設の緑化の推進に対する補助</v>
      </c>
      <c r="M416" s="214" t="s">
        <v>1672</v>
      </c>
      <c r="N416" s="9" t="s">
        <v>514</v>
      </c>
      <c r="O416" s="65">
        <v>4</v>
      </c>
      <c r="P416" s="169" t="s">
        <v>2012</v>
      </c>
      <c r="Q416" s="10" t="s">
        <v>379</v>
      </c>
      <c r="R416" s="53" t="s">
        <v>517</v>
      </c>
      <c r="S416" s="53"/>
      <c r="T416" s="51"/>
    </row>
    <row r="417" spans="1:20" ht="53.25" customHeight="1">
      <c r="A417" s="212">
        <v>414</v>
      </c>
      <c r="B417" s="56" t="s">
        <v>380</v>
      </c>
      <c r="C417" s="153"/>
      <c r="D417" s="155">
        <v>225</v>
      </c>
      <c r="E417" s="7">
        <f t="shared" si="19"/>
        <v>-225</v>
      </c>
      <c r="F417" s="14" t="s">
        <v>1779</v>
      </c>
      <c r="G417" s="9" t="s">
        <v>1023</v>
      </c>
      <c r="H417" s="9" t="str">
        <f t="shared" si="18"/>
        <v>の</v>
      </c>
      <c r="I417" s="9" t="s">
        <v>511</v>
      </c>
      <c r="J417" s="10" t="s">
        <v>1695</v>
      </c>
      <c r="K417" s="9" t="s">
        <v>513</v>
      </c>
      <c r="L417" s="10" t="str">
        <f t="shared" si="20"/>
        <v>施設の緑化の推進に対する補助</v>
      </c>
      <c r="M417" s="214" t="s">
        <v>1672</v>
      </c>
      <c r="N417" s="9" t="s">
        <v>514</v>
      </c>
      <c r="O417" s="65">
        <v>2</v>
      </c>
      <c r="P417" s="169" t="s">
        <v>2012</v>
      </c>
      <c r="Q417" s="10" t="s">
        <v>381</v>
      </c>
      <c r="R417" s="53" t="s">
        <v>517</v>
      </c>
      <c r="S417" s="53"/>
      <c r="T417" s="51"/>
    </row>
    <row r="418" spans="1:20" ht="53.25" customHeight="1">
      <c r="A418" s="212">
        <v>415</v>
      </c>
      <c r="B418" s="10" t="s">
        <v>2346</v>
      </c>
      <c r="C418" s="153"/>
      <c r="D418" s="153">
        <v>175112</v>
      </c>
      <c r="E418" s="7">
        <f t="shared" si="19"/>
        <v>-175112</v>
      </c>
      <c r="F418" s="8" t="s">
        <v>2747</v>
      </c>
      <c r="G418" s="9" t="s">
        <v>2748</v>
      </c>
      <c r="H418" s="9" t="str">
        <f t="shared" si="18"/>
        <v>の</v>
      </c>
      <c r="I418" s="9" t="s">
        <v>511</v>
      </c>
      <c r="J418" s="10" t="s">
        <v>1695</v>
      </c>
      <c r="K418" s="9" t="s">
        <v>513</v>
      </c>
      <c r="L418" s="10" t="str">
        <f>IF(J418="",CONCATENATE(G418,H418,I418,K418),CONCATENATE(G418,H418,J418,K418))</f>
        <v>地域の緑化の推進に対する補助</v>
      </c>
      <c r="M418" s="214" t="s">
        <v>1672</v>
      </c>
      <c r="N418" s="9" t="s">
        <v>514</v>
      </c>
      <c r="O418" s="65">
        <v>16</v>
      </c>
      <c r="P418" s="169" t="s">
        <v>515</v>
      </c>
      <c r="Q418" s="10" t="s">
        <v>2749</v>
      </c>
      <c r="R418" s="53" t="s">
        <v>517</v>
      </c>
      <c r="S418" s="53"/>
      <c r="T418" s="51"/>
    </row>
    <row r="419" spans="1:20" ht="53.25" customHeight="1">
      <c r="A419" s="212">
        <v>416</v>
      </c>
      <c r="B419" s="10" t="s">
        <v>382</v>
      </c>
      <c r="C419" s="153"/>
      <c r="D419" s="153">
        <v>23200</v>
      </c>
      <c r="E419" s="7">
        <f t="shared" si="19"/>
        <v>-23200</v>
      </c>
      <c r="F419" s="8" t="s">
        <v>383</v>
      </c>
      <c r="G419" s="9" t="s">
        <v>368</v>
      </c>
      <c r="H419" s="9" t="s">
        <v>1286</v>
      </c>
      <c r="I419" s="9" t="s">
        <v>511</v>
      </c>
      <c r="J419" s="10" t="s">
        <v>384</v>
      </c>
      <c r="K419" s="9" t="s">
        <v>513</v>
      </c>
      <c r="L419" s="10" t="str">
        <f t="shared" si="20"/>
        <v>受託組織の組織育成費、農業機械導入費に対する補助</v>
      </c>
      <c r="M419" s="214" t="s">
        <v>1672</v>
      </c>
      <c r="N419" s="9" t="s">
        <v>514</v>
      </c>
      <c r="O419" s="65">
        <v>1</v>
      </c>
      <c r="P419" s="169" t="s">
        <v>560</v>
      </c>
      <c r="Q419" s="10" t="s">
        <v>354</v>
      </c>
      <c r="R419" s="53" t="s">
        <v>517</v>
      </c>
      <c r="S419" s="53"/>
      <c r="T419" s="51"/>
    </row>
    <row r="420" spans="1:19" ht="53.25" customHeight="1">
      <c r="A420" s="212">
        <v>417</v>
      </c>
      <c r="B420" s="14" t="s">
        <v>2347</v>
      </c>
      <c r="C420" s="153"/>
      <c r="D420" s="153">
        <v>100</v>
      </c>
      <c r="E420" s="7">
        <f t="shared" si="19"/>
        <v>-100</v>
      </c>
      <c r="F420" s="14" t="s">
        <v>2750</v>
      </c>
      <c r="G420" s="9" t="s">
        <v>2751</v>
      </c>
      <c r="H420" s="9" t="str">
        <f t="shared" si="18"/>
        <v>の</v>
      </c>
      <c r="I420" s="9" t="s">
        <v>511</v>
      </c>
      <c r="J420" s="10" t="s">
        <v>2752</v>
      </c>
      <c r="K420" s="9" t="s">
        <v>513</v>
      </c>
      <c r="L420" s="10" t="str">
        <f t="shared" si="20"/>
        <v>個人農業者の営農活動に対する補助</v>
      </c>
      <c r="M420" s="214" t="s">
        <v>1672</v>
      </c>
      <c r="N420" s="9" t="s">
        <v>514</v>
      </c>
      <c r="O420" s="18">
        <v>5</v>
      </c>
      <c r="P420" s="169" t="s">
        <v>609</v>
      </c>
      <c r="Q420" s="10" t="s">
        <v>2753</v>
      </c>
      <c r="R420" s="16" t="s">
        <v>775</v>
      </c>
      <c r="S420" s="26"/>
    </row>
    <row r="421" spans="1:19" ht="53.25" customHeight="1">
      <c r="A421" s="212">
        <v>418</v>
      </c>
      <c r="B421" s="14" t="s">
        <v>2348</v>
      </c>
      <c r="C421" s="153"/>
      <c r="D421" s="153">
        <v>2000</v>
      </c>
      <c r="E421" s="7">
        <f t="shared" si="19"/>
        <v>-2000</v>
      </c>
      <c r="F421" s="14" t="s">
        <v>2754</v>
      </c>
      <c r="G421" s="9" t="s">
        <v>1023</v>
      </c>
      <c r="H421" s="9" t="str">
        <f>IF(G421="","","の")</f>
        <v>の</v>
      </c>
      <c r="I421" s="9" t="s">
        <v>511</v>
      </c>
      <c r="J421" s="10" t="s">
        <v>1695</v>
      </c>
      <c r="K421" s="9" t="s">
        <v>513</v>
      </c>
      <c r="L421" s="10" t="str">
        <f t="shared" si="20"/>
        <v>施設の緑化の推進に対する補助</v>
      </c>
      <c r="M421" s="214" t="s">
        <v>1672</v>
      </c>
      <c r="N421" s="9" t="s">
        <v>599</v>
      </c>
      <c r="O421" s="18">
        <v>1</v>
      </c>
      <c r="P421" s="169" t="s">
        <v>536</v>
      </c>
      <c r="Q421" s="10" t="s">
        <v>2755</v>
      </c>
      <c r="R421" s="16" t="s">
        <v>517</v>
      </c>
      <c r="S421" s="26"/>
    </row>
    <row r="422" spans="1:19" ht="53.25" customHeight="1">
      <c r="A422" s="212">
        <v>419</v>
      </c>
      <c r="B422" s="14" t="s">
        <v>3027</v>
      </c>
      <c r="C422" s="153"/>
      <c r="D422" s="153">
        <v>22500</v>
      </c>
      <c r="E422" s="7">
        <f t="shared" si="19"/>
        <v>-22500</v>
      </c>
      <c r="F422" s="8" t="s">
        <v>2756</v>
      </c>
      <c r="G422" s="14" t="s">
        <v>2756</v>
      </c>
      <c r="H422" s="9" t="str">
        <f>IF(G422="","","の")</f>
        <v>の</v>
      </c>
      <c r="I422" s="9" t="s">
        <v>511</v>
      </c>
      <c r="J422" s="10" t="s">
        <v>2757</v>
      </c>
      <c r="K422" s="9" t="s">
        <v>2758</v>
      </c>
      <c r="L422" s="10" t="str">
        <f t="shared" si="20"/>
        <v>青年就農者の就農意欲の喚起と就農後の定着を図るための給付金</v>
      </c>
      <c r="M422" s="214" t="s">
        <v>1672</v>
      </c>
      <c r="N422" s="9" t="s">
        <v>1696</v>
      </c>
      <c r="O422" s="18">
        <v>20</v>
      </c>
      <c r="P422" s="169" t="s">
        <v>2710</v>
      </c>
      <c r="Q422" s="10" t="s">
        <v>3065</v>
      </c>
      <c r="R422" s="11" t="s">
        <v>2759</v>
      </c>
      <c r="S422" s="17"/>
    </row>
    <row r="423" spans="1:19" s="45" customFormat="1" ht="53.25" customHeight="1">
      <c r="A423" s="212">
        <v>420</v>
      </c>
      <c r="B423" s="14" t="s">
        <v>385</v>
      </c>
      <c r="C423" s="155"/>
      <c r="D423" s="153">
        <v>19080</v>
      </c>
      <c r="E423" s="7">
        <f t="shared" si="19"/>
        <v>-19080</v>
      </c>
      <c r="F423" s="14" t="s">
        <v>386</v>
      </c>
      <c r="G423" s="9" t="s">
        <v>386</v>
      </c>
      <c r="H423" s="9" t="str">
        <f>IF(G423="","","の")</f>
        <v>の</v>
      </c>
      <c r="I423" s="9" t="s">
        <v>511</v>
      </c>
      <c r="J423" s="10" t="s">
        <v>387</v>
      </c>
      <c r="K423" s="9" t="s">
        <v>513</v>
      </c>
      <c r="L423" s="10" t="str">
        <f t="shared" si="20"/>
        <v>各区環境事業推進委員連絡協議会の活動費に対する補助</v>
      </c>
      <c r="M423" s="214" t="s">
        <v>388</v>
      </c>
      <c r="N423" s="9" t="s">
        <v>514</v>
      </c>
      <c r="O423" s="10">
        <v>18</v>
      </c>
      <c r="P423" s="169" t="s">
        <v>533</v>
      </c>
      <c r="Q423" s="10" t="s">
        <v>389</v>
      </c>
      <c r="R423" s="11" t="s">
        <v>2027</v>
      </c>
      <c r="S423" s="16"/>
    </row>
    <row r="424" spans="1:19" s="45" customFormat="1" ht="53.25" customHeight="1">
      <c r="A424" s="212">
        <v>421</v>
      </c>
      <c r="B424" s="10" t="s">
        <v>2349</v>
      </c>
      <c r="C424" s="153"/>
      <c r="D424" s="153">
        <v>1800</v>
      </c>
      <c r="E424" s="7">
        <f t="shared" si="19"/>
        <v>-1800</v>
      </c>
      <c r="F424" s="10" t="s">
        <v>2760</v>
      </c>
      <c r="G424" s="10" t="s">
        <v>2761</v>
      </c>
      <c r="H424" s="9" t="str">
        <f>IF(G424="","","の")</f>
        <v>の</v>
      </c>
      <c r="I424" s="9" t="s">
        <v>511</v>
      </c>
      <c r="J424" s="10" t="s">
        <v>512</v>
      </c>
      <c r="K424" s="9" t="s">
        <v>513</v>
      </c>
      <c r="L424" s="10" t="str">
        <f t="shared" si="20"/>
        <v>生ごみコンポスト容器の購入に対する補助</v>
      </c>
      <c r="M424" s="214" t="s">
        <v>388</v>
      </c>
      <c r="N424" s="9" t="s">
        <v>514</v>
      </c>
      <c r="O424" s="10">
        <v>600</v>
      </c>
      <c r="P424" s="169" t="s">
        <v>2041</v>
      </c>
      <c r="Q424" s="10" t="s">
        <v>2762</v>
      </c>
      <c r="R424" s="11" t="s">
        <v>517</v>
      </c>
      <c r="S424" s="16"/>
    </row>
    <row r="425" spans="1:19" s="45" customFormat="1" ht="53.25" customHeight="1">
      <c r="A425" s="212">
        <v>422</v>
      </c>
      <c r="B425" s="10" t="s">
        <v>2350</v>
      </c>
      <c r="C425" s="153"/>
      <c r="D425" s="153">
        <v>2500</v>
      </c>
      <c r="E425" s="7">
        <f t="shared" si="19"/>
        <v>-2500</v>
      </c>
      <c r="F425" s="10" t="s">
        <v>2763</v>
      </c>
      <c r="G425" s="10" t="s">
        <v>2764</v>
      </c>
      <c r="H425" s="9" t="str">
        <f>IF(G425="","","の")</f>
        <v>の</v>
      </c>
      <c r="I425" s="9" t="s">
        <v>511</v>
      </c>
      <c r="J425" s="10" t="s">
        <v>512</v>
      </c>
      <c r="K425" s="9" t="s">
        <v>513</v>
      </c>
      <c r="L425" s="10" t="str">
        <f t="shared" si="20"/>
        <v>家庭用電気式生ごみ処理機の購入に対する補助</v>
      </c>
      <c r="M425" s="214" t="s">
        <v>388</v>
      </c>
      <c r="N425" s="9" t="s">
        <v>514</v>
      </c>
      <c r="O425" s="10">
        <v>250</v>
      </c>
      <c r="P425" s="169" t="s">
        <v>608</v>
      </c>
      <c r="Q425" s="10" t="s">
        <v>2765</v>
      </c>
      <c r="R425" s="11" t="s">
        <v>517</v>
      </c>
      <c r="S425" s="16"/>
    </row>
    <row r="426" spans="1:19" s="45" customFormat="1" ht="53.25" customHeight="1">
      <c r="A426" s="212">
        <v>423</v>
      </c>
      <c r="B426" s="137" t="s">
        <v>390</v>
      </c>
      <c r="C426" s="153"/>
      <c r="D426" s="155">
        <v>910476</v>
      </c>
      <c r="E426" s="7">
        <f t="shared" si="19"/>
        <v>-910476</v>
      </c>
      <c r="F426" s="137" t="s">
        <v>391</v>
      </c>
      <c r="G426" s="138" t="s">
        <v>392</v>
      </c>
      <c r="H426" s="9" t="str">
        <f aca="true" t="shared" si="21" ref="H426:H471">IF(G426="","","の")</f>
        <v>の</v>
      </c>
      <c r="I426" s="9" t="s">
        <v>703</v>
      </c>
      <c r="J426" s="10"/>
      <c r="K426" s="9" t="s">
        <v>513</v>
      </c>
      <c r="L426" s="10" t="str">
        <f t="shared" si="20"/>
        <v>家賃(及び整備費）の個人負担の軽減に対する補助</v>
      </c>
      <c r="M426" s="214" t="s">
        <v>393</v>
      </c>
      <c r="N426" s="9" t="s">
        <v>2030</v>
      </c>
      <c r="O426" s="182" t="s">
        <v>3066</v>
      </c>
      <c r="P426" s="183" t="s">
        <v>1454</v>
      </c>
      <c r="Q426" s="182" t="s">
        <v>2766</v>
      </c>
      <c r="R426" s="16" t="s">
        <v>775</v>
      </c>
      <c r="S426" s="17"/>
    </row>
    <row r="427" spans="1:19" s="45" customFormat="1" ht="53.25" customHeight="1">
      <c r="A427" s="212">
        <v>424</v>
      </c>
      <c r="B427" s="14" t="s">
        <v>394</v>
      </c>
      <c r="C427" s="153"/>
      <c r="D427" s="153">
        <v>979</v>
      </c>
      <c r="E427" s="7">
        <f t="shared" si="19"/>
        <v>-979</v>
      </c>
      <c r="F427" s="14" t="s">
        <v>395</v>
      </c>
      <c r="G427" s="15" t="s">
        <v>396</v>
      </c>
      <c r="H427" s="9" t="str">
        <f t="shared" si="21"/>
        <v>の</v>
      </c>
      <c r="I427" s="9" t="s">
        <v>2010</v>
      </c>
      <c r="J427" s="10"/>
      <c r="K427" s="9" t="s">
        <v>513</v>
      </c>
      <c r="L427" s="10" t="str">
        <f t="shared" si="20"/>
        <v>職業訓練校の運営費（事務費等）に対する補助</v>
      </c>
      <c r="M427" s="214" t="s">
        <v>393</v>
      </c>
      <c r="N427" s="9" t="s">
        <v>2030</v>
      </c>
      <c r="O427" s="18">
        <v>1</v>
      </c>
      <c r="P427" s="169" t="s">
        <v>397</v>
      </c>
      <c r="Q427" s="10" t="s">
        <v>398</v>
      </c>
      <c r="R427" s="16" t="s">
        <v>517</v>
      </c>
      <c r="S427" s="17"/>
    </row>
    <row r="428" spans="1:19" s="45" customFormat="1" ht="53.25" customHeight="1">
      <c r="A428" s="212">
        <v>425</v>
      </c>
      <c r="B428" s="14" t="s">
        <v>399</v>
      </c>
      <c r="C428" s="153"/>
      <c r="D428" s="153">
        <v>178120</v>
      </c>
      <c r="E428" s="7">
        <f t="shared" si="19"/>
        <v>-178120</v>
      </c>
      <c r="F428" s="14" t="s">
        <v>400</v>
      </c>
      <c r="G428" s="15" t="s">
        <v>401</v>
      </c>
      <c r="H428" s="9" t="str">
        <f t="shared" si="21"/>
        <v>の</v>
      </c>
      <c r="I428" s="9" t="s">
        <v>2003</v>
      </c>
      <c r="J428" s="10"/>
      <c r="K428" s="9" t="s">
        <v>513</v>
      </c>
      <c r="L428" s="10" t="str">
        <f t="shared" si="20"/>
        <v>塀・門・擁壁などの除去移設の施設整備（建設費）に対する補助</v>
      </c>
      <c r="M428" s="214" t="s">
        <v>393</v>
      </c>
      <c r="N428" s="9" t="s">
        <v>2030</v>
      </c>
      <c r="O428" s="18" t="s">
        <v>2767</v>
      </c>
      <c r="P428" s="169" t="s">
        <v>402</v>
      </c>
      <c r="Q428" s="14" t="s">
        <v>403</v>
      </c>
      <c r="R428" s="16" t="s">
        <v>517</v>
      </c>
      <c r="S428" s="17"/>
    </row>
    <row r="429" spans="1:19" s="45" customFormat="1" ht="53.25" customHeight="1">
      <c r="A429" s="212">
        <v>426</v>
      </c>
      <c r="B429" s="14" t="s">
        <v>404</v>
      </c>
      <c r="C429" s="153"/>
      <c r="D429" s="153">
        <v>49875</v>
      </c>
      <c r="E429" s="7">
        <f t="shared" si="19"/>
        <v>-49875</v>
      </c>
      <c r="F429" s="14" t="s">
        <v>405</v>
      </c>
      <c r="G429" s="57" t="s">
        <v>406</v>
      </c>
      <c r="H429" s="9" t="str">
        <f t="shared" si="21"/>
        <v>の</v>
      </c>
      <c r="I429" s="9" t="s">
        <v>703</v>
      </c>
      <c r="J429" s="10"/>
      <c r="K429" s="9" t="s">
        <v>513</v>
      </c>
      <c r="L429" s="10" t="str">
        <f t="shared" si="20"/>
        <v>工事費用の個人負担の軽減に対する補助</v>
      </c>
      <c r="M429" s="214" t="s">
        <v>393</v>
      </c>
      <c r="N429" s="9" t="s">
        <v>2030</v>
      </c>
      <c r="O429" s="18">
        <v>25</v>
      </c>
      <c r="P429" s="169" t="s">
        <v>2016</v>
      </c>
      <c r="Q429" s="10" t="s">
        <v>407</v>
      </c>
      <c r="R429" s="16" t="s">
        <v>517</v>
      </c>
      <c r="S429" s="17"/>
    </row>
    <row r="430" spans="1:19" s="45" customFormat="1" ht="53.25" customHeight="1">
      <c r="A430" s="212">
        <v>427</v>
      </c>
      <c r="B430" s="14" t="s">
        <v>408</v>
      </c>
      <c r="C430" s="153"/>
      <c r="D430" s="153">
        <v>20500</v>
      </c>
      <c r="E430" s="7">
        <f t="shared" si="19"/>
        <v>-20500</v>
      </c>
      <c r="F430" s="14" t="s">
        <v>409</v>
      </c>
      <c r="G430" s="15" t="s">
        <v>410</v>
      </c>
      <c r="H430" s="9" t="str">
        <f t="shared" si="21"/>
        <v>の</v>
      </c>
      <c r="I430" s="9" t="s">
        <v>703</v>
      </c>
      <c r="J430" s="10"/>
      <c r="K430" s="9" t="s">
        <v>513</v>
      </c>
      <c r="L430" s="10" t="str">
        <f t="shared" si="20"/>
        <v>利子支払額の個人負担の軽減に対する補助</v>
      </c>
      <c r="M430" s="214" t="s">
        <v>393</v>
      </c>
      <c r="N430" s="9" t="s">
        <v>2030</v>
      </c>
      <c r="O430" s="18">
        <v>66</v>
      </c>
      <c r="P430" s="169" t="s">
        <v>2016</v>
      </c>
      <c r="Q430" s="10" t="s">
        <v>411</v>
      </c>
      <c r="R430" s="16" t="s">
        <v>517</v>
      </c>
      <c r="S430" s="17"/>
    </row>
    <row r="431" spans="1:19" s="45" customFormat="1" ht="53.25" customHeight="1">
      <c r="A431" s="212">
        <v>428</v>
      </c>
      <c r="B431" s="14" t="s">
        <v>412</v>
      </c>
      <c r="C431" s="153"/>
      <c r="D431" s="153">
        <v>210000</v>
      </c>
      <c r="E431" s="7">
        <f t="shared" si="19"/>
        <v>-210000</v>
      </c>
      <c r="F431" s="14" t="s">
        <v>413</v>
      </c>
      <c r="G431" s="15" t="s">
        <v>414</v>
      </c>
      <c r="H431" s="9" t="str">
        <f t="shared" si="21"/>
        <v>の</v>
      </c>
      <c r="I431" s="9" t="s">
        <v>703</v>
      </c>
      <c r="J431" s="10"/>
      <c r="K431" s="9" t="s">
        <v>513</v>
      </c>
      <c r="L431" s="10" t="str">
        <f t="shared" si="20"/>
        <v>診断・設計・工事費用の個人負担の軽減に対する補助</v>
      </c>
      <c r="M431" s="214" t="s">
        <v>393</v>
      </c>
      <c r="N431" s="9" t="s">
        <v>2030</v>
      </c>
      <c r="O431" s="18" t="s">
        <v>2768</v>
      </c>
      <c r="P431" s="169" t="s">
        <v>2016</v>
      </c>
      <c r="Q431" s="10" t="s">
        <v>415</v>
      </c>
      <c r="R431" s="16" t="s">
        <v>517</v>
      </c>
      <c r="S431" s="17"/>
    </row>
    <row r="432" spans="1:19" s="45" customFormat="1" ht="53.25" customHeight="1">
      <c r="A432" s="212">
        <v>429</v>
      </c>
      <c r="B432" s="14" t="s">
        <v>416</v>
      </c>
      <c r="C432" s="153"/>
      <c r="D432" s="153">
        <v>26000</v>
      </c>
      <c r="E432" s="7">
        <f t="shared" si="19"/>
        <v>-26000</v>
      </c>
      <c r="F432" s="14" t="s">
        <v>417</v>
      </c>
      <c r="G432" s="15" t="s">
        <v>406</v>
      </c>
      <c r="H432" s="9" t="str">
        <f t="shared" si="21"/>
        <v>の</v>
      </c>
      <c r="I432" s="9" t="s">
        <v>703</v>
      </c>
      <c r="J432" s="10"/>
      <c r="K432" s="9" t="s">
        <v>513</v>
      </c>
      <c r="L432" s="10" t="str">
        <f t="shared" si="20"/>
        <v>工事費用の個人負担の軽減に対する補助</v>
      </c>
      <c r="M432" s="214" t="s">
        <v>393</v>
      </c>
      <c r="N432" s="9" t="s">
        <v>2030</v>
      </c>
      <c r="O432" s="65" t="s">
        <v>2769</v>
      </c>
      <c r="P432" s="169" t="s">
        <v>2016</v>
      </c>
      <c r="Q432" s="10" t="s">
        <v>418</v>
      </c>
      <c r="R432" s="16" t="s">
        <v>517</v>
      </c>
      <c r="S432" s="17"/>
    </row>
    <row r="433" spans="1:19" s="45" customFormat="1" ht="53.25" customHeight="1">
      <c r="A433" s="212">
        <v>430</v>
      </c>
      <c r="B433" s="14" t="s">
        <v>419</v>
      </c>
      <c r="C433" s="153"/>
      <c r="D433" s="153">
        <v>125000</v>
      </c>
      <c r="E433" s="7">
        <f t="shared" si="19"/>
        <v>-125000</v>
      </c>
      <c r="F433" s="14" t="s">
        <v>420</v>
      </c>
      <c r="G433" s="15" t="s">
        <v>421</v>
      </c>
      <c r="H433" s="9" t="str">
        <f t="shared" si="21"/>
        <v>の</v>
      </c>
      <c r="I433" s="9" t="s">
        <v>703</v>
      </c>
      <c r="J433" s="10"/>
      <c r="K433" s="9" t="s">
        <v>513</v>
      </c>
      <c r="L433" s="10" t="str">
        <f t="shared" si="20"/>
        <v>耐震診断費用の個人負担の軽減に対する補助</v>
      </c>
      <c r="M433" s="214" t="s">
        <v>393</v>
      </c>
      <c r="N433" s="9" t="s">
        <v>2030</v>
      </c>
      <c r="O433" s="18">
        <v>50</v>
      </c>
      <c r="P433" s="169" t="s">
        <v>2054</v>
      </c>
      <c r="Q433" s="10" t="s">
        <v>422</v>
      </c>
      <c r="R433" s="16" t="s">
        <v>517</v>
      </c>
      <c r="S433" s="17"/>
    </row>
    <row r="434" spans="1:19" s="45" customFormat="1" ht="53.25" customHeight="1">
      <c r="A434" s="212">
        <v>431</v>
      </c>
      <c r="B434" s="14" t="s">
        <v>423</v>
      </c>
      <c r="C434" s="153"/>
      <c r="D434" s="153">
        <v>924250</v>
      </c>
      <c r="E434" s="7">
        <f t="shared" si="19"/>
        <v>-924250</v>
      </c>
      <c r="F434" s="14" t="s">
        <v>424</v>
      </c>
      <c r="G434" s="15" t="s">
        <v>425</v>
      </c>
      <c r="H434" s="9" t="str">
        <f t="shared" si="21"/>
        <v>の</v>
      </c>
      <c r="I434" s="9" t="s">
        <v>703</v>
      </c>
      <c r="J434" s="10"/>
      <c r="K434" s="9" t="s">
        <v>513</v>
      </c>
      <c r="L434" s="10" t="str">
        <f t="shared" si="20"/>
        <v>設計・工事費用の個人負担の軽減に対する補助</v>
      </c>
      <c r="M434" s="214" t="s">
        <v>393</v>
      </c>
      <c r="N434" s="9" t="s">
        <v>2030</v>
      </c>
      <c r="O434" s="18">
        <v>400</v>
      </c>
      <c r="P434" s="169" t="s">
        <v>749</v>
      </c>
      <c r="Q434" s="10" t="s">
        <v>426</v>
      </c>
      <c r="R434" s="16" t="s">
        <v>517</v>
      </c>
      <c r="S434" s="17"/>
    </row>
    <row r="435" spans="1:19" s="45" customFormat="1" ht="53.25" customHeight="1">
      <c r="A435" s="212">
        <v>432</v>
      </c>
      <c r="B435" s="14" t="s">
        <v>427</v>
      </c>
      <c r="C435" s="153"/>
      <c r="D435" s="153">
        <v>165000</v>
      </c>
      <c r="E435" s="7">
        <f t="shared" si="19"/>
        <v>-165000</v>
      </c>
      <c r="F435" s="14" t="s">
        <v>420</v>
      </c>
      <c r="G435" s="15" t="s">
        <v>425</v>
      </c>
      <c r="H435" s="9" t="str">
        <f t="shared" si="21"/>
        <v>の</v>
      </c>
      <c r="I435" s="9" t="s">
        <v>703</v>
      </c>
      <c r="J435" s="10"/>
      <c r="K435" s="9" t="s">
        <v>513</v>
      </c>
      <c r="L435" s="10" t="str">
        <f t="shared" si="20"/>
        <v>設計・工事費用の個人負担の軽減に対する補助</v>
      </c>
      <c r="M435" s="214" t="s">
        <v>393</v>
      </c>
      <c r="N435" s="9" t="s">
        <v>2030</v>
      </c>
      <c r="O435" s="18">
        <v>8</v>
      </c>
      <c r="P435" s="169" t="s">
        <v>584</v>
      </c>
      <c r="Q435" s="10" t="s">
        <v>2770</v>
      </c>
      <c r="R435" s="16" t="s">
        <v>517</v>
      </c>
      <c r="S435" s="17"/>
    </row>
    <row r="436" spans="1:19" s="45" customFormat="1" ht="53.25" customHeight="1">
      <c r="A436" s="212">
        <v>433</v>
      </c>
      <c r="B436" s="14" t="s">
        <v>428</v>
      </c>
      <c r="C436" s="155"/>
      <c r="D436" s="153">
        <v>4500</v>
      </c>
      <c r="E436" s="7">
        <f t="shared" si="19"/>
        <v>-4500</v>
      </c>
      <c r="F436" s="14" t="s">
        <v>420</v>
      </c>
      <c r="G436" s="15" t="s">
        <v>406</v>
      </c>
      <c r="H436" s="9" t="str">
        <f t="shared" si="21"/>
        <v>の</v>
      </c>
      <c r="I436" s="9" t="s">
        <v>703</v>
      </c>
      <c r="J436" s="10"/>
      <c r="K436" s="9" t="s">
        <v>513</v>
      </c>
      <c r="L436" s="10" t="str">
        <f t="shared" si="20"/>
        <v>工事費用の個人負担の軽減に対する補助</v>
      </c>
      <c r="M436" s="214" t="s">
        <v>393</v>
      </c>
      <c r="N436" s="9" t="s">
        <v>2030</v>
      </c>
      <c r="O436" s="18">
        <v>15</v>
      </c>
      <c r="P436" s="169" t="s">
        <v>528</v>
      </c>
      <c r="Q436" s="10" t="s">
        <v>429</v>
      </c>
      <c r="R436" s="16" t="s">
        <v>517</v>
      </c>
      <c r="S436" s="17"/>
    </row>
    <row r="437" spans="1:19" s="45" customFormat="1" ht="53.25" customHeight="1">
      <c r="A437" s="212">
        <v>434</v>
      </c>
      <c r="B437" s="14" t="s">
        <v>430</v>
      </c>
      <c r="C437" s="153"/>
      <c r="D437" s="153">
        <v>2400</v>
      </c>
      <c r="E437" s="7">
        <f t="shared" si="19"/>
        <v>-2400</v>
      </c>
      <c r="F437" s="14" t="s">
        <v>420</v>
      </c>
      <c r="G437" s="15" t="s">
        <v>431</v>
      </c>
      <c r="H437" s="9" t="str">
        <f t="shared" si="21"/>
        <v>の</v>
      </c>
      <c r="I437" s="9" t="s">
        <v>703</v>
      </c>
      <c r="J437" s="10"/>
      <c r="K437" s="9" t="s">
        <v>513</v>
      </c>
      <c r="L437" s="10" t="str">
        <f t="shared" si="20"/>
        <v>マンション再生活動費用の個人負担の軽減に対する補助</v>
      </c>
      <c r="M437" s="214" t="s">
        <v>393</v>
      </c>
      <c r="N437" s="9" t="s">
        <v>2030</v>
      </c>
      <c r="O437" s="18">
        <v>8</v>
      </c>
      <c r="P437" s="169" t="s">
        <v>2063</v>
      </c>
      <c r="Q437" s="10" t="s">
        <v>432</v>
      </c>
      <c r="R437" s="16" t="s">
        <v>517</v>
      </c>
      <c r="S437" s="17"/>
    </row>
    <row r="438" spans="1:19" s="45" customFormat="1" ht="53.25" customHeight="1">
      <c r="A438" s="212">
        <v>435</v>
      </c>
      <c r="B438" s="14" t="s">
        <v>2351</v>
      </c>
      <c r="C438" s="153"/>
      <c r="D438" s="153">
        <v>1154101</v>
      </c>
      <c r="E438" s="7">
        <f t="shared" si="19"/>
        <v>-1154101</v>
      </c>
      <c r="F438" s="14" t="s">
        <v>434</v>
      </c>
      <c r="G438" s="15" t="s">
        <v>433</v>
      </c>
      <c r="H438" s="9" t="str">
        <f t="shared" si="21"/>
        <v>の</v>
      </c>
      <c r="I438" s="9" t="s">
        <v>703</v>
      </c>
      <c r="J438" s="10"/>
      <c r="K438" s="9" t="s">
        <v>513</v>
      </c>
      <c r="L438" s="10" t="str">
        <f t="shared" si="20"/>
        <v>家賃の個人負担の軽減に対する補助</v>
      </c>
      <c r="M438" s="214" t="s">
        <v>393</v>
      </c>
      <c r="N438" s="9" t="s">
        <v>2030</v>
      </c>
      <c r="O438" s="10">
        <v>316</v>
      </c>
      <c r="P438" s="169" t="s">
        <v>557</v>
      </c>
      <c r="Q438" s="10" t="s">
        <v>2771</v>
      </c>
      <c r="R438" s="16" t="s">
        <v>782</v>
      </c>
      <c r="S438" s="17"/>
    </row>
    <row r="439" spans="1:19" s="45" customFormat="1" ht="53.25" customHeight="1">
      <c r="A439" s="212">
        <v>436</v>
      </c>
      <c r="B439" s="137" t="s">
        <v>2352</v>
      </c>
      <c r="C439" s="153"/>
      <c r="D439" s="155">
        <v>92940</v>
      </c>
      <c r="E439" s="7">
        <f t="shared" si="19"/>
        <v>-92940</v>
      </c>
      <c r="F439" s="137" t="s">
        <v>434</v>
      </c>
      <c r="G439" s="139" t="s">
        <v>435</v>
      </c>
      <c r="H439" s="9" t="str">
        <f t="shared" si="21"/>
        <v>の</v>
      </c>
      <c r="I439" s="9" t="s">
        <v>703</v>
      </c>
      <c r="J439" s="10"/>
      <c r="K439" s="9" t="s">
        <v>513</v>
      </c>
      <c r="L439" s="10" t="str">
        <f t="shared" si="20"/>
        <v>住宅管理費用の個人負担の軽減に対する補助</v>
      </c>
      <c r="M439" s="214" t="s">
        <v>393</v>
      </c>
      <c r="N439" s="139" t="s">
        <v>2030</v>
      </c>
      <c r="O439" s="184">
        <v>46</v>
      </c>
      <c r="P439" s="183" t="s">
        <v>557</v>
      </c>
      <c r="Q439" s="185" t="s">
        <v>436</v>
      </c>
      <c r="R439" s="16" t="s">
        <v>517</v>
      </c>
      <c r="S439" s="17"/>
    </row>
    <row r="440" spans="1:19" s="13" customFormat="1" ht="53.25" customHeight="1">
      <c r="A440" s="212">
        <v>437</v>
      </c>
      <c r="B440" s="137" t="s">
        <v>2353</v>
      </c>
      <c r="C440" s="153"/>
      <c r="D440" s="155">
        <v>52000</v>
      </c>
      <c r="E440" s="7">
        <f t="shared" si="19"/>
        <v>-52000</v>
      </c>
      <c r="F440" s="137" t="s">
        <v>2772</v>
      </c>
      <c r="G440" s="139" t="s">
        <v>433</v>
      </c>
      <c r="H440" s="9" t="str">
        <f t="shared" si="21"/>
        <v>の</v>
      </c>
      <c r="I440" s="9" t="s">
        <v>703</v>
      </c>
      <c r="J440" s="10"/>
      <c r="K440" s="9" t="s">
        <v>513</v>
      </c>
      <c r="L440" s="10" t="str">
        <f t="shared" si="20"/>
        <v>家賃の個人負担の軽減に対する補助</v>
      </c>
      <c r="M440" s="214" t="s">
        <v>393</v>
      </c>
      <c r="N440" s="139" t="s">
        <v>2030</v>
      </c>
      <c r="O440" s="184">
        <v>100</v>
      </c>
      <c r="P440" s="183" t="s">
        <v>609</v>
      </c>
      <c r="Q440" s="185" t="s">
        <v>2773</v>
      </c>
      <c r="R440" s="16" t="s">
        <v>775</v>
      </c>
      <c r="S440" s="17"/>
    </row>
    <row r="441" spans="1:19" s="13" customFormat="1" ht="53.25" customHeight="1">
      <c r="A441" s="212">
        <v>438</v>
      </c>
      <c r="B441" s="14" t="s">
        <v>437</v>
      </c>
      <c r="C441" s="153"/>
      <c r="D441" s="153">
        <v>2000</v>
      </c>
      <c r="E441" s="7">
        <f t="shared" si="19"/>
        <v>-2000</v>
      </c>
      <c r="F441" s="14" t="s">
        <v>2774</v>
      </c>
      <c r="G441" s="15" t="s">
        <v>438</v>
      </c>
      <c r="H441" s="9" t="str">
        <f t="shared" si="21"/>
        <v>の</v>
      </c>
      <c r="I441" s="9" t="s">
        <v>703</v>
      </c>
      <c r="J441" s="10"/>
      <c r="K441" s="9" t="s">
        <v>513</v>
      </c>
      <c r="L441" s="10" t="str">
        <f t="shared" si="20"/>
        <v>物品購入費等の個人負担の軽減に対する補助</v>
      </c>
      <c r="M441" s="214" t="s">
        <v>393</v>
      </c>
      <c r="N441" s="9" t="s">
        <v>2030</v>
      </c>
      <c r="O441" s="18">
        <v>20</v>
      </c>
      <c r="P441" s="169" t="s">
        <v>528</v>
      </c>
      <c r="Q441" s="10" t="s">
        <v>439</v>
      </c>
      <c r="R441" s="16" t="s">
        <v>517</v>
      </c>
      <c r="S441" s="17"/>
    </row>
    <row r="442" spans="1:19" s="13" customFormat="1" ht="53.25" customHeight="1">
      <c r="A442" s="212">
        <v>439</v>
      </c>
      <c r="B442" s="14" t="s">
        <v>2354</v>
      </c>
      <c r="C442" s="153"/>
      <c r="D442" s="153">
        <v>20000</v>
      </c>
      <c r="E442" s="7">
        <f t="shared" si="19"/>
        <v>-20000</v>
      </c>
      <c r="F442" s="14" t="s">
        <v>2775</v>
      </c>
      <c r="G442" s="15" t="s">
        <v>2776</v>
      </c>
      <c r="H442" s="9" t="str">
        <f t="shared" si="21"/>
        <v>の</v>
      </c>
      <c r="I442" s="9" t="s">
        <v>703</v>
      </c>
      <c r="J442" s="10"/>
      <c r="K442" s="9" t="s">
        <v>513</v>
      </c>
      <c r="L442" s="10" t="str">
        <f t="shared" si="20"/>
        <v>復旧工事に要する費用の個人負担の軽減に対する補助</v>
      </c>
      <c r="M442" s="214" t="s">
        <v>393</v>
      </c>
      <c r="N442" s="9" t="s">
        <v>2030</v>
      </c>
      <c r="O442" s="18">
        <v>2</v>
      </c>
      <c r="P442" s="169" t="s">
        <v>515</v>
      </c>
      <c r="Q442" s="10" t="s">
        <v>2777</v>
      </c>
      <c r="R442" s="16" t="s">
        <v>517</v>
      </c>
      <c r="S442" s="17"/>
    </row>
    <row r="443" spans="1:19" s="13" customFormat="1" ht="53.25" customHeight="1">
      <c r="A443" s="212">
        <v>440</v>
      </c>
      <c r="B443" s="14" t="s">
        <v>2355</v>
      </c>
      <c r="C443" s="153"/>
      <c r="D443" s="153">
        <v>24000</v>
      </c>
      <c r="E443" s="7">
        <f t="shared" si="19"/>
        <v>-24000</v>
      </c>
      <c r="F443" s="14" t="s">
        <v>2778</v>
      </c>
      <c r="G443" s="15" t="s">
        <v>406</v>
      </c>
      <c r="H443" s="9" t="str">
        <f t="shared" si="21"/>
        <v>の</v>
      </c>
      <c r="I443" s="9" t="s">
        <v>703</v>
      </c>
      <c r="J443" s="10"/>
      <c r="K443" s="9" t="s">
        <v>513</v>
      </c>
      <c r="L443" s="10" t="str">
        <f>IF(J443="",CONCATENATE(G443,H443,I443,K443),CONCATENATE(G443,H443,J443,K443))</f>
        <v>工事費用の個人負担の軽減に対する補助</v>
      </c>
      <c r="M443" s="214" t="s">
        <v>393</v>
      </c>
      <c r="N443" s="9" t="s">
        <v>2030</v>
      </c>
      <c r="O443" s="18">
        <v>16</v>
      </c>
      <c r="P443" s="169" t="s">
        <v>81</v>
      </c>
      <c r="Q443" s="10" t="s">
        <v>2779</v>
      </c>
      <c r="R443" s="16" t="s">
        <v>517</v>
      </c>
      <c r="S443" s="17"/>
    </row>
    <row r="444" spans="1:19" s="13" customFormat="1" ht="53.25" customHeight="1">
      <c r="A444" s="212">
        <v>441</v>
      </c>
      <c r="B444" s="14" t="s">
        <v>2356</v>
      </c>
      <c r="C444" s="153"/>
      <c r="D444" s="153">
        <v>5000</v>
      </c>
      <c r="E444" s="7">
        <f t="shared" si="19"/>
        <v>-5000</v>
      </c>
      <c r="F444" s="14" t="s">
        <v>2780</v>
      </c>
      <c r="G444" s="15" t="s">
        <v>406</v>
      </c>
      <c r="H444" s="9" t="str">
        <f t="shared" si="21"/>
        <v>の</v>
      </c>
      <c r="I444" s="9" t="s">
        <v>703</v>
      </c>
      <c r="J444" s="10"/>
      <c r="K444" s="9" t="s">
        <v>513</v>
      </c>
      <c r="L444" s="10" t="str">
        <f>IF(J444="",CONCATENATE(G444,H444,I444,K444),CONCATENATE(G444,H444,J444,K444))</f>
        <v>工事費用の個人負担の軽減に対する補助</v>
      </c>
      <c r="M444" s="214" t="s">
        <v>393</v>
      </c>
      <c r="N444" s="9" t="s">
        <v>2030</v>
      </c>
      <c r="O444" s="18">
        <v>2</v>
      </c>
      <c r="P444" s="169" t="s">
        <v>2489</v>
      </c>
      <c r="Q444" s="10" t="s">
        <v>2585</v>
      </c>
      <c r="R444" s="16" t="s">
        <v>517</v>
      </c>
      <c r="S444" s="17"/>
    </row>
    <row r="445" spans="1:19" s="13" customFormat="1" ht="53.25" customHeight="1">
      <c r="A445" s="212">
        <v>442</v>
      </c>
      <c r="B445" s="14" t="s">
        <v>440</v>
      </c>
      <c r="C445" s="153"/>
      <c r="D445" s="164">
        <v>97580</v>
      </c>
      <c r="E445" s="7">
        <f t="shared" si="19"/>
        <v>-97580</v>
      </c>
      <c r="F445" s="14" t="s">
        <v>3067</v>
      </c>
      <c r="G445" s="29" t="s">
        <v>441</v>
      </c>
      <c r="H445" s="9" t="str">
        <f t="shared" si="21"/>
        <v>の</v>
      </c>
      <c r="I445" s="9" t="s">
        <v>511</v>
      </c>
      <c r="J445" s="58" t="s">
        <v>1822</v>
      </c>
      <c r="K445" s="9" t="s">
        <v>513</v>
      </c>
      <c r="L445" s="10" t="str">
        <f t="shared" si="20"/>
        <v>市街地再開発事業の補償費等に対する補助</v>
      </c>
      <c r="M445" s="214" t="s">
        <v>443</v>
      </c>
      <c r="N445" s="9" t="s">
        <v>2030</v>
      </c>
      <c r="O445" s="10">
        <v>1</v>
      </c>
      <c r="P445" s="169" t="s">
        <v>515</v>
      </c>
      <c r="Q445" s="10" t="s">
        <v>444</v>
      </c>
      <c r="R445" s="16" t="s">
        <v>782</v>
      </c>
      <c r="S445" s="17"/>
    </row>
    <row r="446" spans="1:19" s="13" customFormat="1" ht="53.25" customHeight="1">
      <c r="A446" s="212">
        <v>443</v>
      </c>
      <c r="B446" s="14" t="s">
        <v>2357</v>
      </c>
      <c r="C446" s="153"/>
      <c r="D446" s="164">
        <v>77240</v>
      </c>
      <c r="E446" s="7">
        <f t="shared" si="19"/>
        <v>-77240</v>
      </c>
      <c r="F446" s="14" t="s">
        <v>2781</v>
      </c>
      <c r="G446" s="29" t="s">
        <v>441</v>
      </c>
      <c r="H446" s="9" t="str">
        <f t="shared" si="21"/>
        <v>の</v>
      </c>
      <c r="I446" s="9" t="s">
        <v>511</v>
      </c>
      <c r="J446" s="58" t="s">
        <v>442</v>
      </c>
      <c r="K446" s="9" t="s">
        <v>513</v>
      </c>
      <c r="L446" s="10" t="str">
        <f t="shared" si="20"/>
        <v>市街地再開発事業の調査設計計画費に対する補助</v>
      </c>
      <c r="M446" s="214" t="s">
        <v>443</v>
      </c>
      <c r="N446" s="9" t="s">
        <v>2030</v>
      </c>
      <c r="O446" s="10">
        <v>1</v>
      </c>
      <c r="P446" s="169" t="s">
        <v>2489</v>
      </c>
      <c r="Q446" s="10" t="s">
        <v>444</v>
      </c>
      <c r="R446" s="16" t="s">
        <v>782</v>
      </c>
      <c r="S446" s="17"/>
    </row>
    <row r="447" spans="1:19" s="13" customFormat="1" ht="53.25" customHeight="1">
      <c r="A447" s="212">
        <v>444</v>
      </c>
      <c r="B447" s="14" t="s">
        <v>2358</v>
      </c>
      <c r="C447" s="161"/>
      <c r="D447" s="164">
        <v>17820</v>
      </c>
      <c r="E447" s="7">
        <f t="shared" si="19"/>
        <v>-17820</v>
      </c>
      <c r="F447" s="14" t="s">
        <v>2782</v>
      </c>
      <c r="G447" s="29" t="s">
        <v>441</v>
      </c>
      <c r="H447" s="9" t="str">
        <f t="shared" si="21"/>
        <v>の</v>
      </c>
      <c r="I447" s="9" t="s">
        <v>511</v>
      </c>
      <c r="J447" s="58" t="s">
        <v>2783</v>
      </c>
      <c r="K447" s="9" t="s">
        <v>513</v>
      </c>
      <c r="L447" s="10" t="str">
        <f t="shared" si="20"/>
        <v>市街地再開発事業の設計等に対する補助</v>
      </c>
      <c r="M447" s="214" t="s">
        <v>443</v>
      </c>
      <c r="N447" s="9" t="s">
        <v>2030</v>
      </c>
      <c r="O447" s="10">
        <v>1</v>
      </c>
      <c r="P447" s="169" t="s">
        <v>2489</v>
      </c>
      <c r="Q447" s="10" t="s">
        <v>444</v>
      </c>
      <c r="R447" s="16" t="s">
        <v>782</v>
      </c>
      <c r="S447" s="17"/>
    </row>
    <row r="448" spans="1:19" s="13" customFormat="1" ht="53.25" customHeight="1">
      <c r="A448" s="212">
        <v>445</v>
      </c>
      <c r="B448" s="14" t="s">
        <v>1820</v>
      </c>
      <c r="C448" s="161"/>
      <c r="D448" s="164">
        <f>564340-124100</f>
        <v>440240</v>
      </c>
      <c r="E448" s="7">
        <f t="shared" si="19"/>
        <v>-440240</v>
      </c>
      <c r="F448" s="14" t="s">
        <v>1821</v>
      </c>
      <c r="G448" s="29" t="s">
        <v>441</v>
      </c>
      <c r="H448" s="9" t="str">
        <f t="shared" si="21"/>
        <v>の</v>
      </c>
      <c r="I448" s="9" t="s">
        <v>511</v>
      </c>
      <c r="J448" s="58" t="s">
        <v>1822</v>
      </c>
      <c r="K448" s="9" t="s">
        <v>513</v>
      </c>
      <c r="L448" s="10" t="str">
        <f t="shared" si="20"/>
        <v>市街地再開発事業の補償費等に対する補助</v>
      </c>
      <c r="M448" s="214" t="s">
        <v>443</v>
      </c>
      <c r="N448" s="9" t="s">
        <v>514</v>
      </c>
      <c r="O448" s="10">
        <v>1</v>
      </c>
      <c r="P448" s="169" t="s">
        <v>528</v>
      </c>
      <c r="Q448" s="10" t="s">
        <v>444</v>
      </c>
      <c r="R448" s="16" t="s">
        <v>782</v>
      </c>
      <c r="S448" s="17"/>
    </row>
    <row r="449" spans="1:19" ht="53.25" customHeight="1">
      <c r="A449" s="212">
        <v>446</v>
      </c>
      <c r="B449" s="14" t="s">
        <v>1823</v>
      </c>
      <c r="C449" s="161"/>
      <c r="D449" s="164">
        <v>9000</v>
      </c>
      <c r="E449" s="7">
        <f t="shared" si="19"/>
        <v>-9000</v>
      </c>
      <c r="F449" s="14" t="s">
        <v>1824</v>
      </c>
      <c r="G449" s="29" t="s">
        <v>1825</v>
      </c>
      <c r="H449" s="9" t="str">
        <f t="shared" si="21"/>
        <v>の</v>
      </c>
      <c r="I449" s="9" t="s">
        <v>511</v>
      </c>
      <c r="J449" s="58" t="s">
        <v>1826</v>
      </c>
      <c r="K449" s="9" t="s">
        <v>513</v>
      </c>
      <c r="L449" s="10" t="str">
        <f t="shared" si="20"/>
        <v>地域再生街づくり事業の活用施設等の改修・管理費等に対する補助</v>
      </c>
      <c r="M449" s="214" t="s">
        <v>443</v>
      </c>
      <c r="N449" s="9" t="s">
        <v>588</v>
      </c>
      <c r="O449" s="10">
        <v>1</v>
      </c>
      <c r="P449" s="169" t="s">
        <v>2012</v>
      </c>
      <c r="Q449" s="10" t="s">
        <v>1827</v>
      </c>
      <c r="R449" s="16" t="s">
        <v>517</v>
      </c>
      <c r="S449" s="17"/>
    </row>
    <row r="450" spans="1:19" ht="53.25" customHeight="1">
      <c r="A450" s="212">
        <v>447</v>
      </c>
      <c r="B450" s="14" t="s">
        <v>3028</v>
      </c>
      <c r="C450" s="153"/>
      <c r="D450" s="164">
        <v>3400</v>
      </c>
      <c r="E450" s="7">
        <f t="shared" si="19"/>
        <v>-3400</v>
      </c>
      <c r="F450" s="14" t="s">
        <v>2784</v>
      </c>
      <c r="G450" s="29" t="s">
        <v>242</v>
      </c>
      <c r="H450" s="9" t="str">
        <f t="shared" si="21"/>
        <v>の</v>
      </c>
      <c r="I450" s="9" t="s">
        <v>511</v>
      </c>
      <c r="J450" s="58" t="s">
        <v>2785</v>
      </c>
      <c r="K450" s="9" t="s">
        <v>513</v>
      </c>
      <c r="L450" s="10" t="str">
        <f t="shared" si="20"/>
        <v>協議会の協議会運営等に対する補助</v>
      </c>
      <c r="M450" s="214" t="s">
        <v>443</v>
      </c>
      <c r="N450" s="9" t="s">
        <v>514</v>
      </c>
      <c r="O450" s="10">
        <v>1</v>
      </c>
      <c r="P450" s="169" t="s">
        <v>609</v>
      </c>
      <c r="Q450" s="10" t="s">
        <v>2786</v>
      </c>
      <c r="R450" s="16" t="s">
        <v>517</v>
      </c>
      <c r="S450" s="17"/>
    </row>
    <row r="451" spans="1:19" ht="53.25" customHeight="1">
      <c r="A451" s="212">
        <v>448</v>
      </c>
      <c r="B451" s="14" t="s">
        <v>3029</v>
      </c>
      <c r="C451" s="153"/>
      <c r="D451" s="164">
        <v>2000</v>
      </c>
      <c r="E451" s="7">
        <f t="shared" si="19"/>
        <v>-2000</v>
      </c>
      <c r="F451" s="14" t="s">
        <v>2787</v>
      </c>
      <c r="G451" s="29" t="s">
        <v>2787</v>
      </c>
      <c r="H451" s="9" t="str">
        <f t="shared" si="21"/>
        <v>の</v>
      </c>
      <c r="I451" s="9" t="s">
        <v>511</v>
      </c>
      <c r="J451" s="58" t="s">
        <v>2788</v>
      </c>
      <c r="K451" s="9" t="s">
        <v>513</v>
      </c>
      <c r="L451" s="10" t="str">
        <f t="shared" si="20"/>
        <v>まちづくり団体等の計画策定に対する補助</v>
      </c>
      <c r="M451" s="214" t="s">
        <v>443</v>
      </c>
      <c r="N451" s="9" t="s">
        <v>514</v>
      </c>
      <c r="O451" s="10">
        <v>2</v>
      </c>
      <c r="P451" s="169" t="s">
        <v>2489</v>
      </c>
      <c r="Q451" s="10" t="s">
        <v>2789</v>
      </c>
      <c r="R451" s="16" t="s">
        <v>517</v>
      </c>
      <c r="S451" s="17"/>
    </row>
    <row r="452" spans="1:19" ht="53.25" customHeight="1">
      <c r="A452" s="212">
        <v>449</v>
      </c>
      <c r="B452" s="14" t="s">
        <v>3030</v>
      </c>
      <c r="C452" s="153"/>
      <c r="D452" s="164">
        <v>100150</v>
      </c>
      <c r="E452" s="7">
        <f t="shared" si="19"/>
        <v>-100150</v>
      </c>
      <c r="F452" s="14" t="s">
        <v>2790</v>
      </c>
      <c r="G452" s="29" t="s">
        <v>1023</v>
      </c>
      <c r="H452" s="9" t="s">
        <v>1286</v>
      </c>
      <c r="I452" s="9" t="s">
        <v>2003</v>
      </c>
      <c r="J452" s="58"/>
      <c r="K452" s="9" t="s">
        <v>513</v>
      </c>
      <c r="L452" s="10" t="str">
        <f t="shared" si="20"/>
        <v>施設の施設整備（建設費）に対する補助</v>
      </c>
      <c r="M452" s="214" t="s">
        <v>443</v>
      </c>
      <c r="N452" s="9" t="s">
        <v>514</v>
      </c>
      <c r="O452" s="10">
        <v>1</v>
      </c>
      <c r="P452" s="169" t="s">
        <v>515</v>
      </c>
      <c r="Q452" s="10" t="s">
        <v>2791</v>
      </c>
      <c r="R452" s="16" t="s">
        <v>517</v>
      </c>
      <c r="S452" s="17"/>
    </row>
    <row r="453" spans="1:19" ht="53.25" customHeight="1">
      <c r="A453" s="212">
        <v>450</v>
      </c>
      <c r="B453" s="59" t="s">
        <v>1828</v>
      </c>
      <c r="C453" s="153"/>
      <c r="D453" s="213">
        <v>116723</v>
      </c>
      <c r="E453" s="7">
        <f aca="true" t="shared" si="22" ref="E453:E516">C453-D453</f>
        <v>-116723</v>
      </c>
      <c r="F453" s="59" t="s">
        <v>2792</v>
      </c>
      <c r="G453" s="29" t="s">
        <v>2793</v>
      </c>
      <c r="H453" s="9" t="str">
        <f t="shared" si="21"/>
        <v>の</v>
      </c>
      <c r="I453" s="9" t="s">
        <v>805</v>
      </c>
      <c r="J453" s="10"/>
      <c r="K453" s="9" t="s">
        <v>513</v>
      </c>
      <c r="L453" s="10" t="str">
        <f t="shared" si="20"/>
        <v>管理運営費用借入金の利子償還に対する補助</v>
      </c>
      <c r="M453" s="214" t="s">
        <v>443</v>
      </c>
      <c r="N453" s="186" t="s">
        <v>527</v>
      </c>
      <c r="O453" s="187">
        <v>1</v>
      </c>
      <c r="P453" s="188" t="s">
        <v>1829</v>
      </c>
      <c r="Q453" s="187" t="s">
        <v>2794</v>
      </c>
      <c r="R453" s="16" t="s">
        <v>517</v>
      </c>
      <c r="S453" s="17"/>
    </row>
    <row r="454" spans="1:19" ht="53.25" customHeight="1">
      <c r="A454" s="212">
        <v>451</v>
      </c>
      <c r="B454" s="59" t="s">
        <v>1792</v>
      </c>
      <c r="C454" s="153"/>
      <c r="D454" s="213">
        <v>979</v>
      </c>
      <c r="E454" s="7">
        <f t="shared" si="22"/>
        <v>-979</v>
      </c>
      <c r="F454" s="59" t="s">
        <v>2792</v>
      </c>
      <c r="G454" s="29" t="s">
        <v>1038</v>
      </c>
      <c r="H454" s="9" t="str">
        <f t="shared" si="21"/>
        <v>の</v>
      </c>
      <c r="I454" s="9" t="s">
        <v>805</v>
      </c>
      <c r="J454" s="10"/>
      <c r="K454" s="9" t="s">
        <v>513</v>
      </c>
      <c r="L454" s="10" t="str">
        <f t="shared" si="20"/>
        <v>施設整備費用借入金の利子償還に対する補助</v>
      </c>
      <c r="M454" s="214" t="s">
        <v>443</v>
      </c>
      <c r="N454" s="186" t="s">
        <v>527</v>
      </c>
      <c r="O454" s="187">
        <v>1</v>
      </c>
      <c r="P454" s="188" t="s">
        <v>1415</v>
      </c>
      <c r="Q454" s="187" t="s">
        <v>2794</v>
      </c>
      <c r="R454" s="16" t="s">
        <v>517</v>
      </c>
      <c r="S454" s="17"/>
    </row>
    <row r="455" spans="1:19" ht="53.25" customHeight="1">
      <c r="A455" s="212">
        <v>452</v>
      </c>
      <c r="B455" s="59" t="s">
        <v>1793</v>
      </c>
      <c r="C455" s="153"/>
      <c r="D455" s="213">
        <v>2037</v>
      </c>
      <c r="E455" s="7">
        <f t="shared" si="22"/>
        <v>-2037</v>
      </c>
      <c r="F455" s="59" t="s">
        <v>2792</v>
      </c>
      <c r="G455" s="29" t="s">
        <v>2057</v>
      </c>
      <c r="H455" s="9" t="str">
        <f t="shared" si="21"/>
        <v>の</v>
      </c>
      <c r="I455" s="9" t="s">
        <v>2010</v>
      </c>
      <c r="J455" s="10"/>
      <c r="K455" s="9" t="s">
        <v>513</v>
      </c>
      <c r="L455" s="10" t="str">
        <f t="shared" si="20"/>
        <v>事業の運営費（事務費等）に対する補助</v>
      </c>
      <c r="M455" s="214" t="s">
        <v>443</v>
      </c>
      <c r="N455" s="186" t="s">
        <v>527</v>
      </c>
      <c r="O455" s="187">
        <v>1</v>
      </c>
      <c r="P455" s="188" t="s">
        <v>1415</v>
      </c>
      <c r="Q455" s="187" t="s">
        <v>1794</v>
      </c>
      <c r="R455" s="16" t="s">
        <v>517</v>
      </c>
      <c r="S455" s="17"/>
    </row>
    <row r="456" spans="1:19" ht="53.25" customHeight="1">
      <c r="A456" s="212">
        <v>453</v>
      </c>
      <c r="B456" s="14" t="s">
        <v>1795</v>
      </c>
      <c r="C456" s="153"/>
      <c r="D456" s="164">
        <v>680000</v>
      </c>
      <c r="E456" s="7">
        <f t="shared" si="22"/>
        <v>-680000</v>
      </c>
      <c r="F456" s="14" t="s">
        <v>1796</v>
      </c>
      <c r="G456" s="60" t="s">
        <v>1023</v>
      </c>
      <c r="H456" s="9" t="str">
        <f t="shared" si="21"/>
        <v>の</v>
      </c>
      <c r="I456" s="9" t="s">
        <v>2003</v>
      </c>
      <c r="J456" s="10"/>
      <c r="K456" s="9" t="s">
        <v>513</v>
      </c>
      <c r="L456" s="10" t="str">
        <f t="shared" si="20"/>
        <v>施設の施設整備（建設費）に対する補助</v>
      </c>
      <c r="M456" s="214" t="s">
        <v>443</v>
      </c>
      <c r="N456" s="9" t="s">
        <v>612</v>
      </c>
      <c r="O456" s="10">
        <v>1</v>
      </c>
      <c r="P456" s="169" t="s">
        <v>2016</v>
      </c>
      <c r="Q456" s="10" t="s">
        <v>1797</v>
      </c>
      <c r="R456" s="16" t="s">
        <v>775</v>
      </c>
      <c r="S456" s="17"/>
    </row>
    <row r="457" spans="1:19" ht="53.25" customHeight="1">
      <c r="A457" s="212">
        <v>454</v>
      </c>
      <c r="B457" s="14" t="s">
        <v>1798</v>
      </c>
      <c r="C457" s="153"/>
      <c r="D457" s="164">
        <v>2010</v>
      </c>
      <c r="E457" s="7">
        <f t="shared" si="22"/>
        <v>-2010</v>
      </c>
      <c r="F457" s="14" t="s">
        <v>1799</v>
      </c>
      <c r="G457" s="9" t="s">
        <v>520</v>
      </c>
      <c r="H457" s="9" t="str">
        <f t="shared" si="21"/>
        <v>の</v>
      </c>
      <c r="I457" s="9" t="s">
        <v>2010</v>
      </c>
      <c r="J457" s="10"/>
      <c r="K457" s="9" t="s">
        <v>513</v>
      </c>
      <c r="L457" s="10" t="str">
        <f t="shared" si="20"/>
        <v>団体の運営費（事務費等）に対する補助</v>
      </c>
      <c r="M457" s="214" t="s">
        <v>443</v>
      </c>
      <c r="N457" s="9" t="s">
        <v>514</v>
      </c>
      <c r="O457" s="18">
        <v>11</v>
      </c>
      <c r="P457" s="169" t="s">
        <v>2041</v>
      </c>
      <c r="Q457" s="10" t="s">
        <v>1800</v>
      </c>
      <c r="R457" s="16" t="s">
        <v>517</v>
      </c>
      <c r="S457" s="17"/>
    </row>
    <row r="458" spans="1:19" ht="53.25" customHeight="1">
      <c r="A458" s="212">
        <v>455</v>
      </c>
      <c r="B458" s="14" t="s">
        <v>1801</v>
      </c>
      <c r="C458" s="153"/>
      <c r="D458" s="164">
        <v>10690</v>
      </c>
      <c r="E458" s="7">
        <f t="shared" si="22"/>
        <v>-10690</v>
      </c>
      <c r="F458" s="14" t="s">
        <v>2792</v>
      </c>
      <c r="G458" s="60" t="s">
        <v>1802</v>
      </c>
      <c r="H458" s="9" t="str">
        <f t="shared" si="21"/>
        <v>の</v>
      </c>
      <c r="I458" s="9" t="s">
        <v>805</v>
      </c>
      <c r="J458" s="10"/>
      <c r="K458" s="9" t="s">
        <v>513</v>
      </c>
      <c r="L458" s="10" t="str">
        <f t="shared" si="20"/>
        <v>融資資金用借入金の利子償還に対する補助</v>
      </c>
      <c r="M458" s="214" t="s">
        <v>443</v>
      </c>
      <c r="N458" s="9" t="s">
        <v>527</v>
      </c>
      <c r="O458" s="18">
        <v>1</v>
      </c>
      <c r="P458" s="169" t="s">
        <v>662</v>
      </c>
      <c r="Q458" s="10" t="s">
        <v>1803</v>
      </c>
      <c r="R458" s="16" t="s">
        <v>517</v>
      </c>
      <c r="S458" s="17"/>
    </row>
    <row r="459" spans="1:19" ht="53.25" customHeight="1">
      <c r="A459" s="212">
        <v>456</v>
      </c>
      <c r="B459" s="14" t="s">
        <v>2359</v>
      </c>
      <c r="C459" s="153"/>
      <c r="D459" s="164">
        <v>25000</v>
      </c>
      <c r="E459" s="7">
        <f t="shared" si="22"/>
        <v>-25000</v>
      </c>
      <c r="F459" s="14" t="s">
        <v>2795</v>
      </c>
      <c r="G459" s="60" t="s">
        <v>1023</v>
      </c>
      <c r="H459" s="9" t="str">
        <f t="shared" si="21"/>
        <v>の</v>
      </c>
      <c r="I459" s="9" t="s">
        <v>2003</v>
      </c>
      <c r="J459" s="10"/>
      <c r="K459" s="9" t="s">
        <v>513</v>
      </c>
      <c r="L459" s="10" t="str">
        <f aca="true" t="shared" si="23" ref="L459:L522">IF(J459="",CONCATENATE(G459,H459,I459,K459),CONCATENATE(G459,H459,J459,K459))</f>
        <v>施設の施設整備（建設費）に対する補助</v>
      </c>
      <c r="M459" s="214" t="s">
        <v>443</v>
      </c>
      <c r="N459" s="9" t="s">
        <v>706</v>
      </c>
      <c r="O459" s="18">
        <v>1</v>
      </c>
      <c r="P459" s="169" t="s">
        <v>2489</v>
      </c>
      <c r="Q459" s="10" t="s">
        <v>2791</v>
      </c>
      <c r="R459" s="16" t="s">
        <v>517</v>
      </c>
      <c r="S459" s="17"/>
    </row>
    <row r="460" spans="1:19" ht="53.25" customHeight="1">
      <c r="A460" s="212">
        <v>457</v>
      </c>
      <c r="B460" s="14" t="s">
        <v>1804</v>
      </c>
      <c r="C460" s="153"/>
      <c r="D460" s="164">
        <v>325106</v>
      </c>
      <c r="E460" s="7">
        <f t="shared" si="22"/>
        <v>-325106</v>
      </c>
      <c r="F460" s="14" t="s">
        <v>1805</v>
      </c>
      <c r="G460" s="29" t="s">
        <v>1038</v>
      </c>
      <c r="H460" s="9" t="str">
        <f t="shared" si="21"/>
        <v>の</v>
      </c>
      <c r="I460" s="9" t="s">
        <v>805</v>
      </c>
      <c r="J460" s="10"/>
      <c r="K460" s="9" t="s">
        <v>513</v>
      </c>
      <c r="L460" s="10" t="str">
        <f t="shared" si="23"/>
        <v>施設整備費用借入金の利子償還に対する補助</v>
      </c>
      <c r="M460" s="214" t="s">
        <v>443</v>
      </c>
      <c r="N460" s="9" t="s">
        <v>706</v>
      </c>
      <c r="O460" s="18">
        <v>1</v>
      </c>
      <c r="P460" s="169" t="s">
        <v>1415</v>
      </c>
      <c r="Q460" s="10" t="s">
        <v>1806</v>
      </c>
      <c r="R460" s="16" t="s">
        <v>517</v>
      </c>
      <c r="S460" s="17"/>
    </row>
    <row r="461" spans="1:19" ht="53.25" customHeight="1">
      <c r="A461" s="212">
        <v>458</v>
      </c>
      <c r="B461" s="14" t="s">
        <v>1807</v>
      </c>
      <c r="C461" s="153"/>
      <c r="D461" s="164">
        <v>11850</v>
      </c>
      <c r="E461" s="7">
        <f t="shared" si="22"/>
        <v>-11850</v>
      </c>
      <c r="F461" s="14" t="s">
        <v>1805</v>
      </c>
      <c r="G461" s="61" t="s">
        <v>2057</v>
      </c>
      <c r="H461" s="9" t="str">
        <f t="shared" si="21"/>
        <v>の</v>
      </c>
      <c r="I461" s="9" t="s">
        <v>511</v>
      </c>
      <c r="J461" s="62" t="s">
        <v>2796</v>
      </c>
      <c r="K461" s="9" t="s">
        <v>513</v>
      </c>
      <c r="L461" s="10" t="str">
        <f t="shared" si="23"/>
        <v>事業の運営費に対する補助</v>
      </c>
      <c r="M461" s="214" t="s">
        <v>443</v>
      </c>
      <c r="N461" s="9" t="s">
        <v>706</v>
      </c>
      <c r="O461" s="18">
        <v>1</v>
      </c>
      <c r="P461" s="169" t="s">
        <v>1415</v>
      </c>
      <c r="Q461" s="10" t="s">
        <v>2797</v>
      </c>
      <c r="R461" s="16" t="s">
        <v>517</v>
      </c>
      <c r="S461" s="17"/>
    </row>
    <row r="462" spans="1:19" ht="53.25" customHeight="1">
      <c r="A462" s="212">
        <v>459</v>
      </c>
      <c r="B462" s="14" t="s">
        <v>2360</v>
      </c>
      <c r="C462" s="153"/>
      <c r="D462" s="164">
        <v>48000</v>
      </c>
      <c r="E462" s="7">
        <f t="shared" si="22"/>
        <v>-48000</v>
      </c>
      <c r="F462" s="14" t="s">
        <v>1808</v>
      </c>
      <c r="G462" s="57" t="s">
        <v>1809</v>
      </c>
      <c r="H462" s="9" t="str">
        <f t="shared" si="21"/>
        <v>の</v>
      </c>
      <c r="I462" s="9" t="s">
        <v>511</v>
      </c>
      <c r="J462" s="63" t="s">
        <v>1810</v>
      </c>
      <c r="K462" s="9" t="s">
        <v>513</v>
      </c>
      <c r="L462" s="10" t="str">
        <f t="shared" si="23"/>
        <v>歴史的建造物の保全改修工事に対する補助</v>
      </c>
      <c r="M462" s="214" t="s">
        <v>443</v>
      </c>
      <c r="N462" s="9" t="s">
        <v>2030</v>
      </c>
      <c r="O462" s="18">
        <v>3</v>
      </c>
      <c r="P462" s="169" t="s">
        <v>2060</v>
      </c>
      <c r="Q462" s="10" t="s">
        <v>1811</v>
      </c>
      <c r="R462" s="16" t="s">
        <v>517</v>
      </c>
      <c r="S462" s="17"/>
    </row>
    <row r="463" spans="1:19" ht="53.25" customHeight="1">
      <c r="A463" s="212">
        <v>460</v>
      </c>
      <c r="B463" s="14" t="s">
        <v>2361</v>
      </c>
      <c r="C463" s="153"/>
      <c r="D463" s="164">
        <v>8700</v>
      </c>
      <c r="E463" s="7">
        <f t="shared" si="22"/>
        <v>-8700</v>
      </c>
      <c r="F463" s="14" t="s">
        <v>1808</v>
      </c>
      <c r="G463" s="29" t="s">
        <v>1809</v>
      </c>
      <c r="H463" s="9" t="str">
        <f t="shared" si="21"/>
        <v>の</v>
      </c>
      <c r="I463" s="9" t="s">
        <v>511</v>
      </c>
      <c r="J463" s="58" t="s">
        <v>1812</v>
      </c>
      <c r="K463" s="9" t="s">
        <v>513</v>
      </c>
      <c r="L463" s="10" t="str">
        <f t="shared" si="23"/>
        <v>歴史的建造物の維持管理に対する補助</v>
      </c>
      <c r="M463" s="214" t="s">
        <v>443</v>
      </c>
      <c r="N463" s="9" t="s">
        <v>2030</v>
      </c>
      <c r="O463" s="18">
        <v>29</v>
      </c>
      <c r="P463" s="169" t="s">
        <v>2060</v>
      </c>
      <c r="Q463" s="10" t="s">
        <v>1811</v>
      </c>
      <c r="R463" s="16" t="s">
        <v>517</v>
      </c>
      <c r="S463" s="17"/>
    </row>
    <row r="464" spans="1:19" ht="53.25" customHeight="1">
      <c r="A464" s="212">
        <v>461</v>
      </c>
      <c r="B464" s="14" t="s">
        <v>2362</v>
      </c>
      <c r="C464" s="153"/>
      <c r="D464" s="164">
        <v>6102</v>
      </c>
      <c r="E464" s="7">
        <f t="shared" si="22"/>
        <v>-6102</v>
      </c>
      <c r="F464" s="14" t="s">
        <v>1813</v>
      </c>
      <c r="G464" s="64" t="s">
        <v>1814</v>
      </c>
      <c r="H464" s="9" t="str">
        <f t="shared" si="21"/>
        <v>の</v>
      </c>
      <c r="I464" s="9" t="s">
        <v>2010</v>
      </c>
      <c r="J464" s="10"/>
      <c r="K464" s="9" t="s">
        <v>513</v>
      </c>
      <c r="L464" s="10" t="str">
        <f t="shared" si="23"/>
        <v>グループ及び組織の運営費（事務費等）に対する補助</v>
      </c>
      <c r="M464" s="214" t="s">
        <v>443</v>
      </c>
      <c r="N464" s="9" t="s">
        <v>2030</v>
      </c>
      <c r="O464" s="18">
        <v>52</v>
      </c>
      <c r="P464" s="169" t="s">
        <v>536</v>
      </c>
      <c r="Q464" s="10" t="s">
        <v>1800</v>
      </c>
      <c r="R464" s="16" t="s">
        <v>517</v>
      </c>
      <c r="S464" s="17"/>
    </row>
    <row r="465" spans="1:19" ht="53.25" customHeight="1">
      <c r="A465" s="212">
        <v>462</v>
      </c>
      <c r="B465" s="14" t="s">
        <v>2363</v>
      </c>
      <c r="C465" s="153"/>
      <c r="D465" s="164">
        <v>12155</v>
      </c>
      <c r="E465" s="7">
        <f t="shared" si="22"/>
        <v>-12155</v>
      </c>
      <c r="F465" s="14" t="s">
        <v>3068</v>
      </c>
      <c r="G465" s="64" t="s">
        <v>3069</v>
      </c>
      <c r="H465" s="9" t="str">
        <f t="shared" si="21"/>
        <v>の</v>
      </c>
      <c r="I465" s="9" t="s">
        <v>2003</v>
      </c>
      <c r="J465" s="10"/>
      <c r="K465" s="9" t="s">
        <v>513</v>
      </c>
      <c r="L465" s="10" t="str">
        <f t="shared" si="23"/>
        <v>組織の施設整備（建設費）に対する補助</v>
      </c>
      <c r="M465" s="214" t="s">
        <v>443</v>
      </c>
      <c r="N465" s="9" t="s">
        <v>2030</v>
      </c>
      <c r="O465" s="18">
        <v>9</v>
      </c>
      <c r="P465" s="169" t="s">
        <v>536</v>
      </c>
      <c r="Q465" s="10" t="s">
        <v>1800</v>
      </c>
      <c r="R465" s="16" t="s">
        <v>517</v>
      </c>
      <c r="S465" s="17"/>
    </row>
    <row r="466" spans="1:19" ht="53.25" customHeight="1">
      <c r="A466" s="212">
        <v>463</v>
      </c>
      <c r="B466" s="14" t="s">
        <v>1815</v>
      </c>
      <c r="C466" s="153"/>
      <c r="D466" s="164">
        <v>50</v>
      </c>
      <c r="E466" s="7">
        <f t="shared" si="22"/>
        <v>-50</v>
      </c>
      <c r="F466" s="14" t="s">
        <v>2798</v>
      </c>
      <c r="G466" s="64" t="s">
        <v>520</v>
      </c>
      <c r="H466" s="9" t="str">
        <f t="shared" si="21"/>
        <v>の</v>
      </c>
      <c r="I466" s="9" t="s">
        <v>2010</v>
      </c>
      <c r="J466" s="10"/>
      <c r="K466" s="9" t="s">
        <v>513</v>
      </c>
      <c r="L466" s="10" t="str">
        <f t="shared" si="23"/>
        <v>団体の運営費（事務費等）に対する補助</v>
      </c>
      <c r="M466" s="214" t="s">
        <v>443</v>
      </c>
      <c r="N466" s="9" t="s">
        <v>588</v>
      </c>
      <c r="O466" s="18">
        <v>1</v>
      </c>
      <c r="P466" s="169" t="s">
        <v>536</v>
      </c>
      <c r="Q466" s="10" t="s">
        <v>1800</v>
      </c>
      <c r="R466" s="16" t="s">
        <v>517</v>
      </c>
      <c r="S466" s="17"/>
    </row>
    <row r="467" spans="1:19" ht="53.25" customHeight="1">
      <c r="A467" s="212">
        <v>464</v>
      </c>
      <c r="B467" s="14" t="s">
        <v>1816</v>
      </c>
      <c r="C467" s="153"/>
      <c r="D467" s="164">
        <v>1800</v>
      </c>
      <c r="E467" s="7">
        <f t="shared" si="22"/>
        <v>-1800</v>
      </c>
      <c r="F467" s="14" t="s">
        <v>1817</v>
      </c>
      <c r="G467" s="64" t="s">
        <v>1818</v>
      </c>
      <c r="H467" s="9" t="str">
        <f t="shared" si="21"/>
        <v>の</v>
      </c>
      <c r="I467" s="9" t="s">
        <v>2010</v>
      </c>
      <c r="J467" s="10"/>
      <c r="K467" s="9" t="s">
        <v>513</v>
      </c>
      <c r="L467" s="10" t="str">
        <f t="shared" si="23"/>
        <v>グループの運営費（事務費等）に対する補助</v>
      </c>
      <c r="M467" s="214" t="s">
        <v>443</v>
      </c>
      <c r="N467" s="9" t="s">
        <v>2030</v>
      </c>
      <c r="O467" s="18">
        <v>6</v>
      </c>
      <c r="P467" s="169" t="s">
        <v>536</v>
      </c>
      <c r="Q467" s="10" t="s">
        <v>1819</v>
      </c>
      <c r="R467" s="16" t="s">
        <v>517</v>
      </c>
      <c r="S467" s="17"/>
    </row>
    <row r="468" spans="1:19" ht="53.25" customHeight="1">
      <c r="A468" s="212">
        <v>465</v>
      </c>
      <c r="B468" s="14" t="s">
        <v>36</v>
      </c>
      <c r="C468" s="153"/>
      <c r="D468" s="164">
        <v>15000</v>
      </c>
      <c r="E468" s="7">
        <f t="shared" si="22"/>
        <v>-15000</v>
      </c>
      <c r="F468" s="14" t="s">
        <v>37</v>
      </c>
      <c r="G468" s="64" t="s">
        <v>1818</v>
      </c>
      <c r="H468" s="9" t="str">
        <f t="shared" si="21"/>
        <v>の</v>
      </c>
      <c r="I468" s="9" t="s">
        <v>2003</v>
      </c>
      <c r="J468" s="10"/>
      <c r="K468" s="9" t="s">
        <v>513</v>
      </c>
      <c r="L468" s="10" t="str">
        <f t="shared" si="23"/>
        <v>グループの施設整備（建設費）に対する補助</v>
      </c>
      <c r="M468" s="214" t="s">
        <v>443</v>
      </c>
      <c r="N468" s="9" t="s">
        <v>2030</v>
      </c>
      <c r="O468" s="18">
        <v>3</v>
      </c>
      <c r="P468" s="169" t="s">
        <v>536</v>
      </c>
      <c r="Q468" s="10" t="s">
        <v>38</v>
      </c>
      <c r="R468" s="16" t="s">
        <v>517</v>
      </c>
      <c r="S468" s="17"/>
    </row>
    <row r="469" spans="1:19" ht="53.25" customHeight="1">
      <c r="A469" s="212">
        <v>466</v>
      </c>
      <c r="B469" s="14" t="s">
        <v>2364</v>
      </c>
      <c r="C469" s="153"/>
      <c r="D469" s="164">
        <v>18000</v>
      </c>
      <c r="E469" s="7">
        <f t="shared" si="22"/>
        <v>-18000</v>
      </c>
      <c r="F469" s="14" t="s">
        <v>2799</v>
      </c>
      <c r="G469" s="64" t="s">
        <v>2800</v>
      </c>
      <c r="H469" s="9" t="str">
        <f t="shared" si="21"/>
        <v>の</v>
      </c>
      <c r="I469" s="9" t="s">
        <v>511</v>
      </c>
      <c r="J469" s="10" t="s">
        <v>2801</v>
      </c>
      <c r="K469" s="9" t="s">
        <v>513</v>
      </c>
      <c r="L469" s="10" t="str">
        <f t="shared" si="23"/>
        <v>老朽建築物の除却及び建替に要する費用等に対する補助</v>
      </c>
      <c r="M469" s="214" t="s">
        <v>443</v>
      </c>
      <c r="N469" s="9" t="s">
        <v>2030</v>
      </c>
      <c r="O469" s="18">
        <v>10</v>
      </c>
      <c r="P469" s="169" t="s">
        <v>536</v>
      </c>
      <c r="Q469" s="10" t="s">
        <v>2802</v>
      </c>
      <c r="R469" s="16" t="s">
        <v>775</v>
      </c>
      <c r="S469" s="17"/>
    </row>
    <row r="470" spans="1:19" ht="53.25" customHeight="1">
      <c r="A470" s="212">
        <v>467</v>
      </c>
      <c r="B470" s="14" t="s">
        <v>39</v>
      </c>
      <c r="C470" s="153"/>
      <c r="D470" s="164">
        <v>76000</v>
      </c>
      <c r="E470" s="7">
        <f t="shared" si="22"/>
        <v>-76000</v>
      </c>
      <c r="F470" s="14" t="s">
        <v>40</v>
      </c>
      <c r="G470" s="9" t="s">
        <v>520</v>
      </c>
      <c r="H470" s="9" t="str">
        <f t="shared" si="21"/>
        <v>の</v>
      </c>
      <c r="I470" s="9" t="s">
        <v>511</v>
      </c>
      <c r="J470" s="10" t="s">
        <v>41</v>
      </c>
      <c r="K470" s="9" t="s">
        <v>513</v>
      </c>
      <c r="L470" s="10" t="str">
        <f t="shared" si="23"/>
        <v>団体のエリアマネジメント事業費に対する補助</v>
      </c>
      <c r="M470" s="214" t="s">
        <v>443</v>
      </c>
      <c r="N470" s="9" t="s">
        <v>527</v>
      </c>
      <c r="O470" s="10">
        <v>1</v>
      </c>
      <c r="P470" s="169" t="s">
        <v>2012</v>
      </c>
      <c r="Q470" s="10" t="s">
        <v>42</v>
      </c>
      <c r="R470" s="16" t="s">
        <v>517</v>
      </c>
      <c r="S470" s="17"/>
    </row>
    <row r="471" spans="1:19" ht="53.25" customHeight="1">
      <c r="A471" s="212">
        <v>468</v>
      </c>
      <c r="B471" s="14" t="s">
        <v>43</v>
      </c>
      <c r="C471" s="153"/>
      <c r="D471" s="164">
        <v>1400</v>
      </c>
      <c r="E471" s="7">
        <f t="shared" si="22"/>
        <v>-1400</v>
      </c>
      <c r="F471" s="14" t="s">
        <v>1799</v>
      </c>
      <c r="G471" s="61" t="s">
        <v>520</v>
      </c>
      <c r="H471" s="9" t="str">
        <f t="shared" si="21"/>
        <v>の</v>
      </c>
      <c r="I471" s="9" t="s">
        <v>2010</v>
      </c>
      <c r="J471" s="10"/>
      <c r="K471" s="9" t="s">
        <v>513</v>
      </c>
      <c r="L471" s="10" t="str">
        <f t="shared" si="23"/>
        <v>団体の運営費（事務費等）に対する補助</v>
      </c>
      <c r="M471" s="214" t="s">
        <v>443</v>
      </c>
      <c r="N471" s="9" t="s">
        <v>514</v>
      </c>
      <c r="O471" s="10">
        <v>4</v>
      </c>
      <c r="P471" s="169" t="s">
        <v>2041</v>
      </c>
      <c r="Q471" s="10" t="s">
        <v>1800</v>
      </c>
      <c r="R471" s="16" t="s">
        <v>2027</v>
      </c>
      <c r="S471" s="17"/>
    </row>
    <row r="472" spans="1:19" ht="53.25" customHeight="1">
      <c r="A472" s="212">
        <v>469</v>
      </c>
      <c r="B472" s="14" t="s">
        <v>44</v>
      </c>
      <c r="C472" s="153"/>
      <c r="D472" s="153">
        <v>22400</v>
      </c>
      <c r="E472" s="7">
        <f t="shared" si="22"/>
        <v>-22400</v>
      </c>
      <c r="F472" s="14" t="s">
        <v>45</v>
      </c>
      <c r="G472" s="20" t="s">
        <v>520</v>
      </c>
      <c r="H472" s="9" t="s">
        <v>1286</v>
      </c>
      <c r="I472" s="9" t="s">
        <v>2010</v>
      </c>
      <c r="J472" s="10"/>
      <c r="K472" s="9" t="s">
        <v>513</v>
      </c>
      <c r="L472" s="10" t="str">
        <f t="shared" si="23"/>
        <v>団体の運営費（事務費等）に対する補助</v>
      </c>
      <c r="M472" s="214" t="s">
        <v>46</v>
      </c>
      <c r="N472" s="9" t="s">
        <v>612</v>
      </c>
      <c r="O472" s="65">
        <v>1</v>
      </c>
      <c r="P472" s="173" t="s">
        <v>47</v>
      </c>
      <c r="Q472" s="10" t="s">
        <v>48</v>
      </c>
      <c r="R472" s="16" t="s">
        <v>517</v>
      </c>
      <c r="S472" s="17"/>
    </row>
    <row r="473" spans="1:19" ht="53.25" customHeight="1">
      <c r="A473" s="212">
        <v>470</v>
      </c>
      <c r="B473" s="14" t="s">
        <v>49</v>
      </c>
      <c r="C473" s="153"/>
      <c r="D473" s="153">
        <v>46796</v>
      </c>
      <c r="E473" s="7">
        <f t="shared" si="22"/>
        <v>-46796</v>
      </c>
      <c r="F473" s="14" t="s">
        <v>50</v>
      </c>
      <c r="G473" s="9" t="s">
        <v>51</v>
      </c>
      <c r="H473" s="9" t="s">
        <v>1286</v>
      </c>
      <c r="I473" s="9" t="s">
        <v>703</v>
      </c>
      <c r="J473" s="10"/>
      <c r="K473" s="9" t="s">
        <v>513</v>
      </c>
      <c r="L473" s="10" t="str">
        <f t="shared" si="23"/>
        <v>測量費用の個人負担の軽減に対する補助</v>
      </c>
      <c r="M473" s="214" t="s">
        <v>46</v>
      </c>
      <c r="N473" s="9" t="s">
        <v>2030</v>
      </c>
      <c r="O473" s="65">
        <v>24</v>
      </c>
      <c r="P473" s="169" t="s">
        <v>842</v>
      </c>
      <c r="Q473" s="10" t="s">
        <v>52</v>
      </c>
      <c r="R473" s="16" t="s">
        <v>517</v>
      </c>
      <c r="S473" s="17"/>
    </row>
    <row r="474" spans="1:19" ht="53.25" customHeight="1">
      <c r="A474" s="212">
        <v>471</v>
      </c>
      <c r="B474" s="14" t="s">
        <v>53</v>
      </c>
      <c r="C474" s="153"/>
      <c r="D474" s="153">
        <v>20000</v>
      </c>
      <c r="E474" s="7">
        <f t="shared" si="22"/>
        <v>-20000</v>
      </c>
      <c r="F474" s="14" t="s">
        <v>50</v>
      </c>
      <c r="G474" s="9" t="s">
        <v>51</v>
      </c>
      <c r="H474" s="9" t="s">
        <v>1286</v>
      </c>
      <c r="I474" s="9" t="s">
        <v>703</v>
      </c>
      <c r="J474" s="10"/>
      <c r="K474" s="9" t="s">
        <v>513</v>
      </c>
      <c r="L474" s="10" t="str">
        <f t="shared" si="23"/>
        <v>測量費用の個人負担の軽減に対する補助</v>
      </c>
      <c r="M474" s="214" t="s">
        <v>46</v>
      </c>
      <c r="N474" s="9" t="s">
        <v>2030</v>
      </c>
      <c r="O474" s="65">
        <v>1</v>
      </c>
      <c r="P474" s="169" t="s">
        <v>662</v>
      </c>
      <c r="Q474" s="10" t="s">
        <v>54</v>
      </c>
      <c r="R474" s="16" t="s">
        <v>517</v>
      </c>
      <c r="S474" s="17"/>
    </row>
    <row r="475" spans="1:19" ht="53.25" customHeight="1">
      <c r="A475" s="212">
        <v>472</v>
      </c>
      <c r="B475" s="14" t="s">
        <v>55</v>
      </c>
      <c r="C475" s="153"/>
      <c r="D475" s="153">
        <v>81500</v>
      </c>
      <c r="E475" s="7">
        <f t="shared" si="22"/>
        <v>-81500</v>
      </c>
      <c r="F475" s="14" t="s">
        <v>56</v>
      </c>
      <c r="G475" s="9" t="s">
        <v>57</v>
      </c>
      <c r="H475" s="9" t="s">
        <v>1286</v>
      </c>
      <c r="I475" s="9" t="s">
        <v>703</v>
      </c>
      <c r="J475" s="10"/>
      <c r="K475" s="9" t="s">
        <v>513</v>
      </c>
      <c r="L475" s="10" t="str">
        <f t="shared" si="23"/>
        <v>私道整備費用の個人負担の軽減に対する補助</v>
      </c>
      <c r="M475" s="214" t="s">
        <v>46</v>
      </c>
      <c r="N475" s="9" t="s">
        <v>2030</v>
      </c>
      <c r="O475" s="65">
        <v>36</v>
      </c>
      <c r="P475" s="169" t="s">
        <v>1998</v>
      </c>
      <c r="Q475" s="10" t="s">
        <v>58</v>
      </c>
      <c r="R475" s="16" t="s">
        <v>517</v>
      </c>
      <c r="S475" s="17"/>
    </row>
    <row r="476" spans="1:19" ht="53.25" customHeight="1">
      <c r="A476" s="212">
        <v>473</v>
      </c>
      <c r="B476" s="14" t="s">
        <v>59</v>
      </c>
      <c r="C476" s="155"/>
      <c r="D476" s="153">
        <v>10000</v>
      </c>
      <c r="E476" s="7">
        <f t="shared" si="22"/>
        <v>-10000</v>
      </c>
      <c r="F476" s="14" t="s">
        <v>60</v>
      </c>
      <c r="G476" s="9" t="s">
        <v>61</v>
      </c>
      <c r="H476" s="9" t="s">
        <v>1286</v>
      </c>
      <c r="I476" s="9" t="s">
        <v>2003</v>
      </c>
      <c r="J476" s="10"/>
      <c r="K476" s="9" t="s">
        <v>513</v>
      </c>
      <c r="L476" s="10" t="str">
        <f t="shared" si="23"/>
        <v>民営自転車駐車場の施設整備（建設費）に対する補助</v>
      </c>
      <c r="M476" s="214" t="s">
        <v>46</v>
      </c>
      <c r="N476" s="9" t="s">
        <v>514</v>
      </c>
      <c r="O476" s="65">
        <v>2</v>
      </c>
      <c r="P476" s="169" t="s">
        <v>554</v>
      </c>
      <c r="Q476" s="10" t="s">
        <v>62</v>
      </c>
      <c r="R476" s="16" t="s">
        <v>517</v>
      </c>
      <c r="S476" s="17"/>
    </row>
    <row r="477" spans="1:19" ht="53.25" customHeight="1">
      <c r="A477" s="212">
        <v>474</v>
      </c>
      <c r="B477" s="14" t="s">
        <v>2365</v>
      </c>
      <c r="C477" s="153"/>
      <c r="D477" s="153">
        <v>25500</v>
      </c>
      <c r="E477" s="7">
        <f t="shared" si="22"/>
        <v>-25500</v>
      </c>
      <c r="F477" s="14" t="s">
        <v>63</v>
      </c>
      <c r="G477" s="9"/>
      <c r="H477" s="9" t="s">
        <v>2803</v>
      </c>
      <c r="I477" s="9" t="s">
        <v>511</v>
      </c>
      <c r="J477" s="18" t="s">
        <v>64</v>
      </c>
      <c r="K477" s="9" t="s">
        <v>513</v>
      </c>
      <c r="L477" s="10" t="str">
        <f t="shared" si="23"/>
        <v>羽田空港へのアクセス向上を図るための京急蒲田駅駅総合改善事業に対する補助</v>
      </c>
      <c r="M477" s="214" t="s">
        <v>46</v>
      </c>
      <c r="N477" s="9" t="s">
        <v>599</v>
      </c>
      <c r="O477" s="65">
        <v>1</v>
      </c>
      <c r="P477" s="169" t="s">
        <v>733</v>
      </c>
      <c r="Q477" s="10" t="s">
        <v>2804</v>
      </c>
      <c r="R477" s="16" t="s">
        <v>517</v>
      </c>
      <c r="S477" s="17"/>
    </row>
    <row r="478" spans="1:19" ht="53.25" customHeight="1">
      <c r="A478" s="212">
        <v>475</v>
      </c>
      <c r="B478" s="14" t="s">
        <v>65</v>
      </c>
      <c r="C478" s="153"/>
      <c r="D478" s="153">
        <v>4500</v>
      </c>
      <c r="E478" s="7">
        <f t="shared" si="22"/>
        <v>-4500</v>
      </c>
      <c r="F478" s="14" t="s">
        <v>2805</v>
      </c>
      <c r="G478" s="15" t="s">
        <v>66</v>
      </c>
      <c r="H478" s="9" t="s">
        <v>1286</v>
      </c>
      <c r="I478" s="9" t="s">
        <v>521</v>
      </c>
      <c r="J478" s="18"/>
      <c r="K478" s="9" t="s">
        <v>513</v>
      </c>
      <c r="L478" s="10" t="str">
        <f t="shared" si="23"/>
        <v>道路交通情報提供業務の運営費（人件費）に対する補助</v>
      </c>
      <c r="M478" s="214" t="s">
        <v>46</v>
      </c>
      <c r="N478" s="9" t="s">
        <v>612</v>
      </c>
      <c r="O478" s="66">
        <v>1</v>
      </c>
      <c r="P478" s="169" t="s">
        <v>640</v>
      </c>
      <c r="Q478" s="10" t="s">
        <v>2806</v>
      </c>
      <c r="R478" s="16" t="s">
        <v>2027</v>
      </c>
      <c r="S478" s="17"/>
    </row>
    <row r="479" spans="1:19" ht="53.25" customHeight="1">
      <c r="A479" s="212">
        <v>476</v>
      </c>
      <c r="B479" s="14" t="s">
        <v>2366</v>
      </c>
      <c r="C479" s="153"/>
      <c r="D479" s="153">
        <v>4000000</v>
      </c>
      <c r="E479" s="7">
        <f t="shared" si="22"/>
        <v>-4000000</v>
      </c>
      <c r="F479" s="14" t="s">
        <v>67</v>
      </c>
      <c r="G479" s="15" t="s">
        <v>68</v>
      </c>
      <c r="H479" s="9" t="s">
        <v>1286</v>
      </c>
      <c r="I479" s="9" t="s">
        <v>511</v>
      </c>
      <c r="J479" s="18" t="s">
        <v>2807</v>
      </c>
      <c r="K479" s="9" t="s">
        <v>513</v>
      </c>
      <c r="L479" s="10" t="str">
        <f t="shared" si="23"/>
        <v>都市計画道路整備費用借入金の元金および利子の償還に対する補助</v>
      </c>
      <c r="M479" s="214" t="s">
        <v>46</v>
      </c>
      <c r="N479" s="9" t="s">
        <v>527</v>
      </c>
      <c r="O479" s="66">
        <v>1</v>
      </c>
      <c r="P479" s="169" t="s">
        <v>536</v>
      </c>
      <c r="Q479" s="10" t="s">
        <v>69</v>
      </c>
      <c r="R479" s="16" t="s">
        <v>2027</v>
      </c>
      <c r="S479" s="17"/>
    </row>
    <row r="480" spans="1:19" ht="53.25" customHeight="1">
      <c r="A480" s="212">
        <v>477</v>
      </c>
      <c r="B480" s="14" t="s">
        <v>70</v>
      </c>
      <c r="C480" s="153"/>
      <c r="D480" s="153">
        <v>132406</v>
      </c>
      <c r="E480" s="7">
        <f t="shared" si="22"/>
        <v>-132406</v>
      </c>
      <c r="F480" s="14" t="s">
        <v>71</v>
      </c>
      <c r="G480" s="15" t="s">
        <v>72</v>
      </c>
      <c r="H480" s="9" t="s">
        <v>1286</v>
      </c>
      <c r="I480" s="9" t="s">
        <v>511</v>
      </c>
      <c r="J480" s="18" t="s">
        <v>73</v>
      </c>
      <c r="K480" s="9" t="s">
        <v>513</v>
      </c>
      <c r="L480" s="10" t="str">
        <f t="shared" si="23"/>
        <v>生活交通バス路線の運行経費に対する補助</v>
      </c>
      <c r="M480" s="214" t="s">
        <v>46</v>
      </c>
      <c r="N480" s="9" t="s">
        <v>636</v>
      </c>
      <c r="O480" s="66">
        <v>5</v>
      </c>
      <c r="P480" s="169" t="s">
        <v>555</v>
      </c>
      <c r="Q480" s="10" t="s">
        <v>2808</v>
      </c>
      <c r="R480" s="16" t="s">
        <v>517</v>
      </c>
      <c r="S480" s="17"/>
    </row>
    <row r="481" spans="1:19" ht="53.25" customHeight="1">
      <c r="A481" s="212">
        <v>478</v>
      </c>
      <c r="B481" s="14" t="s">
        <v>74</v>
      </c>
      <c r="C481" s="153"/>
      <c r="D481" s="153">
        <v>5400</v>
      </c>
      <c r="E481" s="7">
        <f t="shared" si="22"/>
        <v>-5400</v>
      </c>
      <c r="F481" s="14" t="s">
        <v>75</v>
      </c>
      <c r="G481" s="15" t="s">
        <v>76</v>
      </c>
      <c r="H481" s="9" t="s">
        <v>1286</v>
      </c>
      <c r="I481" s="9" t="s">
        <v>511</v>
      </c>
      <c r="J481" s="18" t="s">
        <v>77</v>
      </c>
      <c r="K481" s="9" t="s">
        <v>513</v>
      </c>
      <c r="L481" s="10" t="str">
        <f t="shared" si="23"/>
        <v>実証実験運行等の運行経費等に対する補助</v>
      </c>
      <c r="M481" s="214" t="s">
        <v>46</v>
      </c>
      <c r="N481" s="9" t="s">
        <v>514</v>
      </c>
      <c r="O481" s="66">
        <v>6</v>
      </c>
      <c r="P481" s="169" t="s">
        <v>555</v>
      </c>
      <c r="Q481" s="10" t="s">
        <v>78</v>
      </c>
      <c r="R481" s="16" t="s">
        <v>517</v>
      </c>
      <c r="S481" s="17"/>
    </row>
    <row r="482" spans="1:19" ht="53.25" customHeight="1">
      <c r="A482" s="212">
        <v>479</v>
      </c>
      <c r="B482" s="27" t="s">
        <v>79</v>
      </c>
      <c r="C482" s="153"/>
      <c r="D482" s="155">
        <v>9674</v>
      </c>
      <c r="E482" s="7">
        <f t="shared" si="22"/>
        <v>-9674</v>
      </c>
      <c r="F482" s="27" t="s">
        <v>80</v>
      </c>
      <c r="G482" s="67" t="s">
        <v>2809</v>
      </c>
      <c r="H482" s="9" t="s">
        <v>1286</v>
      </c>
      <c r="I482" s="26" t="s">
        <v>511</v>
      </c>
      <c r="J482" s="26" t="s">
        <v>2810</v>
      </c>
      <c r="K482" s="9" t="s">
        <v>513</v>
      </c>
      <c r="L482" s="10" t="str">
        <f t="shared" si="23"/>
        <v>水辺愛護会の清掃除草活動、自主的活動に対する補助</v>
      </c>
      <c r="M482" s="214" t="s">
        <v>46</v>
      </c>
      <c r="N482" s="9" t="s">
        <v>514</v>
      </c>
      <c r="O482" s="31">
        <v>100</v>
      </c>
      <c r="P482" s="169" t="s">
        <v>81</v>
      </c>
      <c r="Q482" s="31" t="s">
        <v>82</v>
      </c>
      <c r="R482" s="16" t="s">
        <v>517</v>
      </c>
      <c r="S482" s="68"/>
    </row>
    <row r="483" spans="1:19" ht="53.25" customHeight="1">
      <c r="A483" s="212">
        <v>480</v>
      </c>
      <c r="B483" s="14" t="s">
        <v>2367</v>
      </c>
      <c r="C483" s="153"/>
      <c r="D483" s="153">
        <v>3024</v>
      </c>
      <c r="E483" s="7">
        <f t="shared" si="22"/>
        <v>-3024</v>
      </c>
      <c r="F483" s="14" t="s">
        <v>2811</v>
      </c>
      <c r="G483" s="9" t="s">
        <v>2812</v>
      </c>
      <c r="H483" s="9" t="s">
        <v>1286</v>
      </c>
      <c r="I483" s="9" t="s">
        <v>526</v>
      </c>
      <c r="J483" s="10"/>
      <c r="K483" s="9" t="s">
        <v>513</v>
      </c>
      <c r="L483" s="10" t="str">
        <f t="shared" si="23"/>
        <v>バスロケーションシステム整備等の事業費に対する補助</v>
      </c>
      <c r="M483" s="215" t="s">
        <v>46</v>
      </c>
      <c r="N483" s="9" t="s">
        <v>636</v>
      </c>
      <c r="O483" s="66">
        <v>1</v>
      </c>
      <c r="P483" s="169" t="s">
        <v>2036</v>
      </c>
      <c r="Q483" s="10" t="s">
        <v>2813</v>
      </c>
      <c r="R483" s="16" t="s">
        <v>517</v>
      </c>
      <c r="S483" s="17"/>
    </row>
    <row r="484" spans="1:19" ht="53.25" customHeight="1">
      <c r="A484" s="212">
        <v>481</v>
      </c>
      <c r="B484" s="27" t="s">
        <v>2368</v>
      </c>
      <c r="C484" s="153"/>
      <c r="D484" s="155">
        <v>7000</v>
      </c>
      <c r="E484" s="7">
        <f t="shared" si="22"/>
        <v>-7000</v>
      </c>
      <c r="F484" s="14" t="s">
        <v>2814</v>
      </c>
      <c r="G484" s="9" t="s">
        <v>113</v>
      </c>
      <c r="H484" s="9" t="str">
        <f>IF(G484="","","の")</f>
        <v>の</v>
      </c>
      <c r="I484" s="9" t="s">
        <v>511</v>
      </c>
      <c r="J484" s="10" t="s">
        <v>2815</v>
      </c>
      <c r="K484" s="9" t="s">
        <v>513</v>
      </c>
      <c r="L484" s="10" t="str">
        <f t="shared" si="23"/>
        <v>客船の入港諸経費の一部に対する補助</v>
      </c>
      <c r="M484" s="214" t="s">
        <v>85</v>
      </c>
      <c r="N484" s="9" t="s">
        <v>599</v>
      </c>
      <c r="O484" s="10">
        <v>3</v>
      </c>
      <c r="P484" s="71" t="s">
        <v>2489</v>
      </c>
      <c r="Q484" s="10" t="s">
        <v>1483</v>
      </c>
      <c r="R484" s="16" t="s">
        <v>517</v>
      </c>
      <c r="S484" s="17"/>
    </row>
    <row r="485" spans="1:19" ht="53.25" customHeight="1">
      <c r="A485" s="212">
        <v>482</v>
      </c>
      <c r="B485" s="27" t="s">
        <v>3031</v>
      </c>
      <c r="C485" s="155"/>
      <c r="D485" s="155">
        <v>10000</v>
      </c>
      <c r="E485" s="7">
        <f t="shared" si="22"/>
        <v>-10000</v>
      </c>
      <c r="F485" s="14" t="s">
        <v>2816</v>
      </c>
      <c r="G485" s="14" t="s">
        <v>2816</v>
      </c>
      <c r="H485" s="9" t="str">
        <f>IF(G485="","","の")</f>
        <v>の</v>
      </c>
      <c r="I485" s="9" t="s">
        <v>511</v>
      </c>
      <c r="J485" s="10" t="s">
        <v>100</v>
      </c>
      <c r="K485" s="9" t="s">
        <v>513</v>
      </c>
      <c r="L485" s="10" t="str">
        <f>IF(J485="",CONCATENATE(G485,H485,I485,K485),CONCATENATE(G485,H485,J485,K485))</f>
        <v>港湾運送事業者等の事業経費等に対する補助</v>
      </c>
      <c r="M485" s="214" t="s">
        <v>85</v>
      </c>
      <c r="N485" s="9" t="s">
        <v>636</v>
      </c>
      <c r="O485" s="66">
        <v>2</v>
      </c>
      <c r="P485" s="71" t="s">
        <v>2489</v>
      </c>
      <c r="Q485" s="10" t="s">
        <v>1483</v>
      </c>
      <c r="R485" s="16" t="s">
        <v>517</v>
      </c>
      <c r="S485" s="17"/>
    </row>
    <row r="486" spans="1:19" ht="53.25" customHeight="1">
      <c r="A486" s="212">
        <v>483</v>
      </c>
      <c r="B486" s="14" t="s">
        <v>83</v>
      </c>
      <c r="C486" s="155"/>
      <c r="D486" s="153">
        <v>150</v>
      </c>
      <c r="E486" s="7">
        <f t="shared" si="22"/>
        <v>-150</v>
      </c>
      <c r="F486" s="14" t="s">
        <v>84</v>
      </c>
      <c r="G486" s="44" t="s">
        <v>2062</v>
      </c>
      <c r="H486" s="9" t="str">
        <f aca="true" t="shared" si="24" ref="H486:H528">IF(G486="","","の")</f>
        <v>の</v>
      </c>
      <c r="I486" s="9" t="s">
        <v>2010</v>
      </c>
      <c r="J486" s="10"/>
      <c r="K486" s="9" t="s">
        <v>513</v>
      </c>
      <c r="L486" s="10" t="str">
        <f t="shared" si="23"/>
        <v>イベントの運営費（事務費等）に対する補助</v>
      </c>
      <c r="M486" s="214" t="s">
        <v>85</v>
      </c>
      <c r="N486" s="9" t="s">
        <v>2030</v>
      </c>
      <c r="O486" s="18">
        <v>1</v>
      </c>
      <c r="P486" s="169" t="s">
        <v>2031</v>
      </c>
      <c r="Q486" s="10" t="s">
        <v>86</v>
      </c>
      <c r="R486" s="16" t="s">
        <v>517</v>
      </c>
      <c r="S486" s="17"/>
    </row>
    <row r="487" spans="1:19" ht="53.25" customHeight="1">
      <c r="A487" s="212">
        <v>484</v>
      </c>
      <c r="B487" s="14" t="s">
        <v>87</v>
      </c>
      <c r="C487" s="155"/>
      <c r="D487" s="153">
        <v>9000</v>
      </c>
      <c r="E487" s="7">
        <f t="shared" si="22"/>
        <v>-9000</v>
      </c>
      <c r="F487" s="14" t="s">
        <v>88</v>
      </c>
      <c r="G487" s="44" t="s">
        <v>520</v>
      </c>
      <c r="H487" s="9" t="str">
        <f t="shared" si="24"/>
        <v>の</v>
      </c>
      <c r="I487" s="9" t="s">
        <v>521</v>
      </c>
      <c r="J487" s="10"/>
      <c r="K487" s="9" t="s">
        <v>513</v>
      </c>
      <c r="L487" s="10" t="str">
        <f t="shared" si="23"/>
        <v>団体の運営費（人件費）に対する補助</v>
      </c>
      <c r="M487" s="214" t="s">
        <v>85</v>
      </c>
      <c r="N487" s="9" t="s">
        <v>550</v>
      </c>
      <c r="O487" s="18">
        <v>1</v>
      </c>
      <c r="P487" s="169" t="s">
        <v>524</v>
      </c>
      <c r="Q487" s="10" t="s">
        <v>2817</v>
      </c>
      <c r="R487" s="16" t="s">
        <v>517</v>
      </c>
      <c r="S487" s="17"/>
    </row>
    <row r="488" spans="1:19" ht="53.25" customHeight="1">
      <c r="A488" s="212">
        <v>485</v>
      </c>
      <c r="B488" s="14" t="s">
        <v>89</v>
      </c>
      <c r="C488" s="155"/>
      <c r="D488" s="153">
        <v>400</v>
      </c>
      <c r="E488" s="7">
        <f t="shared" si="22"/>
        <v>-400</v>
      </c>
      <c r="F488" s="14" t="s">
        <v>90</v>
      </c>
      <c r="G488" s="44" t="s">
        <v>566</v>
      </c>
      <c r="H488" s="9" t="str">
        <f t="shared" si="24"/>
        <v>の</v>
      </c>
      <c r="I488" s="9" t="s">
        <v>2010</v>
      </c>
      <c r="J488" s="10"/>
      <c r="K488" s="9" t="s">
        <v>513</v>
      </c>
      <c r="L488" s="10" t="str">
        <f t="shared" si="23"/>
        <v>イベント等の運営費（事務費等）に対する補助</v>
      </c>
      <c r="M488" s="214" t="s">
        <v>85</v>
      </c>
      <c r="N488" s="9" t="s">
        <v>2030</v>
      </c>
      <c r="O488" s="18">
        <v>1</v>
      </c>
      <c r="P488" s="169" t="s">
        <v>2058</v>
      </c>
      <c r="Q488" s="10" t="s">
        <v>91</v>
      </c>
      <c r="R488" s="16" t="s">
        <v>517</v>
      </c>
      <c r="S488" s="17"/>
    </row>
    <row r="489" spans="1:19" ht="53.25" customHeight="1">
      <c r="A489" s="212">
        <v>486</v>
      </c>
      <c r="B489" s="14" t="s">
        <v>92</v>
      </c>
      <c r="C489" s="162"/>
      <c r="D489" s="153">
        <v>50</v>
      </c>
      <c r="E489" s="7">
        <f t="shared" si="22"/>
        <v>-50</v>
      </c>
      <c r="F489" s="14" t="s">
        <v>93</v>
      </c>
      <c r="G489" s="44" t="s">
        <v>2062</v>
      </c>
      <c r="H489" s="9" t="str">
        <f t="shared" si="24"/>
        <v>の</v>
      </c>
      <c r="I489" s="9" t="s">
        <v>2010</v>
      </c>
      <c r="J489" s="10"/>
      <c r="K489" s="9" t="s">
        <v>513</v>
      </c>
      <c r="L489" s="10" t="str">
        <f t="shared" si="23"/>
        <v>イベントの運営費（事務費等）に対する補助</v>
      </c>
      <c r="M489" s="214" t="s">
        <v>85</v>
      </c>
      <c r="N489" s="9" t="s">
        <v>550</v>
      </c>
      <c r="O489" s="18">
        <v>1</v>
      </c>
      <c r="P489" s="169" t="s">
        <v>821</v>
      </c>
      <c r="Q489" s="10" t="s">
        <v>94</v>
      </c>
      <c r="R489" s="16" t="s">
        <v>517</v>
      </c>
      <c r="S489" s="17"/>
    </row>
    <row r="490" spans="1:19" ht="53.25" customHeight="1">
      <c r="A490" s="212">
        <v>487</v>
      </c>
      <c r="B490" s="14" t="s">
        <v>95</v>
      </c>
      <c r="C490" s="153"/>
      <c r="D490" s="153">
        <v>2298</v>
      </c>
      <c r="E490" s="7">
        <f t="shared" si="22"/>
        <v>-2298</v>
      </c>
      <c r="F490" s="14" t="s">
        <v>96</v>
      </c>
      <c r="G490" s="15" t="s">
        <v>1023</v>
      </c>
      <c r="H490" s="9" t="str">
        <f t="shared" si="24"/>
        <v>の</v>
      </c>
      <c r="I490" s="9" t="s">
        <v>2010</v>
      </c>
      <c r="J490" s="18"/>
      <c r="K490" s="9" t="s">
        <v>513</v>
      </c>
      <c r="L490" s="10" t="str">
        <f t="shared" si="23"/>
        <v>施設の運営費（事務費等）に対する補助</v>
      </c>
      <c r="M490" s="214" t="s">
        <v>85</v>
      </c>
      <c r="N490" s="9" t="s">
        <v>550</v>
      </c>
      <c r="O490" s="10">
        <v>1</v>
      </c>
      <c r="P490" s="169" t="s">
        <v>554</v>
      </c>
      <c r="Q490" s="10" t="s">
        <v>97</v>
      </c>
      <c r="R490" s="16" t="s">
        <v>2027</v>
      </c>
      <c r="S490" s="17"/>
    </row>
    <row r="491" spans="1:19" ht="53.25" customHeight="1">
      <c r="A491" s="212">
        <v>488</v>
      </c>
      <c r="B491" s="14" t="s">
        <v>98</v>
      </c>
      <c r="C491" s="153"/>
      <c r="D491" s="153">
        <v>500</v>
      </c>
      <c r="E491" s="7">
        <f t="shared" si="22"/>
        <v>-500</v>
      </c>
      <c r="F491" s="14" t="s">
        <v>99</v>
      </c>
      <c r="G491" s="15" t="s">
        <v>520</v>
      </c>
      <c r="H491" s="9" t="str">
        <f t="shared" si="24"/>
        <v>の</v>
      </c>
      <c r="I491" s="9" t="s">
        <v>511</v>
      </c>
      <c r="J491" s="18" t="s">
        <v>100</v>
      </c>
      <c r="K491" s="9" t="s">
        <v>513</v>
      </c>
      <c r="L491" s="10" t="str">
        <f t="shared" si="23"/>
        <v>団体の事業経費等に対する補助</v>
      </c>
      <c r="M491" s="214" t="s">
        <v>85</v>
      </c>
      <c r="N491" s="9" t="s">
        <v>550</v>
      </c>
      <c r="O491" s="10">
        <v>1</v>
      </c>
      <c r="P491" s="169" t="s">
        <v>825</v>
      </c>
      <c r="Q491" s="10" t="s">
        <v>101</v>
      </c>
      <c r="R491" s="16" t="s">
        <v>517</v>
      </c>
      <c r="S491" s="17"/>
    </row>
    <row r="492" spans="1:19" ht="53.25" customHeight="1">
      <c r="A492" s="212">
        <v>489</v>
      </c>
      <c r="B492" s="14" t="s">
        <v>102</v>
      </c>
      <c r="C492" s="153"/>
      <c r="D492" s="153">
        <v>87</v>
      </c>
      <c r="E492" s="7">
        <f t="shared" si="22"/>
        <v>-87</v>
      </c>
      <c r="F492" s="14" t="s">
        <v>103</v>
      </c>
      <c r="G492" s="15" t="s">
        <v>520</v>
      </c>
      <c r="H492" s="9" t="str">
        <f t="shared" si="24"/>
        <v>の</v>
      </c>
      <c r="I492" s="9" t="s">
        <v>511</v>
      </c>
      <c r="J492" s="18" t="s">
        <v>100</v>
      </c>
      <c r="K492" s="9" t="s">
        <v>513</v>
      </c>
      <c r="L492" s="10" t="str">
        <f t="shared" si="23"/>
        <v>団体の事業経費等に対する補助</v>
      </c>
      <c r="M492" s="214" t="s">
        <v>85</v>
      </c>
      <c r="N492" s="9" t="s">
        <v>550</v>
      </c>
      <c r="O492" s="10">
        <v>1</v>
      </c>
      <c r="P492" s="169" t="s">
        <v>842</v>
      </c>
      <c r="Q492" s="10" t="s">
        <v>104</v>
      </c>
      <c r="R492" s="16" t="s">
        <v>517</v>
      </c>
      <c r="S492" s="17"/>
    </row>
    <row r="493" spans="1:19" ht="53.25" customHeight="1">
      <c r="A493" s="212">
        <v>490</v>
      </c>
      <c r="B493" s="14" t="s">
        <v>105</v>
      </c>
      <c r="C493" s="153"/>
      <c r="D493" s="153">
        <v>3783</v>
      </c>
      <c r="E493" s="7">
        <f t="shared" si="22"/>
        <v>-3783</v>
      </c>
      <c r="F493" s="14" t="s">
        <v>106</v>
      </c>
      <c r="G493" s="15" t="s">
        <v>1023</v>
      </c>
      <c r="H493" s="9" t="str">
        <f t="shared" si="24"/>
        <v>の</v>
      </c>
      <c r="I493" s="9" t="s">
        <v>2010</v>
      </c>
      <c r="J493" s="18"/>
      <c r="K493" s="9" t="s">
        <v>513</v>
      </c>
      <c r="L493" s="10" t="str">
        <f t="shared" si="23"/>
        <v>施設の運営費（事務費等）に対する補助</v>
      </c>
      <c r="M493" s="214" t="s">
        <v>85</v>
      </c>
      <c r="N493" s="9" t="s">
        <v>550</v>
      </c>
      <c r="O493" s="10">
        <v>1</v>
      </c>
      <c r="P493" s="169" t="s">
        <v>2016</v>
      </c>
      <c r="Q493" s="10" t="s">
        <v>107</v>
      </c>
      <c r="R493" s="16" t="s">
        <v>2027</v>
      </c>
      <c r="S493" s="17"/>
    </row>
    <row r="494" spans="1:19" ht="53.25" customHeight="1">
      <c r="A494" s="212">
        <v>491</v>
      </c>
      <c r="B494" s="27" t="s">
        <v>2369</v>
      </c>
      <c r="C494" s="155"/>
      <c r="D494" s="155">
        <v>45000</v>
      </c>
      <c r="E494" s="7">
        <f t="shared" si="22"/>
        <v>-45000</v>
      </c>
      <c r="F494" s="27" t="s">
        <v>575</v>
      </c>
      <c r="G494" s="69" t="s">
        <v>1023</v>
      </c>
      <c r="H494" s="9" t="str">
        <f t="shared" si="24"/>
        <v>の</v>
      </c>
      <c r="I494" s="9" t="s">
        <v>2010</v>
      </c>
      <c r="J494" s="70"/>
      <c r="K494" s="9" t="s">
        <v>513</v>
      </c>
      <c r="L494" s="10" t="str">
        <f t="shared" si="23"/>
        <v>施設の運営費（事務費等）に対する補助</v>
      </c>
      <c r="M494" s="214" t="s">
        <v>85</v>
      </c>
      <c r="N494" s="9" t="s">
        <v>527</v>
      </c>
      <c r="O494" s="10">
        <v>1</v>
      </c>
      <c r="P494" s="71" t="s">
        <v>528</v>
      </c>
      <c r="Q494" s="10" t="s">
        <v>2519</v>
      </c>
      <c r="R494" s="16" t="s">
        <v>517</v>
      </c>
      <c r="S494" s="17"/>
    </row>
    <row r="495" spans="1:19" ht="53.25" customHeight="1">
      <c r="A495" s="212">
        <v>492</v>
      </c>
      <c r="B495" s="27" t="s">
        <v>2370</v>
      </c>
      <c r="C495" s="153"/>
      <c r="D495" s="155">
        <v>750</v>
      </c>
      <c r="E495" s="7">
        <f t="shared" si="22"/>
        <v>-750</v>
      </c>
      <c r="F495" s="14" t="s">
        <v>108</v>
      </c>
      <c r="G495" s="9" t="s">
        <v>109</v>
      </c>
      <c r="H495" s="9" t="str">
        <f t="shared" si="24"/>
        <v>の</v>
      </c>
      <c r="I495" s="9" t="s">
        <v>511</v>
      </c>
      <c r="J495" s="10" t="s">
        <v>110</v>
      </c>
      <c r="K495" s="9" t="s">
        <v>513</v>
      </c>
      <c r="L495" s="10" t="str">
        <f t="shared" si="23"/>
        <v>グリーン経営認証の取得費用の一部に対する補助</v>
      </c>
      <c r="M495" s="214" t="s">
        <v>85</v>
      </c>
      <c r="N495" s="9" t="s">
        <v>599</v>
      </c>
      <c r="O495" s="10">
        <v>10</v>
      </c>
      <c r="P495" s="71" t="s">
        <v>2012</v>
      </c>
      <c r="Q495" s="10" t="s">
        <v>2818</v>
      </c>
      <c r="R495" s="16" t="s">
        <v>517</v>
      </c>
      <c r="S495" s="17"/>
    </row>
    <row r="496" spans="1:19" ht="53.25" customHeight="1">
      <c r="A496" s="212">
        <v>493</v>
      </c>
      <c r="B496" s="27" t="s">
        <v>111</v>
      </c>
      <c r="C496" s="155"/>
      <c r="D496" s="155">
        <v>22610</v>
      </c>
      <c r="E496" s="7">
        <f t="shared" si="22"/>
        <v>-22610</v>
      </c>
      <c r="F496" s="14" t="s">
        <v>112</v>
      </c>
      <c r="G496" s="9" t="s">
        <v>113</v>
      </c>
      <c r="H496" s="9" t="str">
        <f t="shared" si="24"/>
        <v>の</v>
      </c>
      <c r="I496" s="9" t="s">
        <v>511</v>
      </c>
      <c r="J496" s="10" t="s">
        <v>2819</v>
      </c>
      <c r="K496" s="9" t="s">
        <v>513</v>
      </c>
      <c r="L496" s="10" t="str">
        <f t="shared" si="23"/>
        <v>客船の船舶給水料の一部に対する補助</v>
      </c>
      <c r="M496" s="214" t="s">
        <v>85</v>
      </c>
      <c r="N496" s="9" t="s">
        <v>599</v>
      </c>
      <c r="O496" s="10">
        <v>5</v>
      </c>
      <c r="P496" s="71" t="s">
        <v>2012</v>
      </c>
      <c r="Q496" s="10" t="s">
        <v>114</v>
      </c>
      <c r="R496" s="16" t="s">
        <v>517</v>
      </c>
      <c r="S496" s="17"/>
    </row>
    <row r="497" spans="1:19" s="13" customFormat="1" ht="53.25" customHeight="1">
      <c r="A497" s="212">
        <v>494</v>
      </c>
      <c r="B497" s="27" t="s">
        <v>2371</v>
      </c>
      <c r="C497" s="153"/>
      <c r="D497" s="155">
        <v>150000</v>
      </c>
      <c r="E497" s="7">
        <f t="shared" si="22"/>
        <v>-150000</v>
      </c>
      <c r="F497" s="14" t="s">
        <v>115</v>
      </c>
      <c r="G497" s="9" t="s">
        <v>2820</v>
      </c>
      <c r="H497" s="9"/>
      <c r="I497" s="9"/>
      <c r="J497" s="10"/>
      <c r="K497" s="9" t="s">
        <v>513</v>
      </c>
      <c r="L497" s="10" t="str">
        <f t="shared" si="23"/>
        <v>横浜港へコンテナ貨物集荷を促進する事業者に対する補助</v>
      </c>
      <c r="M497" s="214" t="s">
        <v>85</v>
      </c>
      <c r="N497" s="9" t="s">
        <v>636</v>
      </c>
      <c r="O497" s="66">
        <v>20</v>
      </c>
      <c r="P497" s="71" t="s">
        <v>515</v>
      </c>
      <c r="Q497" s="10" t="s">
        <v>2821</v>
      </c>
      <c r="R497" s="16" t="s">
        <v>517</v>
      </c>
      <c r="S497" s="17"/>
    </row>
    <row r="498" spans="1:19" ht="53.25" customHeight="1">
      <c r="A498" s="212">
        <v>495</v>
      </c>
      <c r="B498" s="14" t="s">
        <v>116</v>
      </c>
      <c r="C498" s="153"/>
      <c r="D498" s="153">
        <v>347394</v>
      </c>
      <c r="E498" s="7">
        <f t="shared" si="22"/>
        <v>-347394</v>
      </c>
      <c r="F498" s="14" t="s">
        <v>117</v>
      </c>
      <c r="G498" s="9" t="s">
        <v>2001</v>
      </c>
      <c r="H498" s="9" t="str">
        <f t="shared" si="24"/>
        <v>の</v>
      </c>
      <c r="I498" s="9" t="s">
        <v>511</v>
      </c>
      <c r="J498" s="10" t="s">
        <v>118</v>
      </c>
      <c r="K498" s="9" t="s">
        <v>513</v>
      </c>
      <c r="L498" s="10" t="str">
        <f t="shared" si="23"/>
        <v>自治会町内会の防犯灯維持管理経費の負担軽減に対する補助</v>
      </c>
      <c r="M498" s="214" t="s">
        <v>119</v>
      </c>
      <c r="N498" s="9" t="s">
        <v>514</v>
      </c>
      <c r="O498" s="66" t="s">
        <v>2011</v>
      </c>
      <c r="P498" s="173" t="s">
        <v>2016</v>
      </c>
      <c r="Q498" s="10" t="s">
        <v>120</v>
      </c>
      <c r="R498" s="16" t="s">
        <v>517</v>
      </c>
      <c r="S498" s="17"/>
    </row>
    <row r="499" spans="1:19" ht="53.25" customHeight="1">
      <c r="A499" s="212">
        <v>496</v>
      </c>
      <c r="B499" s="14" t="s">
        <v>121</v>
      </c>
      <c r="C499" s="153"/>
      <c r="D499" s="153">
        <v>3701</v>
      </c>
      <c r="E499" s="7">
        <f t="shared" si="22"/>
        <v>-3701</v>
      </c>
      <c r="F499" s="14" t="s">
        <v>122</v>
      </c>
      <c r="G499" s="20" t="s">
        <v>520</v>
      </c>
      <c r="H499" s="9" t="str">
        <f t="shared" si="24"/>
        <v>の</v>
      </c>
      <c r="I499" s="9" t="s">
        <v>2010</v>
      </c>
      <c r="J499" s="10"/>
      <c r="K499" s="9" t="s">
        <v>513</v>
      </c>
      <c r="L499" s="10" t="str">
        <f t="shared" si="23"/>
        <v>団体の運営費（事務費等）に対する補助</v>
      </c>
      <c r="M499" s="214" t="s">
        <v>119</v>
      </c>
      <c r="N499" s="9" t="s">
        <v>514</v>
      </c>
      <c r="O499" s="10">
        <v>1</v>
      </c>
      <c r="P499" s="173" t="s">
        <v>123</v>
      </c>
      <c r="Q499" s="10" t="s">
        <v>124</v>
      </c>
      <c r="R499" s="16" t="s">
        <v>517</v>
      </c>
      <c r="S499" s="17"/>
    </row>
    <row r="500" spans="1:19" ht="53.25" customHeight="1">
      <c r="A500" s="212">
        <v>497</v>
      </c>
      <c r="B500" s="14" t="s">
        <v>125</v>
      </c>
      <c r="C500" s="153"/>
      <c r="D500" s="153">
        <v>54480</v>
      </c>
      <c r="E500" s="7">
        <f t="shared" si="22"/>
        <v>-54480</v>
      </c>
      <c r="F500" s="14" t="s">
        <v>126</v>
      </c>
      <c r="G500" s="15" t="s">
        <v>520</v>
      </c>
      <c r="H500" s="9" t="str">
        <f t="shared" si="24"/>
        <v>の</v>
      </c>
      <c r="I500" s="9" t="s">
        <v>2010</v>
      </c>
      <c r="J500" s="10"/>
      <c r="K500" s="9" t="s">
        <v>513</v>
      </c>
      <c r="L500" s="10" t="str">
        <f t="shared" si="23"/>
        <v>団体の運営費（事務費等）に対する補助</v>
      </c>
      <c r="M500" s="214" t="s">
        <v>119</v>
      </c>
      <c r="N500" s="9" t="s">
        <v>514</v>
      </c>
      <c r="O500" s="10">
        <v>454</v>
      </c>
      <c r="P500" s="169" t="s">
        <v>533</v>
      </c>
      <c r="Q500" s="10" t="s">
        <v>127</v>
      </c>
      <c r="R500" s="16" t="s">
        <v>2027</v>
      </c>
      <c r="S500" s="17"/>
    </row>
    <row r="501" spans="1:19" ht="53.25" customHeight="1">
      <c r="A501" s="212">
        <v>498</v>
      </c>
      <c r="B501" s="14" t="s">
        <v>128</v>
      </c>
      <c r="C501" s="153"/>
      <c r="D501" s="153">
        <v>201750</v>
      </c>
      <c r="E501" s="7">
        <f t="shared" si="22"/>
        <v>-201750</v>
      </c>
      <c r="F501" s="14" t="s">
        <v>117</v>
      </c>
      <c r="G501" s="9" t="s">
        <v>2001</v>
      </c>
      <c r="H501" s="9" t="str">
        <f t="shared" si="24"/>
        <v>の</v>
      </c>
      <c r="I501" s="9" t="s">
        <v>2010</v>
      </c>
      <c r="J501" s="10"/>
      <c r="K501" s="9" t="s">
        <v>513</v>
      </c>
      <c r="L501" s="10" t="str">
        <f t="shared" si="23"/>
        <v>自治会町内会の運営費（事務費等）に対する補助</v>
      </c>
      <c r="M501" s="214" t="s">
        <v>119</v>
      </c>
      <c r="N501" s="9" t="s">
        <v>514</v>
      </c>
      <c r="O501" s="66" t="s">
        <v>2011</v>
      </c>
      <c r="P501" s="169" t="s">
        <v>524</v>
      </c>
      <c r="Q501" s="10" t="s">
        <v>129</v>
      </c>
      <c r="R501" s="16" t="s">
        <v>2027</v>
      </c>
      <c r="S501" s="17"/>
    </row>
    <row r="502" spans="1:19" ht="53.25" customHeight="1">
      <c r="A502" s="212">
        <v>499</v>
      </c>
      <c r="B502" s="27" t="s">
        <v>130</v>
      </c>
      <c r="C502" s="153"/>
      <c r="D502" s="155">
        <v>2000</v>
      </c>
      <c r="E502" s="7">
        <f t="shared" si="22"/>
        <v>-2000</v>
      </c>
      <c r="F502" s="27" t="s">
        <v>131</v>
      </c>
      <c r="G502" s="44" t="s">
        <v>132</v>
      </c>
      <c r="H502" s="9" t="str">
        <f t="shared" si="24"/>
        <v>の</v>
      </c>
      <c r="I502" s="9" t="s">
        <v>2003</v>
      </c>
      <c r="J502" s="10"/>
      <c r="K502" s="9" t="s">
        <v>513</v>
      </c>
      <c r="L502" s="10" t="str">
        <f t="shared" si="23"/>
        <v>個人又は民間事業者の施設整備（建設費）に対する補助</v>
      </c>
      <c r="M502" s="214" t="s">
        <v>119</v>
      </c>
      <c r="N502" s="9" t="s">
        <v>636</v>
      </c>
      <c r="O502" s="18">
        <v>1</v>
      </c>
      <c r="P502" s="71" t="s">
        <v>536</v>
      </c>
      <c r="Q502" s="31" t="s">
        <v>133</v>
      </c>
      <c r="R502" s="71" t="s">
        <v>517</v>
      </c>
      <c r="S502" s="17"/>
    </row>
    <row r="503" spans="1:19" ht="53.25" customHeight="1">
      <c r="A503" s="212">
        <v>500</v>
      </c>
      <c r="B503" s="14" t="s">
        <v>2372</v>
      </c>
      <c r="C503" s="153"/>
      <c r="D503" s="153">
        <v>3000</v>
      </c>
      <c r="E503" s="7">
        <f t="shared" si="22"/>
        <v>-3000</v>
      </c>
      <c r="F503" s="14" t="s">
        <v>134</v>
      </c>
      <c r="G503" s="44" t="s">
        <v>520</v>
      </c>
      <c r="H503" s="9" t="str">
        <f t="shared" si="24"/>
        <v>の</v>
      </c>
      <c r="I503" s="9" t="s">
        <v>2010</v>
      </c>
      <c r="J503" s="10"/>
      <c r="K503" s="9" t="s">
        <v>513</v>
      </c>
      <c r="L503" s="10" t="str">
        <f t="shared" si="23"/>
        <v>団体の運営費（事務費等）に対する補助</v>
      </c>
      <c r="M503" s="214" t="s">
        <v>119</v>
      </c>
      <c r="N503" s="9" t="s">
        <v>2030</v>
      </c>
      <c r="O503" s="18">
        <v>1</v>
      </c>
      <c r="P503" s="169" t="s">
        <v>515</v>
      </c>
      <c r="Q503" s="10" t="s">
        <v>2822</v>
      </c>
      <c r="R503" s="16" t="s">
        <v>517</v>
      </c>
      <c r="S503" s="11"/>
    </row>
    <row r="504" spans="1:19" ht="53.25" customHeight="1">
      <c r="A504" s="212">
        <v>501</v>
      </c>
      <c r="B504" s="27" t="s">
        <v>135</v>
      </c>
      <c r="C504" s="153"/>
      <c r="D504" s="155">
        <v>1600</v>
      </c>
      <c r="E504" s="7">
        <f t="shared" si="22"/>
        <v>-1600</v>
      </c>
      <c r="F504" s="27" t="s">
        <v>117</v>
      </c>
      <c r="G504" s="44" t="s">
        <v>2001</v>
      </c>
      <c r="H504" s="9" t="str">
        <f t="shared" si="24"/>
        <v>の</v>
      </c>
      <c r="I504" s="9" t="s">
        <v>2003</v>
      </c>
      <c r="J504" s="10"/>
      <c r="K504" s="9" t="s">
        <v>513</v>
      </c>
      <c r="L504" s="10" t="str">
        <f t="shared" si="23"/>
        <v>自治会町内会の施設整備（建設費）に対する補助</v>
      </c>
      <c r="M504" s="214" t="s">
        <v>119</v>
      </c>
      <c r="N504" s="9" t="s">
        <v>2030</v>
      </c>
      <c r="O504" s="18">
        <v>20</v>
      </c>
      <c r="P504" s="71" t="s">
        <v>515</v>
      </c>
      <c r="Q504" s="31" t="s">
        <v>2823</v>
      </c>
      <c r="R504" s="71" t="s">
        <v>517</v>
      </c>
      <c r="S504" s="17"/>
    </row>
    <row r="505" spans="1:19" ht="53.25" customHeight="1">
      <c r="A505" s="212">
        <v>502</v>
      </c>
      <c r="B505" s="27" t="s">
        <v>2373</v>
      </c>
      <c r="C505" s="153"/>
      <c r="D505" s="155">
        <v>8000</v>
      </c>
      <c r="E505" s="7">
        <f t="shared" si="22"/>
        <v>-8000</v>
      </c>
      <c r="F505" s="27" t="s">
        <v>3070</v>
      </c>
      <c r="G505" s="44" t="s">
        <v>3071</v>
      </c>
      <c r="H505" s="9" t="str">
        <f t="shared" si="24"/>
        <v>の</v>
      </c>
      <c r="I505" s="9" t="s">
        <v>511</v>
      </c>
      <c r="J505" s="10" t="s">
        <v>2824</v>
      </c>
      <c r="K505" s="9" t="s">
        <v>513</v>
      </c>
      <c r="L505" s="10" t="str">
        <f>IF(J505="",CONCATENATE(G505,H505,I505,K505),CONCATENATE(G505,H505,J505,K505))</f>
        <v>個人ほかの負担軽減に対する補助</v>
      </c>
      <c r="M505" s="214" t="s">
        <v>119</v>
      </c>
      <c r="N505" s="9" t="s">
        <v>2030</v>
      </c>
      <c r="O505" s="65" t="s">
        <v>3070</v>
      </c>
      <c r="P505" s="71" t="s">
        <v>2489</v>
      </c>
      <c r="Q505" s="31" t="s">
        <v>2825</v>
      </c>
      <c r="R505" s="71" t="s">
        <v>517</v>
      </c>
      <c r="S505" s="17"/>
    </row>
    <row r="506" spans="1:19" ht="53.25" customHeight="1">
      <c r="A506" s="212">
        <v>503</v>
      </c>
      <c r="B506" s="14" t="s">
        <v>136</v>
      </c>
      <c r="C506" s="153"/>
      <c r="D506" s="153">
        <v>83276</v>
      </c>
      <c r="E506" s="7">
        <f t="shared" si="22"/>
        <v>-83276</v>
      </c>
      <c r="F506" s="14" t="s">
        <v>137</v>
      </c>
      <c r="G506" s="9" t="s">
        <v>138</v>
      </c>
      <c r="H506" s="9" t="str">
        <f t="shared" si="24"/>
        <v>の</v>
      </c>
      <c r="I506" s="9" t="s">
        <v>511</v>
      </c>
      <c r="J506" s="10" t="s">
        <v>139</v>
      </c>
      <c r="K506" s="9" t="s">
        <v>513</v>
      </c>
      <c r="L506" s="10" t="str">
        <f t="shared" si="23"/>
        <v>私立学校等の施設・設備の整備に対する補助</v>
      </c>
      <c r="M506" s="214" t="s">
        <v>140</v>
      </c>
      <c r="N506" s="9" t="s">
        <v>3072</v>
      </c>
      <c r="O506" s="18">
        <v>92</v>
      </c>
      <c r="P506" s="169" t="s">
        <v>141</v>
      </c>
      <c r="Q506" s="10" t="s">
        <v>142</v>
      </c>
      <c r="R506" s="16" t="s">
        <v>517</v>
      </c>
      <c r="S506" s="17"/>
    </row>
    <row r="507" spans="1:19" s="13" customFormat="1" ht="53.25" customHeight="1">
      <c r="A507" s="212">
        <v>504</v>
      </c>
      <c r="B507" s="14" t="s">
        <v>143</v>
      </c>
      <c r="C507" s="153"/>
      <c r="D507" s="153">
        <v>45</v>
      </c>
      <c r="E507" s="7">
        <f t="shared" si="22"/>
        <v>-45</v>
      </c>
      <c r="F507" s="14" t="s">
        <v>144</v>
      </c>
      <c r="G507" s="9" t="s">
        <v>520</v>
      </c>
      <c r="H507" s="9" t="str">
        <f t="shared" si="24"/>
        <v>の</v>
      </c>
      <c r="I507" s="9" t="s">
        <v>2010</v>
      </c>
      <c r="J507" s="10"/>
      <c r="K507" s="9" t="s">
        <v>513</v>
      </c>
      <c r="L507" s="10" t="str">
        <f t="shared" si="23"/>
        <v>団体の運営費（事務費等）に対する補助</v>
      </c>
      <c r="M507" s="214" t="s">
        <v>140</v>
      </c>
      <c r="N507" s="9" t="s">
        <v>2030</v>
      </c>
      <c r="O507" s="18">
        <v>1</v>
      </c>
      <c r="P507" s="169" t="s">
        <v>1390</v>
      </c>
      <c r="Q507" s="10" t="s">
        <v>145</v>
      </c>
      <c r="R507" s="16" t="s">
        <v>517</v>
      </c>
      <c r="S507" s="17"/>
    </row>
    <row r="508" spans="1:19" ht="53.25" customHeight="1">
      <c r="A508" s="212">
        <v>505</v>
      </c>
      <c r="B508" s="14" t="s">
        <v>1830</v>
      </c>
      <c r="C508" s="153"/>
      <c r="D508" s="153">
        <v>300</v>
      </c>
      <c r="E508" s="7">
        <f t="shared" si="22"/>
        <v>-300</v>
      </c>
      <c r="F508" s="14" t="s">
        <v>1831</v>
      </c>
      <c r="G508" s="9" t="s">
        <v>520</v>
      </c>
      <c r="H508" s="9" t="str">
        <f t="shared" si="24"/>
        <v>の</v>
      </c>
      <c r="I508" s="9" t="s">
        <v>2010</v>
      </c>
      <c r="J508" s="10"/>
      <c r="K508" s="9" t="s">
        <v>513</v>
      </c>
      <c r="L508" s="10" t="str">
        <f t="shared" si="23"/>
        <v>団体の運営費（事務費等）に対する補助</v>
      </c>
      <c r="M508" s="214" t="s">
        <v>140</v>
      </c>
      <c r="N508" s="9" t="s">
        <v>2030</v>
      </c>
      <c r="O508" s="18">
        <v>15</v>
      </c>
      <c r="P508" s="169" t="s">
        <v>2063</v>
      </c>
      <c r="Q508" s="10" t="s">
        <v>1832</v>
      </c>
      <c r="R508" s="16" t="s">
        <v>517</v>
      </c>
      <c r="S508" s="17"/>
    </row>
    <row r="509" spans="1:19" ht="53.25" customHeight="1">
      <c r="A509" s="212">
        <v>506</v>
      </c>
      <c r="B509" s="14" t="s">
        <v>1833</v>
      </c>
      <c r="C509" s="153"/>
      <c r="D509" s="153">
        <v>18449</v>
      </c>
      <c r="E509" s="7">
        <f t="shared" si="22"/>
        <v>-18449</v>
      </c>
      <c r="F509" s="14" t="s">
        <v>519</v>
      </c>
      <c r="G509" s="15" t="s">
        <v>520</v>
      </c>
      <c r="H509" s="9" t="str">
        <f t="shared" si="24"/>
        <v>の</v>
      </c>
      <c r="I509" s="9" t="s">
        <v>511</v>
      </c>
      <c r="J509" s="18" t="s">
        <v>1834</v>
      </c>
      <c r="K509" s="9" t="s">
        <v>513</v>
      </c>
      <c r="L509" s="10" t="str">
        <f t="shared" si="23"/>
        <v>団体の共益費に対する補助</v>
      </c>
      <c r="M509" s="214" t="s">
        <v>140</v>
      </c>
      <c r="N509" s="9" t="s">
        <v>527</v>
      </c>
      <c r="O509" s="18">
        <v>1</v>
      </c>
      <c r="P509" s="169" t="s">
        <v>618</v>
      </c>
      <c r="Q509" s="10" t="s">
        <v>2826</v>
      </c>
      <c r="R509" s="16" t="s">
        <v>517</v>
      </c>
      <c r="S509" s="17"/>
    </row>
    <row r="510" spans="1:19" ht="53.25" customHeight="1">
      <c r="A510" s="212">
        <v>507</v>
      </c>
      <c r="B510" s="14" t="s">
        <v>1835</v>
      </c>
      <c r="C510" s="153"/>
      <c r="D510" s="153">
        <v>27560</v>
      </c>
      <c r="E510" s="7">
        <f t="shared" si="22"/>
        <v>-27560</v>
      </c>
      <c r="F510" s="14" t="s">
        <v>1836</v>
      </c>
      <c r="G510" s="15" t="s">
        <v>520</v>
      </c>
      <c r="H510" s="9" t="str">
        <f t="shared" si="24"/>
        <v>の</v>
      </c>
      <c r="I510" s="9" t="s">
        <v>2010</v>
      </c>
      <c r="J510" s="18"/>
      <c r="K510" s="9" t="s">
        <v>513</v>
      </c>
      <c r="L510" s="10" t="str">
        <f t="shared" si="23"/>
        <v>団体の運営費（事務費等）に対する補助</v>
      </c>
      <c r="M510" s="214" t="s">
        <v>140</v>
      </c>
      <c r="N510" s="9" t="s">
        <v>2030</v>
      </c>
      <c r="O510" s="18">
        <v>1</v>
      </c>
      <c r="P510" s="169" t="s">
        <v>699</v>
      </c>
      <c r="Q510" s="10" t="s">
        <v>1837</v>
      </c>
      <c r="R510" s="16" t="s">
        <v>517</v>
      </c>
      <c r="S510" s="17"/>
    </row>
    <row r="511" spans="1:19" ht="53.25" customHeight="1">
      <c r="A511" s="212">
        <v>508</v>
      </c>
      <c r="B511" s="14" t="s">
        <v>1838</v>
      </c>
      <c r="C511" s="153"/>
      <c r="D511" s="153">
        <v>900</v>
      </c>
      <c r="E511" s="7">
        <f t="shared" si="22"/>
        <v>-900</v>
      </c>
      <c r="F511" s="14" t="s">
        <v>2508</v>
      </c>
      <c r="G511" s="22" t="s">
        <v>1839</v>
      </c>
      <c r="H511" s="9" t="str">
        <f t="shared" si="24"/>
        <v>の</v>
      </c>
      <c r="I511" s="9" t="s">
        <v>511</v>
      </c>
      <c r="J511" s="23" t="s">
        <v>1840</v>
      </c>
      <c r="K511" s="9" t="s">
        <v>513</v>
      </c>
      <c r="L511" s="10" t="str">
        <f t="shared" si="23"/>
        <v>横浜市が施設を有する昭和村、南伊豆町との交流事業に対する補助</v>
      </c>
      <c r="M511" s="214" t="s">
        <v>140</v>
      </c>
      <c r="N511" s="9" t="s">
        <v>523</v>
      </c>
      <c r="O511" s="18">
        <v>1</v>
      </c>
      <c r="P511" s="169" t="s">
        <v>998</v>
      </c>
      <c r="Q511" s="10" t="s">
        <v>1841</v>
      </c>
      <c r="R511" s="16" t="s">
        <v>517</v>
      </c>
      <c r="S511" s="17"/>
    </row>
    <row r="512" spans="1:19" ht="53.25" customHeight="1">
      <c r="A512" s="212">
        <v>509</v>
      </c>
      <c r="B512" s="14" t="s">
        <v>1842</v>
      </c>
      <c r="C512" s="153"/>
      <c r="D512" s="153">
        <v>1200</v>
      </c>
      <c r="E512" s="7">
        <f t="shared" si="22"/>
        <v>-1200</v>
      </c>
      <c r="F512" s="14" t="s">
        <v>1843</v>
      </c>
      <c r="G512" s="9" t="s">
        <v>1844</v>
      </c>
      <c r="H512" s="9" t="str">
        <f t="shared" si="24"/>
        <v>の</v>
      </c>
      <c r="I512" s="9" t="s">
        <v>511</v>
      </c>
      <c r="J512" s="10" t="s">
        <v>1812</v>
      </c>
      <c r="K512" s="9" t="s">
        <v>513</v>
      </c>
      <c r="L512" s="10" t="str">
        <f t="shared" si="23"/>
        <v>指定文化財等の維持管理に対する補助</v>
      </c>
      <c r="M512" s="214" t="s">
        <v>140</v>
      </c>
      <c r="N512" s="9" t="s">
        <v>2030</v>
      </c>
      <c r="O512" s="18">
        <v>10</v>
      </c>
      <c r="P512" s="169" t="s">
        <v>2060</v>
      </c>
      <c r="Q512" s="10" t="s">
        <v>1845</v>
      </c>
      <c r="R512" s="16" t="s">
        <v>517</v>
      </c>
      <c r="S512" s="17"/>
    </row>
    <row r="513" spans="1:19" ht="53.25" customHeight="1">
      <c r="A513" s="212">
        <v>510</v>
      </c>
      <c r="B513" s="14" t="s">
        <v>1846</v>
      </c>
      <c r="C513" s="153"/>
      <c r="D513" s="153">
        <v>1700</v>
      </c>
      <c r="E513" s="7">
        <f t="shared" si="22"/>
        <v>-1700</v>
      </c>
      <c r="F513" s="14" t="s">
        <v>1843</v>
      </c>
      <c r="G513" s="9" t="s">
        <v>1844</v>
      </c>
      <c r="H513" s="9" t="str">
        <f t="shared" si="24"/>
        <v>の</v>
      </c>
      <c r="I513" s="9" t="s">
        <v>511</v>
      </c>
      <c r="J513" s="10" t="s">
        <v>1847</v>
      </c>
      <c r="K513" s="9" t="s">
        <v>513</v>
      </c>
      <c r="L513" s="10" t="str">
        <f t="shared" si="23"/>
        <v>指定文化財等の修理復旧に対する補助</v>
      </c>
      <c r="M513" s="214" t="s">
        <v>140</v>
      </c>
      <c r="N513" s="9" t="s">
        <v>2030</v>
      </c>
      <c r="O513" s="18">
        <v>2</v>
      </c>
      <c r="P513" s="169" t="s">
        <v>2060</v>
      </c>
      <c r="Q513" s="10" t="s">
        <v>1845</v>
      </c>
      <c r="R513" s="16" t="s">
        <v>517</v>
      </c>
      <c r="S513" s="17"/>
    </row>
    <row r="514" spans="1:19" ht="53.25" customHeight="1">
      <c r="A514" s="212">
        <v>511</v>
      </c>
      <c r="B514" s="14" t="s">
        <v>1848</v>
      </c>
      <c r="C514" s="153"/>
      <c r="D514" s="153">
        <v>1500</v>
      </c>
      <c r="E514" s="7">
        <f t="shared" si="22"/>
        <v>-1500</v>
      </c>
      <c r="F514" s="14" t="s">
        <v>1849</v>
      </c>
      <c r="G514" s="9" t="s">
        <v>1844</v>
      </c>
      <c r="H514" s="9" t="str">
        <f t="shared" si="24"/>
        <v>の</v>
      </c>
      <c r="I514" s="9" t="s">
        <v>511</v>
      </c>
      <c r="J514" s="10" t="s">
        <v>1850</v>
      </c>
      <c r="K514" s="9" t="s">
        <v>513</v>
      </c>
      <c r="L514" s="10" t="str">
        <f t="shared" si="23"/>
        <v>指定文化財等の保護育成に対する補助</v>
      </c>
      <c r="M514" s="214" t="s">
        <v>140</v>
      </c>
      <c r="N514" s="9" t="s">
        <v>2030</v>
      </c>
      <c r="O514" s="18">
        <v>15</v>
      </c>
      <c r="P514" s="169" t="s">
        <v>1683</v>
      </c>
      <c r="Q514" s="10" t="s">
        <v>1851</v>
      </c>
      <c r="R514" s="16" t="s">
        <v>517</v>
      </c>
      <c r="S514" s="17"/>
    </row>
    <row r="515" spans="1:19" ht="53.25" customHeight="1">
      <c r="A515" s="212">
        <v>512</v>
      </c>
      <c r="B515" s="14" t="s">
        <v>1852</v>
      </c>
      <c r="C515" s="153"/>
      <c r="D515" s="153">
        <v>13557</v>
      </c>
      <c r="E515" s="7">
        <f t="shared" si="22"/>
        <v>-13557</v>
      </c>
      <c r="F515" s="14" t="s">
        <v>1853</v>
      </c>
      <c r="G515" s="15" t="s">
        <v>520</v>
      </c>
      <c r="H515" s="9" t="str">
        <f t="shared" si="24"/>
        <v>の</v>
      </c>
      <c r="I515" s="9" t="s">
        <v>2010</v>
      </c>
      <c r="J515" s="10"/>
      <c r="K515" s="9" t="s">
        <v>513</v>
      </c>
      <c r="L515" s="10" t="str">
        <f t="shared" si="23"/>
        <v>団体の運営費（事務費等）に対する補助</v>
      </c>
      <c r="M515" s="214" t="s">
        <v>140</v>
      </c>
      <c r="N515" s="9" t="s">
        <v>2030</v>
      </c>
      <c r="O515" s="18">
        <v>1</v>
      </c>
      <c r="P515" s="169" t="s">
        <v>831</v>
      </c>
      <c r="Q515" s="10" t="s">
        <v>1854</v>
      </c>
      <c r="R515" s="16" t="s">
        <v>517</v>
      </c>
      <c r="S515" s="17"/>
    </row>
    <row r="516" spans="1:19" ht="53.25" customHeight="1">
      <c r="A516" s="212">
        <v>513</v>
      </c>
      <c r="B516" s="14" t="s">
        <v>1855</v>
      </c>
      <c r="C516" s="153"/>
      <c r="D516" s="153">
        <v>4374</v>
      </c>
      <c r="E516" s="7">
        <f t="shared" si="22"/>
        <v>-4374</v>
      </c>
      <c r="F516" s="14" t="s">
        <v>1856</v>
      </c>
      <c r="G516" s="15" t="s">
        <v>1857</v>
      </c>
      <c r="H516" s="9" t="str">
        <f t="shared" si="24"/>
        <v>の</v>
      </c>
      <c r="I516" s="9" t="s">
        <v>511</v>
      </c>
      <c r="J516" s="10" t="s">
        <v>2095</v>
      </c>
      <c r="K516" s="9" t="s">
        <v>513</v>
      </c>
      <c r="L516" s="10" t="str">
        <f t="shared" si="23"/>
        <v>私学団体の研究・研修に対する補助</v>
      </c>
      <c r="M516" s="214" t="s">
        <v>140</v>
      </c>
      <c r="N516" s="9" t="s">
        <v>2030</v>
      </c>
      <c r="O516" s="10">
        <v>2</v>
      </c>
      <c r="P516" s="169" t="s">
        <v>1858</v>
      </c>
      <c r="Q516" s="10" t="s">
        <v>1859</v>
      </c>
      <c r="R516" s="16" t="s">
        <v>2027</v>
      </c>
      <c r="S516" s="17"/>
    </row>
    <row r="517" spans="1:19" ht="53.25" customHeight="1">
      <c r="A517" s="212">
        <v>514</v>
      </c>
      <c r="B517" s="14" t="s">
        <v>1860</v>
      </c>
      <c r="C517" s="155"/>
      <c r="D517" s="153">
        <v>2752</v>
      </c>
      <c r="E517" s="7">
        <f aca="true" t="shared" si="25" ref="E517:E580">C517-D517</f>
        <v>-2752</v>
      </c>
      <c r="F517" s="14" t="s">
        <v>1861</v>
      </c>
      <c r="G517" s="9" t="s">
        <v>520</v>
      </c>
      <c r="H517" s="9" t="str">
        <f t="shared" si="24"/>
        <v>の</v>
      </c>
      <c r="I517" s="9" t="s">
        <v>2010</v>
      </c>
      <c r="J517" s="10"/>
      <c r="K517" s="9" t="s">
        <v>513</v>
      </c>
      <c r="L517" s="10" t="str">
        <f t="shared" si="23"/>
        <v>団体の運営費（事務費等）に対する補助</v>
      </c>
      <c r="M517" s="214" t="s">
        <v>140</v>
      </c>
      <c r="N517" s="9" t="s">
        <v>2030</v>
      </c>
      <c r="O517" s="10">
        <v>8</v>
      </c>
      <c r="P517" s="169" t="s">
        <v>1716</v>
      </c>
      <c r="Q517" s="10" t="s">
        <v>1862</v>
      </c>
      <c r="R517" s="16" t="s">
        <v>517</v>
      </c>
      <c r="S517" s="17"/>
    </row>
    <row r="518" spans="1:19" ht="53.25" customHeight="1">
      <c r="A518" s="212">
        <v>515</v>
      </c>
      <c r="B518" s="14" t="s">
        <v>1863</v>
      </c>
      <c r="C518" s="155"/>
      <c r="D518" s="153">
        <v>770</v>
      </c>
      <c r="E518" s="7">
        <f t="shared" si="25"/>
        <v>-770</v>
      </c>
      <c r="F518" s="14" t="s">
        <v>1864</v>
      </c>
      <c r="G518" s="15" t="s">
        <v>520</v>
      </c>
      <c r="H518" s="9" t="str">
        <f t="shared" si="24"/>
        <v>の</v>
      </c>
      <c r="I518" s="9" t="s">
        <v>2010</v>
      </c>
      <c r="J518" s="10"/>
      <c r="K518" s="9" t="s">
        <v>513</v>
      </c>
      <c r="L518" s="10" t="str">
        <f t="shared" si="23"/>
        <v>団体の運営費（事務費等）に対する補助</v>
      </c>
      <c r="M518" s="214" t="s">
        <v>140</v>
      </c>
      <c r="N518" s="9" t="s">
        <v>588</v>
      </c>
      <c r="O518" s="10">
        <v>1</v>
      </c>
      <c r="P518" s="169" t="s">
        <v>998</v>
      </c>
      <c r="Q518" s="10" t="s">
        <v>2827</v>
      </c>
      <c r="R518" s="16" t="s">
        <v>2027</v>
      </c>
      <c r="S518" s="17"/>
    </row>
    <row r="519" spans="1:19" ht="53.25" customHeight="1">
      <c r="A519" s="212">
        <v>516</v>
      </c>
      <c r="B519" s="14" t="s">
        <v>1865</v>
      </c>
      <c r="C519" s="155"/>
      <c r="D519" s="153">
        <v>800</v>
      </c>
      <c r="E519" s="7">
        <f t="shared" si="25"/>
        <v>-800</v>
      </c>
      <c r="F519" s="14" t="s">
        <v>1866</v>
      </c>
      <c r="G519" s="9" t="s">
        <v>520</v>
      </c>
      <c r="H519" s="9" t="str">
        <f t="shared" si="24"/>
        <v>の</v>
      </c>
      <c r="I519" s="9" t="s">
        <v>2010</v>
      </c>
      <c r="J519" s="10"/>
      <c r="K519" s="9" t="s">
        <v>513</v>
      </c>
      <c r="L519" s="10" t="str">
        <f t="shared" si="23"/>
        <v>団体の運営費（事務費等）に対する補助</v>
      </c>
      <c r="M519" s="214" t="s">
        <v>140</v>
      </c>
      <c r="N519" s="9" t="s">
        <v>588</v>
      </c>
      <c r="O519" s="10">
        <v>1</v>
      </c>
      <c r="P519" s="169" t="s">
        <v>2036</v>
      </c>
      <c r="Q519" s="10" t="s">
        <v>1867</v>
      </c>
      <c r="R519" s="16" t="s">
        <v>2027</v>
      </c>
      <c r="S519" s="17"/>
    </row>
    <row r="520" spans="1:19" ht="53.25" customHeight="1">
      <c r="A520" s="212">
        <v>517</v>
      </c>
      <c r="B520" s="14" t="s">
        <v>1868</v>
      </c>
      <c r="C520" s="153"/>
      <c r="D520" s="153">
        <v>100</v>
      </c>
      <c r="E520" s="7">
        <f t="shared" si="25"/>
        <v>-100</v>
      </c>
      <c r="F520" s="14" t="s">
        <v>1869</v>
      </c>
      <c r="G520" s="15" t="s">
        <v>520</v>
      </c>
      <c r="H520" s="9" t="str">
        <f t="shared" si="24"/>
        <v>の</v>
      </c>
      <c r="I520" s="9" t="s">
        <v>2010</v>
      </c>
      <c r="J520" s="10"/>
      <c r="K520" s="9" t="s">
        <v>513</v>
      </c>
      <c r="L520" s="10" t="str">
        <f t="shared" si="23"/>
        <v>団体の運営費（事務費等）に対する補助</v>
      </c>
      <c r="M520" s="214" t="s">
        <v>140</v>
      </c>
      <c r="N520" s="9" t="s">
        <v>2030</v>
      </c>
      <c r="O520" s="10">
        <v>1</v>
      </c>
      <c r="P520" s="169" t="s">
        <v>1426</v>
      </c>
      <c r="Q520" s="10" t="s">
        <v>1870</v>
      </c>
      <c r="R520" s="16" t="s">
        <v>2027</v>
      </c>
      <c r="S520" s="17"/>
    </row>
    <row r="521" spans="1:19" ht="53.25" customHeight="1">
      <c r="A521" s="212">
        <v>518</v>
      </c>
      <c r="B521" s="14" t="s">
        <v>2374</v>
      </c>
      <c r="C521" s="153"/>
      <c r="D521" s="153">
        <v>480</v>
      </c>
      <c r="E521" s="7">
        <f t="shared" si="25"/>
        <v>-480</v>
      </c>
      <c r="F521" s="14" t="s">
        <v>2828</v>
      </c>
      <c r="G521" s="9" t="s">
        <v>1871</v>
      </c>
      <c r="H521" s="9" t="str">
        <f t="shared" si="24"/>
        <v>の</v>
      </c>
      <c r="I521" s="9" t="s">
        <v>2010</v>
      </c>
      <c r="J521" s="10"/>
      <c r="K521" s="9" t="s">
        <v>513</v>
      </c>
      <c r="L521" s="10" t="str">
        <f t="shared" si="23"/>
        <v>教育大会等の運営費（事務費等）に対する補助</v>
      </c>
      <c r="M521" s="214" t="s">
        <v>140</v>
      </c>
      <c r="N521" s="9" t="s">
        <v>2030</v>
      </c>
      <c r="O521" s="10">
        <v>4</v>
      </c>
      <c r="P521" s="169" t="s">
        <v>749</v>
      </c>
      <c r="Q521" s="14" t="s">
        <v>1870</v>
      </c>
      <c r="R521" s="16" t="s">
        <v>552</v>
      </c>
      <c r="S521" s="17"/>
    </row>
    <row r="522" spans="1:19" ht="53.25" customHeight="1">
      <c r="A522" s="212">
        <v>519</v>
      </c>
      <c r="B522" s="14" t="s">
        <v>1872</v>
      </c>
      <c r="C522" s="153"/>
      <c r="D522" s="153">
        <v>56</v>
      </c>
      <c r="E522" s="7">
        <f t="shared" si="25"/>
        <v>-56</v>
      </c>
      <c r="F522" s="14" t="s">
        <v>1873</v>
      </c>
      <c r="G522" s="9" t="s">
        <v>2062</v>
      </c>
      <c r="H522" s="9" t="str">
        <f t="shared" si="24"/>
        <v>の</v>
      </c>
      <c r="I522" s="9" t="s">
        <v>2010</v>
      </c>
      <c r="J522" s="10"/>
      <c r="K522" s="9" t="s">
        <v>513</v>
      </c>
      <c r="L522" s="10" t="str">
        <f t="shared" si="23"/>
        <v>イベントの運営費（事務費等）に対する補助</v>
      </c>
      <c r="M522" s="214" t="s">
        <v>140</v>
      </c>
      <c r="N522" s="9" t="s">
        <v>2030</v>
      </c>
      <c r="O522" s="10">
        <v>1</v>
      </c>
      <c r="P522" s="169" t="s">
        <v>1363</v>
      </c>
      <c r="Q522" s="10" t="s">
        <v>2829</v>
      </c>
      <c r="R522" s="16" t="s">
        <v>552</v>
      </c>
      <c r="S522" s="17"/>
    </row>
    <row r="523" spans="1:19" ht="53.25" customHeight="1">
      <c r="A523" s="212">
        <v>520</v>
      </c>
      <c r="B523" s="14" t="s">
        <v>1874</v>
      </c>
      <c r="C523" s="153"/>
      <c r="D523" s="153">
        <v>84</v>
      </c>
      <c r="E523" s="7">
        <f t="shared" si="25"/>
        <v>-84</v>
      </c>
      <c r="F523" s="14" t="s">
        <v>1875</v>
      </c>
      <c r="G523" s="9" t="s">
        <v>2062</v>
      </c>
      <c r="H523" s="9" t="str">
        <f t="shared" si="24"/>
        <v>の</v>
      </c>
      <c r="I523" s="9" t="s">
        <v>2010</v>
      </c>
      <c r="J523" s="10"/>
      <c r="K523" s="9" t="s">
        <v>513</v>
      </c>
      <c r="L523" s="10" t="str">
        <f aca="true" t="shared" si="26" ref="L523:L556">IF(J523="",CONCATENATE(G523,H523,I523,K523),CONCATENATE(G523,H523,J523,K523))</f>
        <v>イベントの運営費（事務費等）に対する補助</v>
      </c>
      <c r="M523" s="214" t="s">
        <v>140</v>
      </c>
      <c r="N523" s="9" t="s">
        <v>2030</v>
      </c>
      <c r="O523" s="10">
        <v>1</v>
      </c>
      <c r="P523" s="169" t="s">
        <v>749</v>
      </c>
      <c r="Q523" s="10" t="s">
        <v>1876</v>
      </c>
      <c r="R523" s="16" t="s">
        <v>552</v>
      </c>
      <c r="S523" s="17"/>
    </row>
    <row r="524" spans="1:19" ht="53.25" customHeight="1">
      <c r="A524" s="212">
        <v>521</v>
      </c>
      <c r="B524" s="140" t="s">
        <v>2375</v>
      </c>
      <c r="C524" s="153"/>
      <c r="D524" s="153">
        <v>150</v>
      </c>
      <c r="E524" s="7">
        <f t="shared" si="25"/>
        <v>-150</v>
      </c>
      <c r="F524" s="14" t="s">
        <v>2830</v>
      </c>
      <c r="G524" s="9" t="s">
        <v>520</v>
      </c>
      <c r="H524" s="9" t="str">
        <f t="shared" si="24"/>
        <v>の</v>
      </c>
      <c r="I524" s="9" t="s">
        <v>2010</v>
      </c>
      <c r="J524" s="10"/>
      <c r="K524" s="9" t="s">
        <v>513</v>
      </c>
      <c r="L524" s="10" t="str">
        <f t="shared" si="26"/>
        <v>団体の運営費（事務費等）に対する補助</v>
      </c>
      <c r="M524" s="214" t="s">
        <v>140</v>
      </c>
      <c r="N524" s="9" t="s">
        <v>2030</v>
      </c>
      <c r="O524" s="10">
        <v>2</v>
      </c>
      <c r="P524" s="169" t="s">
        <v>2831</v>
      </c>
      <c r="Q524" s="10" t="s">
        <v>1877</v>
      </c>
      <c r="R524" s="16" t="s">
        <v>552</v>
      </c>
      <c r="S524" s="17"/>
    </row>
    <row r="525" spans="1:19" ht="53.25" customHeight="1">
      <c r="A525" s="212">
        <v>522</v>
      </c>
      <c r="B525" s="14" t="s">
        <v>1878</v>
      </c>
      <c r="C525" s="155"/>
      <c r="D525" s="153">
        <v>500</v>
      </c>
      <c r="E525" s="7">
        <f t="shared" si="25"/>
        <v>-500</v>
      </c>
      <c r="F525" s="14" t="s">
        <v>1879</v>
      </c>
      <c r="G525" s="9" t="s">
        <v>520</v>
      </c>
      <c r="H525" s="9" t="str">
        <f t="shared" si="24"/>
        <v>の</v>
      </c>
      <c r="I525" s="9" t="s">
        <v>2010</v>
      </c>
      <c r="J525" s="10"/>
      <c r="K525" s="9" t="s">
        <v>513</v>
      </c>
      <c r="L525" s="10" t="str">
        <f t="shared" si="26"/>
        <v>団体の運営費（事務費等）に対する補助</v>
      </c>
      <c r="M525" s="214" t="s">
        <v>140</v>
      </c>
      <c r="N525" s="9" t="s">
        <v>514</v>
      </c>
      <c r="O525" s="10">
        <v>1</v>
      </c>
      <c r="P525" s="169" t="s">
        <v>545</v>
      </c>
      <c r="Q525" s="10" t="s">
        <v>1880</v>
      </c>
      <c r="R525" s="16" t="s">
        <v>517</v>
      </c>
      <c r="S525" s="17"/>
    </row>
    <row r="526" spans="1:19" ht="53.25" customHeight="1">
      <c r="A526" s="212">
        <v>523</v>
      </c>
      <c r="B526" s="27" t="s">
        <v>1881</v>
      </c>
      <c r="C526" s="155"/>
      <c r="D526" s="155">
        <v>5100</v>
      </c>
      <c r="E526" s="7">
        <f t="shared" si="25"/>
        <v>-5100</v>
      </c>
      <c r="F526" s="27" t="s">
        <v>1882</v>
      </c>
      <c r="G526" s="9" t="s">
        <v>520</v>
      </c>
      <c r="H526" s="9" t="str">
        <f t="shared" si="24"/>
        <v>の</v>
      </c>
      <c r="I526" s="9" t="s">
        <v>526</v>
      </c>
      <c r="J526" s="10"/>
      <c r="K526" s="9" t="s">
        <v>513</v>
      </c>
      <c r="L526" s="10" t="str">
        <f t="shared" si="26"/>
        <v>団体の事業費に対する補助</v>
      </c>
      <c r="M526" s="214" t="s">
        <v>140</v>
      </c>
      <c r="N526" s="9" t="s">
        <v>2030</v>
      </c>
      <c r="O526" s="66">
        <v>170</v>
      </c>
      <c r="P526" s="71" t="s">
        <v>2012</v>
      </c>
      <c r="Q526" s="31" t="s">
        <v>1883</v>
      </c>
      <c r="R526" s="16" t="s">
        <v>517</v>
      </c>
      <c r="S526" s="12"/>
    </row>
    <row r="527" spans="1:19" ht="53.25" customHeight="1">
      <c r="A527" s="212">
        <v>524</v>
      </c>
      <c r="B527" s="27" t="s">
        <v>1884</v>
      </c>
      <c r="C527" s="153"/>
      <c r="D527" s="155">
        <v>900</v>
      </c>
      <c r="E527" s="7">
        <f t="shared" si="25"/>
        <v>-900</v>
      </c>
      <c r="F527" s="27" t="s">
        <v>1885</v>
      </c>
      <c r="G527" s="9" t="s">
        <v>520</v>
      </c>
      <c r="H527" s="9" t="str">
        <f t="shared" si="24"/>
        <v>の</v>
      </c>
      <c r="I527" s="9" t="s">
        <v>2010</v>
      </c>
      <c r="J527" s="10"/>
      <c r="K527" s="9" t="s">
        <v>513</v>
      </c>
      <c r="L527" s="10" t="str">
        <f t="shared" si="26"/>
        <v>団体の運営費（事務費等）に対する補助</v>
      </c>
      <c r="M527" s="214" t="s">
        <v>140</v>
      </c>
      <c r="N527" s="9" t="s">
        <v>2030</v>
      </c>
      <c r="O527" s="10">
        <v>60</v>
      </c>
      <c r="P527" s="71" t="s">
        <v>2012</v>
      </c>
      <c r="Q527" s="31" t="s">
        <v>1886</v>
      </c>
      <c r="R527" s="16" t="s">
        <v>517</v>
      </c>
      <c r="S527" s="12"/>
    </row>
    <row r="528" spans="1:19" ht="53.25" customHeight="1">
      <c r="A528" s="212">
        <v>525</v>
      </c>
      <c r="B528" s="27" t="s">
        <v>2376</v>
      </c>
      <c r="C528" s="153"/>
      <c r="D528" s="155">
        <v>2600</v>
      </c>
      <c r="E528" s="7">
        <f t="shared" si="25"/>
        <v>-2600</v>
      </c>
      <c r="F528" s="27" t="s">
        <v>1887</v>
      </c>
      <c r="G528" s="9" t="s">
        <v>520</v>
      </c>
      <c r="H528" s="9" t="str">
        <f t="shared" si="24"/>
        <v>の</v>
      </c>
      <c r="I528" s="9" t="s">
        <v>2010</v>
      </c>
      <c r="J528" s="10"/>
      <c r="K528" s="9" t="s">
        <v>513</v>
      </c>
      <c r="L528" s="10" t="str">
        <f t="shared" si="26"/>
        <v>団体の運営費（事務費等）に対する補助</v>
      </c>
      <c r="M528" s="214" t="s">
        <v>140</v>
      </c>
      <c r="N528" s="9" t="s">
        <v>2030</v>
      </c>
      <c r="O528" s="10">
        <v>130</v>
      </c>
      <c r="P528" s="71" t="s">
        <v>2012</v>
      </c>
      <c r="Q528" s="56" t="s">
        <v>1888</v>
      </c>
      <c r="R528" s="16" t="s">
        <v>517</v>
      </c>
      <c r="S528" s="12"/>
    </row>
    <row r="529" spans="1:19" ht="53.25" customHeight="1">
      <c r="A529" s="212">
        <v>526</v>
      </c>
      <c r="B529" s="14" t="s">
        <v>1889</v>
      </c>
      <c r="C529" s="155"/>
      <c r="D529" s="153">
        <v>10365</v>
      </c>
      <c r="E529" s="7">
        <f t="shared" si="25"/>
        <v>-10365</v>
      </c>
      <c r="F529" s="14" t="s">
        <v>1890</v>
      </c>
      <c r="G529" s="9" t="s">
        <v>520</v>
      </c>
      <c r="H529" s="9" t="str">
        <f>IF(G529="","","の")</f>
        <v>の</v>
      </c>
      <c r="I529" s="9" t="s">
        <v>526</v>
      </c>
      <c r="J529" s="10" t="s">
        <v>1891</v>
      </c>
      <c r="K529" s="9" t="s">
        <v>513</v>
      </c>
      <c r="L529" s="10" t="str">
        <f t="shared" si="26"/>
        <v>団体の選挙啓発事業費に対する補助</v>
      </c>
      <c r="M529" s="214" t="s">
        <v>1892</v>
      </c>
      <c r="N529" s="9" t="s">
        <v>2030</v>
      </c>
      <c r="O529" s="18">
        <v>19</v>
      </c>
      <c r="P529" s="169" t="s">
        <v>626</v>
      </c>
      <c r="Q529" s="10" t="s">
        <v>1893</v>
      </c>
      <c r="R529" s="16" t="s">
        <v>517</v>
      </c>
      <c r="S529" s="17"/>
    </row>
    <row r="530" spans="1:19" ht="53.25" customHeight="1">
      <c r="A530" s="212">
        <v>527</v>
      </c>
      <c r="B530" s="14" t="s">
        <v>1894</v>
      </c>
      <c r="C530" s="155"/>
      <c r="D530" s="153">
        <v>2620</v>
      </c>
      <c r="E530" s="7">
        <f t="shared" si="25"/>
        <v>-2620</v>
      </c>
      <c r="F530" s="14" t="s">
        <v>1895</v>
      </c>
      <c r="G530" s="9" t="s">
        <v>1896</v>
      </c>
      <c r="H530" s="9" t="str">
        <f>IF(G530="","","の")</f>
        <v>の</v>
      </c>
      <c r="I530" s="9" t="s">
        <v>511</v>
      </c>
      <c r="J530" s="10" t="s">
        <v>1897</v>
      </c>
      <c r="K530" s="9" t="s">
        <v>513</v>
      </c>
      <c r="L530" s="10" t="str">
        <f t="shared" si="26"/>
        <v>市会議員の健康管理に対する補助</v>
      </c>
      <c r="M530" s="214" t="s">
        <v>1898</v>
      </c>
      <c r="N530" s="9" t="s">
        <v>514</v>
      </c>
      <c r="O530" s="18">
        <v>1</v>
      </c>
      <c r="P530" s="173" t="s">
        <v>659</v>
      </c>
      <c r="Q530" s="10" t="s">
        <v>1899</v>
      </c>
      <c r="R530" s="16" t="s">
        <v>517</v>
      </c>
      <c r="S530" s="17"/>
    </row>
    <row r="531" spans="1:19" ht="53.25" customHeight="1">
      <c r="A531" s="212">
        <v>528</v>
      </c>
      <c r="B531" s="14" t="s">
        <v>1900</v>
      </c>
      <c r="C531" s="155"/>
      <c r="D531" s="153">
        <v>567600</v>
      </c>
      <c r="E531" s="7">
        <f t="shared" si="25"/>
        <v>-567600</v>
      </c>
      <c r="F531" s="14" t="s">
        <v>1901</v>
      </c>
      <c r="G531" s="15" t="s">
        <v>1901</v>
      </c>
      <c r="H531" s="9" t="str">
        <f>IF(G531="","","の")</f>
        <v>の</v>
      </c>
      <c r="I531" s="9" t="s">
        <v>511</v>
      </c>
      <c r="J531" s="18" t="s">
        <v>1902</v>
      </c>
      <c r="K531" s="9" t="s">
        <v>513</v>
      </c>
      <c r="L531" s="10" t="str">
        <f t="shared" si="26"/>
        <v>会派又は議員の調査研究費に対する補助</v>
      </c>
      <c r="M531" s="214" t="s">
        <v>1898</v>
      </c>
      <c r="N531" s="9" t="s">
        <v>514</v>
      </c>
      <c r="O531" s="10">
        <v>23</v>
      </c>
      <c r="P531" s="173" t="s">
        <v>584</v>
      </c>
      <c r="Q531" s="10" t="s">
        <v>1903</v>
      </c>
      <c r="R531" s="16" t="s">
        <v>2027</v>
      </c>
      <c r="S531" s="17"/>
    </row>
    <row r="532" spans="1:19" ht="53.25" customHeight="1">
      <c r="A532" s="212">
        <v>529</v>
      </c>
      <c r="B532" s="14" t="s">
        <v>1904</v>
      </c>
      <c r="C532" s="153"/>
      <c r="D532" s="153">
        <v>1839</v>
      </c>
      <c r="E532" s="7">
        <f t="shared" si="25"/>
        <v>-1839</v>
      </c>
      <c r="F532" s="14" t="s">
        <v>1905</v>
      </c>
      <c r="G532" s="15" t="s">
        <v>520</v>
      </c>
      <c r="H532" s="9" t="s">
        <v>1286</v>
      </c>
      <c r="I532" s="9" t="s">
        <v>2010</v>
      </c>
      <c r="J532" s="18"/>
      <c r="K532" s="9" t="s">
        <v>513</v>
      </c>
      <c r="L532" s="10" t="str">
        <f t="shared" si="26"/>
        <v>団体の運営費（事務費等）に対する補助</v>
      </c>
      <c r="M532" s="215" t="s">
        <v>1906</v>
      </c>
      <c r="N532" s="9" t="s">
        <v>2030</v>
      </c>
      <c r="O532" s="10">
        <v>1</v>
      </c>
      <c r="P532" s="169" t="s">
        <v>1454</v>
      </c>
      <c r="Q532" s="10" t="s">
        <v>1907</v>
      </c>
      <c r="R532" s="16" t="s">
        <v>517</v>
      </c>
      <c r="S532" s="17"/>
    </row>
    <row r="533" spans="1:19" ht="53.25" customHeight="1">
      <c r="A533" s="212">
        <v>530</v>
      </c>
      <c r="B533" s="14" t="s">
        <v>1908</v>
      </c>
      <c r="C533" s="155"/>
      <c r="D533" s="153">
        <v>268</v>
      </c>
      <c r="E533" s="7">
        <f t="shared" si="25"/>
        <v>-268</v>
      </c>
      <c r="F533" s="14" t="s">
        <v>1909</v>
      </c>
      <c r="G533" s="9" t="s">
        <v>520</v>
      </c>
      <c r="H533" s="9" t="s">
        <v>1286</v>
      </c>
      <c r="I533" s="9" t="s">
        <v>526</v>
      </c>
      <c r="J533" s="10"/>
      <c r="K533" s="9" t="s">
        <v>513</v>
      </c>
      <c r="L533" s="10" t="str">
        <f t="shared" si="26"/>
        <v>団体の事業費に対する補助</v>
      </c>
      <c r="M533" s="215" t="s">
        <v>1906</v>
      </c>
      <c r="N533" s="9" t="s">
        <v>2030</v>
      </c>
      <c r="O533" s="10">
        <v>1</v>
      </c>
      <c r="P533" s="169" t="s">
        <v>536</v>
      </c>
      <c r="Q533" s="10" t="s">
        <v>1910</v>
      </c>
      <c r="R533" s="16" t="s">
        <v>517</v>
      </c>
      <c r="S533" s="17"/>
    </row>
    <row r="534" spans="1:19" ht="53.25" customHeight="1">
      <c r="A534" s="212">
        <v>531</v>
      </c>
      <c r="B534" s="27" t="s">
        <v>1911</v>
      </c>
      <c r="C534" s="155"/>
      <c r="D534" s="155">
        <v>1600</v>
      </c>
      <c r="E534" s="7">
        <f t="shared" si="25"/>
        <v>-1600</v>
      </c>
      <c r="F534" s="14" t="s">
        <v>1912</v>
      </c>
      <c r="G534" s="9" t="s">
        <v>520</v>
      </c>
      <c r="H534" s="9" t="s">
        <v>1286</v>
      </c>
      <c r="I534" s="9" t="s">
        <v>526</v>
      </c>
      <c r="J534" s="10"/>
      <c r="K534" s="9" t="s">
        <v>513</v>
      </c>
      <c r="L534" s="10" t="str">
        <f t="shared" si="26"/>
        <v>団体の事業費に対する補助</v>
      </c>
      <c r="M534" s="215" t="s">
        <v>1906</v>
      </c>
      <c r="N534" s="9" t="s">
        <v>2030</v>
      </c>
      <c r="O534" s="10">
        <v>1</v>
      </c>
      <c r="P534" s="169" t="s">
        <v>554</v>
      </c>
      <c r="Q534" s="10" t="s">
        <v>1913</v>
      </c>
      <c r="R534" s="16" t="s">
        <v>517</v>
      </c>
      <c r="S534" s="17"/>
    </row>
    <row r="535" spans="1:19" ht="53.25" customHeight="1">
      <c r="A535" s="212">
        <v>532</v>
      </c>
      <c r="B535" s="27" t="s">
        <v>1914</v>
      </c>
      <c r="C535" s="153"/>
      <c r="D535" s="155">
        <v>650</v>
      </c>
      <c r="E535" s="7">
        <f t="shared" si="25"/>
        <v>-650</v>
      </c>
      <c r="F535" s="14" t="s">
        <v>1915</v>
      </c>
      <c r="G535" s="9" t="s">
        <v>520</v>
      </c>
      <c r="H535" s="9" t="s">
        <v>1286</v>
      </c>
      <c r="I535" s="9" t="s">
        <v>526</v>
      </c>
      <c r="J535" s="18"/>
      <c r="K535" s="9" t="s">
        <v>513</v>
      </c>
      <c r="L535" s="10" t="str">
        <f t="shared" si="26"/>
        <v>団体の事業費に対する補助</v>
      </c>
      <c r="M535" s="215" t="s">
        <v>1906</v>
      </c>
      <c r="N535" s="9" t="s">
        <v>2030</v>
      </c>
      <c r="O535" s="10">
        <v>1</v>
      </c>
      <c r="P535" s="169" t="s">
        <v>608</v>
      </c>
      <c r="Q535" s="10" t="s">
        <v>1916</v>
      </c>
      <c r="R535" s="16" t="s">
        <v>517</v>
      </c>
      <c r="S535" s="17"/>
    </row>
    <row r="536" spans="1:19" ht="53.25" customHeight="1">
      <c r="A536" s="212">
        <v>533</v>
      </c>
      <c r="B536" s="14" t="s">
        <v>2377</v>
      </c>
      <c r="C536" s="153"/>
      <c r="D536" s="153">
        <v>508</v>
      </c>
      <c r="E536" s="7">
        <f t="shared" si="25"/>
        <v>-508</v>
      </c>
      <c r="F536" s="14" t="s">
        <v>2832</v>
      </c>
      <c r="G536" s="9" t="s">
        <v>520</v>
      </c>
      <c r="H536" s="9" t="s">
        <v>1286</v>
      </c>
      <c r="I536" s="9" t="s">
        <v>526</v>
      </c>
      <c r="J536" s="10"/>
      <c r="K536" s="9" t="s">
        <v>513</v>
      </c>
      <c r="L536" s="10" t="str">
        <f t="shared" si="26"/>
        <v>団体の事業費に対する補助</v>
      </c>
      <c r="M536" s="215" t="s">
        <v>1906</v>
      </c>
      <c r="N536" s="9" t="s">
        <v>636</v>
      </c>
      <c r="O536" s="66">
        <v>3</v>
      </c>
      <c r="P536" s="169" t="s">
        <v>609</v>
      </c>
      <c r="Q536" s="10" t="s">
        <v>2833</v>
      </c>
      <c r="R536" s="16" t="s">
        <v>517</v>
      </c>
      <c r="S536" s="17"/>
    </row>
    <row r="537" spans="1:19" ht="53.25" customHeight="1">
      <c r="A537" s="212">
        <v>534</v>
      </c>
      <c r="B537" s="14" t="s">
        <v>1917</v>
      </c>
      <c r="C537" s="153"/>
      <c r="D537" s="153">
        <v>520</v>
      </c>
      <c r="E537" s="7">
        <f t="shared" si="25"/>
        <v>-520</v>
      </c>
      <c r="F537" s="14" t="s">
        <v>1918</v>
      </c>
      <c r="G537" s="9" t="s">
        <v>520</v>
      </c>
      <c r="H537" s="9" t="s">
        <v>1286</v>
      </c>
      <c r="I537" s="9" t="s">
        <v>526</v>
      </c>
      <c r="J537" s="18"/>
      <c r="K537" s="9" t="s">
        <v>513</v>
      </c>
      <c r="L537" s="10" t="str">
        <f t="shared" si="26"/>
        <v>団体の事業費に対する補助</v>
      </c>
      <c r="M537" s="215" t="s">
        <v>1906</v>
      </c>
      <c r="N537" s="9" t="s">
        <v>2030</v>
      </c>
      <c r="O537" s="10">
        <v>4</v>
      </c>
      <c r="P537" s="169" t="s">
        <v>555</v>
      </c>
      <c r="Q537" s="10" t="s">
        <v>1919</v>
      </c>
      <c r="R537" s="11" t="s">
        <v>517</v>
      </c>
      <c r="S537" s="17"/>
    </row>
    <row r="538" spans="1:19" ht="53.25" customHeight="1">
      <c r="A538" s="212">
        <v>535</v>
      </c>
      <c r="B538" s="27" t="s">
        <v>1920</v>
      </c>
      <c r="C538" s="153"/>
      <c r="D538" s="155">
        <v>186</v>
      </c>
      <c r="E538" s="7">
        <f t="shared" si="25"/>
        <v>-186</v>
      </c>
      <c r="F538" s="14" t="s">
        <v>1921</v>
      </c>
      <c r="G538" s="9" t="s">
        <v>1023</v>
      </c>
      <c r="H538" s="9" t="s">
        <v>1286</v>
      </c>
      <c r="I538" s="9" t="s">
        <v>511</v>
      </c>
      <c r="J538" s="10" t="s">
        <v>1922</v>
      </c>
      <c r="K538" s="9" t="s">
        <v>513</v>
      </c>
      <c r="L538" s="10" t="str">
        <f t="shared" si="26"/>
        <v>施設の管理運営に対する補助</v>
      </c>
      <c r="M538" s="215" t="s">
        <v>1906</v>
      </c>
      <c r="N538" s="9" t="s">
        <v>2030</v>
      </c>
      <c r="O538" s="10">
        <v>1</v>
      </c>
      <c r="P538" s="169" t="s">
        <v>749</v>
      </c>
      <c r="Q538" s="10" t="s">
        <v>1923</v>
      </c>
      <c r="R538" s="16" t="s">
        <v>517</v>
      </c>
      <c r="S538" s="17"/>
    </row>
    <row r="539" spans="1:19" ht="53.25" customHeight="1">
      <c r="A539" s="212">
        <v>536</v>
      </c>
      <c r="B539" s="27" t="s">
        <v>1924</v>
      </c>
      <c r="C539" s="153"/>
      <c r="D539" s="155">
        <v>169</v>
      </c>
      <c r="E539" s="7">
        <f t="shared" si="25"/>
        <v>-169</v>
      </c>
      <c r="F539" s="14" t="s">
        <v>1925</v>
      </c>
      <c r="G539" s="9" t="s">
        <v>1023</v>
      </c>
      <c r="H539" s="9" t="s">
        <v>1286</v>
      </c>
      <c r="I539" s="9" t="s">
        <v>511</v>
      </c>
      <c r="J539" s="18" t="s">
        <v>1922</v>
      </c>
      <c r="K539" s="9" t="s">
        <v>513</v>
      </c>
      <c r="L539" s="10" t="str">
        <f t="shared" si="26"/>
        <v>施設の管理運営に対する補助</v>
      </c>
      <c r="M539" s="215" t="s">
        <v>1906</v>
      </c>
      <c r="N539" s="9" t="s">
        <v>2030</v>
      </c>
      <c r="O539" s="10">
        <v>2</v>
      </c>
      <c r="P539" s="169" t="s">
        <v>529</v>
      </c>
      <c r="Q539" s="10" t="s">
        <v>1923</v>
      </c>
      <c r="R539" s="16" t="s">
        <v>517</v>
      </c>
      <c r="S539" s="17"/>
    </row>
    <row r="540" spans="1:19" ht="53.25" customHeight="1">
      <c r="A540" s="212">
        <v>537</v>
      </c>
      <c r="B540" s="27" t="s">
        <v>1926</v>
      </c>
      <c r="C540" s="153"/>
      <c r="D540" s="155">
        <v>245</v>
      </c>
      <c r="E540" s="7">
        <f t="shared" si="25"/>
        <v>-245</v>
      </c>
      <c r="F540" s="14" t="s">
        <v>1927</v>
      </c>
      <c r="G540" s="9" t="s">
        <v>520</v>
      </c>
      <c r="H540" s="9" t="s">
        <v>1286</v>
      </c>
      <c r="I540" s="9" t="s">
        <v>526</v>
      </c>
      <c r="J540" s="18"/>
      <c r="K540" s="9" t="s">
        <v>513</v>
      </c>
      <c r="L540" s="10" t="str">
        <f t="shared" si="26"/>
        <v>団体の事業費に対する補助</v>
      </c>
      <c r="M540" s="215" t="s">
        <v>1906</v>
      </c>
      <c r="N540" s="9" t="s">
        <v>2030</v>
      </c>
      <c r="O540" s="10">
        <v>4</v>
      </c>
      <c r="P540" s="169" t="s">
        <v>536</v>
      </c>
      <c r="Q540" s="10" t="s">
        <v>1928</v>
      </c>
      <c r="R540" s="16" t="s">
        <v>517</v>
      </c>
      <c r="S540" s="17"/>
    </row>
    <row r="541" spans="1:19" ht="53.25" customHeight="1">
      <c r="A541" s="212">
        <v>538</v>
      </c>
      <c r="B541" s="14" t="s">
        <v>2378</v>
      </c>
      <c r="C541" s="155"/>
      <c r="D541" s="153">
        <v>200</v>
      </c>
      <c r="E541" s="7">
        <f t="shared" si="25"/>
        <v>-200</v>
      </c>
      <c r="F541" s="14" t="s">
        <v>1918</v>
      </c>
      <c r="G541" s="15" t="s">
        <v>520</v>
      </c>
      <c r="H541" s="9" t="s">
        <v>1286</v>
      </c>
      <c r="I541" s="9" t="s">
        <v>526</v>
      </c>
      <c r="J541" s="18"/>
      <c r="K541" s="9" t="s">
        <v>513</v>
      </c>
      <c r="L541" s="10" t="str">
        <f t="shared" si="26"/>
        <v>団体の事業費に対する補助</v>
      </c>
      <c r="M541" s="215" t="s">
        <v>1906</v>
      </c>
      <c r="N541" s="9" t="s">
        <v>2030</v>
      </c>
      <c r="O541" s="10">
        <v>1</v>
      </c>
      <c r="P541" s="169" t="s">
        <v>609</v>
      </c>
      <c r="Q541" s="10" t="s">
        <v>2834</v>
      </c>
      <c r="R541" s="16" t="s">
        <v>517</v>
      </c>
      <c r="S541" s="17"/>
    </row>
    <row r="542" spans="1:19" ht="53.25" customHeight="1">
      <c r="A542" s="212">
        <v>539</v>
      </c>
      <c r="B542" s="27" t="s">
        <v>1929</v>
      </c>
      <c r="C542" s="153"/>
      <c r="D542" s="155">
        <v>200</v>
      </c>
      <c r="E542" s="7">
        <f t="shared" si="25"/>
        <v>-200</v>
      </c>
      <c r="F542" s="14" t="s">
        <v>1930</v>
      </c>
      <c r="G542" s="9" t="s">
        <v>1930</v>
      </c>
      <c r="H542" s="9" t="s">
        <v>1286</v>
      </c>
      <c r="I542" s="9" t="s">
        <v>2010</v>
      </c>
      <c r="J542" s="10"/>
      <c r="K542" s="9" t="s">
        <v>513</v>
      </c>
      <c r="L542" s="10" t="str">
        <f t="shared" si="26"/>
        <v>鶴見区水防協議会の運営費（事務費等）に対する補助</v>
      </c>
      <c r="M542" s="215" t="s">
        <v>1906</v>
      </c>
      <c r="N542" s="9" t="s">
        <v>2030</v>
      </c>
      <c r="O542" s="10">
        <v>1</v>
      </c>
      <c r="P542" s="169" t="s">
        <v>749</v>
      </c>
      <c r="Q542" s="10" t="s">
        <v>1931</v>
      </c>
      <c r="R542" s="16" t="s">
        <v>517</v>
      </c>
      <c r="S542" s="17"/>
    </row>
    <row r="543" spans="1:19" ht="53.25" customHeight="1">
      <c r="A543" s="212">
        <v>540</v>
      </c>
      <c r="B543" s="27" t="s">
        <v>1932</v>
      </c>
      <c r="C543" s="153"/>
      <c r="D543" s="155">
        <v>180</v>
      </c>
      <c r="E543" s="7">
        <f t="shared" si="25"/>
        <v>-180</v>
      </c>
      <c r="F543" s="14" t="s">
        <v>1933</v>
      </c>
      <c r="G543" s="9" t="s">
        <v>520</v>
      </c>
      <c r="H543" s="9" t="s">
        <v>1286</v>
      </c>
      <c r="I543" s="9" t="s">
        <v>2010</v>
      </c>
      <c r="J543" s="10"/>
      <c r="K543" s="9" t="s">
        <v>513</v>
      </c>
      <c r="L543" s="10" t="str">
        <f t="shared" si="26"/>
        <v>団体の運営費（事務費等）に対する補助</v>
      </c>
      <c r="M543" s="215" t="s">
        <v>1906</v>
      </c>
      <c r="N543" s="9" t="s">
        <v>2030</v>
      </c>
      <c r="O543" s="10">
        <v>6</v>
      </c>
      <c r="P543" s="169" t="s">
        <v>536</v>
      </c>
      <c r="Q543" s="10" t="s">
        <v>1934</v>
      </c>
      <c r="R543" s="16" t="s">
        <v>517</v>
      </c>
      <c r="S543" s="17"/>
    </row>
    <row r="544" spans="1:19" ht="53.25" customHeight="1">
      <c r="A544" s="212">
        <v>541</v>
      </c>
      <c r="B544" s="14" t="s">
        <v>1935</v>
      </c>
      <c r="C544" s="153"/>
      <c r="D544" s="153">
        <v>720</v>
      </c>
      <c r="E544" s="7">
        <f t="shared" si="25"/>
        <v>-720</v>
      </c>
      <c r="F544" s="14" t="s">
        <v>1936</v>
      </c>
      <c r="G544" s="9" t="s">
        <v>520</v>
      </c>
      <c r="H544" s="9" t="s">
        <v>1286</v>
      </c>
      <c r="I544" s="9" t="s">
        <v>526</v>
      </c>
      <c r="J544" s="10"/>
      <c r="K544" s="9" t="s">
        <v>513</v>
      </c>
      <c r="L544" s="10" t="str">
        <f t="shared" si="26"/>
        <v>団体の事業費に対する補助</v>
      </c>
      <c r="M544" s="215" t="s">
        <v>1906</v>
      </c>
      <c r="N544" s="9" t="s">
        <v>2030</v>
      </c>
      <c r="O544" s="10">
        <v>6</v>
      </c>
      <c r="P544" s="169" t="s">
        <v>998</v>
      </c>
      <c r="Q544" s="10" t="s">
        <v>1937</v>
      </c>
      <c r="R544" s="16" t="s">
        <v>2027</v>
      </c>
      <c r="S544" s="17"/>
    </row>
    <row r="545" spans="1:19" ht="53.25" customHeight="1">
      <c r="A545" s="212">
        <v>542</v>
      </c>
      <c r="B545" s="14" t="s">
        <v>1938</v>
      </c>
      <c r="C545" s="153"/>
      <c r="D545" s="153">
        <v>220</v>
      </c>
      <c r="E545" s="7">
        <f t="shared" si="25"/>
        <v>-220</v>
      </c>
      <c r="F545" s="14" t="s">
        <v>1939</v>
      </c>
      <c r="G545" s="9" t="s">
        <v>520</v>
      </c>
      <c r="H545" s="9" t="s">
        <v>1286</v>
      </c>
      <c r="I545" s="9" t="s">
        <v>2010</v>
      </c>
      <c r="J545" s="10"/>
      <c r="K545" s="9" t="s">
        <v>513</v>
      </c>
      <c r="L545" s="10" t="str">
        <f t="shared" si="26"/>
        <v>団体の運営費（事務費等）に対する補助</v>
      </c>
      <c r="M545" s="215" t="s">
        <v>1906</v>
      </c>
      <c r="N545" s="9" t="s">
        <v>2030</v>
      </c>
      <c r="O545" s="10">
        <v>22</v>
      </c>
      <c r="P545" s="169" t="s">
        <v>2005</v>
      </c>
      <c r="Q545" s="10" t="s">
        <v>1940</v>
      </c>
      <c r="R545" s="16" t="s">
        <v>2027</v>
      </c>
      <c r="S545" s="17"/>
    </row>
    <row r="546" spans="1:20" ht="53.25" customHeight="1">
      <c r="A546" s="212">
        <v>543</v>
      </c>
      <c r="B546" s="14" t="s">
        <v>1941</v>
      </c>
      <c r="C546" s="153"/>
      <c r="D546" s="153">
        <v>592</v>
      </c>
      <c r="E546" s="7">
        <f t="shared" si="25"/>
        <v>-592</v>
      </c>
      <c r="F546" s="14" t="s">
        <v>1942</v>
      </c>
      <c r="G546" s="9" t="s">
        <v>520</v>
      </c>
      <c r="H546" s="9" t="s">
        <v>1286</v>
      </c>
      <c r="I546" s="9" t="s">
        <v>2010</v>
      </c>
      <c r="J546" s="10"/>
      <c r="K546" s="9" t="s">
        <v>513</v>
      </c>
      <c r="L546" s="10" t="str">
        <f t="shared" si="26"/>
        <v>団体の運営費（事務費等）に対する補助</v>
      </c>
      <c r="M546" s="215" t="s">
        <v>1906</v>
      </c>
      <c r="N546" s="9" t="s">
        <v>2030</v>
      </c>
      <c r="O546" s="10">
        <v>16</v>
      </c>
      <c r="P546" s="169" t="s">
        <v>524</v>
      </c>
      <c r="Q546" s="10" t="s">
        <v>1943</v>
      </c>
      <c r="R546" s="16" t="s">
        <v>2027</v>
      </c>
      <c r="S546" s="17"/>
      <c r="T546" s="203"/>
    </row>
    <row r="547" spans="1:19" ht="53.25" customHeight="1">
      <c r="A547" s="212">
        <v>544</v>
      </c>
      <c r="B547" s="14" t="s">
        <v>2379</v>
      </c>
      <c r="C547" s="153"/>
      <c r="D547" s="153">
        <v>1559</v>
      </c>
      <c r="E547" s="7">
        <f t="shared" si="25"/>
        <v>-1559</v>
      </c>
      <c r="F547" s="14" t="s">
        <v>2835</v>
      </c>
      <c r="G547" s="9" t="s">
        <v>520</v>
      </c>
      <c r="H547" s="9" t="s">
        <v>1286</v>
      </c>
      <c r="I547" s="9" t="s">
        <v>2010</v>
      </c>
      <c r="J547" s="10"/>
      <c r="K547" s="9" t="s">
        <v>513</v>
      </c>
      <c r="L547" s="10" t="str">
        <f t="shared" si="26"/>
        <v>団体の運営費（事務費等）に対する補助</v>
      </c>
      <c r="M547" s="215" t="s">
        <v>1906</v>
      </c>
      <c r="N547" s="9" t="s">
        <v>2030</v>
      </c>
      <c r="O547" s="10">
        <v>1</v>
      </c>
      <c r="P547" s="169" t="s">
        <v>1944</v>
      </c>
      <c r="Q547" s="10" t="s">
        <v>2836</v>
      </c>
      <c r="R547" s="16" t="s">
        <v>2027</v>
      </c>
      <c r="S547" s="17"/>
    </row>
    <row r="548" spans="1:19" ht="53.25" customHeight="1">
      <c r="A548" s="212">
        <v>545</v>
      </c>
      <c r="B548" s="14" t="s">
        <v>1945</v>
      </c>
      <c r="C548" s="153"/>
      <c r="D548" s="153">
        <v>550</v>
      </c>
      <c r="E548" s="7">
        <f t="shared" si="25"/>
        <v>-550</v>
      </c>
      <c r="F548" s="14" t="s">
        <v>1946</v>
      </c>
      <c r="G548" s="9" t="s">
        <v>520</v>
      </c>
      <c r="H548" s="9" t="s">
        <v>1286</v>
      </c>
      <c r="I548" s="9" t="s">
        <v>2010</v>
      </c>
      <c r="J548" s="10"/>
      <c r="K548" s="9" t="s">
        <v>513</v>
      </c>
      <c r="L548" s="10" t="str">
        <f t="shared" si="26"/>
        <v>団体の運営費（事務費等）に対する補助</v>
      </c>
      <c r="M548" s="215" t="s">
        <v>1906</v>
      </c>
      <c r="N548" s="9" t="s">
        <v>2030</v>
      </c>
      <c r="O548" s="10">
        <v>1</v>
      </c>
      <c r="P548" s="169" t="s">
        <v>537</v>
      </c>
      <c r="Q548" s="10" t="s">
        <v>1947</v>
      </c>
      <c r="R548" s="16" t="s">
        <v>2027</v>
      </c>
      <c r="S548" s="17"/>
    </row>
    <row r="549" spans="1:19" ht="53.25" customHeight="1">
      <c r="A549" s="212">
        <v>546</v>
      </c>
      <c r="B549" s="14" t="s">
        <v>1948</v>
      </c>
      <c r="C549" s="153"/>
      <c r="D549" s="153">
        <v>1332</v>
      </c>
      <c r="E549" s="7">
        <f t="shared" si="25"/>
        <v>-1332</v>
      </c>
      <c r="F549" s="14" t="s">
        <v>1949</v>
      </c>
      <c r="G549" s="9" t="s">
        <v>520</v>
      </c>
      <c r="H549" s="9" t="s">
        <v>1286</v>
      </c>
      <c r="I549" s="9" t="s">
        <v>2010</v>
      </c>
      <c r="J549" s="10"/>
      <c r="K549" s="9" t="s">
        <v>513</v>
      </c>
      <c r="L549" s="10" t="str">
        <f t="shared" si="26"/>
        <v>団体の運営費（事務費等）に対する補助</v>
      </c>
      <c r="M549" s="215" t="s">
        <v>1906</v>
      </c>
      <c r="N549" s="9" t="s">
        <v>2030</v>
      </c>
      <c r="O549" s="10">
        <v>1</v>
      </c>
      <c r="P549" s="169" t="s">
        <v>1716</v>
      </c>
      <c r="Q549" s="10" t="s">
        <v>1950</v>
      </c>
      <c r="R549" s="16" t="s">
        <v>2027</v>
      </c>
      <c r="S549" s="17"/>
    </row>
    <row r="550" spans="1:19" ht="53.25" customHeight="1">
      <c r="A550" s="212">
        <v>547</v>
      </c>
      <c r="B550" s="27" t="s">
        <v>1951</v>
      </c>
      <c r="C550" s="153"/>
      <c r="D550" s="155">
        <v>800</v>
      </c>
      <c r="E550" s="7">
        <f t="shared" si="25"/>
        <v>-800</v>
      </c>
      <c r="F550" s="14" t="s">
        <v>1552</v>
      </c>
      <c r="G550" s="9" t="s">
        <v>520</v>
      </c>
      <c r="H550" s="9" t="s">
        <v>1286</v>
      </c>
      <c r="I550" s="9" t="s">
        <v>526</v>
      </c>
      <c r="J550" s="10"/>
      <c r="K550" s="9" t="s">
        <v>513</v>
      </c>
      <c r="L550" s="10" t="str">
        <f t="shared" si="26"/>
        <v>団体の事業費に対する補助</v>
      </c>
      <c r="M550" s="215" t="s">
        <v>1906</v>
      </c>
      <c r="N550" s="9" t="s">
        <v>2030</v>
      </c>
      <c r="O550" s="10">
        <v>9</v>
      </c>
      <c r="P550" s="169" t="s">
        <v>2036</v>
      </c>
      <c r="Q550" s="10" t="s">
        <v>1952</v>
      </c>
      <c r="R550" s="16" t="s">
        <v>2027</v>
      </c>
      <c r="S550" s="17"/>
    </row>
    <row r="551" spans="1:19" ht="53.25" customHeight="1">
      <c r="A551" s="212">
        <v>548</v>
      </c>
      <c r="B551" s="14" t="s">
        <v>1953</v>
      </c>
      <c r="C551" s="153"/>
      <c r="D551" s="153">
        <v>5600</v>
      </c>
      <c r="E551" s="7">
        <f t="shared" si="25"/>
        <v>-5600</v>
      </c>
      <c r="F551" s="14" t="s">
        <v>1954</v>
      </c>
      <c r="G551" s="15" t="s">
        <v>2062</v>
      </c>
      <c r="H551" s="9" t="s">
        <v>1286</v>
      </c>
      <c r="I551" s="9" t="s">
        <v>2010</v>
      </c>
      <c r="J551" s="18"/>
      <c r="K551" s="9" t="s">
        <v>513</v>
      </c>
      <c r="L551" s="10" t="str">
        <f t="shared" si="26"/>
        <v>イベントの運営費（事務費等）に対する補助</v>
      </c>
      <c r="M551" s="215" t="s">
        <v>1906</v>
      </c>
      <c r="N551" s="9" t="s">
        <v>2030</v>
      </c>
      <c r="O551" s="10">
        <v>3</v>
      </c>
      <c r="P551" s="169" t="s">
        <v>2060</v>
      </c>
      <c r="Q551" s="10" t="s">
        <v>1955</v>
      </c>
      <c r="R551" s="16" t="s">
        <v>517</v>
      </c>
      <c r="S551" s="17"/>
    </row>
    <row r="552" spans="1:19" ht="53.25" customHeight="1">
      <c r="A552" s="212">
        <v>549</v>
      </c>
      <c r="B552" s="14" t="s">
        <v>1956</v>
      </c>
      <c r="C552" s="153"/>
      <c r="D552" s="153">
        <v>540</v>
      </c>
      <c r="E552" s="7">
        <f t="shared" si="25"/>
        <v>-540</v>
      </c>
      <c r="F552" s="14" t="s">
        <v>1957</v>
      </c>
      <c r="G552" s="15" t="s">
        <v>2062</v>
      </c>
      <c r="H552" s="9" t="s">
        <v>1286</v>
      </c>
      <c r="I552" s="9" t="s">
        <v>526</v>
      </c>
      <c r="J552" s="18"/>
      <c r="K552" s="9" t="s">
        <v>513</v>
      </c>
      <c r="L552" s="10" t="str">
        <f t="shared" si="26"/>
        <v>イベントの事業費に対する補助</v>
      </c>
      <c r="M552" s="215" t="s">
        <v>1906</v>
      </c>
      <c r="N552" s="9" t="s">
        <v>2030</v>
      </c>
      <c r="O552" s="10">
        <v>1</v>
      </c>
      <c r="P552" s="169" t="s">
        <v>2016</v>
      </c>
      <c r="Q552" s="10" t="s">
        <v>1958</v>
      </c>
      <c r="R552" s="16" t="s">
        <v>517</v>
      </c>
      <c r="S552" s="17"/>
    </row>
    <row r="553" spans="1:19" ht="53.25" customHeight="1">
      <c r="A553" s="212">
        <v>550</v>
      </c>
      <c r="B553" s="14" t="s">
        <v>2380</v>
      </c>
      <c r="C553" s="153"/>
      <c r="D553" s="153">
        <v>600</v>
      </c>
      <c r="E553" s="7">
        <f t="shared" si="25"/>
        <v>-600</v>
      </c>
      <c r="F553" s="14" t="s">
        <v>1959</v>
      </c>
      <c r="G553" s="15" t="s">
        <v>520</v>
      </c>
      <c r="H553" s="9" t="s">
        <v>1286</v>
      </c>
      <c r="I553" s="9" t="s">
        <v>2010</v>
      </c>
      <c r="J553" s="18"/>
      <c r="K553" s="9" t="s">
        <v>513</v>
      </c>
      <c r="L553" s="10" t="str">
        <f t="shared" si="26"/>
        <v>団体の運営費（事務費等）に対する補助</v>
      </c>
      <c r="M553" s="215" t="s">
        <v>1906</v>
      </c>
      <c r="N553" s="9" t="s">
        <v>2030</v>
      </c>
      <c r="O553" s="10">
        <v>4</v>
      </c>
      <c r="P553" s="169" t="s">
        <v>528</v>
      </c>
      <c r="Q553" s="10" t="s">
        <v>2837</v>
      </c>
      <c r="R553" s="16" t="s">
        <v>517</v>
      </c>
      <c r="S553" s="17"/>
    </row>
    <row r="554" spans="1:19" ht="53.25" customHeight="1">
      <c r="A554" s="212">
        <v>551</v>
      </c>
      <c r="B554" s="14" t="s">
        <v>2381</v>
      </c>
      <c r="C554" s="153"/>
      <c r="D554" s="153">
        <v>150</v>
      </c>
      <c r="E554" s="7">
        <f t="shared" si="25"/>
        <v>-150</v>
      </c>
      <c r="F554" s="14" t="s">
        <v>2001</v>
      </c>
      <c r="G554" s="15" t="s">
        <v>2001</v>
      </c>
      <c r="H554" s="9" t="s">
        <v>1286</v>
      </c>
      <c r="I554" s="9" t="s">
        <v>511</v>
      </c>
      <c r="J554" s="18" t="s">
        <v>1960</v>
      </c>
      <c r="K554" s="9" t="s">
        <v>513</v>
      </c>
      <c r="L554" s="10" t="str">
        <f t="shared" si="26"/>
        <v>自治会町内会の防犯灯修繕に対する補助</v>
      </c>
      <c r="M554" s="215" t="s">
        <v>1906</v>
      </c>
      <c r="N554" s="9" t="s">
        <v>514</v>
      </c>
      <c r="O554" s="10">
        <v>5</v>
      </c>
      <c r="P554" s="169" t="s">
        <v>515</v>
      </c>
      <c r="Q554" s="10" t="s">
        <v>1961</v>
      </c>
      <c r="R554" s="16" t="s">
        <v>517</v>
      </c>
      <c r="S554" s="17"/>
    </row>
    <row r="555" spans="1:19" ht="53.25" customHeight="1">
      <c r="A555" s="212">
        <v>552</v>
      </c>
      <c r="B555" s="14" t="s">
        <v>3032</v>
      </c>
      <c r="C555" s="153"/>
      <c r="D555" s="153">
        <v>2950</v>
      </c>
      <c r="E555" s="7">
        <f t="shared" si="25"/>
        <v>-2950</v>
      </c>
      <c r="F555" s="14" t="s">
        <v>2838</v>
      </c>
      <c r="G555" s="9" t="s">
        <v>3073</v>
      </c>
      <c r="H555" s="9" t="s">
        <v>1286</v>
      </c>
      <c r="I555" s="9" t="s">
        <v>526</v>
      </c>
      <c r="J555" s="10"/>
      <c r="K555" s="9" t="s">
        <v>513</v>
      </c>
      <c r="L555" s="10" t="str">
        <f t="shared" si="26"/>
        <v>団体・個人・法人の事業費に対する補助</v>
      </c>
      <c r="M555" s="215" t="s">
        <v>1906</v>
      </c>
      <c r="N555" s="9" t="s">
        <v>514</v>
      </c>
      <c r="O555" s="66">
        <v>21</v>
      </c>
      <c r="P555" s="169" t="s">
        <v>2489</v>
      </c>
      <c r="Q555" s="10" t="s">
        <v>3074</v>
      </c>
      <c r="R555" s="16" t="s">
        <v>517</v>
      </c>
      <c r="S555" s="12"/>
    </row>
    <row r="556" spans="1:19" ht="53.25" customHeight="1">
      <c r="A556" s="212">
        <v>553</v>
      </c>
      <c r="B556" s="14" t="s">
        <v>3033</v>
      </c>
      <c r="C556" s="153"/>
      <c r="D556" s="153">
        <v>58</v>
      </c>
      <c r="E556" s="7">
        <f t="shared" si="25"/>
        <v>-58</v>
      </c>
      <c r="F556" s="14" t="s">
        <v>2839</v>
      </c>
      <c r="G556" s="9" t="s">
        <v>520</v>
      </c>
      <c r="H556" s="9" t="s">
        <v>1286</v>
      </c>
      <c r="I556" s="9" t="s">
        <v>526</v>
      </c>
      <c r="J556" s="10"/>
      <c r="K556" s="9" t="s">
        <v>513</v>
      </c>
      <c r="L556" s="10" t="str">
        <f t="shared" si="26"/>
        <v>団体の事業費に対する補助</v>
      </c>
      <c r="M556" s="215" t="s">
        <v>1906</v>
      </c>
      <c r="N556" s="9" t="s">
        <v>514</v>
      </c>
      <c r="O556" s="66">
        <v>5</v>
      </c>
      <c r="P556" s="169" t="s">
        <v>2489</v>
      </c>
      <c r="Q556" s="10" t="s">
        <v>2840</v>
      </c>
      <c r="R556" s="16" t="s">
        <v>517</v>
      </c>
      <c r="S556" s="12"/>
    </row>
    <row r="557" spans="1:19" ht="53.25" customHeight="1">
      <c r="A557" s="212">
        <v>554</v>
      </c>
      <c r="B557" s="14" t="s">
        <v>3034</v>
      </c>
      <c r="C557" s="153"/>
      <c r="D557" s="153">
        <v>300</v>
      </c>
      <c r="E557" s="7">
        <f t="shared" si="25"/>
        <v>-300</v>
      </c>
      <c r="F557" s="14" t="s">
        <v>2841</v>
      </c>
      <c r="G557" s="9" t="s">
        <v>520</v>
      </c>
      <c r="H557" s="9" t="s">
        <v>1286</v>
      </c>
      <c r="I557" s="9" t="s">
        <v>526</v>
      </c>
      <c r="J557" s="10"/>
      <c r="K557" s="9" t="s">
        <v>513</v>
      </c>
      <c r="L557" s="10" t="str">
        <f>IF(J557="",CONCATENATE(G557,H557,I557,K557),CONCATENATE(G557,H557,J557,K557))</f>
        <v>団体の事業費に対する補助</v>
      </c>
      <c r="M557" s="215" t="s">
        <v>1906</v>
      </c>
      <c r="N557" s="9" t="s">
        <v>514</v>
      </c>
      <c r="O557" s="66">
        <v>1</v>
      </c>
      <c r="P557" s="169" t="s">
        <v>2489</v>
      </c>
      <c r="Q557" s="10" t="s">
        <v>2842</v>
      </c>
      <c r="R557" s="16" t="s">
        <v>517</v>
      </c>
      <c r="S557" s="17"/>
    </row>
    <row r="558" spans="1:19" ht="53.25" customHeight="1">
      <c r="A558" s="212">
        <v>555</v>
      </c>
      <c r="B558" s="72" t="s">
        <v>1962</v>
      </c>
      <c r="C558" s="153"/>
      <c r="D558" s="153">
        <v>90</v>
      </c>
      <c r="E558" s="7">
        <f t="shared" si="25"/>
        <v>-90</v>
      </c>
      <c r="F558" s="72" t="s">
        <v>1963</v>
      </c>
      <c r="G558" s="9" t="s">
        <v>1023</v>
      </c>
      <c r="H558" s="9" t="s">
        <v>1286</v>
      </c>
      <c r="I558" s="9" t="s">
        <v>2010</v>
      </c>
      <c r="J558" s="10"/>
      <c r="K558" s="9" t="s">
        <v>513</v>
      </c>
      <c r="L558" s="10" t="str">
        <f aca="true" t="shared" si="27" ref="L558:L621">IF(J558="",CONCATENATE(G558,H558,I558,K558),CONCATENATE(G558,H558,J558,K558))</f>
        <v>施設の運営費（事務費等）に対する補助</v>
      </c>
      <c r="M558" s="221" t="s">
        <v>1964</v>
      </c>
      <c r="N558" s="32" t="s">
        <v>2030</v>
      </c>
      <c r="O558" s="145">
        <v>2</v>
      </c>
      <c r="P558" s="189" t="s">
        <v>2058</v>
      </c>
      <c r="Q558" s="145" t="s">
        <v>1965</v>
      </c>
      <c r="R558" s="73" t="s">
        <v>517</v>
      </c>
      <c r="S558" s="11"/>
    </row>
    <row r="559" spans="1:19" ht="53.25" customHeight="1">
      <c r="A559" s="212">
        <v>556</v>
      </c>
      <c r="B559" s="72" t="s">
        <v>1966</v>
      </c>
      <c r="C559" s="153"/>
      <c r="D559" s="153">
        <v>1000</v>
      </c>
      <c r="E559" s="7">
        <f t="shared" si="25"/>
        <v>-1000</v>
      </c>
      <c r="F559" s="72" t="s">
        <v>1967</v>
      </c>
      <c r="G559" s="15" t="s">
        <v>520</v>
      </c>
      <c r="H559" s="9" t="s">
        <v>1286</v>
      </c>
      <c r="I559" s="9" t="s">
        <v>526</v>
      </c>
      <c r="J559" s="10"/>
      <c r="K559" s="9" t="s">
        <v>513</v>
      </c>
      <c r="L559" s="10" t="str">
        <f t="shared" si="27"/>
        <v>団体の事業費に対する補助</v>
      </c>
      <c r="M559" s="221" t="s">
        <v>1964</v>
      </c>
      <c r="N559" s="32" t="s">
        <v>2030</v>
      </c>
      <c r="O559" s="145">
        <v>1</v>
      </c>
      <c r="P559" s="189" t="s">
        <v>2058</v>
      </c>
      <c r="Q559" s="145" t="s">
        <v>1968</v>
      </c>
      <c r="R559" s="73" t="s">
        <v>2027</v>
      </c>
      <c r="S559" s="11"/>
    </row>
    <row r="560" spans="1:19" ht="53.25" customHeight="1">
      <c r="A560" s="212">
        <v>557</v>
      </c>
      <c r="B560" s="72" t="s">
        <v>1969</v>
      </c>
      <c r="C560" s="153"/>
      <c r="D560" s="153">
        <v>180</v>
      </c>
      <c r="E560" s="7">
        <f t="shared" si="25"/>
        <v>-180</v>
      </c>
      <c r="F560" s="72" t="s">
        <v>1970</v>
      </c>
      <c r="G560" s="9" t="s">
        <v>520</v>
      </c>
      <c r="H560" s="9" t="s">
        <v>1286</v>
      </c>
      <c r="I560" s="9" t="s">
        <v>526</v>
      </c>
      <c r="J560" s="10"/>
      <c r="K560" s="9" t="s">
        <v>513</v>
      </c>
      <c r="L560" s="10" t="str">
        <f t="shared" si="27"/>
        <v>団体の事業費に対する補助</v>
      </c>
      <c r="M560" s="221" t="s">
        <v>1964</v>
      </c>
      <c r="N560" s="32" t="s">
        <v>2030</v>
      </c>
      <c r="O560" s="145">
        <v>1</v>
      </c>
      <c r="P560" s="189" t="s">
        <v>733</v>
      </c>
      <c r="Q560" s="145" t="s">
        <v>2843</v>
      </c>
      <c r="R560" s="73" t="s">
        <v>2027</v>
      </c>
      <c r="S560" s="11"/>
    </row>
    <row r="561" spans="1:19" ht="53.25" customHeight="1">
      <c r="A561" s="212">
        <v>558</v>
      </c>
      <c r="B561" s="72" t="s">
        <v>2382</v>
      </c>
      <c r="C561" s="153"/>
      <c r="D561" s="153">
        <v>1020</v>
      </c>
      <c r="E561" s="7">
        <f t="shared" si="25"/>
        <v>-1020</v>
      </c>
      <c r="F561" s="72" t="s">
        <v>1972</v>
      </c>
      <c r="G561" s="15" t="s">
        <v>1973</v>
      </c>
      <c r="H561" s="9" t="s">
        <v>1286</v>
      </c>
      <c r="I561" s="9" t="s">
        <v>511</v>
      </c>
      <c r="J561" s="18" t="s">
        <v>1777</v>
      </c>
      <c r="K561" s="9" t="s">
        <v>513</v>
      </c>
      <c r="L561" s="10" t="str">
        <f t="shared" si="27"/>
        <v>防犯灯の設置に対する補助</v>
      </c>
      <c r="M561" s="221" t="s">
        <v>1964</v>
      </c>
      <c r="N561" s="32" t="s">
        <v>2030</v>
      </c>
      <c r="O561" s="145">
        <v>12</v>
      </c>
      <c r="P561" s="189" t="s">
        <v>536</v>
      </c>
      <c r="Q561" s="145" t="s">
        <v>1974</v>
      </c>
      <c r="R561" s="73" t="s">
        <v>517</v>
      </c>
      <c r="S561" s="11"/>
    </row>
    <row r="562" spans="1:19" ht="53.25" customHeight="1">
      <c r="A562" s="212">
        <v>559</v>
      </c>
      <c r="B562" s="72" t="s">
        <v>2383</v>
      </c>
      <c r="C562" s="153"/>
      <c r="D562" s="153">
        <v>2342</v>
      </c>
      <c r="E562" s="7">
        <f t="shared" si="25"/>
        <v>-2342</v>
      </c>
      <c r="F562" s="72" t="s">
        <v>1976</v>
      </c>
      <c r="G562" s="9" t="s">
        <v>1555</v>
      </c>
      <c r="H562" s="9" t="s">
        <v>1286</v>
      </c>
      <c r="I562" s="9" t="s">
        <v>511</v>
      </c>
      <c r="J562" s="10" t="s">
        <v>2844</v>
      </c>
      <c r="K562" s="9" t="s">
        <v>513</v>
      </c>
      <c r="L562" s="10" t="str">
        <f t="shared" si="27"/>
        <v>地区連合町内会の防犯活動、３Ｒ夢推進活動、青少年活動に対する補助</v>
      </c>
      <c r="M562" s="221" t="s">
        <v>1964</v>
      </c>
      <c r="N562" s="32" t="s">
        <v>2030</v>
      </c>
      <c r="O562" s="145">
        <v>21</v>
      </c>
      <c r="P562" s="189" t="s">
        <v>2016</v>
      </c>
      <c r="Q562" s="145" t="s">
        <v>2845</v>
      </c>
      <c r="R562" s="73" t="s">
        <v>517</v>
      </c>
      <c r="S562" s="11"/>
    </row>
    <row r="563" spans="1:19" ht="53.25" customHeight="1">
      <c r="A563" s="212">
        <v>560</v>
      </c>
      <c r="B563" s="72" t="s">
        <v>1977</v>
      </c>
      <c r="C563" s="153"/>
      <c r="D563" s="153">
        <v>1717</v>
      </c>
      <c r="E563" s="7">
        <f t="shared" si="25"/>
        <v>-1717</v>
      </c>
      <c r="F563" s="72" t="s">
        <v>1978</v>
      </c>
      <c r="G563" s="15" t="s">
        <v>520</v>
      </c>
      <c r="H563" s="9" t="s">
        <v>1286</v>
      </c>
      <c r="I563" s="9" t="s">
        <v>526</v>
      </c>
      <c r="J563" s="10"/>
      <c r="K563" s="9" t="s">
        <v>513</v>
      </c>
      <c r="L563" s="10" t="str">
        <f t="shared" si="27"/>
        <v>団体の事業費に対する補助</v>
      </c>
      <c r="M563" s="221" t="s">
        <v>1964</v>
      </c>
      <c r="N563" s="32" t="s">
        <v>2030</v>
      </c>
      <c r="O563" s="145">
        <v>1</v>
      </c>
      <c r="P563" s="189" t="s">
        <v>1716</v>
      </c>
      <c r="Q563" s="145" t="s">
        <v>1979</v>
      </c>
      <c r="R563" s="73" t="s">
        <v>2027</v>
      </c>
      <c r="S563" s="11"/>
    </row>
    <row r="564" spans="1:19" ht="53.25" customHeight="1">
      <c r="A564" s="212">
        <v>561</v>
      </c>
      <c r="B564" s="72" t="s">
        <v>1980</v>
      </c>
      <c r="C564" s="153"/>
      <c r="D564" s="153">
        <v>700</v>
      </c>
      <c r="E564" s="7">
        <f t="shared" si="25"/>
        <v>-700</v>
      </c>
      <c r="F564" s="72" t="s">
        <v>1981</v>
      </c>
      <c r="G564" s="15" t="s">
        <v>520</v>
      </c>
      <c r="H564" s="9" t="s">
        <v>1286</v>
      </c>
      <c r="I564" s="9" t="s">
        <v>526</v>
      </c>
      <c r="J564" s="10"/>
      <c r="K564" s="9" t="s">
        <v>513</v>
      </c>
      <c r="L564" s="10" t="str">
        <f t="shared" si="27"/>
        <v>団体の事業費に対する補助</v>
      </c>
      <c r="M564" s="221" t="s">
        <v>1964</v>
      </c>
      <c r="N564" s="32" t="s">
        <v>2030</v>
      </c>
      <c r="O564" s="145">
        <v>7</v>
      </c>
      <c r="P564" s="189" t="s">
        <v>1716</v>
      </c>
      <c r="Q564" s="145" t="s">
        <v>1982</v>
      </c>
      <c r="R564" s="73" t="s">
        <v>2027</v>
      </c>
      <c r="S564" s="11"/>
    </row>
    <row r="565" spans="1:19" ht="53.25" customHeight="1">
      <c r="A565" s="212">
        <v>562</v>
      </c>
      <c r="B565" s="72" t="s">
        <v>2384</v>
      </c>
      <c r="C565" s="153"/>
      <c r="D565" s="153">
        <v>2373</v>
      </c>
      <c r="E565" s="7">
        <f t="shared" si="25"/>
        <v>-2373</v>
      </c>
      <c r="F565" s="72" t="s">
        <v>2846</v>
      </c>
      <c r="G565" s="15" t="s">
        <v>520</v>
      </c>
      <c r="H565" s="9" t="s">
        <v>1286</v>
      </c>
      <c r="I565" s="9" t="s">
        <v>526</v>
      </c>
      <c r="J565" s="10"/>
      <c r="K565" s="9" t="s">
        <v>513</v>
      </c>
      <c r="L565" s="10" t="str">
        <f t="shared" si="27"/>
        <v>団体の事業費に対する補助</v>
      </c>
      <c r="M565" s="221" t="s">
        <v>1964</v>
      </c>
      <c r="N565" s="32" t="s">
        <v>2030</v>
      </c>
      <c r="O565" s="145">
        <v>1</v>
      </c>
      <c r="P565" s="189" t="s">
        <v>1944</v>
      </c>
      <c r="Q565" s="145" t="s">
        <v>2847</v>
      </c>
      <c r="R565" s="73" t="s">
        <v>2027</v>
      </c>
      <c r="S565" s="11"/>
    </row>
    <row r="566" spans="1:19" ht="53.25" customHeight="1">
      <c r="A566" s="212">
        <v>563</v>
      </c>
      <c r="B566" s="72" t="s">
        <v>1983</v>
      </c>
      <c r="C566" s="153"/>
      <c r="D566" s="153">
        <v>1134</v>
      </c>
      <c r="E566" s="7">
        <f t="shared" si="25"/>
        <v>-1134</v>
      </c>
      <c r="F566" s="72" t="s">
        <v>1984</v>
      </c>
      <c r="G566" s="15" t="s">
        <v>520</v>
      </c>
      <c r="H566" s="9" t="s">
        <v>1286</v>
      </c>
      <c r="I566" s="9" t="s">
        <v>526</v>
      </c>
      <c r="J566" s="10"/>
      <c r="K566" s="9" t="s">
        <v>513</v>
      </c>
      <c r="L566" s="10" t="str">
        <f t="shared" si="27"/>
        <v>団体の事業費に対する補助</v>
      </c>
      <c r="M566" s="221" t="s">
        <v>1964</v>
      </c>
      <c r="N566" s="32" t="s">
        <v>2030</v>
      </c>
      <c r="O566" s="145">
        <v>1</v>
      </c>
      <c r="P566" s="189" t="s">
        <v>1985</v>
      </c>
      <c r="Q566" s="145" t="s">
        <v>2848</v>
      </c>
      <c r="R566" s="73" t="s">
        <v>2027</v>
      </c>
      <c r="S566" s="11"/>
    </row>
    <row r="567" spans="1:19" ht="53.25" customHeight="1">
      <c r="A567" s="212">
        <v>564</v>
      </c>
      <c r="B567" s="72" t="s">
        <v>1986</v>
      </c>
      <c r="C567" s="153"/>
      <c r="D567" s="153">
        <v>600</v>
      </c>
      <c r="E567" s="7">
        <f t="shared" si="25"/>
        <v>-600</v>
      </c>
      <c r="F567" s="72" t="s">
        <v>1987</v>
      </c>
      <c r="G567" s="9" t="s">
        <v>520</v>
      </c>
      <c r="H567" s="9" t="s">
        <v>1286</v>
      </c>
      <c r="I567" s="9" t="s">
        <v>511</v>
      </c>
      <c r="J567" s="10" t="s">
        <v>1988</v>
      </c>
      <c r="K567" s="9" t="s">
        <v>513</v>
      </c>
      <c r="L567" s="10" t="str">
        <f t="shared" si="27"/>
        <v>団体の自転車の放置防止活動に対する補助</v>
      </c>
      <c r="M567" s="221" t="s">
        <v>1964</v>
      </c>
      <c r="N567" s="32" t="s">
        <v>2030</v>
      </c>
      <c r="O567" s="145">
        <v>12</v>
      </c>
      <c r="P567" s="189" t="s">
        <v>2054</v>
      </c>
      <c r="Q567" s="145" t="s">
        <v>1989</v>
      </c>
      <c r="R567" s="73" t="s">
        <v>517</v>
      </c>
      <c r="S567" s="11"/>
    </row>
    <row r="568" spans="1:19" ht="53.25" customHeight="1">
      <c r="A568" s="212">
        <v>565</v>
      </c>
      <c r="B568" s="72" t="s">
        <v>2385</v>
      </c>
      <c r="C568" s="153"/>
      <c r="D568" s="153">
        <v>400</v>
      </c>
      <c r="E568" s="7">
        <f t="shared" si="25"/>
        <v>-400</v>
      </c>
      <c r="F568" s="72" t="s">
        <v>1990</v>
      </c>
      <c r="G568" s="9" t="s">
        <v>520</v>
      </c>
      <c r="H568" s="9" t="s">
        <v>1286</v>
      </c>
      <c r="I568" s="9" t="s">
        <v>511</v>
      </c>
      <c r="J568" s="10" t="s">
        <v>2849</v>
      </c>
      <c r="K568" s="9" t="s">
        <v>513</v>
      </c>
      <c r="L568" s="10" t="str">
        <f t="shared" si="27"/>
        <v>団体のスクールゾーン等対策事業に対する補助</v>
      </c>
      <c r="M568" s="221" t="s">
        <v>1964</v>
      </c>
      <c r="N568" s="32" t="s">
        <v>2030</v>
      </c>
      <c r="O568" s="145">
        <v>20</v>
      </c>
      <c r="P568" s="189" t="s">
        <v>821</v>
      </c>
      <c r="Q568" s="145" t="s">
        <v>2064</v>
      </c>
      <c r="R568" s="73" t="s">
        <v>517</v>
      </c>
      <c r="S568" s="11"/>
    </row>
    <row r="569" spans="1:19" ht="53.25" customHeight="1">
      <c r="A569" s="212">
        <v>566</v>
      </c>
      <c r="B569" s="72" t="s">
        <v>2065</v>
      </c>
      <c r="C569" s="153"/>
      <c r="D569" s="153">
        <v>4000</v>
      </c>
      <c r="E569" s="7">
        <f t="shared" si="25"/>
        <v>-4000</v>
      </c>
      <c r="F569" s="72" t="s">
        <v>2066</v>
      </c>
      <c r="G569" s="9" t="s">
        <v>2062</v>
      </c>
      <c r="H569" s="9" t="s">
        <v>1286</v>
      </c>
      <c r="I569" s="9" t="s">
        <v>511</v>
      </c>
      <c r="J569" s="10" t="s">
        <v>2067</v>
      </c>
      <c r="K569" s="9" t="s">
        <v>513</v>
      </c>
      <c r="L569" s="10" t="str">
        <f t="shared" si="27"/>
        <v>イベントの企画・運営に対する補助</v>
      </c>
      <c r="M569" s="221" t="s">
        <v>1964</v>
      </c>
      <c r="N569" s="32" t="s">
        <v>2030</v>
      </c>
      <c r="O569" s="145">
        <v>1</v>
      </c>
      <c r="P569" s="189" t="s">
        <v>821</v>
      </c>
      <c r="Q569" s="145" t="s">
        <v>2068</v>
      </c>
      <c r="R569" s="73" t="s">
        <v>552</v>
      </c>
      <c r="S569" s="11"/>
    </row>
    <row r="570" spans="1:19" ht="53.25" customHeight="1">
      <c r="A570" s="212">
        <v>567</v>
      </c>
      <c r="B570" s="72" t="s">
        <v>2069</v>
      </c>
      <c r="C570" s="153"/>
      <c r="D570" s="153">
        <v>900</v>
      </c>
      <c r="E570" s="7">
        <f t="shared" si="25"/>
        <v>-900</v>
      </c>
      <c r="F570" s="36" t="s">
        <v>2070</v>
      </c>
      <c r="G570" s="15" t="s">
        <v>2062</v>
      </c>
      <c r="H570" s="9" t="s">
        <v>1286</v>
      </c>
      <c r="I570" s="9" t="s">
        <v>511</v>
      </c>
      <c r="J570" s="74" t="s">
        <v>2067</v>
      </c>
      <c r="K570" s="9" t="s">
        <v>513</v>
      </c>
      <c r="L570" s="10" t="str">
        <f t="shared" si="27"/>
        <v>イベントの企画・運営に対する補助</v>
      </c>
      <c r="M570" s="221" t="s">
        <v>1964</v>
      </c>
      <c r="N570" s="190" t="s">
        <v>2030</v>
      </c>
      <c r="O570" s="176">
        <v>1</v>
      </c>
      <c r="P570" s="189" t="s">
        <v>528</v>
      </c>
      <c r="Q570" s="146" t="s">
        <v>2071</v>
      </c>
      <c r="R570" s="73" t="s">
        <v>517</v>
      </c>
      <c r="S570" s="25"/>
    </row>
    <row r="571" spans="1:19" ht="53.25" customHeight="1">
      <c r="A571" s="212">
        <v>568</v>
      </c>
      <c r="B571" s="72" t="s">
        <v>2072</v>
      </c>
      <c r="C571" s="153"/>
      <c r="D571" s="153">
        <v>1440</v>
      </c>
      <c r="E571" s="7">
        <f t="shared" si="25"/>
        <v>-1440</v>
      </c>
      <c r="F571" s="72" t="s">
        <v>2073</v>
      </c>
      <c r="G571" s="15" t="s">
        <v>520</v>
      </c>
      <c r="H571" s="9" t="s">
        <v>1286</v>
      </c>
      <c r="I571" s="9" t="s">
        <v>511</v>
      </c>
      <c r="J571" s="18" t="s">
        <v>169</v>
      </c>
      <c r="K571" s="9" t="s">
        <v>513</v>
      </c>
      <c r="L571" s="10" t="str">
        <f t="shared" si="27"/>
        <v>団体の「わが町かながわとっておき」の選定・広報活動（事務費等）に対する補助</v>
      </c>
      <c r="M571" s="221" t="s">
        <v>1964</v>
      </c>
      <c r="N571" s="190" t="s">
        <v>2030</v>
      </c>
      <c r="O571" s="191">
        <v>1</v>
      </c>
      <c r="P571" s="189" t="s">
        <v>528</v>
      </c>
      <c r="Q571" s="146" t="s">
        <v>170</v>
      </c>
      <c r="R571" s="73" t="s">
        <v>517</v>
      </c>
      <c r="S571" s="11"/>
    </row>
    <row r="572" spans="1:19" ht="53.25" customHeight="1">
      <c r="A572" s="212">
        <v>569</v>
      </c>
      <c r="B572" s="72" t="s">
        <v>171</v>
      </c>
      <c r="C572" s="153"/>
      <c r="D572" s="153">
        <v>100</v>
      </c>
      <c r="E572" s="7">
        <f t="shared" si="25"/>
        <v>-100</v>
      </c>
      <c r="F572" s="72" t="s">
        <v>2850</v>
      </c>
      <c r="G572" s="15" t="s">
        <v>520</v>
      </c>
      <c r="H572" s="9" t="s">
        <v>1286</v>
      </c>
      <c r="I572" s="9" t="s">
        <v>511</v>
      </c>
      <c r="J572" s="10" t="s">
        <v>172</v>
      </c>
      <c r="K572" s="9" t="s">
        <v>513</v>
      </c>
      <c r="L572" s="10" t="str">
        <f t="shared" si="27"/>
        <v>団体の開設準備費用に対する補助</v>
      </c>
      <c r="M572" s="221" t="s">
        <v>1964</v>
      </c>
      <c r="N572" s="32" t="s">
        <v>514</v>
      </c>
      <c r="O572" s="176">
        <v>1</v>
      </c>
      <c r="P572" s="189" t="s">
        <v>1454</v>
      </c>
      <c r="Q572" s="145" t="s">
        <v>173</v>
      </c>
      <c r="R572" s="73" t="s">
        <v>2027</v>
      </c>
      <c r="S572" s="11"/>
    </row>
    <row r="573" spans="1:19" ht="53.25" customHeight="1">
      <c r="A573" s="212">
        <v>570</v>
      </c>
      <c r="B573" s="72" t="s">
        <v>174</v>
      </c>
      <c r="C573" s="153"/>
      <c r="D573" s="153">
        <v>100</v>
      </c>
      <c r="E573" s="7">
        <f t="shared" si="25"/>
        <v>-100</v>
      </c>
      <c r="F573" s="72" t="s">
        <v>175</v>
      </c>
      <c r="G573" s="15" t="s">
        <v>520</v>
      </c>
      <c r="H573" s="9" t="s">
        <v>1286</v>
      </c>
      <c r="I573" s="9" t="s">
        <v>511</v>
      </c>
      <c r="J573" s="10" t="s">
        <v>176</v>
      </c>
      <c r="K573" s="9" t="s">
        <v>513</v>
      </c>
      <c r="L573" s="10" t="str">
        <f t="shared" si="27"/>
        <v>団体の情報紙作成に対する補助</v>
      </c>
      <c r="M573" s="221" t="s">
        <v>1964</v>
      </c>
      <c r="N573" s="32" t="s">
        <v>514</v>
      </c>
      <c r="O573" s="176">
        <v>1</v>
      </c>
      <c r="P573" s="189" t="s">
        <v>2012</v>
      </c>
      <c r="Q573" s="145" t="s">
        <v>177</v>
      </c>
      <c r="R573" s="73" t="s">
        <v>2027</v>
      </c>
      <c r="S573" s="11"/>
    </row>
    <row r="574" spans="1:19" ht="53.25" customHeight="1">
      <c r="A574" s="212">
        <v>571</v>
      </c>
      <c r="B574" s="72" t="s">
        <v>2386</v>
      </c>
      <c r="C574" s="153"/>
      <c r="D574" s="153">
        <v>500</v>
      </c>
      <c r="E574" s="7">
        <f t="shared" si="25"/>
        <v>-500</v>
      </c>
      <c r="F574" s="72" t="s">
        <v>2851</v>
      </c>
      <c r="G574" s="15" t="s">
        <v>520</v>
      </c>
      <c r="H574" s="9" t="s">
        <v>1286</v>
      </c>
      <c r="I574" s="9" t="s">
        <v>511</v>
      </c>
      <c r="J574" s="10" t="s">
        <v>2852</v>
      </c>
      <c r="K574" s="9" t="s">
        <v>513</v>
      </c>
      <c r="L574" s="10" t="str">
        <f t="shared" si="27"/>
        <v>団体のリユース食器利用促進に対する補助</v>
      </c>
      <c r="M574" s="221" t="s">
        <v>1964</v>
      </c>
      <c r="N574" s="32" t="s">
        <v>514</v>
      </c>
      <c r="O574" s="176">
        <v>5</v>
      </c>
      <c r="P574" s="189" t="s">
        <v>515</v>
      </c>
      <c r="Q574" s="145" t="s">
        <v>2853</v>
      </c>
      <c r="R574" s="73" t="s">
        <v>517</v>
      </c>
      <c r="S574" s="11"/>
    </row>
    <row r="575" spans="1:19" ht="53.25" customHeight="1">
      <c r="A575" s="212">
        <v>572</v>
      </c>
      <c r="B575" s="72" t="s">
        <v>3035</v>
      </c>
      <c r="C575" s="153"/>
      <c r="D575" s="153">
        <v>1000</v>
      </c>
      <c r="E575" s="7">
        <f t="shared" si="25"/>
        <v>-1000</v>
      </c>
      <c r="F575" s="72" t="s">
        <v>3075</v>
      </c>
      <c r="G575" s="15" t="s">
        <v>3076</v>
      </c>
      <c r="H575" s="9" t="s">
        <v>1286</v>
      </c>
      <c r="I575" s="9" t="s">
        <v>703</v>
      </c>
      <c r="J575" s="10"/>
      <c r="K575" s="9" t="s">
        <v>513</v>
      </c>
      <c r="L575" s="10" t="str">
        <f t="shared" si="27"/>
        <v>家具転倒防止対策費用の個人負担の軽減に対する補助</v>
      </c>
      <c r="M575" s="221" t="s">
        <v>1964</v>
      </c>
      <c r="N575" s="32" t="s">
        <v>514</v>
      </c>
      <c r="O575" s="176">
        <v>50</v>
      </c>
      <c r="P575" s="189" t="s">
        <v>2489</v>
      </c>
      <c r="Q575" s="145" t="s">
        <v>3077</v>
      </c>
      <c r="R575" s="73" t="s">
        <v>517</v>
      </c>
      <c r="S575" s="11"/>
    </row>
    <row r="576" spans="1:19" ht="53.25" customHeight="1">
      <c r="A576" s="212">
        <v>573</v>
      </c>
      <c r="B576" s="72" t="s">
        <v>2387</v>
      </c>
      <c r="C576" s="153"/>
      <c r="D576" s="153">
        <v>1000</v>
      </c>
      <c r="E576" s="7">
        <f t="shared" si="25"/>
        <v>-1000</v>
      </c>
      <c r="F576" s="72" t="s">
        <v>1481</v>
      </c>
      <c r="G576" s="15" t="s">
        <v>2854</v>
      </c>
      <c r="H576" s="9" t="s">
        <v>1286</v>
      </c>
      <c r="I576" s="9" t="s">
        <v>526</v>
      </c>
      <c r="J576" s="10"/>
      <c r="K576" s="9" t="s">
        <v>513</v>
      </c>
      <c r="L576" s="10" t="str">
        <f t="shared" si="27"/>
        <v>災害時要援護者支援活動の事業費に対する補助</v>
      </c>
      <c r="M576" s="221" t="s">
        <v>1964</v>
      </c>
      <c r="N576" s="32" t="s">
        <v>514</v>
      </c>
      <c r="O576" s="176">
        <v>40</v>
      </c>
      <c r="P576" s="189" t="s">
        <v>2489</v>
      </c>
      <c r="Q576" s="145" t="s">
        <v>2855</v>
      </c>
      <c r="R576" s="73" t="s">
        <v>517</v>
      </c>
      <c r="S576" s="11"/>
    </row>
    <row r="577" spans="1:19" ht="53.25" customHeight="1">
      <c r="A577" s="212">
        <v>574</v>
      </c>
      <c r="B577" s="14" t="s">
        <v>1971</v>
      </c>
      <c r="C577" s="153"/>
      <c r="D577" s="153">
        <v>190</v>
      </c>
      <c r="E577" s="7">
        <f t="shared" si="25"/>
        <v>-190</v>
      </c>
      <c r="F577" s="14" t="s">
        <v>178</v>
      </c>
      <c r="G577" s="15" t="s">
        <v>1973</v>
      </c>
      <c r="H577" s="9" t="s">
        <v>1286</v>
      </c>
      <c r="I577" s="9" t="s">
        <v>511</v>
      </c>
      <c r="J577" s="18" t="s">
        <v>1777</v>
      </c>
      <c r="K577" s="9" t="s">
        <v>513</v>
      </c>
      <c r="L577" s="10" t="str">
        <f t="shared" si="27"/>
        <v>防犯灯の設置に対する補助</v>
      </c>
      <c r="M577" s="215" t="s">
        <v>179</v>
      </c>
      <c r="N577" s="9" t="s">
        <v>2030</v>
      </c>
      <c r="O577" s="10">
        <v>10</v>
      </c>
      <c r="P577" s="169" t="s">
        <v>2063</v>
      </c>
      <c r="Q577" s="10" t="s">
        <v>180</v>
      </c>
      <c r="R577" s="16" t="s">
        <v>517</v>
      </c>
      <c r="S577" s="17"/>
    </row>
    <row r="578" spans="1:19" ht="53.25" customHeight="1">
      <c r="A578" s="212">
        <v>575</v>
      </c>
      <c r="B578" s="14" t="s">
        <v>181</v>
      </c>
      <c r="C578" s="153"/>
      <c r="D578" s="153">
        <v>75</v>
      </c>
      <c r="E578" s="7">
        <f t="shared" si="25"/>
        <v>-75</v>
      </c>
      <c r="F578" s="14" t="s">
        <v>182</v>
      </c>
      <c r="G578" s="15" t="s">
        <v>520</v>
      </c>
      <c r="H578" s="9" t="s">
        <v>1286</v>
      </c>
      <c r="I578" s="9" t="s">
        <v>526</v>
      </c>
      <c r="J578" s="18"/>
      <c r="K578" s="9" t="s">
        <v>513</v>
      </c>
      <c r="L578" s="10" t="str">
        <f t="shared" si="27"/>
        <v>団体の事業費に対する補助</v>
      </c>
      <c r="M578" s="215" t="s">
        <v>179</v>
      </c>
      <c r="N578" s="9" t="s">
        <v>2030</v>
      </c>
      <c r="O578" s="10">
        <v>1</v>
      </c>
      <c r="P578" s="169" t="s">
        <v>977</v>
      </c>
      <c r="Q578" s="10" t="s">
        <v>183</v>
      </c>
      <c r="R578" s="16" t="s">
        <v>517</v>
      </c>
      <c r="S578" s="17"/>
    </row>
    <row r="579" spans="1:19" ht="53.25" customHeight="1">
      <c r="A579" s="212">
        <v>576</v>
      </c>
      <c r="B579" s="14" t="s">
        <v>184</v>
      </c>
      <c r="C579" s="153"/>
      <c r="D579" s="153">
        <v>455</v>
      </c>
      <c r="E579" s="7">
        <f t="shared" si="25"/>
        <v>-455</v>
      </c>
      <c r="F579" s="14" t="s">
        <v>185</v>
      </c>
      <c r="G579" s="15" t="s">
        <v>520</v>
      </c>
      <c r="H579" s="9" t="s">
        <v>1286</v>
      </c>
      <c r="I579" s="9" t="s">
        <v>526</v>
      </c>
      <c r="J579" s="18"/>
      <c r="K579" s="9" t="s">
        <v>513</v>
      </c>
      <c r="L579" s="10" t="str">
        <f t="shared" si="27"/>
        <v>団体の事業費に対する補助</v>
      </c>
      <c r="M579" s="215" t="s">
        <v>179</v>
      </c>
      <c r="N579" s="9" t="s">
        <v>2030</v>
      </c>
      <c r="O579" s="10">
        <v>3</v>
      </c>
      <c r="P579" s="169" t="s">
        <v>2058</v>
      </c>
      <c r="Q579" s="10" t="s">
        <v>186</v>
      </c>
      <c r="R579" s="16" t="s">
        <v>517</v>
      </c>
      <c r="S579" s="17"/>
    </row>
    <row r="580" spans="1:19" ht="53.25" customHeight="1">
      <c r="A580" s="212">
        <v>577</v>
      </c>
      <c r="B580" s="14" t="s">
        <v>187</v>
      </c>
      <c r="C580" s="153"/>
      <c r="D580" s="153">
        <v>500</v>
      </c>
      <c r="E580" s="7">
        <f t="shared" si="25"/>
        <v>-500</v>
      </c>
      <c r="F580" s="14" t="s">
        <v>188</v>
      </c>
      <c r="G580" s="15" t="s">
        <v>520</v>
      </c>
      <c r="H580" s="9" t="s">
        <v>1286</v>
      </c>
      <c r="I580" s="9" t="s">
        <v>526</v>
      </c>
      <c r="J580" s="18"/>
      <c r="K580" s="9" t="s">
        <v>513</v>
      </c>
      <c r="L580" s="10" t="str">
        <f t="shared" si="27"/>
        <v>団体の事業費に対する補助</v>
      </c>
      <c r="M580" s="215" t="s">
        <v>179</v>
      </c>
      <c r="N580" s="9" t="s">
        <v>2030</v>
      </c>
      <c r="O580" s="10">
        <v>1</v>
      </c>
      <c r="P580" s="169" t="s">
        <v>524</v>
      </c>
      <c r="Q580" s="10" t="s">
        <v>189</v>
      </c>
      <c r="R580" s="16" t="s">
        <v>517</v>
      </c>
      <c r="S580" s="17"/>
    </row>
    <row r="581" spans="1:19" ht="53.25" customHeight="1">
      <c r="A581" s="212">
        <v>578</v>
      </c>
      <c r="B581" s="14" t="s">
        <v>190</v>
      </c>
      <c r="C581" s="153"/>
      <c r="D581" s="153">
        <v>2185</v>
      </c>
      <c r="E581" s="7">
        <f aca="true" t="shared" si="28" ref="E581:E644">C581-D581</f>
        <v>-2185</v>
      </c>
      <c r="F581" s="14" t="s">
        <v>191</v>
      </c>
      <c r="G581" s="15" t="s">
        <v>520</v>
      </c>
      <c r="H581" s="9" t="s">
        <v>1286</v>
      </c>
      <c r="I581" s="9" t="s">
        <v>2010</v>
      </c>
      <c r="J581" s="10"/>
      <c r="K581" s="9" t="s">
        <v>513</v>
      </c>
      <c r="L581" s="10" t="str">
        <f t="shared" si="27"/>
        <v>団体の運営費（事務費等）に対する補助</v>
      </c>
      <c r="M581" s="215" t="s">
        <v>179</v>
      </c>
      <c r="N581" s="9" t="s">
        <v>2030</v>
      </c>
      <c r="O581" s="10">
        <v>52</v>
      </c>
      <c r="P581" s="169" t="s">
        <v>533</v>
      </c>
      <c r="Q581" s="10" t="s">
        <v>192</v>
      </c>
      <c r="R581" s="16" t="s">
        <v>517</v>
      </c>
      <c r="S581" s="17"/>
    </row>
    <row r="582" spans="1:19" ht="53.25" customHeight="1">
      <c r="A582" s="212">
        <v>579</v>
      </c>
      <c r="B582" s="14" t="s">
        <v>193</v>
      </c>
      <c r="C582" s="153"/>
      <c r="D582" s="153">
        <v>144</v>
      </c>
      <c r="E582" s="7">
        <f t="shared" si="28"/>
        <v>-144</v>
      </c>
      <c r="F582" s="14" t="s">
        <v>194</v>
      </c>
      <c r="G582" s="15" t="s">
        <v>520</v>
      </c>
      <c r="H582" s="9" t="s">
        <v>1286</v>
      </c>
      <c r="I582" s="9" t="s">
        <v>2010</v>
      </c>
      <c r="J582" s="10"/>
      <c r="K582" s="9" t="s">
        <v>513</v>
      </c>
      <c r="L582" s="10" t="str">
        <f t="shared" si="27"/>
        <v>団体の運営費（事務費等）に対する補助</v>
      </c>
      <c r="M582" s="215" t="s">
        <v>179</v>
      </c>
      <c r="N582" s="9" t="s">
        <v>2030</v>
      </c>
      <c r="O582" s="10">
        <v>9</v>
      </c>
      <c r="P582" s="169" t="s">
        <v>825</v>
      </c>
      <c r="Q582" s="10" t="s">
        <v>195</v>
      </c>
      <c r="R582" s="16" t="s">
        <v>2027</v>
      </c>
      <c r="S582" s="17"/>
    </row>
    <row r="583" spans="1:19" ht="53.25" customHeight="1">
      <c r="A583" s="212">
        <v>580</v>
      </c>
      <c r="B583" s="14" t="s">
        <v>2388</v>
      </c>
      <c r="C583" s="155"/>
      <c r="D583" s="153">
        <v>1500</v>
      </c>
      <c r="E583" s="7">
        <f t="shared" si="28"/>
        <v>-1500</v>
      </c>
      <c r="F583" s="14" t="s">
        <v>2856</v>
      </c>
      <c r="G583" s="15" t="s">
        <v>520</v>
      </c>
      <c r="H583" s="9" t="s">
        <v>1286</v>
      </c>
      <c r="I583" s="9" t="s">
        <v>526</v>
      </c>
      <c r="J583" s="18"/>
      <c r="K583" s="9" t="s">
        <v>513</v>
      </c>
      <c r="L583" s="10" t="str">
        <f t="shared" si="27"/>
        <v>団体の事業費に対する補助</v>
      </c>
      <c r="M583" s="215" t="s">
        <v>179</v>
      </c>
      <c r="N583" s="9" t="s">
        <v>2030</v>
      </c>
      <c r="O583" s="10">
        <v>1</v>
      </c>
      <c r="P583" s="169" t="s">
        <v>2058</v>
      </c>
      <c r="Q583" s="10" t="s">
        <v>2857</v>
      </c>
      <c r="R583" s="16" t="s">
        <v>2027</v>
      </c>
      <c r="S583" s="17"/>
    </row>
    <row r="584" spans="1:19" ht="53.25" customHeight="1">
      <c r="A584" s="212">
        <v>581</v>
      </c>
      <c r="B584" s="14" t="s">
        <v>196</v>
      </c>
      <c r="C584" s="163"/>
      <c r="D584" s="153">
        <v>270</v>
      </c>
      <c r="E584" s="7">
        <f t="shared" si="28"/>
        <v>-270</v>
      </c>
      <c r="F584" s="14" t="s">
        <v>197</v>
      </c>
      <c r="G584" s="15" t="s">
        <v>520</v>
      </c>
      <c r="H584" s="9" t="s">
        <v>1286</v>
      </c>
      <c r="I584" s="9" t="s">
        <v>526</v>
      </c>
      <c r="J584" s="18"/>
      <c r="K584" s="9" t="s">
        <v>513</v>
      </c>
      <c r="L584" s="10" t="str">
        <f t="shared" si="27"/>
        <v>団体の事業費に対する補助</v>
      </c>
      <c r="M584" s="215" t="s">
        <v>179</v>
      </c>
      <c r="N584" s="9" t="s">
        <v>2030</v>
      </c>
      <c r="O584" s="10">
        <v>1</v>
      </c>
      <c r="P584" s="169" t="s">
        <v>2058</v>
      </c>
      <c r="Q584" s="10" t="s">
        <v>198</v>
      </c>
      <c r="R584" s="16" t="s">
        <v>2027</v>
      </c>
      <c r="S584" s="17"/>
    </row>
    <row r="585" spans="1:19" ht="53.25" customHeight="1">
      <c r="A585" s="212">
        <v>582</v>
      </c>
      <c r="B585" s="14" t="s">
        <v>199</v>
      </c>
      <c r="C585" s="163"/>
      <c r="D585" s="153">
        <v>1090</v>
      </c>
      <c r="E585" s="7">
        <f t="shared" si="28"/>
        <v>-1090</v>
      </c>
      <c r="F585" s="14" t="s">
        <v>182</v>
      </c>
      <c r="G585" s="15" t="s">
        <v>520</v>
      </c>
      <c r="H585" s="9" t="s">
        <v>1286</v>
      </c>
      <c r="I585" s="9" t="s">
        <v>526</v>
      </c>
      <c r="J585" s="18"/>
      <c r="K585" s="9" t="s">
        <v>513</v>
      </c>
      <c r="L585" s="10" t="str">
        <f t="shared" si="27"/>
        <v>団体の事業費に対する補助</v>
      </c>
      <c r="M585" s="215" t="s">
        <v>179</v>
      </c>
      <c r="N585" s="9" t="s">
        <v>2030</v>
      </c>
      <c r="O585" s="10">
        <v>1</v>
      </c>
      <c r="P585" s="169" t="s">
        <v>640</v>
      </c>
      <c r="Q585" s="10" t="s">
        <v>200</v>
      </c>
      <c r="R585" s="16" t="s">
        <v>2027</v>
      </c>
      <c r="S585" s="17"/>
    </row>
    <row r="586" spans="1:19" ht="53.25" customHeight="1">
      <c r="A586" s="212">
        <v>583</v>
      </c>
      <c r="B586" s="14" t="s">
        <v>201</v>
      </c>
      <c r="C586" s="163"/>
      <c r="D586" s="153">
        <v>450</v>
      </c>
      <c r="E586" s="7">
        <f t="shared" si="28"/>
        <v>-450</v>
      </c>
      <c r="F586" s="14" t="s">
        <v>202</v>
      </c>
      <c r="G586" s="15" t="s">
        <v>520</v>
      </c>
      <c r="H586" s="9" t="s">
        <v>1286</v>
      </c>
      <c r="I586" s="9" t="s">
        <v>526</v>
      </c>
      <c r="J586" s="18"/>
      <c r="K586" s="9" t="s">
        <v>513</v>
      </c>
      <c r="L586" s="10" t="str">
        <f t="shared" si="27"/>
        <v>団体の事業費に対する補助</v>
      </c>
      <c r="M586" s="215" t="s">
        <v>179</v>
      </c>
      <c r="N586" s="9" t="s">
        <v>2030</v>
      </c>
      <c r="O586" s="10">
        <v>1</v>
      </c>
      <c r="P586" s="169" t="s">
        <v>557</v>
      </c>
      <c r="Q586" s="10" t="s">
        <v>203</v>
      </c>
      <c r="R586" s="16" t="s">
        <v>2027</v>
      </c>
      <c r="S586" s="17"/>
    </row>
    <row r="587" spans="1:19" ht="53.25" customHeight="1">
      <c r="A587" s="212">
        <v>584</v>
      </c>
      <c r="B587" s="14" t="s">
        <v>204</v>
      </c>
      <c r="C587" s="163"/>
      <c r="D587" s="153">
        <v>3920</v>
      </c>
      <c r="E587" s="7">
        <f t="shared" si="28"/>
        <v>-3920</v>
      </c>
      <c r="F587" s="14" t="s">
        <v>205</v>
      </c>
      <c r="G587" s="15" t="s">
        <v>2062</v>
      </c>
      <c r="H587" s="9" t="s">
        <v>1286</v>
      </c>
      <c r="I587" s="9" t="s">
        <v>511</v>
      </c>
      <c r="J587" s="10" t="s">
        <v>206</v>
      </c>
      <c r="K587" s="9" t="s">
        <v>513</v>
      </c>
      <c r="L587" s="10" t="str">
        <f t="shared" si="27"/>
        <v>イベントの会場設営費等に対する補助</v>
      </c>
      <c r="M587" s="215" t="s">
        <v>179</v>
      </c>
      <c r="N587" s="9" t="s">
        <v>2030</v>
      </c>
      <c r="O587" s="10">
        <v>1</v>
      </c>
      <c r="P587" s="169" t="s">
        <v>821</v>
      </c>
      <c r="Q587" s="10" t="s">
        <v>207</v>
      </c>
      <c r="R587" s="16" t="s">
        <v>552</v>
      </c>
      <c r="S587" s="17"/>
    </row>
    <row r="588" spans="1:19" ht="53.25" customHeight="1">
      <c r="A588" s="212">
        <v>585</v>
      </c>
      <c r="B588" s="14" t="s">
        <v>208</v>
      </c>
      <c r="C588" s="153"/>
      <c r="D588" s="153">
        <v>700</v>
      </c>
      <c r="E588" s="7">
        <f t="shared" si="28"/>
        <v>-700</v>
      </c>
      <c r="F588" s="14" t="s">
        <v>209</v>
      </c>
      <c r="G588" s="9" t="s">
        <v>520</v>
      </c>
      <c r="H588" s="9" t="s">
        <v>1286</v>
      </c>
      <c r="I588" s="9" t="s">
        <v>526</v>
      </c>
      <c r="J588" s="18"/>
      <c r="K588" s="9" t="s">
        <v>513</v>
      </c>
      <c r="L588" s="10" t="str">
        <f t="shared" si="27"/>
        <v>団体の事業費に対する補助</v>
      </c>
      <c r="M588" s="215" t="s">
        <v>179</v>
      </c>
      <c r="N588" s="9" t="s">
        <v>2030</v>
      </c>
      <c r="O588" s="10">
        <v>1</v>
      </c>
      <c r="P588" s="169" t="s">
        <v>2012</v>
      </c>
      <c r="Q588" s="10" t="s">
        <v>210</v>
      </c>
      <c r="R588" s="16" t="s">
        <v>517</v>
      </c>
      <c r="S588" s="17"/>
    </row>
    <row r="589" spans="1:19" ht="53.25" customHeight="1">
      <c r="A589" s="212">
        <v>586</v>
      </c>
      <c r="B589" s="14" t="s">
        <v>211</v>
      </c>
      <c r="C589" s="163"/>
      <c r="D589" s="153">
        <v>4250</v>
      </c>
      <c r="E589" s="7">
        <f t="shared" si="28"/>
        <v>-4250</v>
      </c>
      <c r="F589" s="14" t="s">
        <v>212</v>
      </c>
      <c r="G589" s="9" t="s">
        <v>2062</v>
      </c>
      <c r="H589" s="9" t="s">
        <v>1286</v>
      </c>
      <c r="I589" s="9" t="s">
        <v>511</v>
      </c>
      <c r="J589" s="10" t="s">
        <v>206</v>
      </c>
      <c r="K589" s="9" t="s">
        <v>513</v>
      </c>
      <c r="L589" s="10" t="str">
        <f t="shared" si="27"/>
        <v>イベントの会場設営費等に対する補助</v>
      </c>
      <c r="M589" s="215" t="s">
        <v>179</v>
      </c>
      <c r="N589" s="9" t="s">
        <v>2030</v>
      </c>
      <c r="O589" s="10">
        <v>1</v>
      </c>
      <c r="P589" s="169" t="s">
        <v>560</v>
      </c>
      <c r="Q589" s="10" t="s">
        <v>213</v>
      </c>
      <c r="R589" s="16" t="s">
        <v>517</v>
      </c>
      <c r="S589" s="17"/>
    </row>
    <row r="590" spans="1:19" ht="53.25" customHeight="1">
      <c r="A590" s="212">
        <v>587</v>
      </c>
      <c r="B590" s="14" t="s">
        <v>214</v>
      </c>
      <c r="C590" s="163"/>
      <c r="D590" s="153">
        <v>1700</v>
      </c>
      <c r="E590" s="7">
        <f t="shared" si="28"/>
        <v>-1700</v>
      </c>
      <c r="F590" s="14" t="s">
        <v>215</v>
      </c>
      <c r="G590" s="9" t="s">
        <v>2062</v>
      </c>
      <c r="H590" s="9" t="s">
        <v>1286</v>
      </c>
      <c r="I590" s="9" t="s">
        <v>511</v>
      </c>
      <c r="J590" s="10" t="s">
        <v>206</v>
      </c>
      <c r="K590" s="9" t="s">
        <v>513</v>
      </c>
      <c r="L590" s="10" t="str">
        <f t="shared" si="27"/>
        <v>イベントの会場設営費等に対する補助</v>
      </c>
      <c r="M590" s="215" t="s">
        <v>179</v>
      </c>
      <c r="N590" s="9" t="s">
        <v>2030</v>
      </c>
      <c r="O590" s="10">
        <v>1</v>
      </c>
      <c r="P590" s="169" t="s">
        <v>560</v>
      </c>
      <c r="Q590" s="10" t="s">
        <v>216</v>
      </c>
      <c r="R590" s="16" t="s">
        <v>552</v>
      </c>
      <c r="S590" s="17"/>
    </row>
    <row r="591" spans="1:19" ht="53.25" customHeight="1">
      <c r="A591" s="212">
        <v>588</v>
      </c>
      <c r="B591" s="14" t="s">
        <v>2389</v>
      </c>
      <c r="C591" s="163"/>
      <c r="D591" s="153">
        <v>1300</v>
      </c>
      <c r="E591" s="7">
        <f t="shared" si="28"/>
        <v>-1300</v>
      </c>
      <c r="F591" s="14" t="s">
        <v>217</v>
      </c>
      <c r="G591" s="9" t="s">
        <v>520</v>
      </c>
      <c r="H591" s="9" t="s">
        <v>1286</v>
      </c>
      <c r="I591" s="9" t="s">
        <v>511</v>
      </c>
      <c r="J591" s="10" t="s">
        <v>2858</v>
      </c>
      <c r="K591" s="9" t="s">
        <v>513</v>
      </c>
      <c r="L591" s="10" t="str">
        <f t="shared" si="27"/>
        <v>団体の施設改修費及び運営費等に対する補助</v>
      </c>
      <c r="M591" s="215" t="s">
        <v>179</v>
      </c>
      <c r="N591" s="9" t="s">
        <v>2030</v>
      </c>
      <c r="O591" s="10" t="s">
        <v>2859</v>
      </c>
      <c r="P591" s="169" t="s">
        <v>560</v>
      </c>
      <c r="Q591" s="10" t="s">
        <v>218</v>
      </c>
      <c r="R591" s="16" t="s">
        <v>517</v>
      </c>
      <c r="S591" s="17"/>
    </row>
    <row r="592" spans="1:19" ht="53.25" customHeight="1">
      <c r="A592" s="212">
        <v>589</v>
      </c>
      <c r="B592" s="72" t="s">
        <v>2390</v>
      </c>
      <c r="C592" s="163"/>
      <c r="D592" s="153">
        <v>1080</v>
      </c>
      <c r="E592" s="7">
        <f t="shared" si="28"/>
        <v>-1080</v>
      </c>
      <c r="F592" s="72" t="s">
        <v>178</v>
      </c>
      <c r="G592" s="9" t="s">
        <v>2860</v>
      </c>
      <c r="H592" s="9" t="s">
        <v>1286</v>
      </c>
      <c r="I592" s="9" t="s">
        <v>511</v>
      </c>
      <c r="J592" s="10" t="s">
        <v>2861</v>
      </c>
      <c r="K592" s="9" t="s">
        <v>513</v>
      </c>
      <c r="L592" s="10" t="str">
        <f t="shared" si="27"/>
        <v>防災情報付掲示板の設置等に対する補助</v>
      </c>
      <c r="M592" s="221" t="s">
        <v>179</v>
      </c>
      <c r="N592" s="9" t="s">
        <v>2030</v>
      </c>
      <c r="O592" s="176">
        <v>40</v>
      </c>
      <c r="P592" s="189" t="s">
        <v>2710</v>
      </c>
      <c r="Q592" s="145" t="s">
        <v>2862</v>
      </c>
      <c r="R592" s="73" t="s">
        <v>517</v>
      </c>
      <c r="S592" s="11"/>
    </row>
    <row r="593" spans="1:19" ht="53.25" customHeight="1">
      <c r="A593" s="212">
        <v>590</v>
      </c>
      <c r="B593" s="27" t="s">
        <v>219</v>
      </c>
      <c r="C593" s="163"/>
      <c r="D593" s="155">
        <v>150</v>
      </c>
      <c r="E593" s="7">
        <f t="shared" si="28"/>
        <v>-150</v>
      </c>
      <c r="F593" s="27" t="s">
        <v>220</v>
      </c>
      <c r="G593" s="9" t="s">
        <v>2057</v>
      </c>
      <c r="H593" s="9" t="s">
        <v>1286</v>
      </c>
      <c r="I593" s="9" t="s">
        <v>2010</v>
      </c>
      <c r="J593" s="10"/>
      <c r="K593" s="9" t="s">
        <v>513</v>
      </c>
      <c r="L593" s="10" t="str">
        <f t="shared" si="27"/>
        <v>事業の運営費（事務費等）に対する補助</v>
      </c>
      <c r="M593" s="215" t="s">
        <v>221</v>
      </c>
      <c r="N593" s="9" t="s">
        <v>2030</v>
      </c>
      <c r="O593" s="10">
        <v>1</v>
      </c>
      <c r="P593" s="192" t="s">
        <v>533</v>
      </c>
      <c r="Q593" s="56" t="s">
        <v>222</v>
      </c>
      <c r="R593" s="16" t="s">
        <v>517</v>
      </c>
      <c r="S593" s="17"/>
    </row>
    <row r="594" spans="1:19" ht="53.25" customHeight="1">
      <c r="A594" s="212">
        <v>591</v>
      </c>
      <c r="B594" s="75" t="s">
        <v>223</v>
      </c>
      <c r="C594" s="163"/>
      <c r="D594" s="163">
        <v>200</v>
      </c>
      <c r="E594" s="7">
        <f t="shared" si="28"/>
        <v>-200</v>
      </c>
      <c r="F594" s="27" t="s">
        <v>224</v>
      </c>
      <c r="G594" s="9" t="s">
        <v>520</v>
      </c>
      <c r="H594" s="9" t="s">
        <v>1286</v>
      </c>
      <c r="I594" s="9" t="s">
        <v>2010</v>
      </c>
      <c r="J594" s="10"/>
      <c r="K594" s="9" t="s">
        <v>513</v>
      </c>
      <c r="L594" s="10" t="str">
        <f t="shared" si="27"/>
        <v>団体の運営費（事務費等）に対する補助</v>
      </c>
      <c r="M594" s="215" t="s">
        <v>221</v>
      </c>
      <c r="N594" s="9" t="s">
        <v>2030</v>
      </c>
      <c r="O594" s="10">
        <v>1</v>
      </c>
      <c r="P594" s="192" t="s">
        <v>733</v>
      </c>
      <c r="Q594" s="56" t="s">
        <v>225</v>
      </c>
      <c r="R594" s="16" t="s">
        <v>517</v>
      </c>
      <c r="S594" s="17"/>
    </row>
    <row r="595" spans="1:19" ht="53.25" customHeight="1">
      <c r="A595" s="212">
        <v>592</v>
      </c>
      <c r="B595" s="75" t="s">
        <v>226</v>
      </c>
      <c r="C595" s="163"/>
      <c r="D595" s="163">
        <v>528</v>
      </c>
      <c r="E595" s="7">
        <f t="shared" si="28"/>
        <v>-528</v>
      </c>
      <c r="F595" s="27" t="s">
        <v>227</v>
      </c>
      <c r="G595" s="15" t="s">
        <v>228</v>
      </c>
      <c r="H595" s="9" t="s">
        <v>1286</v>
      </c>
      <c r="I595" s="9" t="s">
        <v>2010</v>
      </c>
      <c r="J595" s="10"/>
      <c r="K595" s="9" t="s">
        <v>513</v>
      </c>
      <c r="L595" s="10" t="str">
        <f t="shared" si="27"/>
        <v>中区デイ銭湯事業の運営費（事務費等）に対する補助</v>
      </c>
      <c r="M595" s="215" t="s">
        <v>221</v>
      </c>
      <c r="N595" s="9" t="s">
        <v>2030</v>
      </c>
      <c r="O595" s="10">
        <v>1</v>
      </c>
      <c r="P595" s="192" t="s">
        <v>608</v>
      </c>
      <c r="Q595" s="56" t="s">
        <v>229</v>
      </c>
      <c r="R595" s="16" t="s">
        <v>517</v>
      </c>
      <c r="S595" s="17"/>
    </row>
    <row r="596" spans="1:19" ht="53.25" customHeight="1">
      <c r="A596" s="212">
        <v>593</v>
      </c>
      <c r="B596" s="75" t="s">
        <v>230</v>
      </c>
      <c r="C596" s="163"/>
      <c r="D596" s="163">
        <v>100</v>
      </c>
      <c r="E596" s="7">
        <f t="shared" si="28"/>
        <v>-100</v>
      </c>
      <c r="F596" s="27" t="s">
        <v>231</v>
      </c>
      <c r="G596" s="9" t="s">
        <v>2057</v>
      </c>
      <c r="H596" s="9" t="s">
        <v>1286</v>
      </c>
      <c r="I596" s="9" t="s">
        <v>2010</v>
      </c>
      <c r="J596" s="10"/>
      <c r="K596" s="9" t="s">
        <v>513</v>
      </c>
      <c r="L596" s="10" t="str">
        <f t="shared" si="27"/>
        <v>事業の運営費（事務費等）に対する補助</v>
      </c>
      <c r="M596" s="215" t="s">
        <v>221</v>
      </c>
      <c r="N596" s="9" t="s">
        <v>514</v>
      </c>
      <c r="O596" s="10">
        <v>1</v>
      </c>
      <c r="P596" s="192" t="s">
        <v>2012</v>
      </c>
      <c r="Q596" s="56" t="s">
        <v>232</v>
      </c>
      <c r="R596" s="16" t="s">
        <v>517</v>
      </c>
      <c r="S596" s="17"/>
    </row>
    <row r="597" spans="1:19" ht="53.25" customHeight="1">
      <c r="A597" s="212">
        <v>594</v>
      </c>
      <c r="B597" s="14" t="s">
        <v>234</v>
      </c>
      <c r="C597" s="155"/>
      <c r="D597" s="153">
        <v>232</v>
      </c>
      <c r="E597" s="7">
        <f t="shared" si="28"/>
        <v>-232</v>
      </c>
      <c r="F597" s="14" t="s">
        <v>235</v>
      </c>
      <c r="G597" s="15" t="s">
        <v>520</v>
      </c>
      <c r="H597" s="9" t="s">
        <v>1286</v>
      </c>
      <c r="I597" s="9" t="s">
        <v>2010</v>
      </c>
      <c r="J597" s="10"/>
      <c r="K597" s="9" t="s">
        <v>513</v>
      </c>
      <c r="L597" s="10" t="str">
        <f t="shared" si="27"/>
        <v>団体の運営費（事務費等）に対する補助</v>
      </c>
      <c r="M597" s="215" t="s">
        <v>221</v>
      </c>
      <c r="N597" s="9" t="s">
        <v>2030</v>
      </c>
      <c r="O597" s="10">
        <v>1</v>
      </c>
      <c r="P597" s="192" t="s">
        <v>536</v>
      </c>
      <c r="Q597" s="10" t="s">
        <v>236</v>
      </c>
      <c r="R597" s="16" t="s">
        <v>517</v>
      </c>
      <c r="S597" s="17"/>
    </row>
    <row r="598" spans="1:19" ht="53.25" customHeight="1">
      <c r="A598" s="212">
        <v>595</v>
      </c>
      <c r="B598" s="75" t="s">
        <v>237</v>
      </c>
      <c r="C598" s="163"/>
      <c r="D598" s="163">
        <v>1305</v>
      </c>
      <c r="E598" s="7">
        <f t="shared" si="28"/>
        <v>-1305</v>
      </c>
      <c r="F598" s="75" t="s">
        <v>238</v>
      </c>
      <c r="G598" s="9" t="s">
        <v>520</v>
      </c>
      <c r="H598" s="9" t="s">
        <v>1286</v>
      </c>
      <c r="I598" s="9" t="s">
        <v>2010</v>
      </c>
      <c r="J598" s="10"/>
      <c r="K598" s="9" t="s">
        <v>513</v>
      </c>
      <c r="L598" s="10" t="str">
        <f t="shared" si="27"/>
        <v>団体の運営費（事務費等）に対する補助</v>
      </c>
      <c r="M598" s="215" t="s">
        <v>221</v>
      </c>
      <c r="N598" s="9" t="s">
        <v>2030</v>
      </c>
      <c r="O598" s="10">
        <v>14</v>
      </c>
      <c r="P598" s="192" t="s">
        <v>2016</v>
      </c>
      <c r="Q598" s="10" t="s">
        <v>239</v>
      </c>
      <c r="R598" s="16" t="s">
        <v>517</v>
      </c>
      <c r="S598" s="17"/>
    </row>
    <row r="599" spans="1:19" ht="53.25" customHeight="1">
      <c r="A599" s="212">
        <v>596</v>
      </c>
      <c r="B599" s="75" t="s">
        <v>240</v>
      </c>
      <c r="C599" s="163"/>
      <c r="D599" s="163">
        <v>500</v>
      </c>
      <c r="E599" s="7">
        <f t="shared" si="28"/>
        <v>-500</v>
      </c>
      <c r="F599" s="75" t="s">
        <v>241</v>
      </c>
      <c r="G599" s="9" t="s">
        <v>242</v>
      </c>
      <c r="H599" s="9" t="s">
        <v>1286</v>
      </c>
      <c r="I599" s="9" t="s">
        <v>526</v>
      </c>
      <c r="J599" s="10"/>
      <c r="K599" s="9" t="s">
        <v>513</v>
      </c>
      <c r="L599" s="10" t="str">
        <f t="shared" si="27"/>
        <v>協議会の事業費に対する補助</v>
      </c>
      <c r="M599" s="215" t="s">
        <v>221</v>
      </c>
      <c r="N599" s="9" t="s">
        <v>2030</v>
      </c>
      <c r="O599" s="10">
        <v>1</v>
      </c>
      <c r="P599" s="192" t="s">
        <v>536</v>
      </c>
      <c r="Q599" s="193" t="s">
        <v>243</v>
      </c>
      <c r="R599" s="16" t="s">
        <v>517</v>
      </c>
      <c r="S599" s="17"/>
    </row>
    <row r="600" spans="1:19" ht="53.25" customHeight="1">
      <c r="A600" s="212">
        <v>597</v>
      </c>
      <c r="B600" s="75" t="s">
        <v>1938</v>
      </c>
      <c r="C600" s="163"/>
      <c r="D600" s="163">
        <v>200</v>
      </c>
      <c r="E600" s="7">
        <f t="shared" si="28"/>
        <v>-200</v>
      </c>
      <c r="F600" s="27" t="s">
        <v>244</v>
      </c>
      <c r="G600" s="9" t="s">
        <v>520</v>
      </c>
      <c r="H600" s="9" t="s">
        <v>1286</v>
      </c>
      <c r="I600" s="9" t="s">
        <v>2010</v>
      </c>
      <c r="J600" s="10"/>
      <c r="K600" s="9" t="s">
        <v>513</v>
      </c>
      <c r="L600" s="10" t="str">
        <f t="shared" si="27"/>
        <v>団体の運営費（事務費等）に対する補助</v>
      </c>
      <c r="M600" s="215" t="s">
        <v>221</v>
      </c>
      <c r="N600" s="9" t="s">
        <v>2030</v>
      </c>
      <c r="O600" s="10">
        <v>10</v>
      </c>
      <c r="P600" s="192" t="s">
        <v>825</v>
      </c>
      <c r="Q600" s="56" t="s">
        <v>1940</v>
      </c>
      <c r="R600" s="16" t="s">
        <v>2027</v>
      </c>
      <c r="S600" s="17"/>
    </row>
    <row r="601" spans="1:19" ht="53.25" customHeight="1">
      <c r="A601" s="212">
        <v>598</v>
      </c>
      <c r="B601" s="75" t="s">
        <v>245</v>
      </c>
      <c r="C601" s="163"/>
      <c r="D601" s="163">
        <v>380</v>
      </c>
      <c r="E601" s="7">
        <f t="shared" si="28"/>
        <v>-380</v>
      </c>
      <c r="F601" s="27" t="s">
        <v>246</v>
      </c>
      <c r="G601" s="9" t="s">
        <v>520</v>
      </c>
      <c r="H601" s="9" t="s">
        <v>1286</v>
      </c>
      <c r="I601" s="9" t="s">
        <v>526</v>
      </c>
      <c r="J601" s="10"/>
      <c r="K601" s="9" t="s">
        <v>513</v>
      </c>
      <c r="L601" s="10" t="str">
        <f t="shared" si="27"/>
        <v>団体の事業費に対する補助</v>
      </c>
      <c r="M601" s="215" t="s">
        <v>221</v>
      </c>
      <c r="N601" s="9" t="s">
        <v>2030</v>
      </c>
      <c r="O601" s="10">
        <v>8</v>
      </c>
      <c r="P601" s="192" t="s">
        <v>524</v>
      </c>
      <c r="Q601" s="56" t="s">
        <v>247</v>
      </c>
      <c r="R601" s="16" t="s">
        <v>517</v>
      </c>
      <c r="S601" s="17"/>
    </row>
    <row r="602" spans="1:19" ht="53.25" customHeight="1">
      <c r="A602" s="212">
        <v>599</v>
      </c>
      <c r="B602" s="75" t="s">
        <v>3036</v>
      </c>
      <c r="C602" s="163"/>
      <c r="D602" s="163">
        <v>1240</v>
      </c>
      <c r="E602" s="7">
        <f t="shared" si="28"/>
        <v>-1240</v>
      </c>
      <c r="F602" s="27" t="s">
        <v>233</v>
      </c>
      <c r="G602" s="15" t="s">
        <v>520</v>
      </c>
      <c r="H602" s="9" t="s">
        <v>1286</v>
      </c>
      <c r="I602" s="9" t="s">
        <v>526</v>
      </c>
      <c r="J602" s="10"/>
      <c r="K602" s="9" t="s">
        <v>513</v>
      </c>
      <c r="L602" s="10" t="str">
        <f t="shared" si="27"/>
        <v>団体の事業費に対する補助</v>
      </c>
      <c r="M602" s="215" t="s">
        <v>221</v>
      </c>
      <c r="N602" s="9" t="s">
        <v>2030</v>
      </c>
      <c r="O602" s="10">
        <v>1</v>
      </c>
      <c r="P602" s="192" t="s">
        <v>1426</v>
      </c>
      <c r="Q602" s="56" t="s">
        <v>248</v>
      </c>
      <c r="R602" s="16" t="s">
        <v>3062</v>
      </c>
      <c r="S602" s="17"/>
    </row>
    <row r="603" spans="1:19" ht="53.25" customHeight="1">
      <c r="A603" s="212">
        <v>600</v>
      </c>
      <c r="B603" s="75" t="s">
        <v>1980</v>
      </c>
      <c r="C603" s="163"/>
      <c r="D603" s="163">
        <v>750</v>
      </c>
      <c r="E603" s="7">
        <f t="shared" si="28"/>
        <v>-750</v>
      </c>
      <c r="F603" s="27" t="s">
        <v>249</v>
      </c>
      <c r="G603" s="15" t="s">
        <v>520</v>
      </c>
      <c r="H603" s="9" t="s">
        <v>1286</v>
      </c>
      <c r="I603" s="9" t="s">
        <v>526</v>
      </c>
      <c r="J603" s="10"/>
      <c r="K603" s="9" t="s">
        <v>513</v>
      </c>
      <c r="L603" s="10" t="str">
        <f t="shared" si="27"/>
        <v>団体の事業費に対する補助</v>
      </c>
      <c r="M603" s="215" t="s">
        <v>221</v>
      </c>
      <c r="N603" s="9" t="s">
        <v>2030</v>
      </c>
      <c r="O603" s="10">
        <v>5</v>
      </c>
      <c r="P603" s="192" t="s">
        <v>977</v>
      </c>
      <c r="Q603" s="56" t="s">
        <v>250</v>
      </c>
      <c r="R603" s="16" t="s">
        <v>2027</v>
      </c>
      <c r="S603" s="17"/>
    </row>
    <row r="604" spans="1:19" ht="53.25" customHeight="1">
      <c r="A604" s="212">
        <v>601</v>
      </c>
      <c r="B604" s="75" t="s">
        <v>2391</v>
      </c>
      <c r="C604" s="155"/>
      <c r="D604" s="163">
        <v>2145</v>
      </c>
      <c r="E604" s="7">
        <f t="shared" si="28"/>
        <v>-2145</v>
      </c>
      <c r="F604" s="27" t="s">
        <v>2863</v>
      </c>
      <c r="G604" s="9" t="s">
        <v>520</v>
      </c>
      <c r="H604" s="9" t="s">
        <v>1286</v>
      </c>
      <c r="I604" s="9" t="s">
        <v>526</v>
      </c>
      <c r="J604" s="10"/>
      <c r="K604" s="9" t="s">
        <v>513</v>
      </c>
      <c r="L604" s="10" t="str">
        <f t="shared" si="27"/>
        <v>団体の事業費に対する補助</v>
      </c>
      <c r="M604" s="215" t="s">
        <v>221</v>
      </c>
      <c r="N604" s="9" t="s">
        <v>2030</v>
      </c>
      <c r="O604" s="10">
        <v>1</v>
      </c>
      <c r="P604" s="192" t="s">
        <v>545</v>
      </c>
      <c r="Q604" s="56" t="s">
        <v>2864</v>
      </c>
      <c r="R604" s="16" t="s">
        <v>2027</v>
      </c>
      <c r="S604" s="17"/>
    </row>
    <row r="605" spans="1:19" ht="53.25" customHeight="1">
      <c r="A605" s="212">
        <v>602</v>
      </c>
      <c r="B605" s="75" t="s">
        <v>2392</v>
      </c>
      <c r="C605" s="155"/>
      <c r="D605" s="163">
        <v>730</v>
      </c>
      <c r="E605" s="7">
        <f t="shared" si="28"/>
        <v>-730</v>
      </c>
      <c r="F605" s="27" t="s">
        <v>251</v>
      </c>
      <c r="G605" s="9" t="s">
        <v>520</v>
      </c>
      <c r="H605" s="9" t="s">
        <v>1286</v>
      </c>
      <c r="I605" s="9" t="s">
        <v>2010</v>
      </c>
      <c r="J605" s="10"/>
      <c r="K605" s="9" t="s">
        <v>513</v>
      </c>
      <c r="L605" s="10" t="str">
        <f t="shared" si="27"/>
        <v>団体の運営費（事務費等）に対する補助</v>
      </c>
      <c r="M605" s="215" t="s">
        <v>221</v>
      </c>
      <c r="N605" s="9" t="s">
        <v>2030</v>
      </c>
      <c r="O605" s="10">
        <v>1</v>
      </c>
      <c r="P605" s="192" t="s">
        <v>536</v>
      </c>
      <c r="Q605" s="56" t="s">
        <v>252</v>
      </c>
      <c r="R605" s="16" t="s">
        <v>2027</v>
      </c>
      <c r="S605" s="17"/>
    </row>
    <row r="606" spans="1:19" ht="53.25" customHeight="1">
      <c r="A606" s="212">
        <v>603</v>
      </c>
      <c r="B606" s="27" t="s">
        <v>253</v>
      </c>
      <c r="C606" s="163"/>
      <c r="D606" s="155">
        <v>2925</v>
      </c>
      <c r="E606" s="7">
        <f t="shared" si="28"/>
        <v>-2925</v>
      </c>
      <c r="F606" s="27" t="s">
        <v>254</v>
      </c>
      <c r="G606" s="9" t="s">
        <v>2062</v>
      </c>
      <c r="H606" s="9" t="s">
        <v>1286</v>
      </c>
      <c r="I606" s="9" t="s">
        <v>2010</v>
      </c>
      <c r="J606" s="10"/>
      <c r="K606" s="9" t="s">
        <v>513</v>
      </c>
      <c r="L606" s="10" t="str">
        <f t="shared" si="27"/>
        <v>イベントの運営費（事務費等）に対する補助</v>
      </c>
      <c r="M606" s="215" t="s">
        <v>221</v>
      </c>
      <c r="N606" s="9" t="s">
        <v>514</v>
      </c>
      <c r="O606" s="34">
        <v>1</v>
      </c>
      <c r="P606" s="192" t="s">
        <v>551</v>
      </c>
      <c r="Q606" s="56" t="s">
        <v>255</v>
      </c>
      <c r="R606" s="16" t="s">
        <v>517</v>
      </c>
      <c r="S606" s="17"/>
    </row>
    <row r="607" spans="1:19" ht="53.25" customHeight="1">
      <c r="A607" s="212">
        <v>604</v>
      </c>
      <c r="B607" s="75" t="s">
        <v>256</v>
      </c>
      <c r="C607" s="163"/>
      <c r="D607" s="163">
        <v>330</v>
      </c>
      <c r="E607" s="7">
        <f t="shared" si="28"/>
        <v>-330</v>
      </c>
      <c r="F607" s="14" t="s">
        <v>1918</v>
      </c>
      <c r="G607" s="9" t="s">
        <v>2057</v>
      </c>
      <c r="H607" s="9" t="s">
        <v>1286</v>
      </c>
      <c r="I607" s="9" t="s">
        <v>2010</v>
      </c>
      <c r="J607" s="10"/>
      <c r="K607" s="9" t="s">
        <v>513</v>
      </c>
      <c r="L607" s="10" t="str">
        <f t="shared" si="27"/>
        <v>事業の運営費（事務費等）に対する補助</v>
      </c>
      <c r="M607" s="215" t="s">
        <v>221</v>
      </c>
      <c r="N607" s="9" t="s">
        <v>2030</v>
      </c>
      <c r="O607" s="10">
        <v>1</v>
      </c>
      <c r="P607" s="192" t="s">
        <v>555</v>
      </c>
      <c r="Q607" s="56" t="s">
        <v>257</v>
      </c>
      <c r="R607" s="16" t="s">
        <v>517</v>
      </c>
      <c r="S607" s="17"/>
    </row>
    <row r="608" spans="1:19" ht="53.25" customHeight="1">
      <c r="A608" s="212">
        <v>605</v>
      </c>
      <c r="B608" s="75" t="s">
        <v>258</v>
      </c>
      <c r="C608" s="153"/>
      <c r="D608" s="163">
        <v>1500</v>
      </c>
      <c r="E608" s="7">
        <f t="shared" si="28"/>
        <v>-1500</v>
      </c>
      <c r="F608" s="14" t="s">
        <v>2865</v>
      </c>
      <c r="G608" s="15" t="s">
        <v>2001</v>
      </c>
      <c r="H608" s="9" t="s">
        <v>1286</v>
      </c>
      <c r="I608" s="9" t="s">
        <v>511</v>
      </c>
      <c r="J608" s="10" t="s">
        <v>259</v>
      </c>
      <c r="K608" s="9" t="s">
        <v>513</v>
      </c>
      <c r="L608" s="10" t="str">
        <f t="shared" si="27"/>
        <v>自治会町内会の掲示板整備に対する補助</v>
      </c>
      <c r="M608" s="215" t="s">
        <v>221</v>
      </c>
      <c r="N608" s="9" t="s">
        <v>2030</v>
      </c>
      <c r="O608" s="10">
        <v>15</v>
      </c>
      <c r="P608" s="192" t="s">
        <v>555</v>
      </c>
      <c r="Q608" s="56" t="s">
        <v>260</v>
      </c>
      <c r="R608" s="16" t="s">
        <v>517</v>
      </c>
      <c r="S608" s="77"/>
    </row>
    <row r="609" spans="1:19" ht="53.25" customHeight="1">
      <c r="A609" s="212">
        <v>606</v>
      </c>
      <c r="B609" s="75" t="s">
        <v>261</v>
      </c>
      <c r="C609" s="153"/>
      <c r="D609" s="163">
        <v>480</v>
      </c>
      <c r="E609" s="7">
        <f t="shared" si="28"/>
        <v>-480</v>
      </c>
      <c r="F609" s="14" t="s">
        <v>262</v>
      </c>
      <c r="G609" s="15" t="s">
        <v>520</v>
      </c>
      <c r="H609" s="9" t="s">
        <v>1286</v>
      </c>
      <c r="I609" s="9" t="s">
        <v>2010</v>
      </c>
      <c r="J609" s="10"/>
      <c r="K609" s="9" t="s">
        <v>513</v>
      </c>
      <c r="L609" s="10" t="str">
        <f t="shared" si="27"/>
        <v>団体の運営費（事務費等）に対する補助</v>
      </c>
      <c r="M609" s="215" t="s">
        <v>221</v>
      </c>
      <c r="N609" s="9" t="s">
        <v>2030</v>
      </c>
      <c r="O609" s="10">
        <v>1</v>
      </c>
      <c r="P609" s="192" t="s">
        <v>555</v>
      </c>
      <c r="Q609" s="56" t="s">
        <v>263</v>
      </c>
      <c r="R609" s="16" t="s">
        <v>517</v>
      </c>
      <c r="S609" s="17"/>
    </row>
    <row r="610" spans="1:20" ht="53.25" customHeight="1">
      <c r="A610" s="212">
        <v>607</v>
      </c>
      <c r="B610" s="27" t="s">
        <v>2393</v>
      </c>
      <c r="C610" s="153"/>
      <c r="D610" s="155">
        <v>445</v>
      </c>
      <c r="E610" s="7">
        <f t="shared" si="28"/>
        <v>-445</v>
      </c>
      <c r="F610" s="14" t="s">
        <v>1918</v>
      </c>
      <c r="G610" s="9" t="s">
        <v>520</v>
      </c>
      <c r="H610" s="9" t="s">
        <v>1286</v>
      </c>
      <c r="I610" s="9" t="s">
        <v>526</v>
      </c>
      <c r="J610" s="10"/>
      <c r="K610" s="9" t="s">
        <v>513</v>
      </c>
      <c r="L610" s="10" t="str">
        <f t="shared" si="27"/>
        <v>団体の事業費に対する補助</v>
      </c>
      <c r="M610" s="215" t="s">
        <v>221</v>
      </c>
      <c r="N610" s="9" t="s">
        <v>2030</v>
      </c>
      <c r="O610" s="34">
        <v>4</v>
      </c>
      <c r="P610" s="192" t="s">
        <v>515</v>
      </c>
      <c r="Q610" s="68" t="s">
        <v>2866</v>
      </c>
      <c r="R610" s="16" t="s">
        <v>517</v>
      </c>
      <c r="S610" s="17"/>
      <c r="T610" s="78"/>
    </row>
    <row r="611" spans="1:19" ht="53.25" customHeight="1">
      <c r="A611" s="212">
        <v>608</v>
      </c>
      <c r="B611" s="27" t="s">
        <v>265</v>
      </c>
      <c r="C611" s="153"/>
      <c r="D611" s="155">
        <v>30</v>
      </c>
      <c r="E611" s="7">
        <f t="shared" si="28"/>
        <v>-30</v>
      </c>
      <c r="F611" s="14" t="s">
        <v>1918</v>
      </c>
      <c r="G611" s="9" t="s">
        <v>1023</v>
      </c>
      <c r="H611" s="9" t="s">
        <v>1286</v>
      </c>
      <c r="I611" s="9" t="s">
        <v>2010</v>
      </c>
      <c r="J611" s="10" t="s">
        <v>266</v>
      </c>
      <c r="K611" s="9" t="s">
        <v>513</v>
      </c>
      <c r="L611" s="10" t="str">
        <f t="shared" si="27"/>
        <v>施設の管理運営費に対する補助</v>
      </c>
      <c r="M611" s="215" t="s">
        <v>221</v>
      </c>
      <c r="N611" s="9" t="s">
        <v>2030</v>
      </c>
      <c r="O611" s="34">
        <v>1</v>
      </c>
      <c r="P611" s="192" t="s">
        <v>515</v>
      </c>
      <c r="Q611" s="34" t="s">
        <v>267</v>
      </c>
      <c r="R611" s="16" t="s">
        <v>517</v>
      </c>
      <c r="S611" s="17"/>
    </row>
    <row r="612" spans="1:19" ht="53.25" customHeight="1">
      <c r="A612" s="212">
        <v>609</v>
      </c>
      <c r="B612" s="14" t="s">
        <v>268</v>
      </c>
      <c r="C612" s="153"/>
      <c r="D612" s="153">
        <v>500</v>
      </c>
      <c r="E612" s="7">
        <f t="shared" si="28"/>
        <v>-500</v>
      </c>
      <c r="F612" s="14" t="s">
        <v>2867</v>
      </c>
      <c r="G612" s="9" t="s">
        <v>2062</v>
      </c>
      <c r="H612" s="9" t="s">
        <v>1286</v>
      </c>
      <c r="I612" s="9" t="s">
        <v>2010</v>
      </c>
      <c r="J612" s="10"/>
      <c r="K612" s="9" t="s">
        <v>513</v>
      </c>
      <c r="L612" s="10" t="str">
        <f t="shared" si="27"/>
        <v>イベントの運営費（事務費等）に対する補助</v>
      </c>
      <c r="M612" s="215" t="s">
        <v>269</v>
      </c>
      <c r="N612" s="9" t="s">
        <v>527</v>
      </c>
      <c r="O612" s="10">
        <v>1</v>
      </c>
      <c r="P612" s="169" t="s">
        <v>2058</v>
      </c>
      <c r="Q612" s="10" t="s">
        <v>270</v>
      </c>
      <c r="R612" s="16" t="s">
        <v>517</v>
      </c>
      <c r="S612" s="17"/>
    </row>
    <row r="613" spans="1:19" ht="53.25" customHeight="1">
      <c r="A613" s="212">
        <v>610</v>
      </c>
      <c r="B613" s="14" t="s">
        <v>271</v>
      </c>
      <c r="C613" s="153"/>
      <c r="D613" s="153">
        <v>560</v>
      </c>
      <c r="E613" s="7">
        <f t="shared" si="28"/>
        <v>-560</v>
      </c>
      <c r="F613" s="14" t="s">
        <v>272</v>
      </c>
      <c r="G613" s="9" t="s">
        <v>520</v>
      </c>
      <c r="H613" s="9" t="s">
        <v>1286</v>
      </c>
      <c r="I613" s="9" t="s">
        <v>2010</v>
      </c>
      <c r="J613" s="10"/>
      <c r="K613" s="9" t="s">
        <v>513</v>
      </c>
      <c r="L613" s="10" t="str">
        <f t="shared" si="27"/>
        <v>団体の運営費（事務費等）に対する補助</v>
      </c>
      <c r="M613" s="215" t="s">
        <v>269</v>
      </c>
      <c r="N613" s="9" t="s">
        <v>2030</v>
      </c>
      <c r="O613" s="10">
        <v>16</v>
      </c>
      <c r="P613" s="169" t="s">
        <v>584</v>
      </c>
      <c r="Q613" s="10" t="s">
        <v>273</v>
      </c>
      <c r="R613" s="16" t="s">
        <v>517</v>
      </c>
      <c r="S613" s="17"/>
    </row>
    <row r="614" spans="1:19" ht="53.25" customHeight="1">
      <c r="A614" s="212">
        <v>611</v>
      </c>
      <c r="B614" s="14" t="s">
        <v>2394</v>
      </c>
      <c r="C614" s="153"/>
      <c r="D614" s="153">
        <v>920</v>
      </c>
      <c r="E614" s="7">
        <f t="shared" si="28"/>
        <v>-920</v>
      </c>
      <c r="F614" s="14" t="s">
        <v>274</v>
      </c>
      <c r="G614" s="9" t="s">
        <v>2062</v>
      </c>
      <c r="H614" s="9" t="s">
        <v>1286</v>
      </c>
      <c r="I614" s="9" t="s">
        <v>2010</v>
      </c>
      <c r="J614" s="10"/>
      <c r="K614" s="9" t="s">
        <v>513</v>
      </c>
      <c r="L614" s="10" t="str">
        <f t="shared" si="27"/>
        <v>イベントの運営費（事務費等）に対する補助</v>
      </c>
      <c r="M614" s="215" t="s">
        <v>269</v>
      </c>
      <c r="N614" s="9" t="s">
        <v>2030</v>
      </c>
      <c r="O614" s="10">
        <v>3</v>
      </c>
      <c r="P614" s="169" t="s">
        <v>2058</v>
      </c>
      <c r="Q614" s="10" t="s">
        <v>275</v>
      </c>
      <c r="R614" s="16" t="s">
        <v>517</v>
      </c>
      <c r="S614" s="17"/>
    </row>
    <row r="615" spans="1:19" ht="53.25" customHeight="1">
      <c r="A615" s="212">
        <v>612</v>
      </c>
      <c r="B615" s="14" t="s">
        <v>276</v>
      </c>
      <c r="C615" s="153"/>
      <c r="D615" s="153">
        <v>1050</v>
      </c>
      <c r="E615" s="7">
        <f t="shared" si="28"/>
        <v>-1050</v>
      </c>
      <c r="F615" s="14" t="s">
        <v>277</v>
      </c>
      <c r="G615" s="15" t="s">
        <v>2062</v>
      </c>
      <c r="H615" s="9" t="s">
        <v>1286</v>
      </c>
      <c r="I615" s="9" t="s">
        <v>2010</v>
      </c>
      <c r="J615" s="18"/>
      <c r="K615" s="9" t="s">
        <v>513</v>
      </c>
      <c r="L615" s="10" t="str">
        <f t="shared" si="27"/>
        <v>イベントの運営費（事務費等）に対する補助</v>
      </c>
      <c r="M615" s="215" t="s">
        <v>269</v>
      </c>
      <c r="N615" s="9" t="s">
        <v>2030</v>
      </c>
      <c r="O615" s="10">
        <v>1</v>
      </c>
      <c r="P615" s="169" t="s">
        <v>2058</v>
      </c>
      <c r="Q615" s="10" t="s">
        <v>2868</v>
      </c>
      <c r="R615" s="16" t="s">
        <v>517</v>
      </c>
      <c r="S615" s="17"/>
    </row>
    <row r="616" spans="1:19" ht="53.25" customHeight="1">
      <c r="A616" s="212">
        <v>613</v>
      </c>
      <c r="B616" s="14" t="s">
        <v>278</v>
      </c>
      <c r="C616" s="153"/>
      <c r="D616" s="153">
        <v>300</v>
      </c>
      <c r="E616" s="7">
        <f t="shared" si="28"/>
        <v>-300</v>
      </c>
      <c r="F616" s="14" t="s">
        <v>2869</v>
      </c>
      <c r="G616" s="9" t="s">
        <v>2062</v>
      </c>
      <c r="H616" s="9" t="s">
        <v>1286</v>
      </c>
      <c r="I616" s="9" t="s">
        <v>2010</v>
      </c>
      <c r="J616" s="10"/>
      <c r="K616" s="9" t="s">
        <v>513</v>
      </c>
      <c r="L616" s="10" t="str">
        <f t="shared" si="27"/>
        <v>イベントの運営費（事務費等）に対する補助</v>
      </c>
      <c r="M616" s="215" t="s">
        <v>269</v>
      </c>
      <c r="N616" s="9" t="s">
        <v>2030</v>
      </c>
      <c r="O616" s="10">
        <v>1</v>
      </c>
      <c r="P616" s="169" t="s">
        <v>2058</v>
      </c>
      <c r="Q616" s="10" t="s">
        <v>2870</v>
      </c>
      <c r="R616" s="16" t="s">
        <v>517</v>
      </c>
      <c r="S616" s="17"/>
    </row>
    <row r="617" spans="1:19" ht="53.25" customHeight="1">
      <c r="A617" s="212">
        <v>614</v>
      </c>
      <c r="B617" s="14" t="s">
        <v>279</v>
      </c>
      <c r="C617" s="153"/>
      <c r="D617" s="153">
        <v>1920</v>
      </c>
      <c r="E617" s="7">
        <f t="shared" si="28"/>
        <v>-1920</v>
      </c>
      <c r="F617" s="14" t="s">
        <v>280</v>
      </c>
      <c r="G617" s="15" t="s">
        <v>2062</v>
      </c>
      <c r="H617" s="9" t="s">
        <v>1286</v>
      </c>
      <c r="I617" s="9" t="s">
        <v>511</v>
      </c>
      <c r="J617" s="18" t="s">
        <v>281</v>
      </c>
      <c r="K617" s="9" t="s">
        <v>513</v>
      </c>
      <c r="L617" s="10" t="str">
        <f t="shared" si="27"/>
        <v>イベントの運営費（設備使用料）に対する補助</v>
      </c>
      <c r="M617" s="215" t="s">
        <v>269</v>
      </c>
      <c r="N617" s="9" t="s">
        <v>2030</v>
      </c>
      <c r="O617" s="10">
        <v>1</v>
      </c>
      <c r="P617" s="169" t="s">
        <v>608</v>
      </c>
      <c r="Q617" s="10" t="s">
        <v>282</v>
      </c>
      <c r="R617" s="16" t="s">
        <v>517</v>
      </c>
      <c r="S617" s="17"/>
    </row>
    <row r="618" spans="1:19" ht="53.25" customHeight="1">
      <c r="A618" s="212">
        <v>615</v>
      </c>
      <c r="B618" s="14" t="s">
        <v>1962</v>
      </c>
      <c r="C618" s="153"/>
      <c r="D618" s="153">
        <v>108</v>
      </c>
      <c r="E618" s="7">
        <f t="shared" si="28"/>
        <v>-108</v>
      </c>
      <c r="F618" s="14" t="s">
        <v>2871</v>
      </c>
      <c r="G618" s="9" t="s">
        <v>1023</v>
      </c>
      <c r="H618" s="9" t="s">
        <v>1286</v>
      </c>
      <c r="I618" s="9" t="s">
        <v>511</v>
      </c>
      <c r="J618" s="10" t="s">
        <v>1922</v>
      </c>
      <c r="K618" s="9" t="s">
        <v>513</v>
      </c>
      <c r="L618" s="10" t="str">
        <f t="shared" si="27"/>
        <v>施設の管理運営に対する補助</v>
      </c>
      <c r="M618" s="215" t="s">
        <v>269</v>
      </c>
      <c r="N618" s="9" t="s">
        <v>2030</v>
      </c>
      <c r="O618" s="10">
        <v>2</v>
      </c>
      <c r="P618" s="169" t="s">
        <v>529</v>
      </c>
      <c r="Q618" s="10" t="s">
        <v>1744</v>
      </c>
      <c r="R618" s="16" t="s">
        <v>517</v>
      </c>
      <c r="S618" s="17"/>
    </row>
    <row r="619" spans="1:19" ht="53.25" customHeight="1">
      <c r="A619" s="212">
        <v>616</v>
      </c>
      <c r="B619" s="14" t="s">
        <v>1745</v>
      </c>
      <c r="C619" s="153"/>
      <c r="D619" s="153">
        <v>40</v>
      </c>
      <c r="E619" s="7">
        <f t="shared" si="28"/>
        <v>-40</v>
      </c>
      <c r="F619" s="14" t="s">
        <v>1746</v>
      </c>
      <c r="G619" s="15" t="s">
        <v>1747</v>
      </c>
      <c r="H619" s="9" t="s">
        <v>1286</v>
      </c>
      <c r="I619" s="9" t="s">
        <v>511</v>
      </c>
      <c r="J619" s="10" t="s">
        <v>1748</v>
      </c>
      <c r="K619" s="9" t="s">
        <v>513</v>
      </c>
      <c r="L619" s="10" t="str">
        <f t="shared" si="27"/>
        <v>桜の所有者（団体、個人）の樹木の維持管理経費に対する補助</v>
      </c>
      <c r="M619" s="215" t="s">
        <v>269</v>
      </c>
      <c r="N619" s="9" t="s">
        <v>2030</v>
      </c>
      <c r="O619" s="66">
        <v>2</v>
      </c>
      <c r="P619" s="169" t="s">
        <v>555</v>
      </c>
      <c r="Q619" s="10" t="s">
        <v>1749</v>
      </c>
      <c r="R619" s="16" t="s">
        <v>517</v>
      </c>
      <c r="S619" s="17"/>
    </row>
    <row r="620" spans="1:19" ht="53.25" customHeight="1">
      <c r="A620" s="212">
        <v>617</v>
      </c>
      <c r="B620" s="14" t="s">
        <v>1750</v>
      </c>
      <c r="C620" s="153"/>
      <c r="D620" s="153">
        <v>128</v>
      </c>
      <c r="E620" s="7">
        <f t="shared" si="28"/>
        <v>-128</v>
      </c>
      <c r="F620" s="14" t="s">
        <v>1751</v>
      </c>
      <c r="G620" s="9" t="s">
        <v>520</v>
      </c>
      <c r="H620" s="9" t="s">
        <v>1286</v>
      </c>
      <c r="I620" s="9" t="s">
        <v>2010</v>
      </c>
      <c r="J620" s="10"/>
      <c r="K620" s="9" t="s">
        <v>513</v>
      </c>
      <c r="L620" s="10" t="str">
        <f t="shared" si="27"/>
        <v>団体の運営費（事務費等）に対する補助</v>
      </c>
      <c r="M620" s="215" t="s">
        <v>269</v>
      </c>
      <c r="N620" s="9" t="s">
        <v>514</v>
      </c>
      <c r="O620" s="10">
        <v>17</v>
      </c>
      <c r="P620" s="169" t="s">
        <v>2058</v>
      </c>
      <c r="Q620" s="10" t="s">
        <v>1752</v>
      </c>
      <c r="R620" s="16" t="s">
        <v>2027</v>
      </c>
      <c r="S620" s="17"/>
    </row>
    <row r="621" spans="1:19" ht="53.25" customHeight="1">
      <c r="A621" s="212">
        <v>618</v>
      </c>
      <c r="B621" s="14" t="s">
        <v>2392</v>
      </c>
      <c r="C621" s="153"/>
      <c r="D621" s="153">
        <v>200</v>
      </c>
      <c r="E621" s="7">
        <f t="shared" si="28"/>
        <v>-200</v>
      </c>
      <c r="F621" s="14" t="s">
        <v>1753</v>
      </c>
      <c r="G621" s="9" t="s">
        <v>520</v>
      </c>
      <c r="H621" s="9" t="s">
        <v>1286</v>
      </c>
      <c r="I621" s="9" t="s">
        <v>2010</v>
      </c>
      <c r="J621" s="10"/>
      <c r="K621" s="9" t="s">
        <v>513</v>
      </c>
      <c r="L621" s="10" t="str">
        <f t="shared" si="27"/>
        <v>団体の運営費（事務費等）に対する補助</v>
      </c>
      <c r="M621" s="215" t="s">
        <v>269</v>
      </c>
      <c r="N621" s="9" t="s">
        <v>2030</v>
      </c>
      <c r="O621" s="10">
        <v>1</v>
      </c>
      <c r="P621" s="169" t="s">
        <v>2058</v>
      </c>
      <c r="Q621" s="10" t="s">
        <v>1754</v>
      </c>
      <c r="R621" s="16" t="s">
        <v>2027</v>
      </c>
      <c r="S621" s="17"/>
    </row>
    <row r="622" spans="1:19" ht="53.25" customHeight="1">
      <c r="A622" s="212">
        <v>619</v>
      </c>
      <c r="B622" s="14" t="s">
        <v>2395</v>
      </c>
      <c r="C622" s="153"/>
      <c r="D622" s="153">
        <v>1785</v>
      </c>
      <c r="E622" s="7">
        <f t="shared" si="28"/>
        <v>-1785</v>
      </c>
      <c r="F622" s="14" t="s">
        <v>2869</v>
      </c>
      <c r="G622" s="9" t="s">
        <v>520</v>
      </c>
      <c r="H622" s="9" t="s">
        <v>1286</v>
      </c>
      <c r="I622" s="9" t="s">
        <v>526</v>
      </c>
      <c r="J622" s="10"/>
      <c r="K622" s="9" t="s">
        <v>513</v>
      </c>
      <c r="L622" s="10" t="str">
        <f aca="true" t="shared" si="29" ref="L622:L685">IF(J622="",CONCATENATE(G622,H622,I622,K622),CONCATENATE(G622,H622,J622,K622))</f>
        <v>団体の事業費に対する補助</v>
      </c>
      <c r="M622" s="215" t="s">
        <v>269</v>
      </c>
      <c r="N622" s="9" t="s">
        <v>2030</v>
      </c>
      <c r="O622" s="10">
        <v>1</v>
      </c>
      <c r="P622" s="169" t="s">
        <v>2058</v>
      </c>
      <c r="Q622" s="10" t="s">
        <v>2872</v>
      </c>
      <c r="R622" s="16" t="s">
        <v>2027</v>
      </c>
      <c r="S622" s="17"/>
    </row>
    <row r="623" spans="1:19" ht="53.25" customHeight="1">
      <c r="A623" s="212">
        <v>620</v>
      </c>
      <c r="B623" s="14" t="s">
        <v>1755</v>
      </c>
      <c r="C623" s="153"/>
      <c r="D623" s="153">
        <v>1785</v>
      </c>
      <c r="E623" s="7">
        <f t="shared" si="28"/>
        <v>-1785</v>
      </c>
      <c r="F623" s="14" t="s">
        <v>1756</v>
      </c>
      <c r="G623" s="9" t="s">
        <v>520</v>
      </c>
      <c r="H623" s="9" t="s">
        <v>1286</v>
      </c>
      <c r="I623" s="9" t="s">
        <v>526</v>
      </c>
      <c r="J623" s="10"/>
      <c r="K623" s="9" t="s">
        <v>513</v>
      </c>
      <c r="L623" s="10" t="str">
        <f t="shared" si="29"/>
        <v>団体の事業費に対する補助</v>
      </c>
      <c r="M623" s="215" t="s">
        <v>269</v>
      </c>
      <c r="N623" s="9" t="s">
        <v>2030</v>
      </c>
      <c r="O623" s="10">
        <v>1</v>
      </c>
      <c r="P623" s="169" t="s">
        <v>2058</v>
      </c>
      <c r="Q623" s="10" t="s">
        <v>1757</v>
      </c>
      <c r="R623" s="16" t="s">
        <v>2027</v>
      </c>
      <c r="S623" s="17"/>
    </row>
    <row r="624" spans="1:19" ht="53.25" customHeight="1">
      <c r="A624" s="212">
        <v>621</v>
      </c>
      <c r="B624" s="14" t="s">
        <v>2396</v>
      </c>
      <c r="C624" s="153"/>
      <c r="D624" s="153">
        <v>720</v>
      </c>
      <c r="E624" s="7">
        <f t="shared" si="28"/>
        <v>-720</v>
      </c>
      <c r="F624" s="14" t="s">
        <v>1758</v>
      </c>
      <c r="G624" s="9" t="s">
        <v>520</v>
      </c>
      <c r="H624" s="9" t="s">
        <v>1286</v>
      </c>
      <c r="I624" s="9" t="s">
        <v>526</v>
      </c>
      <c r="J624" s="10"/>
      <c r="K624" s="9" t="s">
        <v>513</v>
      </c>
      <c r="L624" s="10" t="str">
        <f t="shared" si="29"/>
        <v>団体の事業費に対する補助</v>
      </c>
      <c r="M624" s="215" t="s">
        <v>269</v>
      </c>
      <c r="N624" s="9" t="s">
        <v>2030</v>
      </c>
      <c r="O624" s="10">
        <v>8</v>
      </c>
      <c r="P624" s="169" t="s">
        <v>536</v>
      </c>
      <c r="Q624" s="56" t="s">
        <v>2873</v>
      </c>
      <c r="R624" s="16" t="s">
        <v>2027</v>
      </c>
      <c r="S624" s="17"/>
    </row>
    <row r="625" spans="1:19" ht="53.25" customHeight="1">
      <c r="A625" s="212">
        <v>622</v>
      </c>
      <c r="B625" s="14" t="s">
        <v>1759</v>
      </c>
      <c r="C625" s="153"/>
      <c r="D625" s="153">
        <v>3800</v>
      </c>
      <c r="E625" s="7">
        <f t="shared" si="28"/>
        <v>-3800</v>
      </c>
      <c r="F625" s="14" t="s">
        <v>1760</v>
      </c>
      <c r="G625" s="9" t="s">
        <v>2062</v>
      </c>
      <c r="H625" s="9" t="s">
        <v>1286</v>
      </c>
      <c r="I625" s="9" t="s">
        <v>2010</v>
      </c>
      <c r="J625" s="10"/>
      <c r="K625" s="9" t="s">
        <v>513</v>
      </c>
      <c r="L625" s="10" t="str">
        <f t="shared" si="29"/>
        <v>イベントの運営費（事務費等）に対する補助</v>
      </c>
      <c r="M625" s="215" t="s">
        <v>269</v>
      </c>
      <c r="N625" s="9" t="s">
        <v>514</v>
      </c>
      <c r="O625" s="10">
        <v>1</v>
      </c>
      <c r="P625" s="169" t="s">
        <v>2058</v>
      </c>
      <c r="Q625" s="10" t="s">
        <v>1761</v>
      </c>
      <c r="R625" s="16" t="s">
        <v>552</v>
      </c>
      <c r="S625" s="17"/>
    </row>
    <row r="626" spans="1:19" ht="53.25" customHeight="1">
      <c r="A626" s="212">
        <v>623</v>
      </c>
      <c r="B626" s="14" t="s">
        <v>1762</v>
      </c>
      <c r="C626" s="153"/>
      <c r="D626" s="153">
        <v>1750</v>
      </c>
      <c r="E626" s="7">
        <f t="shared" si="28"/>
        <v>-1750</v>
      </c>
      <c r="F626" s="14" t="s">
        <v>1763</v>
      </c>
      <c r="G626" s="15" t="s">
        <v>2062</v>
      </c>
      <c r="H626" s="9" t="s">
        <v>1286</v>
      </c>
      <c r="I626" s="9" t="s">
        <v>2010</v>
      </c>
      <c r="J626" s="10"/>
      <c r="K626" s="9" t="s">
        <v>513</v>
      </c>
      <c r="L626" s="10" t="str">
        <f t="shared" si="29"/>
        <v>イベントの運営費（事務費等）に対する補助</v>
      </c>
      <c r="M626" s="215" t="s">
        <v>269</v>
      </c>
      <c r="N626" s="9" t="s">
        <v>2030</v>
      </c>
      <c r="O626" s="10">
        <v>1</v>
      </c>
      <c r="P626" s="169" t="s">
        <v>2058</v>
      </c>
      <c r="Q626" s="10" t="s">
        <v>1764</v>
      </c>
      <c r="R626" s="16" t="s">
        <v>552</v>
      </c>
      <c r="S626" s="17"/>
    </row>
    <row r="627" spans="1:19" ht="53.25" customHeight="1">
      <c r="A627" s="212">
        <v>624</v>
      </c>
      <c r="B627" s="14" t="s">
        <v>1765</v>
      </c>
      <c r="C627" s="153"/>
      <c r="D627" s="153">
        <v>800</v>
      </c>
      <c r="E627" s="7">
        <f t="shared" si="28"/>
        <v>-800</v>
      </c>
      <c r="F627" s="14" t="s">
        <v>1766</v>
      </c>
      <c r="G627" s="15" t="s">
        <v>2062</v>
      </c>
      <c r="H627" s="9" t="s">
        <v>1286</v>
      </c>
      <c r="I627" s="9" t="s">
        <v>2010</v>
      </c>
      <c r="J627" s="10"/>
      <c r="K627" s="9" t="s">
        <v>513</v>
      </c>
      <c r="L627" s="10" t="str">
        <f t="shared" si="29"/>
        <v>イベントの運営費（事務費等）に対する補助</v>
      </c>
      <c r="M627" s="215" t="s">
        <v>269</v>
      </c>
      <c r="N627" s="9" t="s">
        <v>2030</v>
      </c>
      <c r="O627" s="10">
        <v>1</v>
      </c>
      <c r="P627" s="169" t="s">
        <v>2058</v>
      </c>
      <c r="Q627" s="10" t="s">
        <v>1767</v>
      </c>
      <c r="R627" s="16" t="s">
        <v>552</v>
      </c>
      <c r="S627" s="17"/>
    </row>
    <row r="628" spans="1:19" ht="53.25" customHeight="1">
      <c r="A628" s="212">
        <v>625</v>
      </c>
      <c r="B628" s="14" t="s">
        <v>2397</v>
      </c>
      <c r="C628" s="153"/>
      <c r="D628" s="153">
        <v>500</v>
      </c>
      <c r="E628" s="7">
        <f t="shared" si="28"/>
        <v>-500</v>
      </c>
      <c r="F628" s="14" t="s">
        <v>2874</v>
      </c>
      <c r="G628" s="15" t="s">
        <v>2875</v>
      </c>
      <c r="H628" s="9" t="s">
        <v>1286</v>
      </c>
      <c r="I628" s="9" t="s">
        <v>703</v>
      </c>
      <c r="J628" s="10"/>
      <c r="K628" s="9" t="s">
        <v>513</v>
      </c>
      <c r="L628" s="10" t="str">
        <f t="shared" si="29"/>
        <v>購入・設置費用の個人負担の軽減に対する補助</v>
      </c>
      <c r="M628" s="215" t="s">
        <v>269</v>
      </c>
      <c r="N628" s="9" t="s">
        <v>2030</v>
      </c>
      <c r="O628" s="10">
        <v>50</v>
      </c>
      <c r="P628" s="169" t="s">
        <v>609</v>
      </c>
      <c r="Q628" s="10" t="s">
        <v>2876</v>
      </c>
      <c r="R628" s="16" t="s">
        <v>517</v>
      </c>
      <c r="S628" s="17"/>
    </row>
    <row r="629" spans="1:19" ht="53.25" customHeight="1">
      <c r="A629" s="212">
        <v>626</v>
      </c>
      <c r="B629" s="14" t="s">
        <v>2398</v>
      </c>
      <c r="C629" s="153"/>
      <c r="D629" s="153">
        <v>800</v>
      </c>
      <c r="E629" s="7">
        <f t="shared" si="28"/>
        <v>-800</v>
      </c>
      <c r="F629" s="14" t="s">
        <v>2877</v>
      </c>
      <c r="G629" s="9" t="s">
        <v>2878</v>
      </c>
      <c r="H629" s="9" t="s">
        <v>1286</v>
      </c>
      <c r="I629" s="9" t="s">
        <v>703</v>
      </c>
      <c r="J629" s="10"/>
      <c r="K629" s="9" t="s">
        <v>513</v>
      </c>
      <c r="L629" s="10" t="str">
        <f t="shared" si="29"/>
        <v>購入･設置費用の個人負担の軽減に対する補助</v>
      </c>
      <c r="M629" s="215" t="s">
        <v>269</v>
      </c>
      <c r="N629" s="9" t="s">
        <v>514</v>
      </c>
      <c r="O629" s="66">
        <v>100</v>
      </c>
      <c r="P629" s="169" t="s">
        <v>515</v>
      </c>
      <c r="Q629" s="14" t="s">
        <v>2879</v>
      </c>
      <c r="R629" s="16" t="s">
        <v>517</v>
      </c>
      <c r="S629" s="17"/>
    </row>
    <row r="630" spans="1:19" ht="53.25" customHeight="1">
      <c r="A630" s="212">
        <v>627</v>
      </c>
      <c r="B630" s="14" t="s">
        <v>2399</v>
      </c>
      <c r="C630" s="153"/>
      <c r="D630" s="153">
        <v>4700</v>
      </c>
      <c r="E630" s="7">
        <f t="shared" si="28"/>
        <v>-4700</v>
      </c>
      <c r="F630" s="14" t="s">
        <v>2880</v>
      </c>
      <c r="G630" s="15" t="s">
        <v>520</v>
      </c>
      <c r="H630" s="9" t="s">
        <v>1286</v>
      </c>
      <c r="I630" s="9" t="s">
        <v>526</v>
      </c>
      <c r="J630" s="10"/>
      <c r="K630" s="9" t="s">
        <v>513</v>
      </c>
      <c r="L630" s="10" t="str">
        <f t="shared" si="29"/>
        <v>団体の事業費に対する補助</v>
      </c>
      <c r="M630" s="215" t="s">
        <v>269</v>
      </c>
      <c r="N630" s="9" t="s">
        <v>514</v>
      </c>
      <c r="O630" s="10">
        <v>1</v>
      </c>
      <c r="P630" s="169" t="s">
        <v>2489</v>
      </c>
      <c r="Q630" s="10" t="s">
        <v>2881</v>
      </c>
      <c r="R630" s="16" t="s">
        <v>517</v>
      </c>
      <c r="S630" s="17"/>
    </row>
    <row r="631" spans="1:19" ht="53.25" customHeight="1">
      <c r="A631" s="212">
        <v>628</v>
      </c>
      <c r="B631" s="14" t="s">
        <v>2074</v>
      </c>
      <c r="C631" s="153"/>
      <c r="D631" s="153">
        <v>300</v>
      </c>
      <c r="E631" s="7">
        <f t="shared" si="28"/>
        <v>-300</v>
      </c>
      <c r="F631" s="14" t="s">
        <v>2075</v>
      </c>
      <c r="G631" s="44" t="s">
        <v>2062</v>
      </c>
      <c r="H631" s="9" t="s">
        <v>1286</v>
      </c>
      <c r="I631" s="9" t="s">
        <v>526</v>
      </c>
      <c r="J631" s="10"/>
      <c r="K631" s="9" t="s">
        <v>513</v>
      </c>
      <c r="L631" s="10" t="str">
        <f t="shared" si="29"/>
        <v>イベントの事業費に対する補助</v>
      </c>
      <c r="M631" s="215" t="s">
        <v>2076</v>
      </c>
      <c r="N631" s="9" t="s">
        <v>2030</v>
      </c>
      <c r="O631" s="10">
        <v>1</v>
      </c>
      <c r="P631" s="169" t="s">
        <v>554</v>
      </c>
      <c r="Q631" s="10" t="s">
        <v>3078</v>
      </c>
      <c r="R631" s="16" t="s">
        <v>517</v>
      </c>
      <c r="S631" s="76"/>
    </row>
    <row r="632" spans="1:19" ht="53.25" customHeight="1">
      <c r="A632" s="212">
        <v>629</v>
      </c>
      <c r="B632" s="14" t="s">
        <v>2400</v>
      </c>
      <c r="C632" s="153"/>
      <c r="D632" s="153">
        <v>1250</v>
      </c>
      <c r="E632" s="7">
        <f t="shared" si="28"/>
        <v>-1250</v>
      </c>
      <c r="F632" s="14" t="s">
        <v>2882</v>
      </c>
      <c r="G632" s="44" t="s">
        <v>2062</v>
      </c>
      <c r="H632" s="9" t="s">
        <v>1286</v>
      </c>
      <c r="I632" s="9" t="s">
        <v>526</v>
      </c>
      <c r="J632" s="10"/>
      <c r="K632" s="9" t="s">
        <v>513</v>
      </c>
      <c r="L632" s="10" t="str">
        <f t="shared" si="29"/>
        <v>イベントの事業費に対する補助</v>
      </c>
      <c r="M632" s="215" t="s">
        <v>2076</v>
      </c>
      <c r="N632" s="9" t="s">
        <v>2030</v>
      </c>
      <c r="O632" s="10">
        <v>13</v>
      </c>
      <c r="P632" s="169" t="s">
        <v>609</v>
      </c>
      <c r="Q632" s="10" t="s">
        <v>3079</v>
      </c>
      <c r="R632" s="16" t="s">
        <v>517</v>
      </c>
      <c r="S632" s="76"/>
    </row>
    <row r="633" spans="1:19" ht="53.25" customHeight="1">
      <c r="A633" s="212">
        <v>630</v>
      </c>
      <c r="B633" s="14" t="s">
        <v>2401</v>
      </c>
      <c r="C633" s="153"/>
      <c r="D633" s="153">
        <v>1650</v>
      </c>
      <c r="E633" s="7">
        <f t="shared" si="28"/>
        <v>-1650</v>
      </c>
      <c r="F633" s="14" t="s">
        <v>2077</v>
      </c>
      <c r="G633" s="44" t="s">
        <v>2062</v>
      </c>
      <c r="H633" s="9" t="s">
        <v>1286</v>
      </c>
      <c r="I633" s="9" t="s">
        <v>2010</v>
      </c>
      <c r="J633" s="10"/>
      <c r="K633" s="9" t="s">
        <v>513</v>
      </c>
      <c r="L633" s="10" t="str">
        <f t="shared" si="29"/>
        <v>イベントの運営費（事務費等）に対する補助</v>
      </c>
      <c r="M633" s="215" t="s">
        <v>2076</v>
      </c>
      <c r="N633" s="9" t="s">
        <v>2030</v>
      </c>
      <c r="O633" s="10">
        <v>1</v>
      </c>
      <c r="P633" s="169" t="s">
        <v>536</v>
      </c>
      <c r="Q633" s="10" t="s">
        <v>2883</v>
      </c>
      <c r="R633" s="16" t="s">
        <v>517</v>
      </c>
      <c r="S633" s="76"/>
    </row>
    <row r="634" spans="1:19" ht="53.25" customHeight="1">
      <c r="A634" s="212">
        <v>631</v>
      </c>
      <c r="B634" s="14" t="s">
        <v>2078</v>
      </c>
      <c r="C634" s="153"/>
      <c r="D634" s="153">
        <v>700</v>
      </c>
      <c r="E634" s="7">
        <f t="shared" si="28"/>
        <v>-700</v>
      </c>
      <c r="F634" s="14" t="s">
        <v>2079</v>
      </c>
      <c r="G634" s="44" t="s">
        <v>2062</v>
      </c>
      <c r="H634" s="9" t="s">
        <v>1286</v>
      </c>
      <c r="I634" s="9" t="s">
        <v>526</v>
      </c>
      <c r="J634" s="10"/>
      <c r="K634" s="9" t="s">
        <v>513</v>
      </c>
      <c r="L634" s="10" t="str">
        <f t="shared" si="29"/>
        <v>イベントの事業費に対する補助</v>
      </c>
      <c r="M634" s="215" t="s">
        <v>2076</v>
      </c>
      <c r="N634" s="9" t="s">
        <v>527</v>
      </c>
      <c r="O634" s="10">
        <v>1</v>
      </c>
      <c r="P634" s="169" t="s">
        <v>608</v>
      </c>
      <c r="Q634" s="10" t="s">
        <v>2080</v>
      </c>
      <c r="R634" s="16" t="s">
        <v>517</v>
      </c>
      <c r="S634" s="76"/>
    </row>
    <row r="635" spans="1:19" ht="53.25" customHeight="1">
      <c r="A635" s="212">
        <v>632</v>
      </c>
      <c r="B635" s="14" t="s">
        <v>2402</v>
      </c>
      <c r="C635" s="153"/>
      <c r="D635" s="153">
        <v>700</v>
      </c>
      <c r="E635" s="7">
        <f t="shared" si="28"/>
        <v>-700</v>
      </c>
      <c r="F635" s="14" t="s">
        <v>2081</v>
      </c>
      <c r="G635" s="15" t="s">
        <v>520</v>
      </c>
      <c r="H635" s="9" t="s">
        <v>1286</v>
      </c>
      <c r="I635" s="9" t="s">
        <v>2010</v>
      </c>
      <c r="J635" s="10"/>
      <c r="K635" s="9" t="s">
        <v>513</v>
      </c>
      <c r="L635" s="10" t="str">
        <f t="shared" si="29"/>
        <v>団体の運営費（事務費等）に対する補助</v>
      </c>
      <c r="M635" s="215" t="s">
        <v>2076</v>
      </c>
      <c r="N635" s="9" t="s">
        <v>2030</v>
      </c>
      <c r="O635" s="10">
        <v>1</v>
      </c>
      <c r="P635" s="169" t="s">
        <v>536</v>
      </c>
      <c r="Q635" s="10" t="s">
        <v>2082</v>
      </c>
      <c r="R635" s="16" t="s">
        <v>517</v>
      </c>
      <c r="S635" s="76"/>
    </row>
    <row r="636" spans="1:19" ht="53.25" customHeight="1">
      <c r="A636" s="212">
        <v>633</v>
      </c>
      <c r="B636" s="14" t="s">
        <v>2083</v>
      </c>
      <c r="C636" s="153"/>
      <c r="D636" s="153">
        <v>2592</v>
      </c>
      <c r="E636" s="7">
        <f t="shared" si="28"/>
        <v>-2592</v>
      </c>
      <c r="F636" s="14" t="s">
        <v>2084</v>
      </c>
      <c r="G636" s="9" t="s">
        <v>520</v>
      </c>
      <c r="H636" s="9" t="s">
        <v>1286</v>
      </c>
      <c r="I636" s="9" t="s">
        <v>2010</v>
      </c>
      <c r="J636" s="10"/>
      <c r="K636" s="9" t="s">
        <v>513</v>
      </c>
      <c r="L636" s="10" t="str">
        <f t="shared" si="29"/>
        <v>団体の運営費（事務費等）に対する補助</v>
      </c>
      <c r="M636" s="215" t="s">
        <v>2076</v>
      </c>
      <c r="N636" s="9" t="s">
        <v>2030</v>
      </c>
      <c r="O636" s="10">
        <v>72</v>
      </c>
      <c r="P636" s="169" t="s">
        <v>2063</v>
      </c>
      <c r="Q636" s="10" t="s">
        <v>2085</v>
      </c>
      <c r="R636" s="16" t="s">
        <v>517</v>
      </c>
      <c r="S636" s="76"/>
    </row>
    <row r="637" spans="1:19" ht="53.25" customHeight="1">
      <c r="A637" s="212">
        <v>634</v>
      </c>
      <c r="B637" s="14" t="s">
        <v>2086</v>
      </c>
      <c r="C637" s="153"/>
      <c r="D637" s="153">
        <v>400</v>
      </c>
      <c r="E637" s="7">
        <f t="shared" si="28"/>
        <v>-400</v>
      </c>
      <c r="F637" s="14" t="s">
        <v>2079</v>
      </c>
      <c r="G637" s="9" t="s">
        <v>520</v>
      </c>
      <c r="H637" s="9" t="s">
        <v>1286</v>
      </c>
      <c r="I637" s="9" t="s">
        <v>526</v>
      </c>
      <c r="J637" s="10"/>
      <c r="K637" s="9" t="s">
        <v>513</v>
      </c>
      <c r="L637" s="10" t="str">
        <f t="shared" si="29"/>
        <v>団体の事業費に対する補助</v>
      </c>
      <c r="M637" s="215" t="s">
        <v>2076</v>
      </c>
      <c r="N637" s="9" t="s">
        <v>527</v>
      </c>
      <c r="O637" s="10">
        <v>1</v>
      </c>
      <c r="P637" s="169" t="s">
        <v>608</v>
      </c>
      <c r="Q637" s="10" t="s">
        <v>2884</v>
      </c>
      <c r="R637" s="16" t="s">
        <v>517</v>
      </c>
      <c r="S637" s="76"/>
    </row>
    <row r="638" spans="1:19" ht="53.25" customHeight="1">
      <c r="A638" s="212">
        <v>635</v>
      </c>
      <c r="B638" s="14" t="s">
        <v>2087</v>
      </c>
      <c r="C638" s="153"/>
      <c r="D638" s="153">
        <v>18</v>
      </c>
      <c r="E638" s="7">
        <f t="shared" si="28"/>
        <v>-18</v>
      </c>
      <c r="F638" s="14" t="s">
        <v>2088</v>
      </c>
      <c r="G638" s="9" t="s">
        <v>520</v>
      </c>
      <c r="H638" s="9" t="s">
        <v>1286</v>
      </c>
      <c r="I638" s="9" t="s">
        <v>2010</v>
      </c>
      <c r="J638" s="10"/>
      <c r="K638" s="9" t="s">
        <v>513</v>
      </c>
      <c r="L638" s="10" t="str">
        <f t="shared" si="29"/>
        <v>団体の運営費（事務費等）に対する補助</v>
      </c>
      <c r="M638" s="215" t="s">
        <v>2076</v>
      </c>
      <c r="N638" s="9" t="s">
        <v>2030</v>
      </c>
      <c r="O638" s="10">
        <v>1</v>
      </c>
      <c r="P638" s="169" t="s">
        <v>2063</v>
      </c>
      <c r="Q638" s="10" t="s">
        <v>2089</v>
      </c>
      <c r="R638" s="16" t="s">
        <v>517</v>
      </c>
      <c r="S638" s="17"/>
    </row>
    <row r="639" spans="1:19" ht="53.25" customHeight="1">
      <c r="A639" s="212">
        <v>636</v>
      </c>
      <c r="B639" s="14" t="s">
        <v>2090</v>
      </c>
      <c r="C639" s="153"/>
      <c r="D639" s="153">
        <v>1350</v>
      </c>
      <c r="E639" s="7">
        <f t="shared" si="28"/>
        <v>-1350</v>
      </c>
      <c r="F639" s="14" t="s">
        <v>2091</v>
      </c>
      <c r="G639" s="15" t="s">
        <v>520</v>
      </c>
      <c r="H639" s="9" t="s">
        <v>1286</v>
      </c>
      <c r="I639" s="9" t="s">
        <v>526</v>
      </c>
      <c r="J639" s="18"/>
      <c r="K639" s="9" t="s">
        <v>513</v>
      </c>
      <c r="L639" s="10" t="str">
        <f t="shared" si="29"/>
        <v>団体の事業費に対する補助</v>
      </c>
      <c r="M639" s="215" t="s">
        <v>2076</v>
      </c>
      <c r="N639" s="9" t="s">
        <v>2030</v>
      </c>
      <c r="O639" s="10">
        <v>1</v>
      </c>
      <c r="P639" s="169" t="s">
        <v>2016</v>
      </c>
      <c r="Q639" s="10" t="s">
        <v>2092</v>
      </c>
      <c r="R639" s="16" t="s">
        <v>517</v>
      </c>
      <c r="S639" s="17"/>
    </row>
    <row r="640" spans="1:19" ht="53.25" customHeight="1">
      <c r="A640" s="212">
        <v>637</v>
      </c>
      <c r="B640" s="14" t="s">
        <v>2403</v>
      </c>
      <c r="C640" s="153"/>
      <c r="D640" s="153">
        <v>1800</v>
      </c>
      <c r="E640" s="7">
        <f t="shared" si="28"/>
        <v>-1800</v>
      </c>
      <c r="F640" s="14" t="s">
        <v>1552</v>
      </c>
      <c r="G640" s="9" t="s">
        <v>520</v>
      </c>
      <c r="H640" s="9" t="s">
        <v>1286</v>
      </c>
      <c r="I640" s="9" t="s">
        <v>526</v>
      </c>
      <c r="J640" s="10"/>
      <c r="K640" s="9" t="s">
        <v>513</v>
      </c>
      <c r="L640" s="10" t="str">
        <f t="shared" si="29"/>
        <v>団体の事業費に対する補助</v>
      </c>
      <c r="M640" s="215" t="s">
        <v>2076</v>
      </c>
      <c r="N640" s="9" t="s">
        <v>2030</v>
      </c>
      <c r="O640" s="10">
        <v>10</v>
      </c>
      <c r="P640" s="169" t="s">
        <v>560</v>
      </c>
      <c r="Q640" s="10" t="s">
        <v>283</v>
      </c>
      <c r="R640" s="16" t="s">
        <v>517</v>
      </c>
      <c r="S640" s="17"/>
    </row>
    <row r="641" spans="1:19" ht="53.25" customHeight="1">
      <c r="A641" s="212">
        <v>638</v>
      </c>
      <c r="B641" s="14" t="s">
        <v>284</v>
      </c>
      <c r="C641" s="153"/>
      <c r="D641" s="153">
        <v>50</v>
      </c>
      <c r="E641" s="7">
        <f t="shared" si="28"/>
        <v>-50</v>
      </c>
      <c r="F641" s="14" t="s">
        <v>2079</v>
      </c>
      <c r="G641" s="9" t="s">
        <v>520</v>
      </c>
      <c r="H641" s="9" t="s">
        <v>1286</v>
      </c>
      <c r="I641" s="9" t="s">
        <v>2010</v>
      </c>
      <c r="J641" s="10"/>
      <c r="K641" s="9" t="s">
        <v>513</v>
      </c>
      <c r="L641" s="10" t="str">
        <f t="shared" si="29"/>
        <v>団体の運営費（事務費等）に対する補助</v>
      </c>
      <c r="M641" s="215" t="s">
        <v>2076</v>
      </c>
      <c r="N641" s="9" t="s">
        <v>527</v>
      </c>
      <c r="O641" s="10">
        <v>1</v>
      </c>
      <c r="P641" s="169" t="s">
        <v>2054</v>
      </c>
      <c r="Q641" s="10" t="s">
        <v>285</v>
      </c>
      <c r="R641" s="16" t="s">
        <v>517</v>
      </c>
      <c r="S641" s="17"/>
    </row>
    <row r="642" spans="1:19" ht="53.25" customHeight="1">
      <c r="A642" s="212">
        <v>639</v>
      </c>
      <c r="B642" s="14" t="s">
        <v>286</v>
      </c>
      <c r="C642" s="153"/>
      <c r="D642" s="153">
        <v>600</v>
      </c>
      <c r="E642" s="7">
        <f t="shared" si="28"/>
        <v>-600</v>
      </c>
      <c r="F642" s="14" t="s">
        <v>287</v>
      </c>
      <c r="G642" s="9" t="s">
        <v>520</v>
      </c>
      <c r="H642" s="9" t="s">
        <v>1286</v>
      </c>
      <c r="I642" s="9" t="s">
        <v>526</v>
      </c>
      <c r="J642" s="10"/>
      <c r="K642" s="9" t="s">
        <v>513</v>
      </c>
      <c r="L642" s="10" t="str">
        <f t="shared" si="29"/>
        <v>団体の事業費に対する補助</v>
      </c>
      <c r="M642" s="215" t="s">
        <v>2076</v>
      </c>
      <c r="N642" s="9" t="s">
        <v>2030</v>
      </c>
      <c r="O642" s="10">
        <v>12</v>
      </c>
      <c r="P642" s="169" t="s">
        <v>821</v>
      </c>
      <c r="Q642" s="10" t="s">
        <v>288</v>
      </c>
      <c r="R642" s="16" t="s">
        <v>517</v>
      </c>
      <c r="S642" s="17"/>
    </row>
    <row r="643" spans="1:19" ht="53.25" customHeight="1">
      <c r="A643" s="212">
        <v>640</v>
      </c>
      <c r="B643" s="14" t="s">
        <v>289</v>
      </c>
      <c r="C643" s="153"/>
      <c r="D643" s="153">
        <v>270</v>
      </c>
      <c r="E643" s="7">
        <f t="shared" si="28"/>
        <v>-270</v>
      </c>
      <c r="F643" s="14" t="s">
        <v>290</v>
      </c>
      <c r="G643" s="9" t="s">
        <v>520</v>
      </c>
      <c r="H643" s="9" t="s">
        <v>1286</v>
      </c>
      <c r="I643" s="9" t="s">
        <v>526</v>
      </c>
      <c r="J643" s="10"/>
      <c r="K643" s="9" t="s">
        <v>513</v>
      </c>
      <c r="L643" s="10" t="str">
        <f t="shared" si="29"/>
        <v>団体の事業費に対する補助</v>
      </c>
      <c r="M643" s="215" t="s">
        <v>2076</v>
      </c>
      <c r="N643" s="9" t="s">
        <v>2030</v>
      </c>
      <c r="O643" s="10">
        <v>1</v>
      </c>
      <c r="P643" s="169" t="s">
        <v>733</v>
      </c>
      <c r="Q643" s="10" t="s">
        <v>291</v>
      </c>
      <c r="R643" s="16" t="s">
        <v>517</v>
      </c>
      <c r="S643" s="17"/>
    </row>
    <row r="644" spans="1:19" ht="53.25" customHeight="1">
      <c r="A644" s="212">
        <v>641</v>
      </c>
      <c r="B644" s="14" t="s">
        <v>292</v>
      </c>
      <c r="C644" s="153"/>
      <c r="D644" s="153">
        <v>500</v>
      </c>
      <c r="E644" s="7">
        <f t="shared" si="28"/>
        <v>-500</v>
      </c>
      <c r="F644" s="14" t="s">
        <v>293</v>
      </c>
      <c r="G644" s="9" t="s">
        <v>520</v>
      </c>
      <c r="H644" s="9" t="s">
        <v>1286</v>
      </c>
      <c r="I644" s="9" t="s">
        <v>526</v>
      </c>
      <c r="J644" s="10"/>
      <c r="K644" s="9" t="s">
        <v>513</v>
      </c>
      <c r="L644" s="10" t="str">
        <f t="shared" si="29"/>
        <v>団体の事業費に対する補助</v>
      </c>
      <c r="M644" s="215" t="s">
        <v>2076</v>
      </c>
      <c r="N644" s="9" t="s">
        <v>2030</v>
      </c>
      <c r="O644" s="10">
        <v>10</v>
      </c>
      <c r="P644" s="169" t="s">
        <v>555</v>
      </c>
      <c r="Q644" s="10" t="s">
        <v>294</v>
      </c>
      <c r="R644" s="26" t="s">
        <v>517</v>
      </c>
      <c r="S644" s="17"/>
    </row>
    <row r="645" spans="1:19" ht="53.25" customHeight="1">
      <c r="A645" s="212">
        <v>642</v>
      </c>
      <c r="B645" s="14" t="s">
        <v>295</v>
      </c>
      <c r="C645" s="153"/>
      <c r="D645" s="153">
        <v>800</v>
      </c>
      <c r="E645" s="7">
        <f aca="true" t="shared" si="30" ref="E645:E708">C645-D645</f>
        <v>-800</v>
      </c>
      <c r="F645" s="14" t="s">
        <v>296</v>
      </c>
      <c r="G645" s="9" t="s">
        <v>520</v>
      </c>
      <c r="H645" s="9" t="s">
        <v>1286</v>
      </c>
      <c r="I645" s="9" t="s">
        <v>2010</v>
      </c>
      <c r="J645" s="10"/>
      <c r="K645" s="9" t="s">
        <v>513</v>
      </c>
      <c r="L645" s="10" t="str">
        <f t="shared" si="29"/>
        <v>団体の運営費（事務費等）に対する補助</v>
      </c>
      <c r="M645" s="215" t="s">
        <v>2076</v>
      </c>
      <c r="N645" s="9" t="s">
        <v>2030</v>
      </c>
      <c r="O645" s="66">
        <v>16</v>
      </c>
      <c r="P645" s="169" t="s">
        <v>2063</v>
      </c>
      <c r="Q645" s="10" t="s">
        <v>297</v>
      </c>
      <c r="R645" s="16" t="s">
        <v>2027</v>
      </c>
      <c r="S645" s="17"/>
    </row>
    <row r="646" spans="1:19" ht="53.25" customHeight="1">
      <c r="A646" s="212">
        <v>643</v>
      </c>
      <c r="B646" s="14" t="s">
        <v>298</v>
      </c>
      <c r="C646" s="164"/>
      <c r="D646" s="153">
        <v>900</v>
      </c>
      <c r="E646" s="7">
        <f t="shared" si="30"/>
        <v>-900</v>
      </c>
      <c r="F646" s="14" t="s">
        <v>299</v>
      </c>
      <c r="G646" s="9" t="s">
        <v>520</v>
      </c>
      <c r="H646" s="9" t="s">
        <v>1286</v>
      </c>
      <c r="I646" s="9" t="s">
        <v>2010</v>
      </c>
      <c r="J646" s="10"/>
      <c r="K646" s="9" t="s">
        <v>513</v>
      </c>
      <c r="L646" s="10" t="str">
        <f t="shared" si="29"/>
        <v>団体の運営費（事務費等）に対する補助</v>
      </c>
      <c r="M646" s="215" t="s">
        <v>2076</v>
      </c>
      <c r="N646" s="9" t="s">
        <v>2030</v>
      </c>
      <c r="O646" s="10">
        <v>15</v>
      </c>
      <c r="P646" s="169" t="s">
        <v>2054</v>
      </c>
      <c r="Q646" s="10" t="s">
        <v>300</v>
      </c>
      <c r="R646" s="16" t="s">
        <v>2027</v>
      </c>
      <c r="S646" s="17"/>
    </row>
    <row r="647" spans="1:19" ht="53.25" customHeight="1">
      <c r="A647" s="212">
        <v>644</v>
      </c>
      <c r="B647" s="14" t="s">
        <v>301</v>
      </c>
      <c r="C647" s="153"/>
      <c r="D647" s="153">
        <v>450</v>
      </c>
      <c r="E647" s="7">
        <f t="shared" si="30"/>
        <v>-450</v>
      </c>
      <c r="F647" s="14" t="s">
        <v>302</v>
      </c>
      <c r="G647" s="9" t="s">
        <v>520</v>
      </c>
      <c r="H647" s="9" t="s">
        <v>1286</v>
      </c>
      <c r="I647" s="9" t="s">
        <v>2010</v>
      </c>
      <c r="J647" s="10"/>
      <c r="K647" s="9" t="s">
        <v>513</v>
      </c>
      <c r="L647" s="10" t="str">
        <f t="shared" si="29"/>
        <v>団体の運営費（事務費等）に対する補助</v>
      </c>
      <c r="M647" s="215" t="s">
        <v>2076</v>
      </c>
      <c r="N647" s="9" t="s">
        <v>2030</v>
      </c>
      <c r="O647" s="10">
        <v>15</v>
      </c>
      <c r="P647" s="169" t="s">
        <v>618</v>
      </c>
      <c r="Q647" s="10" t="s">
        <v>303</v>
      </c>
      <c r="R647" s="16" t="s">
        <v>2027</v>
      </c>
      <c r="S647" s="17"/>
    </row>
    <row r="648" spans="1:19" ht="53.25" customHeight="1">
      <c r="A648" s="212">
        <v>645</v>
      </c>
      <c r="B648" s="14" t="s">
        <v>304</v>
      </c>
      <c r="C648" s="153"/>
      <c r="D648" s="153">
        <v>1884</v>
      </c>
      <c r="E648" s="7">
        <f t="shared" si="30"/>
        <v>-1884</v>
      </c>
      <c r="F648" s="14" t="s">
        <v>305</v>
      </c>
      <c r="G648" s="44" t="s">
        <v>520</v>
      </c>
      <c r="H648" s="9" t="s">
        <v>1286</v>
      </c>
      <c r="I648" s="9" t="s">
        <v>526</v>
      </c>
      <c r="J648" s="10"/>
      <c r="K648" s="9" t="s">
        <v>513</v>
      </c>
      <c r="L648" s="10" t="str">
        <f t="shared" si="29"/>
        <v>団体の事業費に対する補助</v>
      </c>
      <c r="M648" s="215" t="s">
        <v>2076</v>
      </c>
      <c r="N648" s="9" t="s">
        <v>2030</v>
      </c>
      <c r="O648" s="10">
        <v>1</v>
      </c>
      <c r="P648" s="169" t="s">
        <v>2058</v>
      </c>
      <c r="Q648" s="10" t="s">
        <v>2885</v>
      </c>
      <c r="R648" s="16" t="s">
        <v>2027</v>
      </c>
      <c r="S648" s="17"/>
    </row>
    <row r="649" spans="1:19" ht="53.25" customHeight="1">
      <c r="A649" s="212">
        <v>646</v>
      </c>
      <c r="B649" s="133" t="s">
        <v>2404</v>
      </c>
      <c r="C649" s="153"/>
      <c r="D649" s="164">
        <v>2521</v>
      </c>
      <c r="E649" s="7">
        <f t="shared" si="30"/>
        <v>-2521</v>
      </c>
      <c r="F649" s="14" t="s">
        <v>2886</v>
      </c>
      <c r="G649" s="44" t="s">
        <v>520</v>
      </c>
      <c r="H649" s="9" t="s">
        <v>1286</v>
      </c>
      <c r="I649" s="9" t="s">
        <v>526</v>
      </c>
      <c r="J649" s="10"/>
      <c r="K649" s="9" t="s">
        <v>513</v>
      </c>
      <c r="L649" s="10" t="str">
        <f t="shared" si="29"/>
        <v>団体の事業費に対する補助</v>
      </c>
      <c r="M649" s="215" t="s">
        <v>2076</v>
      </c>
      <c r="N649" s="9" t="s">
        <v>2030</v>
      </c>
      <c r="O649" s="10">
        <v>1</v>
      </c>
      <c r="P649" s="169" t="s">
        <v>1944</v>
      </c>
      <c r="Q649" s="10" t="s">
        <v>2887</v>
      </c>
      <c r="R649" s="16" t="s">
        <v>2027</v>
      </c>
      <c r="S649" s="17"/>
    </row>
    <row r="650" spans="1:19" ht="53.25" customHeight="1">
      <c r="A650" s="212">
        <v>647</v>
      </c>
      <c r="B650" s="14" t="s">
        <v>2405</v>
      </c>
      <c r="C650" s="153"/>
      <c r="D650" s="153">
        <v>735</v>
      </c>
      <c r="E650" s="7">
        <f t="shared" si="30"/>
        <v>-735</v>
      </c>
      <c r="F650" s="14" t="s">
        <v>2888</v>
      </c>
      <c r="G650" s="9" t="s">
        <v>520</v>
      </c>
      <c r="H650" s="9" t="s">
        <v>1286</v>
      </c>
      <c r="I650" s="9" t="s">
        <v>526</v>
      </c>
      <c r="J650" s="10"/>
      <c r="K650" s="9" t="s">
        <v>513</v>
      </c>
      <c r="L650" s="10" t="str">
        <f t="shared" si="29"/>
        <v>団体の事業費に対する補助</v>
      </c>
      <c r="M650" s="215" t="s">
        <v>2076</v>
      </c>
      <c r="N650" s="9" t="s">
        <v>2030</v>
      </c>
      <c r="O650" s="10">
        <v>21</v>
      </c>
      <c r="P650" s="169" t="s">
        <v>536</v>
      </c>
      <c r="Q650" s="10" t="s">
        <v>2889</v>
      </c>
      <c r="R650" s="16" t="s">
        <v>517</v>
      </c>
      <c r="S650" s="17"/>
    </row>
    <row r="651" spans="1:19" ht="53.25" customHeight="1">
      <c r="A651" s="212">
        <v>648</v>
      </c>
      <c r="B651" s="14" t="s">
        <v>306</v>
      </c>
      <c r="C651" s="153"/>
      <c r="D651" s="153">
        <v>350</v>
      </c>
      <c r="E651" s="7">
        <f t="shared" si="30"/>
        <v>-350</v>
      </c>
      <c r="F651" s="14" t="s">
        <v>307</v>
      </c>
      <c r="G651" s="9" t="s">
        <v>520</v>
      </c>
      <c r="H651" s="9" t="s">
        <v>1286</v>
      </c>
      <c r="I651" s="9" t="s">
        <v>526</v>
      </c>
      <c r="J651" s="10"/>
      <c r="K651" s="9" t="s">
        <v>513</v>
      </c>
      <c r="L651" s="10" t="str">
        <f t="shared" si="29"/>
        <v>団体の事業費に対する補助</v>
      </c>
      <c r="M651" s="215" t="s">
        <v>2076</v>
      </c>
      <c r="N651" s="9" t="s">
        <v>2030</v>
      </c>
      <c r="O651" s="10">
        <v>1</v>
      </c>
      <c r="P651" s="169" t="s">
        <v>1716</v>
      </c>
      <c r="Q651" s="10" t="s">
        <v>2890</v>
      </c>
      <c r="R651" s="16" t="s">
        <v>2027</v>
      </c>
      <c r="S651" s="17"/>
    </row>
    <row r="652" spans="1:19" ht="53.25" customHeight="1">
      <c r="A652" s="212">
        <v>649</v>
      </c>
      <c r="B652" s="14" t="s">
        <v>308</v>
      </c>
      <c r="C652" s="153"/>
      <c r="D652" s="153">
        <v>800</v>
      </c>
      <c r="E652" s="7">
        <f t="shared" si="30"/>
        <v>-800</v>
      </c>
      <c r="F652" s="14" t="s">
        <v>309</v>
      </c>
      <c r="G652" s="9" t="s">
        <v>2062</v>
      </c>
      <c r="H652" s="9" t="s">
        <v>1286</v>
      </c>
      <c r="I652" s="9" t="s">
        <v>526</v>
      </c>
      <c r="J652" s="10"/>
      <c r="K652" s="9" t="s">
        <v>513</v>
      </c>
      <c r="L652" s="10" t="str">
        <f t="shared" si="29"/>
        <v>イベントの事業費に対する補助</v>
      </c>
      <c r="M652" s="215" t="s">
        <v>2076</v>
      </c>
      <c r="N652" s="9" t="s">
        <v>2030</v>
      </c>
      <c r="O652" s="10">
        <v>1</v>
      </c>
      <c r="P652" s="169" t="s">
        <v>662</v>
      </c>
      <c r="Q652" s="10" t="s">
        <v>310</v>
      </c>
      <c r="R652" s="16" t="s">
        <v>552</v>
      </c>
      <c r="S652" s="17"/>
    </row>
    <row r="653" spans="1:19" ht="53.25" customHeight="1">
      <c r="A653" s="212">
        <v>650</v>
      </c>
      <c r="B653" s="14" t="s">
        <v>2406</v>
      </c>
      <c r="C653" s="153"/>
      <c r="D653" s="153">
        <v>700</v>
      </c>
      <c r="E653" s="7">
        <f t="shared" si="30"/>
        <v>-700</v>
      </c>
      <c r="F653" s="14" t="s">
        <v>311</v>
      </c>
      <c r="G653" s="9" t="s">
        <v>520</v>
      </c>
      <c r="H653" s="9" t="s">
        <v>1286</v>
      </c>
      <c r="I653" s="9" t="s">
        <v>526</v>
      </c>
      <c r="J653" s="10"/>
      <c r="K653" s="9" t="s">
        <v>513</v>
      </c>
      <c r="L653" s="10" t="str">
        <f t="shared" si="29"/>
        <v>団体の事業費に対する補助</v>
      </c>
      <c r="M653" s="215" t="s">
        <v>2076</v>
      </c>
      <c r="N653" s="9" t="s">
        <v>2030</v>
      </c>
      <c r="O653" s="10">
        <v>1</v>
      </c>
      <c r="P653" s="169" t="s">
        <v>2016</v>
      </c>
      <c r="Q653" s="10" t="s">
        <v>312</v>
      </c>
      <c r="R653" s="16" t="s">
        <v>517</v>
      </c>
      <c r="S653" s="17"/>
    </row>
    <row r="654" spans="1:19" ht="53.25" customHeight="1">
      <c r="A654" s="212">
        <v>651</v>
      </c>
      <c r="B654" s="14" t="s">
        <v>2407</v>
      </c>
      <c r="C654" s="153"/>
      <c r="D654" s="153">
        <v>420</v>
      </c>
      <c r="E654" s="7">
        <f t="shared" si="30"/>
        <v>-420</v>
      </c>
      <c r="F654" s="14" t="s">
        <v>2891</v>
      </c>
      <c r="G654" s="9" t="s">
        <v>520</v>
      </c>
      <c r="H654" s="9" t="s">
        <v>1286</v>
      </c>
      <c r="I654" s="9" t="s">
        <v>526</v>
      </c>
      <c r="J654" s="10"/>
      <c r="K654" s="9" t="s">
        <v>513</v>
      </c>
      <c r="L654" s="10" t="str">
        <f t="shared" si="29"/>
        <v>団体の事業費に対する補助</v>
      </c>
      <c r="M654" s="215" t="s">
        <v>2076</v>
      </c>
      <c r="N654" s="9" t="s">
        <v>2030</v>
      </c>
      <c r="O654" s="10">
        <v>4</v>
      </c>
      <c r="P654" s="169" t="s">
        <v>528</v>
      </c>
      <c r="Q654" s="10" t="s">
        <v>313</v>
      </c>
      <c r="R654" s="16" t="s">
        <v>517</v>
      </c>
      <c r="S654" s="17"/>
    </row>
    <row r="655" spans="1:19" ht="53.25" customHeight="1">
      <c r="A655" s="212">
        <v>652</v>
      </c>
      <c r="B655" s="14" t="s">
        <v>314</v>
      </c>
      <c r="C655" s="153"/>
      <c r="D655" s="153">
        <v>150</v>
      </c>
      <c r="E655" s="7">
        <f t="shared" si="30"/>
        <v>-150</v>
      </c>
      <c r="F655" s="14" t="s">
        <v>315</v>
      </c>
      <c r="G655" s="9" t="s">
        <v>2062</v>
      </c>
      <c r="H655" s="9" t="s">
        <v>1286</v>
      </c>
      <c r="I655" s="9" t="s">
        <v>526</v>
      </c>
      <c r="J655" s="10"/>
      <c r="K655" s="9" t="s">
        <v>513</v>
      </c>
      <c r="L655" s="10" t="str">
        <f t="shared" si="29"/>
        <v>イベントの事業費に対する補助</v>
      </c>
      <c r="M655" s="215" t="s">
        <v>2076</v>
      </c>
      <c r="N655" s="9" t="s">
        <v>2030</v>
      </c>
      <c r="O655" s="10">
        <v>1</v>
      </c>
      <c r="P655" s="169" t="s">
        <v>528</v>
      </c>
      <c r="Q655" s="10" t="s">
        <v>316</v>
      </c>
      <c r="R655" s="16" t="s">
        <v>517</v>
      </c>
      <c r="S655" s="17"/>
    </row>
    <row r="656" spans="1:19" ht="53.25" customHeight="1">
      <c r="A656" s="212">
        <v>653</v>
      </c>
      <c r="B656" s="14" t="s">
        <v>317</v>
      </c>
      <c r="C656" s="153"/>
      <c r="D656" s="153">
        <v>2263</v>
      </c>
      <c r="E656" s="7">
        <f t="shared" si="30"/>
        <v>-2263</v>
      </c>
      <c r="F656" s="14" t="s">
        <v>318</v>
      </c>
      <c r="G656" s="9" t="s">
        <v>520</v>
      </c>
      <c r="H656" s="9" t="s">
        <v>1286</v>
      </c>
      <c r="I656" s="9" t="s">
        <v>2010</v>
      </c>
      <c r="J656" s="10"/>
      <c r="K656" s="9" t="s">
        <v>513</v>
      </c>
      <c r="L656" s="10" t="str">
        <f t="shared" si="29"/>
        <v>団体の運営費（事務費等）に対する補助</v>
      </c>
      <c r="M656" s="215" t="s">
        <v>2076</v>
      </c>
      <c r="N656" s="9" t="s">
        <v>2030</v>
      </c>
      <c r="O656" s="10">
        <v>2</v>
      </c>
      <c r="P656" s="169" t="s">
        <v>528</v>
      </c>
      <c r="Q656" s="10" t="s">
        <v>319</v>
      </c>
      <c r="R656" s="26" t="s">
        <v>517</v>
      </c>
      <c r="S656" s="17"/>
    </row>
    <row r="657" spans="1:19" ht="53.25" customHeight="1">
      <c r="A657" s="212">
        <v>654</v>
      </c>
      <c r="B657" s="14" t="s">
        <v>320</v>
      </c>
      <c r="C657" s="153"/>
      <c r="D657" s="153">
        <v>100</v>
      </c>
      <c r="E657" s="7">
        <f t="shared" si="30"/>
        <v>-100</v>
      </c>
      <c r="F657" s="14" t="s">
        <v>321</v>
      </c>
      <c r="G657" s="9" t="s">
        <v>520</v>
      </c>
      <c r="H657" s="9" t="s">
        <v>1286</v>
      </c>
      <c r="I657" s="9" t="s">
        <v>526</v>
      </c>
      <c r="J657" s="10"/>
      <c r="K657" s="9" t="s">
        <v>513</v>
      </c>
      <c r="L657" s="10" t="str">
        <f t="shared" si="29"/>
        <v>団体の事業費に対する補助</v>
      </c>
      <c r="M657" s="215" t="s">
        <v>2076</v>
      </c>
      <c r="N657" s="9" t="s">
        <v>2030</v>
      </c>
      <c r="O657" s="10">
        <v>1</v>
      </c>
      <c r="P657" s="169" t="s">
        <v>2012</v>
      </c>
      <c r="Q657" s="10" t="s">
        <v>322</v>
      </c>
      <c r="R657" s="16" t="s">
        <v>517</v>
      </c>
      <c r="S657" s="17"/>
    </row>
    <row r="658" spans="1:19" ht="53.25" customHeight="1">
      <c r="A658" s="212">
        <v>655</v>
      </c>
      <c r="B658" s="14" t="s">
        <v>323</v>
      </c>
      <c r="C658" s="153"/>
      <c r="D658" s="153">
        <v>720</v>
      </c>
      <c r="E658" s="7">
        <f t="shared" si="30"/>
        <v>-720</v>
      </c>
      <c r="F658" s="14" t="s">
        <v>324</v>
      </c>
      <c r="G658" s="9" t="s">
        <v>520</v>
      </c>
      <c r="H658" s="9" t="s">
        <v>1286</v>
      </c>
      <c r="I658" s="9" t="s">
        <v>521</v>
      </c>
      <c r="J658" s="10"/>
      <c r="K658" s="9" t="s">
        <v>513</v>
      </c>
      <c r="L658" s="10" t="str">
        <f t="shared" si="29"/>
        <v>団体の運営費（人件費）に対する補助</v>
      </c>
      <c r="M658" s="215" t="s">
        <v>325</v>
      </c>
      <c r="N658" s="9" t="s">
        <v>2030</v>
      </c>
      <c r="O658" s="10">
        <v>1</v>
      </c>
      <c r="P658" s="169" t="s">
        <v>2063</v>
      </c>
      <c r="Q658" s="10" t="s">
        <v>326</v>
      </c>
      <c r="R658" s="16" t="s">
        <v>2027</v>
      </c>
      <c r="S658" s="17"/>
    </row>
    <row r="659" spans="1:19" ht="53.25" customHeight="1">
      <c r="A659" s="212">
        <v>656</v>
      </c>
      <c r="B659" s="14" t="s">
        <v>1962</v>
      </c>
      <c r="C659" s="153"/>
      <c r="D659" s="153">
        <v>30</v>
      </c>
      <c r="E659" s="7">
        <f t="shared" si="30"/>
        <v>-30</v>
      </c>
      <c r="F659" s="14" t="s">
        <v>327</v>
      </c>
      <c r="G659" s="9" t="s">
        <v>1023</v>
      </c>
      <c r="H659" s="9" t="s">
        <v>1286</v>
      </c>
      <c r="I659" s="9" t="s">
        <v>511</v>
      </c>
      <c r="J659" s="10" t="s">
        <v>1922</v>
      </c>
      <c r="K659" s="9" t="s">
        <v>513</v>
      </c>
      <c r="L659" s="10" t="str">
        <f t="shared" si="29"/>
        <v>施設の管理運営に対する補助</v>
      </c>
      <c r="M659" s="215" t="s">
        <v>325</v>
      </c>
      <c r="N659" s="9" t="s">
        <v>2030</v>
      </c>
      <c r="O659" s="10">
        <v>1</v>
      </c>
      <c r="P659" s="169" t="s">
        <v>2058</v>
      </c>
      <c r="Q659" s="10" t="s">
        <v>328</v>
      </c>
      <c r="R659" s="16" t="s">
        <v>517</v>
      </c>
      <c r="S659" s="17"/>
    </row>
    <row r="660" spans="1:19" ht="53.25" customHeight="1">
      <c r="A660" s="212">
        <v>657</v>
      </c>
      <c r="B660" s="14" t="s">
        <v>329</v>
      </c>
      <c r="C660" s="153"/>
      <c r="D660" s="153">
        <v>80</v>
      </c>
      <c r="E660" s="7">
        <f t="shared" si="30"/>
        <v>-80</v>
      </c>
      <c r="F660" s="14" t="s">
        <v>2892</v>
      </c>
      <c r="G660" s="9" t="s">
        <v>1023</v>
      </c>
      <c r="H660" s="9" t="s">
        <v>1286</v>
      </c>
      <c r="I660" s="9" t="s">
        <v>511</v>
      </c>
      <c r="J660" s="10" t="s">
        <v>1922</v>
      </c>
      <c r="K660" s="9" t="s">
        <v>513</v>
      </c>
      <c r="L660" s="10" t="str">
        <f t="shared" si="29"/>
        <v>施設の管理運営に対する補助</v>
      </c>
      <c r="M660" s="215" t="s">
        <v>325</v>
      </c>
      <c r="N660" s="9" t="s">
        <v>2030</v>
      </c>
      <c r="O660" s="10">
        <v>1</v>
      </c>
      <c r="P660" s="169" t="s">
        <v>2058</v>
      </c>
      <c r="Q660" s="10" t="s">
        <v>328</v>
      </c>
      <c r="R660" s="16" t="s">
        <v>517</v>
      </c>
      <c r="S660" s="17"/>
    </row>
    <row r="661" spans="1:19" ht="53.25" customHeight="1">
      <c r="A661" s="212">
        <v>658</v>
      </c>
      <c r="B661" s="14" t="s">
        <v>330</v>
      </c>
      <c r="C661" s="153"/>
      <c r="D661" s="153">
        <v>2136</v>
      </c>
      <c r="E661" s="7">
        <f t="shared" si="30"/>
        <v>-2136</v>
      </c>
      <c r="F661" s="14" t="s">
        <v>331</v>
      </c>
      <c r="G661" s="9" t="s">
        <v>520</v>
      </c>
      <c r="H661" s="9" t="s">
        <v>1286</v>
      </c>
      <c r="I661" s="9" t="s">
        <v>2010</v>
      </c>
      <c r="J661" s="10"/>
      <c r="K661" s="9" t="s">
        <v>513</v>
      </c>
      <c r="L661" s="10" t="str">
        <f t="shared" si="29"/>
        <v>団体の運営費（事務費等）に対する補助</v>
      </c>
      <c r="M661" s="215" t="s">
        <v>325</v>
      </c>
      <c r="N661" s="9" t="s">
        <v>2030</v>
      </c>
      <c r="O661" s="10">
        <v>3</v>
      </c>
      <c r="P661" s="169" t="s">
        <v>536</v>
      </c>
      <c r="Q661" s="10" t="s">
        <v>332</v>
      </c>
      <c r="R661" s="16" t="s">
        <v>517</v>
      </c>
      <c r="S661" s="17"/>
    </row>
    <row r="662" spans="1:19" ht="53.25" customHeight="1">
      <c r="A662" s="212">
        <v>659</v>
      </c>
      <c r="B662" s="14" t="s">
        <v>333</v>
      </c>
      <c r="C662" s="153"/>
      <c r="D662" s="153">
        <v>450</v>
      </c>
      <c r="E662" s="7">
        <f t="shared" si="30"/>
        <v>-450</v>
      </c>
      <c r="F662" s="14" t="s">
        <v>334</v>
      </c>
      <c r="G662" s="9" t="s">
        <v>520</v>
      </c>
      <c r="H662" s="9" t="s">
        <v>1286</v>
      </c>
      <c r="I662" s="9" t="s">
        <v>2010</v>
      </c>
      <c r="J662" s="10"/>
      <c r="K662" s="9" t="s">
        <v>513</v>
      </c>
      <c r="L662" s="10" t="str">
        <f t="shared" si="29"/>
        <v>団体の運営費（事務費等）に対する補助</v>
      </c>
      <c r="M662" s="215" t="s">
        <v>325</v>
      </c>
      <c r="N662" s="9" t="s">
        <v>2030</v>
      </c>
      <c r="O662" s="10">
        <v>1</v>
      </c>
      <c r="P662" s="169" t="s">
        <v>749</v>
      </c>
      <c r="Q662" s="10" t="s">
        <v>335</v>
      </c>
      <c r="R662" s="16" t="s">
        <v>2027</v>
      </c>
      <c r="S662" s="17"/>
    </row>
    <row r="663" spans="1:19" ht="53.25" customHeight="1">
      <c r="A663" s="212">
        <v>660</v>
      </c>
      <c r="B663" s="14" t="s">
        <v>336</v>
      </c>
      <c r="C663" s="153"/>
      <c r="D663" s="153">
        <v>3500</v>
      </c>
      <c r="E663" s="7">
        <f t="shared" si="30"/>
        <v>-3500</v>
      </c>
      <c r="F663" s="14" t="s">
        <v>2096</v>
      </c>
      <c r="G663" s="15" t="s">
        <v>520</v>
      </c>
      <c r="H663" s="9" t="s">
        <v>1286</v>
      </c>
      <c r="I663" s="9" t="s">
        <v>2010</v>
      </c>
      <c r="J663" s="10"/>
      <c r="K663" s="9" t="s">
        <v>513</v>
      </c>
      <c r="L663" s="10" t="str">
        <f t="shared" si="29"/>
        <v>団体の運営費（事務費等）に対する補助</v>
      </c>
      <c r="M663" s="215" t="s">
        <v>325</v>
      </c>
      <c r="N663" s="9" t="s">
        <v>2030</v>
      </c>
      <c r="O663" s="10">
        <v>1</v>
      </c>
      <c r="P663" s="169" t="s">
        <v>2097</v>
      </c>
      <c r="Q663" s="10" t="s">
        <v>2098</v>
      </c>
      <c r="R663" s="16" t="s">
        <v>2027</v>
      </c>
      <c r="S663" s="17"/>
    </row>
    <row r="664" spans="1:19" ht="53.25" customHeight="1">
      <c r="A664" s="212">
        <v>661</v>
      </c>
      <c r="B664" s="14" t="s">
        <v>2099</v>
      </c>
      <c r="C664" s="153"/>
      <c r="D664" s="153">
        <v>1990</v>
      </c>
      <c r="E664" s="7">
        <f t="shared" si="30"/>
        <v>-1990</v>
      </c>
      <c r="F664" s="14" t="s">
        <v>2100</v>
      </c>
      <c r="G664" s="15" t="s">
        <v>2062</v>
      </c>
      <c r="H664" s="9" t="s">
        <v>1286</v>
      </c>
      <c r="I664" s="9" t="s">
        <v>2010</v>
      </c>
      <c r="J664" s="10"/>
      <c r="K664" s="9" t="s">
        <v>513</v>
      </c>
      <c r="L664" s="10" t="str">
        <f t="shared" si="29"/>
        <v>イベントの運営費（事務費等）に対する補助</v>
      </c>
      <c r="M664" s="215" t="s">
        <v>325</v>
      </c>
      <c r="N664" s="9" t="s">
        <v>2030</v>
      </c>
      <c r="O664" s="10">
        <v>1</v>
      </c>
      <c r="P664" s="169" t="s">
        <v>2031</v>
      </c>
      <c r="Q664" s="10" t="s">
        <v>2101</v>
      </c>
      <c r="R664" s="16" t="s">
        <v>2027</v>
      </c>
      <c r="S664" s="17"/>
    </row>
    <row r="665" spans="1:19" ht="53.25" customHeight="1">
      <c r="A665" s="212">
        <v>662</v>
      </c>
      <c r="B665" s="14" t="s">
        <v>2102</v>
      </c>
      <c r="C665" s="153"/>
      <c r="D665" s="153">
        <v>720</v>
      </c>
      <c r="E665" s="7">
        <f t="shared" si="30"/>
        <v>-720</v>
      </c>
      <c r="F665" s="14" t="s">
        <v>2103</v>
      </c>
      <c r="G665" s="9" t="s">
        <v>2104</v>
      </c>
      <c r="H665" s="9" t="s">
        <v>1286</v>
      </c>
      <c r="I665" s="9" t="s">
        <v>526</v>
      </c>
      <c r="J665" s="10"/>
      <c r="K665" s="9" t="s">
        <v>513</v>
      </c>
      <c r="L665" s="10" t="str">
        <f t="shared" si="29"/>
        <v>障害児余暇支援の事業費に対する補助</v>
      </c>
      <c r="M665" s="215" t="s">
        <v>325</v>
      </c>
      <c r="N665" s="9" t="s">
        <v>2893</v>
      </c>
      <c r="O665" s="10">
        <v>3</v>
      </c>
      <c r="P665" s="169" t="s">
        <v>733</v>
      </c>
      <c r="Q665" s="10" t="s">
        <v>2105</v>
      </c>
      <c r="R665" s="16" t="s">
        <v>517</v>
      </c>
      <c r="S665" s="17"/>
    </row>
    <row r="666" spans="1:19" ht="53.25" customHeight="1">
      <c r="A666" s="212">
        <v>663</v>
      </c>
      <c r="B666" s="14" t="s">
        <v>2106</v>
      </c>
      <c r="C666" s="153"/>
      <c r="D666" s="153">
        <v>645</v>
      </c>
      <c r="E666" s="7">
        <f t="shared" si="30"/>
        <v>-645</v>
      </c>
      <c r="F666" s="14" t="s">
        <v>2107</v>
      </c>
      <c r="G666" s="9" t="s">
        <v>2104</v>
      </c>
      <c r="H666" s="9" t="s">
        <v>1286</v>
      </c>
      <c r="I666" s="9" t="s">
        <v>526</v>
      </c>
      <c r="J666" s="10"/>
      <c r="K666" s="9" t="s">
        <v>513</v>
      </c>
      <c r="L666" s="10" t="str">
        <f t="shared" si="29"/>
        <v>障害児余暇支援の事業費に対する補助</v>
      </c>
      <c r="M666" s="215" t="s">
        <v>325</v>
      </c>
      <c r="N666" s="9" t="s">
        <v>550</v>
      </c>
      <c r="O666" s="10">
        <v>1</v>
      </c>
      <c r="P666" s="169" t="s">
        <v>2108</v>
      </c>
      <c r="Q666" s="10" t="s">
        <v>2105</v>
      </c>
      <c r="R666" s="16" t="s">
        <v>517</v>
      </c>
      <c r="S666" s="17"/>
    </row>
    <row r="667" spans="1:19" ht="53.25" customHeight="1">
      <c r="A667" s="212">
        <v>664</v>
      </c>
      <c r="B667" s="14" t="s">
        <v>2109</v>
      </c>
      <c r="C667" s="153"/>
      <c r="D667" s="153">
        <v>250</v>
      </c>
      <c r="E667" s="7">
        <f t="shared" si="30"/>
        <v>-250</v>
      </c>
      <c r="F667" s="14" t="s">
        <v>2107</v>
      </c>
      <c r="G667" s="9" t="s">
        <v>2110</v>
      </c>
      <c r="H667" s="9" t="s">
        <v>1286</v>
      </c>
      <c r="I667" s="9" t="s">
        <v>526</v>
      </c>
      <c r="J667" s="10"/>
      <c r="K667" s="9" t="s">
        <v>513</v>
      </c>
      <c r="L667" s="10" t="str">
        <f t="shared" si="29"/>
        <v>連携推進事業（自立支援協議会）の事業費に対する補助</v>
      </c>
      <c r="M667" s="215" t="s">
        <v>325</v>
      </c>
      <c r="N667" s="9" t="s">
        <v>550</v>
      </c>
      <c r="O667" s="10">
        <v>1</v>
      </c>
      <c r="P667" s="169" t="s">
        <v>2063</v>
      </c>
      <c r="Q667" s="10" t="s">
        <v>2111</v>
      </c>
      <c r="R667" s="16" t="s">
        <v>517</v>
      </c>
      <c r="S667" s="17"/>
    </row>
    <row r="668" spans="1:19" ht="53.25" customHeight="1">
      <c r="A668" s="212">
        <v>665</v>
      </c>
      <c r="B668" s="14" t="s">
        <v>2408</v>
      </c>
      <c r="C668" s="153"/>
      <c r="D668" s="153">
        <v>540</v>
      </c>
      <c r="E668" s="7">
        <f t="shared" si="30"/>
        <v>-540</v>
      </c>
      <c r="F668" s="14" t="s">
        <v>2894</v>
      </c>
      <c r="G668" s="9" t="s">
        <v>2110</v>
      </c>
      <c r="H668" s="9" t="s">
        <v>1286</v>
      </c>
      <c r="I668" s="9" t="s">
        <v>526</v>
      </c>
      <c r="J668" s="10"/>
      <c r="K668" s="9" t="s">
        <v>513</v>
      </c>
      <c r="L668" s="10" t="str">
        <f t="shared" si="29"/>
        <v>連携推進事業（自立支援協議会）の事業費に対する補助</v>
      </c>
      <c r="M668" s="215" t="s">
        <v>325</v>
      </c>
      <c r="N668" s="9" t="s">
        <v>514</v>
      </c>
      <c r="O668" s="10">
        <v>1</v>
      </c>
      <c r="P668" s="169" t="s">
        <v>609</v>
      </c>
      <c r="Q668" s="10" t="s">
        <v>2111</v>
      </c>
      <c r="R668" s="16" t="s">
        <v>517</v>
      </c>
      <c r="S668" s="17"/>
    </row>
    <row r="669" spans="1:19" ht="53.25" customHeight="1">
      <c r="A669" s="212">
        <v>666</v>
      </c>
      <c r="B669" s="14" t="s">
        <v>2112</v>
      </c>
      <c r="C669" s="153"/>
      <c r="D669" s="153">
        <v>240</v>
      </c>
      <c r="E669" s="7">
        <f t="shared" si="30"/>
        <v>-240</v>
      </c>
      <c r="F669" s="14" t="s">
        <v>2113</v>
      </c>
      <c r="G669" s="9" t="s">
        <v>520</v>
      </c>
      <c r="H669" s="9" t="s">
        <v>1286</v>
      </c>
      <c r="I669" s="9" t="s">
        <v>2010</v>
      </c>
      <c r="J669" s="10"/>
      <c r="K669" s="9" t="s">
        <v>513</v>
      </c>
      <c r="L669" s="10" t="str">
        <f t="shared" si="29"/>
        <v>団体の運営費（事務費等）に対する補助</v>
      </c>
      <c r="M669" s="215" t="s">
        <v>325</v>
      </c>
      <c r="N669" s="9" t="s">
        <v>2030</v>
      </c>
      <c r="O669" s="10">
        <v>6</v>
      </c>
      <c r="P669" s="169" t="s">
        <v>998</v>
      </c>
      <c r="Q669" s="10" t="s">
        <v>2114</v>
      </c>
      <c r="R669" s="16" t="s">
        <v>2027</v>
      </c>
      <c r="S669" s="17"/>
    </row>
    <row r="670" spans="1:19" ht="53.25" customHeight="1">
      <c r="A670" s="212">
        <v>667</v>
      </c>
      <c r="B670" s="14" t="s">
        <v>2115</v>
      </c>
      <c r="C670" s="153"/>
      <c r="D670" s="153">
        <v>400</v>
      </c>
      <c r="E670" s="7">
        <f t="shared" si="30"/>
        <v>-400</v>
      </c>
      <c r="F670" s="14" t="s">
        <v>244</v>
      </c>
      <c r="G670" s="9" t="s">
        <v>520</v>
      </c>
      <c r="H670" s="9" t="s">
        <v>1286</v>
      </c>
      <c r="I670" s="9" t="s">
        <v>2010</v>
      </c>
      <c r="J670" s="10"/>
      <c r="K670" s="9" t="s">
        <v>513</v>
      </c>
      <c r="L670" s="10" t="str">
        <f t="shared" si="29"/>
        <v>団体の運営費（事務費等）に対する補助</v>
      </c>
      <c r="M670" s="215" t="s">
        <v>325</v>
      </c>
      <c r="N670" s="9" t="s">
        <v>2030</v>
      </c>
      <c r="O670" s="10">
        <v>20</v>
      </c>
      <c r="P670" s="169" t="s">
        <v>2097</v>
      </c>
      <c r="Q670" s="10" t="s">
        <v>2116</v>
      </c>
      <c r="R670" s="16" t="s">
        <v>2027</v>
      </c>
      <c r="S670" s="17"/>
    </row>
    <row r="671" spans="1:19" ht="53.25" customHeight="1">
      <c r="A671" s="212">
        <v>668</v>
      </c>
      <c r="B671" s="14" t="s">
        <v>2117</v>
      </c>
      <c r="C671" s="153"/>
      <c r="D671" s="153">
        <v>170</v>
      </c>
      <c r="E671" s="7">
        <f t="shared" si="30"/>
        <v>-170</v>
      </c>
      <c r="F671" s="14" t="s">
        <v>2118</v>
      </c>
      <c r="G671" s="9" t="s">
        <v>2119</v>
      </c>
      <c r="H671" s="9" t="s">
        <v>1286</v>
      </c>
      <c r="I671" s="9" t="s">
        <v>2010</v>
      </c>
      <c r="J671" s="10"/>
      <c r="K671" s="9" t="s">
        <v>513</v>
      </c>
      <c r="L671" s="10" t="str">
        <f t="shared" si="29"/>
        <v>地区活動の運営費（事務費等）に対する補助</v>
      </c>
      <c r="M671" s="215" t="s">
        <v>325</v>
      </c>
      <c r="N671" s="9" t="s">
        <v>2030</v>
      </c>
      <c r="O671" s="10">
        <v>1</v>
      </c>
      <c r="P671" s="169" t="s">
        <v>2097</v>
      </c>
      <c r="Q671" s="10" t="s">
        <v>2120</v>
      </c>
      <c r="R671" s="16" t="s">
        <v>517</v>
      </c>
      <c r="S671" s="17"/>
    </row>
    <row r="672" spans="1:19" ht="53.25" customHeight="1">
      <c r="A672" s="212">
        <v>669</v>
      </c>
      <c r="B672" s="14" t="s">
        <v>2121</v>
      </c>
      <c r="C672" s="153"/>
      <c r="D672" s="153">
        <v>1520</v>
      </c>
      <c r="E672" s="7">
        <f t="shared" si="30"/>
        <v>-1520</v>
      </c>
      <c r="F672" s="14" t="s">
        <v>2118</v>
      </c>
      <c r="G672" s="15" t="s">
        <v>520</v>
      </c>
      <c r="H672" s="9" t="s">
        <v>1286</v>
      </c>
      <c r="I672" s="9" t="s">
        <v>526</v>
      </c>
      <c r="J672" s="10"/>
      <c r="K672" s="9" t="s">
        <v>513</v>
      </c>
      <c r="L672" s="10" t="str">
        <f t="shared" si="29"/>
        <v>団体の事業費に対する補助</v>
      </c>
      <c r="M672" s="215" t="s">
        <v>325</v>
      </c>
      <c r="N672" s="9" t="s">
        <v>2030</v>
      </c>
      <c r="O672" s="10">
        <v>1</v>
      </c>
      <c r="P672" s="169" t="s">
        <v>613</v>
      </c>
      <c r="Q672" s="10" t="s">
        <v>2122</v>
      </c>
      <c r="R672" s="16" t="s">
        <v>2027</v>
      </c>
      <c r="S672" s="17"/>
    </row>
    <row r="673" spans="1:19" ht="53.25" customHeight="1">
      <c r="A673" s="212">
        <v>670</v>
      </c>
      <c r="B673" s="14" t="s">
        <v>2123</v>
      </c>
      <c r="C673" s="153"/>
      <c r="D673" s="153">
        <v>720</v>
      </c>
      <c r="E673" s="7">
        <f t="shared" si="30"/>
        <v>-720</v>
      </c>
      <c r="F673" s="8" t="s">
        <v>2124</v>
      </c>
      <c r="G673" s="15" t="s">
        <v>520</v>
      </c>
      <c r="H673" s="9" t="s">
        <v>1286</v>
      </c>
      <c r="I673" s="9" t="s">
        <v>526</v>
      </c>
      <c r="J673" s="10"/>
      <c r="K673" s="9" t="s">
        <v>513</v>
      </c>
      <c r="L673" s="10" t="str">
        <f t="shared" si="29"/>
        <v>団体の事業費に対する補助</v>
      </c>
      <c r="M673" s="215" t="s">
        <v>325</v>
      </c>
      <c r="N673" s="9" t="s">
        <v>2030</v>
      </c>
      <c r="O673" s="10">
        <v>8</v>
      </c>
      <c r="P673" s="169" t="s">
        <v>977</v>
      </c>
      <c r="Q673" s="10" t="s">
        <v>2125</v>
      </c>
      <c r="R673" s="16" t="s">
        <v>2027</v>
      </c>
      <c r="S673" s="17"/>
    </row>
    <row r="674" spans="1:19" ht="53.25" customHeight="1">
      <c r="A674" s="212">
        <v>671</v>
      </c>
      <c r="B674" s="14" t="s">
        <v>2409</v>
      </c>
      <c r="C674" s="153"/>
      <c r="D674" s="153">
        <v>2755</v>
      </c>
      <c r="E674" s="7">
        <f t="shared" si="30"/>
        <v>-2755</v>
      </c>
      <c r="F674" s="14" t="s">
        <v>2895</v>
      </c>
      <c r="G674" s="15" t="s">
        <v>520</v>
      </c>
      <c r="H674" s="9" t="s">
        <v>1286</v>
      </c>
      <c r="I674" s="9" t="s">
        <v>526</v>
      </c>
      <c r="J674" s="10"/>
      <c r="K674" s="9" t="s">
        <v>513</v>
      </c>
      <c r="L674" s="10" t="str">
        <f t="shared" si="29"/>
        <v>団体の事業費に対する補助</v>
      </c>
      <c r="M674" s="215" t="s">
        <v>325</v>
      </c>
      <c r="N674" s="9" t="s">
        <v>2030</v>
      </c>
      <c r="O674" s="10">
        <v>1</v>
      </c>
      <c r="P674" s="169" t="s">
        <v>545</v>
      </c>
      <c r="Q674" s="10" t="s">
        <v>2896</v>
      </c>
      <c r="R674" s="16" t="s">
        <v>2027</v>
      </c>
      <c r="S674" s="17"/>
    </row>
    <row r="675" spans="1:19" ht="53.25" customHeight="1">
      <c r="A675" s="212">
        <v>672</v>
      </c>
      <c r="B675" s="14" t="s">
        <v>2410</v>
      </c>
      <c r="C675" s="153"/>
      <c r="D675" s="153">
        <v>180</v>
      </c>
      <c r="E675" s="7">
        <f t="shared" si="30"/>
        <v>-180</v>
      </c>
      <c r="F675" s="14" t="s">
        <v>2895</v>
      </c>
      <c r="G675" s="15" t="s">
        <v>520</v>
      </c>
      <c r="H675" s="9" t="s">
        <v>1286</v>
      </c>
      <c r="I675" s="9" t="s">
        <v>2010</v>
      </c>
      <c r="J675" s="10"/>
      <c r="K675" s="9" t="s">
        <v>513</v>
      </c>
      <c r="L675" s="10" t="str">
        <f t="shared" si="29"/>
        <v>団体の運営費（事務費等）に対する補助</v>
      </c>
      <c r="M675" s="215" t="s">
        <v>325</v>
      </c>
      <c r="N675" s="9" t="s">
        <v>2030</v>
      </c>
      <c r="O675" s="10">
        <v>1</v>
      </c>
      <c r="P675" s="169" t="s">
        <v>2058</v>
      </c>
      <c r="Q675" s="10" t="s">
        <v>2126</v>
      </c>
      <c r="R675" s="16" t="s">
        <v>2027</v>
      </c>
      <c r="S675" s="17"/>
    </row>
    <row r="676" spans="1:19" ht="53.25" customHeight="1">
      <c r="A676" s="212">
        <v>673</v>
      </c>
      <c r="B676" s="14" t="s">
        <v>2127</v>
      </c>
      <c r="C676" s="153"/>
      <c r="D676" s="153">
        <v>500</v>
      </c>
      <c r="E676" s="7">
        <f t="shared" si="30"/>
        <v>-500</v>
      </c>
      <c r="F676" s="14" t="s">
        <v>324</v>
      </c>
      <c r="G676" s="9" t="s">
        <v>520</v>
      </c>
      <c r="H676" s="9" t="s">
        <v>1286</v>
      </c>
      <c r="I676" s="9" t="s">
        <v>2010</v>
      </c>
      <c r="J676" s="10"/>
      <c r="K676" s="9" t="s">
        <v>513</v>
      </c>
      <c r="L676" s="10" t="str">
        <f t="shared" si="29"/>
        <v>団体の運営費（事務費等）に対する補助</v>
      </c>
      <c r="M676" s="215" t="s">
        <v>325</v>
      </c>
      <c r="N676" s="9" t="s">
        <v>2030</v>
      </c>
      <c r="O676" s="10">
        <v>1</v>
      </c>
      <c r="P676" s="169" t="s">
        <v>2016</v>
      </c>
      <c r="Q676" s="10" t="s">
        <v>2128</v>
      </c>
      <c r="R676" s="16" t="s">
        <v>2027</v>
      </c>
      <c r="S676" s="17"/>
    </row>
    <row r="677" spans="1:19" ht="53.25" customHeight="1">
      <c r="A677" s="212">
        <v>674</v>
      </c>
      <c r="B677" s="14" t="s">
        <v>2129</v>
      </c>
      <c r="C677" s="153"/>
      <c r="D677" s="153">
        <v>900</v>
      </c>
      <c r="E677" s="7">
        <f t="shared" si="30"/>
        <v>-900</v>
      </c>
      <c r="F677" s="14" t="s">
        <v>2895</v>
      </c>
      <c r="G677" s="15" t="s">
        <v>2062</v>
      </c>
      <c r="H677" s="9" t="s">
        <v>1286</v>
      </c>
      <c r="I677" s="9" t="s">
        <v>2010</v>
      </c>
      <c r="J677" s="10"/>
      <c r="K677" s="9" t="s">
        <v>513</v>
      </c>
      <c r="L677" s="10" t="str">
        <f t="shared" si="29"/>
        <v>イベントの運営費（事務費等）に対する補助</v>
      </c>
      <c r="M677" s="215" t="s">
        <v>325</v>
      </c>
      <c r="N677" s="9" t="s">
        <v>2030</v>
      </c>
      <c r="O677" s="10">
        <v>1</v>
      </c>
      <c r="P677" s="169" t="s">
        <v>2058</v>
      </c>
      <c r="Q677" s="10" t="s">
        <v>2126</v>
      </c>
      <c r="R677" s="16" t="s">
        <v>517</v>
      </c>
      <c r="S677" s="17"/>
    </row>
    <row r="678" spans="1:19" ht="53.25" customHeight="1">
      <c r="A678" s="212">
        <v>675</v>
      </c>
      <c r="B678" s="14" t="s">
        <v>2130</v>
      </c>
      <c r="C678" s="153"/>
      <c r="D678" s="153">
        <v>200</v>
      </c>
      <c r="E678" s="7">
        <f t="shared" si="30"/>
        <v>-200</v>
      </c>
      <c r="F678" s="14" t="s">
        <v>2895</v>
      </c>
      <c r="G678" s="9" t="s">
        <v>2062</v>
      </c>
      <c r="H678" s="9" t="s">
        <v>1286</v>
      </c>
      <c r="I678" s="9" t="s">
        <v>2010</v>
      </c>
      <c r="J678" s="10"/>
      <c r="K678" s="9" t="s">
        <v>513</v>
      </c>
      <c r="L678" s="10" t="str">
        <f t="shared" si="29"/>
        <v>イベントの運営費（事務費等）に対する補助</v>
      </c>
      <c r="M678" s="215" t="s">
        <v>325</v>
      </c>
      <c r="N678" s="9" t="s">
        <v>2030</v>
      </c>
      <c r="O678" s="10">
        <v>1</v>
      </c>
      <c r="P678" s="169" t="s">
        <v>2054</v>
      </c>
      <c r="Q678" s="10" t="s">
        <v>2126</v>
      </c>
      <c r="R678" s="16" t="s">
        <v>517</v>
      </c>
      <c r="S678" s="17"/>
    </row>
    <row r="679" spans="1:19" ht="53.25" customHeight="1">
      <c r="A679" s="212">
        <v>676</v>
      </c>
      <c r="B679" s="14" t="s">
        <v>2131</v>
      </c>
      <c r="C679" s="153"/>
      <c r="D679" s="153">
        <v>180</v>
      </c>
      <c r="E679" s="7">
        <f t="shared" si="30"/>
        <v>-180</v>
      </c>
      <c r="F679" s="14" t="s">
        <v>2895</v>
      </c>
      <c r="G679" s="9" t="s">
        <v>2062</v>
      </c>
      <c r="H679" s="9" t="s">
        <v>1286</v>
      </c>
      <c r="I679" s="9" t="s">
        <v>2010</v>
      </c>
      <c r="J679" s="10"/>
      <c r="K679" s="9" t="s">
        <v>513</v>
      </c>
      <c r="L679" s="10" t="str">
        <f t="shared" si="29"/>
        <v>イベントの運営費（事務費等）に対する補助</v>
      </c>
      <c r="M679" s="215" t="s">
        <v>325</v>
      </c>
      <c r="N679" s="9" t="s">
        <v>2030</v>
      </c>
      <c r="O679" s="10">
        <v>1</v>
      </c>
      <c r="P679" s="169" t="s">
        <v>536</v>
      </c>
      <c r="Q679" s="10" t="s">
        <v>2126</v>
      </c>
      <c r="R679" s="16" t="s">
        <v>517</v>
      </c>
      <c r="S679" s="17"/>
    </row>
    <row r="680" spans="1:19" ht="53.25" customHeight="1">
      <c r="A680" s="212">
        <v>677</v>
      </c>
      <c r="B680" s="14" t="s">
        <v>2132</v>
      </c>
      <c r="C680" s="153"/>
      <c r="D680" s="153">
        <v>80</v>
      </c>
      <c r="E680" s="7">
        <f t="shared" si="30"/>
        <v>-80</v>
      </c>
      <c r="F680" s="14" t="s">
        <v>324</v>
      </c>
      <c r="G680" s="9" t="s">
        <v>2062</v>
      </c>
      <c r="H680" s="9" t="s">
        <v>1286</v>
      </c>
      <c r="I680" s="9" t="s">
        <v>2010</v>
      </c>
      <c r="J680" s="10"/>
      <c r="K680" s="9" t="s">
        <v>513</v>
      </c>
      <c r="L680" s="10" t="str">
        <f t="shared" si="29"/>
        <v>イベントの運営費（事務費等）に対する補助</v>
      </c>
      <c r="M680" s="215" t="s">
        <v>325</v>
      </c>
      <c r="N680" s="9" t="s">
        <v>2030</v>
      </c>
      <c r="O680" s="10">
        <v>1</v>
      </c>
      <c r="P680" s="169" t="s">
        <v>536</v>
      </c>
      <c r="Q680" s="10" t="s">
        <v>2126</v>
      </c>
      <c r="R680" s="16" t="s">
        <v>517</v>
      </c>
      <c r="S680" s="17"/>
    </row>
    <row r="681" spans="1:19" ht="53.25" customHeight="1">
      <c r="A681" s="212">
        <v>678</v>
      </c>
      <c r="B681" s="14" t="s">
        <v>2133</v>
      </c>
      <c r="C681" s="153"/>
      <c r="D681" s="153">
        <v>380</v>
      </c>
      <c r="E681" s="7">
        <f t="shared" si="30"/>
        <v>-380</v>
      </c>
      <c r="F681" s="14" t="s">
        <v>2118</v>
      </c>
      <c r="G681" s="9" t="s">
        <v>2062</v>
      </c>
      <c r="H681" s="9" t="s">
        <v>1286</v>
      </c>
      <c r="I681" s="9" t="s">
        <v>2010</v>
      </c>
      <c r="J681" s="10"/>
      <c r="K681" s="9" t="s">
        <v>513</v>
      </c>
      <c r="L681" s="10" t="str">
        <f t="shared" si="29"/>
        <v>イベントの運営費（事務費等）に対する補助</v>
      </c>
      <c r="M681" s="215" t="s">
        <v>325</v>
      </c>
      <c r="N681" s="9" t="s">
        <v>2030</v>
      </c>
      <c r="O681" s="10">
        <v>1</v>
      </c>
      <c r="P681" s="169" t="s">
        <v>22</v>
      </c>
      <c r="Q681" s="10" t="s">
        <v>2120</v>
      </c>
      <c r="R681" s="16" t="s">
        <v>517</v>
      </c>
      <c r="S681" s="17"/>
    </row>
    <row r="682" spans="1:19" ht="53.25" customHeight="1">
      <c r="A682" s="212">
        <v>679</v>
      </c>
      <c r="B682" s="14" t="s">
        <v>2134</v>
      </c>
      <c r="C682" s="153"/>
      <c r="D682" s="153">
        <v>105</v>
      </c>
      <c r="E682" s="7">
        <f t="shared" si="30"/>
        <v>-105</v>
      </c>
      <c r="F682" s="14" t="s">
        <v>2118</v>
      </c>
      <c r="G682" s="9" t="s">
        <v>2062</v>
      </c>
      <c r="H682" s="9" t="s">
        <v>1286</v>
      </c>
      <c r="I682" s="9" t="s">
        <v>2010</v>
      </c>
      <c r="J682" s="10"/>
      <c r="K682" s="9" t="s">
        <v>513</v>
      </c>
      <c r="L682" s="10" t="str">
        <f t="shared" si="29"/>
        <v>イベントの運営費（事務費等）に対する補助</v>
      </c>
      <c r="M682" s="215" t="s">
        <v>325</v>
      </c>
      <c r="N682" s="9" t="s">
        <v>2030</v>
      </c>
      <c r="O682" s="10">
        <v>1</v>
      </c>
      <c r="P682" s="169" t="s">
        <v>536</v>
      </c>
      <c r="Q682" s="10" t="s">
        <v>2120</v>
      </c>
      <c r="R682" s="16" t="s">
        <v>517</v>
      </c>
      <c r="S682" s="17"/>
    </row>
    <row r="683" spans="1:19" ht="53.25" customHeight="1">
      <c r="A683" s="212">
        <v>680</v>
      </c>
      <c r="B683" s="14" t="s">
        <v>2135</v>
      </c>
      <c r="C683" s="153"/>
      <c r="D683" s="153">
        <v>300</v>
      </c>
      <c r="E683" s="7">
        <f t="shared" si="30"/>
        <v>-300</v>
      </c>
      <c r="F683" s="14" t="s">
        <v>2136</v>
      </c>
      <c r="G683" s="9" t="s">
        <v>520</v>
      </c>
      <c r="H683" s="9" t="s">
        <v>1286</v>
      </c>
      <c r="I683" s="9" t="s">
        <v>2010</v>
      </c>
      <c r="J683" s="10"/>
      <c r="K683" s="9" t="s">
        <v>513</v>
      </c>
      <c r="L683" s="10" t="str">
        <f t="shared" si="29"/>
        <v>団体の運営費（事務費等）に対する補助</v>
      </c>
      <c r="M683" s="215" t="s">
        <v>325</v>
      </c>
      <c r="N683" s="9" t="s">
        <v>2030</v>
      </c>
      <c r="O683" s="10">
        <v>1</v>
      </c>
      <c r="P683" s="169" t="s">
        <v>536</v>
      </c>
      <c r="Q683" s="10" t="s">
        <v>2120</v>
      </c>
      <c r="R683" s="16" t="s">
        <v>517</v>
      </c>
      <c r="S683" s="17"/>
    </row>
    <row r="684" spans="1:19" ht="53.25" customHeight="1">
      <c r="A684" s="212">
        <v>681</v>
      </c>
      <c r="B684" s="8" t="s">
        <v>2137</v>
      </c>
      <c r="C684" s="165"/>
      <c r="D684" s="165">
        <v>240</v>
      </c>
      <c r="E684" s="7">
        <f t="shared" si="30"/>
        <v>-240</v>
      </c>
      <c r="F684" s="8" t="s">
        <v>2138</v>
      </c>
      <c r="G684" s="9" t="s">
        <v>520</v>
      </c>
      <c r="H684" s="9" t="s">
        <v>1286</v>
      </c>
      <c r="I684" s="9" t="s">
        <v>2010</v>
      </c>
      <c r="J684" s="10"/>
      <c r="K684" s="9" t="s">
        <v>513</v>
      </c>
      <c r="L684" s="10" t="str">
        <f t="shared" si="29"/>
        <v>団体の運営費（事務費等）に対する補助</v>
      </c>
      <c r="M684" s="215" t="s">
        <v>325</v>
      </c>
      <c r="N684" s="9" t="s">
        <v>2030</v>
      </c>
      <c r="O684" s="10">
        <v>1</v>
      </c>
      <c r="P684" s="169" t="s">
        <v>2016</v>
      </c>
      <c r="Q684" s="10" t="s">
        <v>2139</v>
      </c>
      <c r="R684" s="16" t="s">
        <v>517</v>
      </c>
      <c r="S684" s="17"/>
    </row>
    <row r="685" spans="1:19" ht="53.25" customHeight="1">
      <c r="A685" s="212">
        <v>682</v>
      </c>
      <c r="B685" s="8" t="s">
        <v>2140</v>
      </c>
      <c r="C685" s="153"/>
      <c r="D685" s="165">
        <v>50</v>
      </c>
      <c r="E685" s="7">
        <f t="shared" si="30"/>
        <v>-50</v>
      </c>
      <c r="F685" s="8" t="s">
        <v>2118</v>
      </c>
      <c r="G685" s="9" t="s">
        <v>520</v>
      </c>
      <c r="H685" s="9" t="s">
        <v>1286</v>
      </c>
      <c r="I685" s="9" t="s">
        <v>2010</v>
      </c>
      <c r="J685" s="10"/>
      <c r="K685" s="9" t="s">
        <v>513</v>
      </c>
      <c r="L685" s="10" t="str">
        <f t="shared" si="29"/>
        <v>団体の運営費（事務費等）に対する補助</v>
      </c>
      <c r="M685" s="215" t="s">
        <v>325</v>
      </c>
      <c r="N685" s="9" t="s">
        <v>2030</v>
      </c>
      <c r="O685" s="10">
        <v>1</v>
      </c>
      <c r="P685" s="169" t="s">
        <v>536</v>
      </c>
      <c r="Q685" s="10" t="s">
        <v>2120</v>
      </c>
      <c r="R685" s="16" t="s">
        <v>517</v>
      </c>
      <c r="S685" s="17"/>
    </row>
    <row r="686" spans="1:19" ht="53.25" customHeight="1">
      <c r="A686" s="212">
        <v>683</v>
      </c>
      <c r="B686" s="14" t="s">
        <v>2141</v>
      </c>
      <c r="C686" s="155"/>
      <c r="D686" s="153">
        <v>580</v>
      </c>
      <c r="E686" s="7">
        <f t="shared" si="30"/>
        <v>-580</v>
      </c>
      <c r="F686" s="14" t="s">
        <v>2118</v>
      </c>
      <c r="G686" s="79" t="s">
        <v>2062</v>
      </c>
      <c r="H686" s="9" t="s">
        <v>1286</v>
      </c>
      <c r="I686" s="9" t="s">
        <v>2010</v>
      </c>
      <c r="J686" s="10"/>
      <c r="K686" s="9" t="s">
        <v>513</v>
      </c>
      <c r="L686" s="10" t="str">
        <f aca="true" t="shared" si="31" ref="L686:L749">IF(J686="",CONCATENATE(G686,H686,I686,K686),CONCATENATE(G686,H686,J686,K686))</f>
        <v>イベントの運営費（事務費等）に対する補助</v>
      </c>
      <c r="M686" s="215" t="s">
        <v>325</v>
      </c>
      <c r="N686" s="9" t="s">
        <v>2030</v>
      </c>
      <c r="O686" s="31">
        <v>1</v>
      </c>
      <c r="P686" s="169" t="s">
        <v>560</v>
      </c>
      <c r="Q686" s="56" t="s">
        <v>2120</v>
      </c>
      <c r="R686" s="16" t="s">
        <v>552</v>
      </c>
      <c r="S686" s="17"/>
    </row>
    <row r="687" spans="1:19" ht="53.25" customHeight="1">
      <c r="A687" s="212">
        <v>684</v>
      </c>
      <c r="B687" s="27" t="s">
        <v>3037</v>
      </c>
      <c r="C687" s="155"/>
      <c r="D687" s="155">
        <v>300</v>
      </c>
      <c r="E687" s="7">
        <f t="shared" si="30"/>
        <v>-300</v>
      </c>
      <c r="F687" s="14" t="s">
        <v>2897</v>
      </c>
      <c r="G687" s="9" t="s">
        <v>520</v>
      </c>
      <c r="H687" s="9" t="s">
        <v>1286</v>
      </c>
      <c r="I687" s="9" t="s">
        <v>2010</v>
      </c>
      <c r="J687" s="10"/>
      <c r="K687" s="9" t="s">
        <v>513</v>
      </c>
      <c r="L687" s="10" t="str">
        <f t="shared" si="31"/>
        <v>団体の運営費（事務費等）に対する補助</v>
      </c>
      <c r="M687" s="215" t="s">
        <v>325</v>
      </c>
      <c r="N687" s="9" t="s">
        <v>2030</v>
      </c>
      <c r="O687" s="31">
        <v>3</v>
      </c>
      <c r="P687" s="169" t="s">
        <v>2522</v>
      </c>
      <c r="Q687" s="56" t="s">
        <v>2898</v>
      </c>
      <c r="R687" s="16" t="s">
        <v>517</v>
      </c>
      <c r="S687" s="17"/>
    </row>
    <row r="688" spans="1:19" ht="53.25" customHeight="1">
      <c r="A688" s="212">
        <v>685</v>
      </c>
      <c r="B688" s="27" t="s">
        <v>2142</v>
      </c>
      <c r="C688" s="153"/>
      <c r="D688" s="155">
        <v>300</v>
      </c>
      <c r="E688" s="7">
        <f t="shared" si="30"/>
        <v>-300</v>
      </c>
      <c r="F688" s="14" t="s">
        <v>2143</v>
      </c>
      <c r="G688" s="9" t="s">
        <v>2144</v>
      </c>
      <c r="H688" s="9" t="s">
        <v>1286</v>
      </c>
      <c r="I688" s="9" t="s">
        <v>2010</v>
      </c>
      <c r="J688" s="10"/>
      <c r="K688" s="9" t="s">
        <v>513</v>
      </c>
      <c r="L688" s="10" t="str">
        <f t="shared" si="31"/>
        <v>防災事業の運営費（事務費等）に対する補助</v>
      </c>
      <c r="M688" s="215" t="s">
        <v>2145</v>
      </c>
      <c r="N688" s="9" t="s">
        <v>2030</v>
      </c>
      <c r="O688" s="56">
        <v>1</v>
      </c>
      <c r="P688" s="169" t="s">
        <v>22</v>
      </c>
      <c r="Q688" s="56" t="s">
        <v>2899</v>
      </c>
      <c r="R688" s="16" t="s">
        <v>517</v>
      </c>
      <c r="S688" s="17"/>
    </row>
    <row r="689" spans="1:19" ht="53.25" customHeight="1">
      <c r="A689" s="212">
        <v>686</v>
      </c>
      <c r="B689" s="14" t="s">
        <v>2146</v>
      </c>
      <c r="C689" s="153"/>
      <c r="D689" s="153">
        <v>5920</v>
      </c>
      <c r="E689" s="7">
        <f t="shared" si="30"/>
        <v>-5920</v>
      </c>
      <c r="F689" s="14" t="s">
        <v>2147</v>
      </c>
      <c r="G689" s="15" t="s">
        <v>520</v>
      </c>
      <c r="H689" s="9" t="s">
        <v>1286</v>
      </c>
      <c r="I689" s="9" t="s">
        <v>526</v>
      </c>
      <c r="J689" s="10"/>
      <c r="K689" s="9" t="s">
        <v>513</v>
      </c>
      <c r="L689" s="10" t="str">
        <f t="shared" si="31"/>
        <v>団体の事業費に対する補助</v>
      </c>
      <c r="M689" s="215" t="s">
        <v>2145</v>
      </c>
      <c r="N689" s="9" t="s">
        <v>2030</v>
      </c>
      <c r="O689" s="66">
        <v>14</v>
      </c>
      <c r="P689" s="169" t="s">
        <v>1460</v>
      </c>
      <c r="Q689" s="10" t="s">
        <v>2148</v>
      </c>
      <c r="R689" s="16" t="s">
        <v>517</v>
      </c>
      <c r="S689" s="17"/>
    </row>
    <row r="690" spans="1:19" ht="53.25" customHeight="1">
      <c r="A690" s="212">
        <v>687</v>
      </c>
      <c r="B690" s="14" t="s">
        <v>2149</v>
      </c>
      <c r="C690" s="153"/>
      <c r="D690" s="153">
        <v>150</v>
      </c>
      <c r="E690" s="7">
        <f t="shared" si="30"/>
        <v>-150</v>
      </c>
      <c r="F690" s="14" t="s">
        <v>2150</v>
      </c>
      <c r="G690" s="15" t="s">
        <v>2062</v>
      </c>
      <c r="H690" s="9" t="s">
        <v>1286</v>
      </c>
      <c r="I690" s="9" t="s">
        <v>2010</v>
      </c>
      <c r="J690" s="10"/>
      <c r="K690" s="9" t="s">
        <v>513</v>
      </c>
      <c r="L690" s="10" t="str">
        <f t="shared" si="31"/>
        <v>イベントの運営費（事務費等）に対する補助</v>
      </c>
      <c r="M690" s="215" t="s">
        <v>2145</v>
      </c>
      <c r="N690" s="9" t="s">
        <v>2030</v>
      </c>
      <c r="O690" s="10">
        <v>1</v>
      </c>
      <c r="P690" s="169" t="s">
        <v>533</v>
      </c>
      <c r="Q690" s="10" t="s">
        <v>2151</v>
      </c>
      <c r="R690" s="16" t="s">
        <v>517</v>
      </c>
      <c r="S690" s="17"/>
    </row>
    <row r="691" spans="1:19" ht="53.25" customHeight="1">
      <c r="A691" s="212">
        <v>688</v>
      </c>
      <c r="B691" s="14" t="s">
        <v>2152</v>
      </c>
      <c r="C691" s="153"/>
      <c r="D691" s="153">
        <v>1260</v>
      </c>
      <c r="E691" s="7">
        <f t="shared" si="30"/>
        <v>-1260</v>
      </c>
      <c r="F691" s="14" t="s">
        <v>2153</v>
      </c>
      <c r="G691" s="15" t="s">
        <v>2154</v>
      </c>
      <c r="H691" s="9" t="s">
        <v>1286</v>
      </c>
      <c r="I691" s="9" t="s">
        <v>2010</v>
      </c>
      <c r="J691" s="10"/>
      <c r="K691" s="9" t="s">
        <v>513</v>
      </c>
      <c r="L691" s="10" t="str">
        <f t="shared" si="31"/>
        <v>防犯事業の運営費（事務費等）に対する補助</v>
      </c>
      <c r="M691" s="215" t="s">
        <v>2145</v>
      </c>
      <c r="N691" s="9" t="s">
        <v>2030</v>
      </c>
      <c r="O691" s="66" t="s">
        <v>2155</v>
      </c>
      <c r="P691" s="169" t="s">
        <v>2063</v>
      </c>
      <c r="Q691" s="10" t="s">
        <v>2156</v>
      </c>
      <c r="R691" s="16" t="s">
        <v>517</v>
      </c>
      <c r="S691" s="17"/>
    </row>
    <row r="692" spans="1:19" ht="53.25" customHeight="1">
      <c r="A692" s="212">
        <v>689</v>
      </c>
      <c r="B692" s="14" t="s">
        <v>2158</v>
      </c>
      <c r="C692" s="153"/>
      <c r="D692" s="153">
        <v>260</v>
      </c>
      <c r="E692" s="7">
        <f t="shared" si="30"/>
        <v>-260</v>
      </c>
      <c r="F692" s="14" t="s">
        <v>2159</v>
      </c>
      <c r="G692" s="15" t="s">
        <v>520</v>
      </c>
      <c r="H692" s="9" t="s">
        <v>1286</v>
      </c>
      <c r="I692" s="9" t="s">
        <v>2010</v>
      </c>
      <c r="J692" s="10"/>
      <c r="K692" s="9" t="s">
        <v>513</v>
      </c>
      <c r="L692" s="10" t="str">
        <f t="shared" si="31"/>
        <v>団体の運営費（事務費等）に対する補助</v>
      </c>
      <c r="M692" s="215" t="s">
        <v>2145</v>
      </c>
      <c r="N692" s="9" t="s">
        <v>2030</v>
      </c>
      <c r="O692" s="10">
        <v>1</v>
      </c>
      <c r="P692" s="169" t="s">
        <v>613</v>
      </c>
      <c r="Q692" s="10" t="s">
        <v>2157</v>
      </c>
      <c r="R692" s="16" t="s">
        <v>517</v>
      </c>
      <c r="S692" s="17"/>
    </row>
    <row r="693" spans="1:19" ht="53.25" customHeight="1">
      <c r="A693" s="212">
        <v>690</v>
      </c>
      <c r="B693" s="14" t="s">
        <v>2160</v>
      </c>
      <c r="C693" s="153"/>
      <c r="D693" s="153">
        <v>243</v>
      </c>
      <c r="E693" s="7">
        <f t="shared" si="30"/>
        <v>-243</v>
      </c>
      <c r="F693" s="14" t="s">
        <v>2161</v>
      </c>
      <c r="G693" s="15" t="s">
        <v>520</v>
      </c>
      <c r="H693" s="9" t="s">
        <v>1286</v>
      </c>
      <c r="I693" s="9" t="s">
        <v>526</v>
      </c>
      <c r="J693" s="10"/>
      <c r="K693" s="9" t="s">
        <v>513</v>
      </c>
      <c r="L693" s="10" t="str">
        <f t="shared" si="31"/>
        <v>団体の事業費に対する補助</v>
      </c>
      <c r="M693" s="215" t="s">
        <v>2145</v>
      </c>
      <c r="N693" s="9" t="s">
        <v>2030</v>
      </c>
      <c r="O693" s="66" t="s">
        <v>2162</v>
      </c>
      <c r="P693" s="169" t="s">
        <v>2058</v>
      </c>
      <c r="Q693" s="10" t="s">
        <v>2163</v>
      </c>
      <c r="R693" s="16" t="s">
        <v>517</v>
      </c>
      <c r="S693" s="17"/>
    </row>
    <row r="694" spans="1:19" ht="53.25" customHeight="1">
      <c r="A694" s="212">
        <v>691</v>
      </c>
      <c r="B694" s="14" t="s">
        <v>2164</v>
      </c>
      <c r="C694" s="153"/>
      <c r="D694" s="153">
        <v>260</v>
      </c>
      <c r="E694" s="7">
        <f t="shared" si="30"/>
        <v>-260</v>
      </c>
      <c r="F694" s="14" t="s">
        <v>2165</v>
      </c>
      <c r="G694" s="15" t="s">
        <v>520</v>
      </c>
      <c r="H694" s="9" t="s">
        <v>1286</v>
      </c>
      <c r="I694" s="9" t="s">
        <v>2010</v>
      </c>
      <c r="J694" s="18"/>
      <c r="K694" s="9" t="s">
        <v>513</v>
      </c>
      <c r="L694" s="10" t="str">
        <f t="shared" si="31"/>
        <v>団体の運営費（事務費等）に対する補助</v>
      </c>
      <c r="M694" s="215" t="s">
        <v>2145</v>
      </c>
      <c r="N694" s="9" t="s">
        <v>2030</v>
      </c>
      <c r="O694" s="10">
        <v>26</v>
      </c>
      <c r="P694" s="169" t="s">
        <v>825</v>
      </c>
      <c r="Q694" s="10" t="s">
        <v>2900</v>
      </c>
      <c r="R694" s="16" t="s">
        <v>2027</v>
      </c>
      <c r="S694" s="17"/>
    </row>
    <row r="695" spans="1:19" ht="53.25" customHeight="1">
      <c r="A695" s="212">
        <v>692</v>
      </c>
      <c r="B695" s="14" t="s">
        <v>2166</v>
      </c>
      <c r="C695" s="153"/>
      <c r="D695" s="153">
        <v>457</v>
      </c>
      <c r="E695" s="7">
        <f t="shared" si="30"/>
        <v>-457</v>
      </c>
      <c r="F695" s="14" t="s">
        <v>2167</v>
      </c>
      <c r="G695" s="15" t="s">
        <v>520</v>
      </c>
      <c r="H695" s="9" t="s">
        <v>1286</v>
      </c>
      <c r="I695" s="9" t="s">
        <v>2010</v>
      </c>
      <c r="J695" s="18"/>
      <c r="K695" s="9" t="s">
        <v>513</v>
      </c>
      <c r="L695" s="10" t="str">
        <f t="shared" si="31"/>
        <v>団体の運営費（事務費等）に対する補助</v>
      </c>
      <c r="M695" s="215" t="s">
        <v>2145</v>
      </c>
      <c r="N695" s="9" t="s">
        <v>2030</v>
      </c>
      <c r="O695" s="66" t="s">
        <v>2168</v>
      </c>
      <c r="P695" s="169" t="s">
        <v>2169</v>
      </c>
      <c r="Q695" s="10" t="s">
        <v>2170</v>
      </c>
      <c r="R695" s="16" t="s">
        <v>2027</v>
      </c>
      <c r="S695" s="17"/>
    </row>
    <row r="696" spans="1:19" ht="53.25" customHeight="1">
      <c r="A696" s="212">
        <v>693</v>
      </c>
      <c r="B696" s="14" t="s">
        <v>2171</v>
      </c>
      <c r="C696" s="153"/>
      <c r="D696" s="153">
        <v>684</v>
      </c>
      <c r="E696" s="7">
        <f t="shared" si="30"/>
        <v>-684</v>
      </c>
      <c r="F696" s="14" t="s">
        <v>2172</v>
      </c>
      <c r="G696" s="15" t="s">
        <v>520</v>
      </c>
      <c r="H696" s="9" t="s">
        <v>1286</v>
      </c>
      <c r="I696" s="9" t="s">
        <v>526</v>
      </c>
      <c r="J696" s="10"/>
      <c r="K696" s="9" t="s">
        <v>513</v>
      </c>
      <c r="L696" s="10" t="str">
        <f t="shared" si="31"/>
        <v>団体の事業費に対する補助</v>
      </c>
      <c r="M696" s="215" t="s">
        <v>2145</v>
      </c>
      <c r="N696" s="9" t="s">
        <v>2030</v>
      </c>
      <c r="O696" s="10">
        <v>19</v>
      </c>
      <c r="P696" s="169" t="s">
        <v>2036</v>
      </c>
      <c r="Q696" s="10" t="s">
        <v>2173</v>
      </c>
      <c r="R696" s="16" t="s">
        <v>2027</v>
      </c>
      <c r="S696" s="17"/>
    </row>
    <row r="697" spans="1:19" ht="53.25" customHeight="1">
      <c r="A697" s="212">
        <v>694</v>
      </c>
      <c r="B697" s="14" t="s">
        <v>2174</v>
      </c>
      <c r="C697" s="153"/>
      <c r="D697" s="153">
        <v>90</v>
      </c>
      <c r="E697" s="7">
        <f t="shared" si="30"/>
        <v>-90</v>
      </c>
      <c r="F697" s="14" t="s">
        <v>2175</v>
      </c>
      <c r="G697" s="15" t="s">
        <v>520</v>
      </c>
      <c r="H697" s="9" t="s">
        <v>1286</v>
      </c>
      <c r="I697" s="9" t="s">
        <v>526</v>
      </c>
      <c r="J697" s="18"/>
      <c r="K697" s="9" t="s">
        <v>513</v>
      </c>
      <c r="L697" s="10" t="str">
        <f t="shared" si="31"/>
        <v>団体の事業費に対する補助</v>
      </c>
      <c r="M697" s="215" t="s">
        <v>2145</v>
      </c>
      <c r="N697" s="9" t="s">
        <v>2030</v>
      </c>
      <c r="O697" s="10">
        <v>1</v>
      </c>
      <c r="P697" s="169" t="s">
        <v>977</v>
      </c>
      <c r="Q697" s="10" t="s">
        <v>2176</v>
      </c>
      <c r="R697" s="16" t="s">
        <v>2027</v>
      </c>
      <c r="S697" s="17"/>
    </row>
    <row r="698" spans="1:19" ht="53.25" customHeight="1">
      <c r="A698" s="212">
        <v>695</v>
      </c>
      <c r="B698" s="14" t="s">
        <v>2177</v>
      </c>
      <c r="C698" s="153"/>
      <c r="D698" s="153">
        <v>2971</v>
      </c>
      <c r="E698" s="7">
        <f t="shared" si="30"/>
        <v>-2971</v>
      </c>
      <c r="F698" s="14" t="s">
        <v>2175</v>
      </c>
      <c r="G698" s="15" t="s">
        <v>520</v>
      </c>
      <c r="H698" s="9" t="s">
        <v>1286</v>
      </c>
      <c r="I698" s="9" t="s">
        <v>526</v>
      </c>
      <c r="J698" s="10"/>
      <c r="K698" s="9" t="s">
        <v>513</v>
      </c>
      <c r="L698" s="10" t="str">
        <f t="shared" si="31"/>
        <v>団体の事業費に対する補助</v>
      </c>
      <c r="M698" s="215" t="s">
        <v>2145</v>
      </c>
      <c r="N698" s="9" t="s">
        <v>2030</v>
      </c>
      <c r="O698" s="10">
        <v>1</v>
      </c>
      <c r="P698" s="169" t="s">
        <v>1426</v>
      </c>
      <c r="Q698" s="10" t="s">
        <v>2178</v>
      </c>
      <c r="R698" s="16" t="s">
        <v>2027</v>
      </c>
      <c r="S698" s="17"/>
    </row>
    <row r="699" spans="1:19" ht="53.25" customHeight="1">
      <c r="A699" s="212">
        <v>696</v>
      </c>
      <c r="B699" s="14" t="s">
        <v>2179</v>
      </c>
      <c r="C699" s="153"/>
      <c r="D699" s="153">
        <v>1700</v>
      </c>
      <c r="E699" s="7">
        <f t="shared" si="30"/>
        <v>-1700</v>
      </c>
      <c r="F699" s="14" t="s">
        <v>2180</v>
      </c>
      <c r="G699" s="15" t="s">
        <v>520</v>
      </c>
      <c r="H699" s="9" t="s">
        <v>1286</v>
      </c>
      <c r="I699" s="9" t="s">
        <v>526</v>
      </c>
      <c r="J699" s="10"/>
      <c r="K699" s="9" t="s">
        <v>513</v>
      </c>
      <c r="L699" s="10" t="str">
        <f t="shared" si="31"/>
        <v>団体の事業費に対する補助</v>
      </c>
      <c r="M699" s="215" t="s">
        <v>2145</v>
      </c>
      <c r="N699" s="9" t="s">
        <v>2030</v>
      </c>
      <c r="O699" s="10">
        <v>1</v>
      </c>
      <c r="P699" s="169" t="s">
        <v>557</v>
      </c>
      <c r="Q699" s="10" t="s">
        <v>2181</v>
      </c>
      <c r="R699" s="16" t="s">
        <v>2027</v>
      </c>
      <c r="S699" s="17"/>
    </row>
    <row r="700" spans="1:19" ht="53.25" customHeight="1">
      <c r="A700" s="212">
        <v>697</v>
      </c>
      <c r="B700" s="14" t="s">
        <v>2411</v>
      </c>
      <c r="C700" s="153"/>
      <c r="D700" s="153">
        <v>4590</v>
      </c>
      <c r="E700" s="7">
        <f t="shared" si="30"/>
        <v>-4590</v>
      </c>
      <c r="F700" s="14" t="s">
        <v>2901</v>
      </c>
      <c r="G700" s="15" t="s">
        <v>520</v>
      </c>
      <c r="H700" s="9" t="s">
        <v>1286</v>
      </c>
      <c r="I700" s="9" t="s">
        <v>526</v>
      </c>
      <c r="J700" s="10"/>
      <c r="K700" s="9" t="s">
        <v>513</v>
      </c>
      <c r="L700" s="10" t="str">
        <f t="shared" si="31"/>
        <v>団体の事業費に対する補助</v>
      </c>
      <c r="M700" s="215" t="s">
        <v>2145</v>
      </c>
      <c r="N700" s="9" t="s">
        <v>2030</v>
      </c>
      <c r="O700" s="10">
        <v>1</v>
      </c>
      <c r="P700" s="169" t="s">
        <v>1944</v>
      </c>
      <c r="Q700" s="10" t="s">
        <v>2902</v>
      </c>
      <c r="R700" s="16" t="s">
        <v>2027</v>
      </c>
      <c r="S700" s="17"/>
    </row>
    <row r="701" spans="1:19" ht="53.25" customHeight="1">
      <c r="A701" s="212">
        <v>698</v>
      </c>
      <c r="B701" s="14" t="s">
        <v>2182</v>
      </c>
      <c r="C701" s="153"/>
      <c r="D701" s="153">
        <v>3000</v>
      </c>
      <c r="E701" s="7">
        <f t="shared" si="30"/>
        <v>-3000</v>
      </c>
      <c r="F701" s="14" t="s">
        <v>2183</v>
      </c>
      <c r="G701" s="15" t="s">
        <v>2062</v>
      </c>
      <c r="H701" s="9" t="s">
        <v>1286</v>
      </c>
      <c r="I701" s="9" t="s">
        <v>2010</v>
      </c>
      <c r="J701" s="18"/>
      <c r="K701" s="9" t="s">
        <v>513</v>
      </c>
      <c r="L701" s="10" t="str">
        <f t="shared" si="31"/>
        <v>イベントの運営費（事務費等）に対する補助</v>
      </c>
      <c r="M701" s="215" t="s">
        <v>2145</v>
      </c>
      <c r="N701" s="9" t="s">
        <v>2030</v>
      </c>
      <c r="O701" s="10">
        <v>1</v>
      </c>
      <c r="P701" s="169" t="s">
        <v>2058</v>
      </c>
      <c r="Q701" s="10" t="s">
        <v>2184</v>
      </c>
      <c r="R701" s="16" t="s">
        <v>552</v>
      </c>
      <c r="S701" s="17"/>
    </row>
    <row r="702" spans="1:19" ht="53.25" customHeight="1">
      <c r="A702" s="212">
        <v>699</v>
      </c>
      <c r="B702" s="14" t="s">
        <v>2185</v>
      </c>
      <c r="C702" s="153"/>
      <c r="D702" s="153">
        <v>353</v>
      </c>
      <c r="E702" s="7">
        <f t="shared" si="30"/>
        <v>-353</v>
      </c>
      <c r="F702" s="14" t="s">
        <v>2186</v>
      </c>
      <c r="G702" s="15" t="s">
        <v>520</v>
      </c>
      <c r="H702" s="9" t="s">
        <v>1286</v>
      </c>
      <c r="I702" s="9" t="s">
        <v>526</v>
      </c>
      <c r="J702" s="18"/>
      <c r="K702" s="9" t="s">
        <v>513</v>
      </c>
      <c r="L702" s="10" t="str">
        <f t="shared" si="31"/>
        <v>団体の事業費に対する補助</v>
      </c>
      <c r="M702" s="215" t="s">
        <v>2145</v>
      </c>
      <c r="N702" s="9" t="s">
        <v>2030</v>
      </c>
      <c r="O702" s="10">
        <v>1</v>
      </c>
      <c r="P702" s="169" t="s">
        <v>608</v>
      </c>
      <c r="Q702" s="10" t="s">
        <v>2187</v>
      </c>
      <c r="R702" s="16" t="s">
        <v>552</v>
      </c>
      <c r="S702" s="17"/>
    </row>
    <row r="703" spans="1:19" ht="53.25" customHeight="1">
      <c r="A703" s="212">
        <v>700</v>
      </c>
      <c r="B703" s="14" t="s">
        <v>2188</v>
      </c>
      <c r="C703" s="153"/>
      <c r="D703" s="153">
        <v>2000</v>
      </c>
      <c r="E703" s="7">
        <f t="shared" si="30"/>
        <v>-2000</v>
      </c>
      <c r="F703" s="14" t="s">
        <v>2189</v>
      </c>
      <c r="G703" s="15" t="s">
        <v>520</v>
      </c>
      <c r="H703" s="9" t="s">
        <v>1286</v>
      </c>
      <c r="I703" s="9" t="s">
        <v>526</v>
      </c>
      <c r="J703" s="18"/>
      <c r="K703" s="9" t="s">
        <v>513</v>
      </c>
      <c r="L703" s="10" t="str">
        <f t="shared" si="31"/>
        <v>団体の事業費に対する補助</v>
      </c>
      <c r="M703" s="215" t="s">
        <v>2145</v>
      </c>
      <c r="N703" s="9" t="s">
        <v>2030</v>
      </c>
      <c r="O703" s="10">
        <v>1</v>
      </c>
      <c r="P703" s="169" t="s">
        <v>622</v>
      </c>
      <c r="Q703" s="10" t="s">
        <v>2190</v>
      </c>
      <c r="R703" s="16" t="s">
        <v>552</v>
      </c>
      <c r="S703" s="17"/>
    </row>
    <row r="704" spans="1:19" ht="53.25" customHeight="1">
      <c r="A704" s="212">
        <v>701</v>
      </c>
      <c r="B704" s="27" t="s">
        <v>2191</v>
      </c>
      <c r="C704" s="155"/>
      <c r="D704" s="155">
        <v>70</v>
      </c>
      <c r="E704" s="7">
        <f t="shared" si="30"/>
        <v>-70</v>
      </c>
      <c r="F704" s="80" t="s">
        <v>2192</v>
      </c>
      <c r="G704" s="15" t="s">
        <v>520</v>
      </c>
      <c r="H704" s="9" t="s">
        <v>1286</v>
      </c>
      <c r="I704" s="9" t="s">
        <v>526</v>
      </c>
      <c r="J704" s="10"/>
      <c r="K704" s="9" t="s">
        <v>513</v>
      </c>
      <c r="L704" s="10" t="str">
        <f t="shared" si="31"/>
        <v>団体の事業費に対する補助</v>
      </c>
      <c r="M704" s="215" t="s">
        <v>2145</v>
      </c>
      <c r="N704" s="9" t="s">
        <v>2030</v>
      </c>
      <c r="O704" s="10">
        <v>1</v>
      </c>
      <c r="P704" s="169" t="s">
        <v>555</v>
      </c>
      <c r="Q704" s="10" t="s">
        <v>2193</v>
      </c>
      <c r="R704" s="16" t="s">
        <v>517</v>
      </c>
      <c r="S704" s="17"/>
    </row>
    <row r="705" spans="1:19" ht="53.25" customHeight="1">
      <c r="A705" s="212">
        <v>702</v>
      </c>
      <c r="B705" s="14" t="s">
        <v>2194</v>
      </c>
      <c r="C705" s="153"/>
      <c r="D705" s="153">
        <v>250</v>
      </c>
      <c r="E705" s="7">
        <f t="shared" si="30"/>
        <v>-250</v>
      </c>
      <c r="F705" s="8" t="s">
        <v>2195</v>
      </c>
      <c r="G705" s="15" t="s">
        <v>520</v>
      </c>
      <c r="H705" s="9" t="s">
        <v>1286</v>
      </c>
      <c r="I705" s="9" t="s">
        <v>2010</v>
      </c>
      <c r="J705" s="10"/>
      <c r="K705" s="9" t="s">
        <v>513</v>
      </c>
      <c r="L705" s="10" t="str">
        <f t="shared" si="31"/>
        <v>団体の運営費（事務費等）に対する補助</v>
      </c>
      <c r="M705" s="215" t="s">
        <v>2145</v>
      </c>
      <c r="N705" s="9" t="s">
        <v>2030</v>
      </c>
      <c r="O705" s="10">
        <v>1</v>
      </c>
      <c r="P705" s="169" t="s">
        <v>626</v>
      </c>
      <c r="Q705" s="10" t="s">
        <v>2196</v>
      </c>
      <c r="R705" s="16" t="s">
        <v>517</v>
      </c>
      <c r="S705" s="17"/>
    </row>
    <row r="706" spans="1:19" ht="53.25" customHeight="1">
      <c r="A706" s="212">
        <v>703</v>
      </c>
      <c r="B706" s="14" t="s">
        <v>2412</v>
      </c>
      <c r="C706" s="153"/>
      <c r="D706" s="153">
        <v>1850</v>
      </c>
      <c r="E706" s="7">
        <f t="shared" si="30"/>
        <v>-1850</v>
      </c>
      <c r="F706" s="8" t="s">
        <v>2197</v>
      </c>
      <c r="G706" s="9" t="s">
        <v>520</v>
      </c>
      <c r="H706" s="9" t="s">
        <v>1286</v>
      </c>
      <c r="I706" s="9" t="s">
        <v>526</v>
      </c>
      <c r="J706" s="10"/>
      <c r="K706" s="9" t="s">
        <v>513</v>
      </c>
      <c r="L706" s="10" t="str">
        <f t="shared" si="31"/>
        <v>団体の事業費に対する補助</v>
      </c>
      <c r="M706" s="215" t="s">
        <v>2145</v>
      </c>
      <c r="N706" s="9" t="s">
        <v>2030</v>
      </c>
      <c r="O706" s="10">
        <v>55</v>
      </c>
      <c r="P706" s="169" t="s">
        <v>515</v>
      </c>
      <c r="Q706" s="10" t="s">
        <v>2903</v>
      </c>
      <c r="R706" s="16" t="s">
        <v>517</v>
      </c>
      <c r="S706" s="17"/>
    </row>
    <row r="707" spans="1:19" ht="53.25" customHeight="1">
      <c r="A707" s="212">
        <v>704</v>
      </c>
      <c r="B707" s="14" t="s">
        <v>2413</v>
      </c>
      <c r="C707" s="153"/>
      <c r="D707" s="153">
        <v>100</v>
      </c>
      <c r="E707" s="7">
        <f t="shared" si="30"/>
        <v>-100</v>
      </c>
      <c r="F707" s="8" t="s">
        <v>2904</v>
      </c>
      <c r="G707" s="9" t="s">
        <v>520</v>
      </c>
      <c r="H707" s="9" t="s">
        <v>1286</v>
      </c>
      <c r="I707" s="9" t="s">
        <v>2010</v>
      </c>
      <c r="J707" s="10"/>
      <c r="K707" s="9" t="s">
        <v>513</v>
      </c>
      <c r="L707" s="10" t="str">
        <f t="shared" si="31"/>
        <v>団体の運営費（事務費等）に対する補助</v>
      </c>
      <c r="M707" s="215" t="s">
        <v>2145</v>
      </c>
      <c r="N707" s="9" t="s">
        <v>2030</v>
      </c>
      <c r="O707" s="10">
        <v>1</v>
      </c>
      <c r="P707" s="169" t="s">
        <v>609</v>
      </c>
      <c r="Q707" s="10" t="s">
        <v>2905</v>
      </c>
      <c r="R707" s="16" t="s">
        <v>517</v>
      </c>
      <c r="S707" s="17"/>
    </row>
    <row r="708" spans="1:19" ht="53.25" customHeight="1">
      <c r="A708" s="212">
        <v>705</v>
      </c>
      <c r="B708" s="27" t="s">
        <v>2198</v>
      </c>
      <c r="C708" s="155"/>
      <c r="D708" s="155">
        <v>475</v>
      </c>
      <c r="E708" s="7">
        <f t="shared" si="30"/>
        <v>-475</v>
      </c>
      <c r="F708" s="27" t="s">
        <v>2199</v>
      </c>
      <c r="G708" s="9" t="s">
        <v>520</v>
      </c>
      <c r="H708" s="9" t="s">
        <v>1286</v>
      </c>
      <c r="I708" s="9" t="s">
        <v>526</v>
      </c>
      <c r="J708" s="10"/>
      <c r="K708" s="9" t="s">
        <v>513</v>
      </c>
      <c r="L708" s="10" t="str">
        <f t="shared" si="31"/>
        <v>団体の事業費に対する補助</v>
      </c>
      <c r="M708" s="215" t="s">
        <v>2200</v>
      </c>
      <c r="N708" s="9" t="s">
        <v>2030</v>
      </c>
      <c r="O708" s="10">
        <v>17</v>
      </c>
      <c r="P708" s="71" t="s">
        <v>529</v>
      </c>
      <c r="Q708" s="56" t="s">
        <v>2201</v>
      </c>
      <c r="R708" s="16" t="s">
        <v>517</v>
      </c>
      <c r="S708" s="17"/>
    </row>
    <row r="709" spans="1:19" ht="53.25" customHeight="1">
      <c r="A709" s="212">
        <v>706</v>
      </c>
      <c r="B709" s="27" t="s">
        <v>2202</v>
      </c>
      <c r="C709" s="155"/>
      <c r="D709" s="155">
        <v>280</v>
      </c>
      <c r="E709" s="7">
        <f aca="true" t="shared" si="32" ref="E709:E772">C709-D709</f>
        <v>-280</v>
      </c>
      <c r="F709" s="27" t="s">
        <v>2203</v>
      </c>
      <c r="G709" s="9" t="s">
        <v>520</v>
      </c>
      <c r="H709" s="9" t="s">
        <v>1286</v>
      </c>
      <c r="I709" s="9" t="s">
        <v>2010</v>
      </c>
      <c r="J709" s="10"/>
      <c r="K709" s="9" t="s">
        <v>513</v>
      </c>
      <c r="L709" s="10" t="str">
        <f t="shared" si="31"/>
        <v>団体の運営費（事務費等）に対する補助</v>
      </c>
      <c r="M709" s="215" t="s">
        <v>2200</v>
      </c>
      <c r="N709" s="9" t="s">
        <v>2030</v>
      </c>
      <c r="O709" s="10">
        <v>1</v>
      </c>
      <c r="P709" s="169" t="s">
        <v>2016</v>
      </c>
      <c r="Q709" s="56" t="s">
        <v>2204</v>
      </c>
      <c r="R709" s="16" t="s">
        <v>517</v>
      </c>
      <c r="S709" s="17"/>
    </row>
    <row r="710" spans="1:19" ht="53.25" customHeight="1">
      <c r="A710" s="212">
        <v>707</v>
      </c>
      <c r="B710" s="27" t="s">
        <v>2414</v>
      </c>
      <c r="C710" s="155"/>
      <c r="D710" s="155">
        <v>150</v>
      </c>
      <c r="E710" s="7">
        <f t="shared" si="32"/>
        <v>-150</v>
      </c>
      <c r="F710" s="27" t="s">
        <v>2906</v>
      </c>
      <c r="G710" s="9" t="s">
        <v>520</v>
      </c>
      <c r="H710" s="9" t="s">
        <v>1286</v>
      </c>
      <c r="I710" s="9" t="s">
        <v>2010</v>
      </c>
      <c r="J710" s="10"/>
      <c r="K710" s="9" t="s">
        <v>513</v>
      </c>
      <c r="L710" s="10" t="str">
        <f t="shared" si="31"/>
        <v>団体の運営費（事務費等）に対する補助</v>
      </c>
      <c r="M710" s="215" t="s">
        <v>2200</v>
      </c>
      <c r="N710" s="9" t="s">
        <v>2030</v>
      </c>
      <c r="O710" s="10">
        <v>1</v>
      </c>
      <c r="P710" s="71" t="s">
        <v>2016</v>
      </c>
      <c r="Q710" s="56" t="s">
        <v>2907</v>
      </c>
      <c r="R710" s="16" t="s">
        <v>517</v>
      </c>
      <c r="S710" s="17"/>
    </row>
    <row r="711" spans="1:19" ht="53.25" customHeight="1">
      <c r="A711" s="212">
        <v>708</v>
      </c>
      <c r="B711" s="27" t="s">
        <v>2415</v>
      </c>
      <c r="C711" s="155"/>
      <c r="D711" s="155">
        <v>1270</v>
      </c>
      <c r="E711" s="7">
        <f t="shared" si="32"/>
        <v>-1270</v>
      </c>
      <c r="F711" s="27" t="s">
        <v>2908</v>
      </c>
      <c r="G711" s="9" t="s">
        <v>520</v>
      </c>
      <c r="H711" s="9" t="s">
        <v>1286</v>
      </c>
      <c r="I711" s="9" t="s">
        <v>526</v>
      </c>
      <c r="J711" s="10"/>
      <c r="K711" s="9" t="s">
        <v>513</v>
      </c>
      <c r="L711" s="10" t="str">
        <f t="shared" si="31"/>
        <v>団体の事業費に対する補助</v>
      </c>
      <c r="M711" s="215" t="s">
        <v>2200</v>
      </c>
      <c r="N711" s="9" t="s">
        <v>2030</v>
      </c>
      <c r="O711" s="10">
        <v>9</v>
      </c>
      <c r="P711" s="71" t="s">
        <v>515</v>
      </c>
      <c r="Q711" s="56" t="s">
        <v>2205</v>
      </c>
      <c r="R711" s="16" t="s">
        <v>517</v>
      </c>
      <c r="S711" s="17"/>
    </row>
    <row r="712" spans="1:19" ht="53.25" customHeight="1">
      <c r="A712" s="212">
        <v>709</v>
      </c>
      <c r="B712" s="27" t="s">
        <v>2206</v>
      </c>
      <c r="C712" s="155"/>
      <c r="D712" s="155">
        <v>277</v>
      </c>
      <c r="E712" s="7">
        <f t="shared" si="32"/>
        <v>-277</v>
      </c>
      <c r="F712" s="27" t="s">
        <v>2207</v>
      </c>
      <c r="G712" s="9" t="s">
        <v>1023</v>
      </c>
      <c r="H712" s="9" t="s">
        <v>1286</v>
      </c>
      <c r="I712" s="9" t="s">
        <v>511</v>
      </c>
      <c r="J712" s="10" t="s">
        <v>1922</v>
      </c>
      <c r="K712" s="9" t="s">
        <v>513</v>
      </c>
      <c r="L712" s="10" t="str">
        <f t="shared" si="31"/>
        <v>施設の管理運営に対する補助</v>
      </c>
      <c r="M712" s="215" t="s">
        <v>2200</v>
      </c>
      <c r="N712" s="9" t="s">
        <v>2030</v>
      </c>
      <c r="O712" s="10">
        <v>6</v>
      </c>
      <c r="P712" s="71" t="s">
        <v>2036</v>
      </c>
      <c r="Q712" s="56" t="s">
        <v>2208</v>
      </c>
      <c r="R712" s="16" t="s">
        <v>2027</v>
      </c>
      <c r="S712" s="17"/>
    </row>
    <row r="713" spans="1:19" ht="53.25" customHeight="1">
      <c r="A713" s="212">
        <v>710</v>
      </c>
      <c r="B713" s="27" t="s">
        <v>2209</v>
      </c>
      <c r="C713" s="155"/>
      <c r="D713" s="155">
        <v>320</v>
      </c>
      <c r="E713" s="7">
        <f t="shared" si="32"/>
        <v>-320</v>
      </c>
      <c r="F713" s="27" t="s">
        <v>2210</v>
      </c>
      <c r="G713" s="9" t="s">
        <v>520</v>
      </c>
      <c r="H713" s="9" t="s">
        <v>1286</v>
      </c>
      <c r="I713" s="9" t="s">
        <v>2010</v>
      </c>
      <c r="J713" s="10"/>
      <c r="K713" s="9" t="s">
        <v>513</v>
      </c>
      <c r="L713" s="10" t="str">
        <f t="shared" si="31"/>
        <v>団体の運営費（事務費等）に対する補助</v>
      </c>
      <c r="M713" s="215" t="s">
        <v>2200</v>
      </c>
      <c r="N713" s="9" t="s">
        <v>2030</v>
      </c>
      <c r="O713" s="10">
        <v>16</v>
      </c>
      <c r="P713" s="71" t="s">
        <v>821</v>
      </c>
      <c r="Q713" s="56" t="s">
        <v>2211</v>
      </c>
      <c r="R713" s="16" t="s">
        <v>517</v>
      </c>
      <c r="S713" s="17"/>
    </row>
    <row r="714" spans="1:19" ht="53.25" customHeight="1">
      <c r="A714" s="212">
        <v>711</v>
      </c>
      <c r="B714" s="27" t="s">
        <v>301</v>
      </c>
      <c r="C714" s="155"/>
      <c r="D714" s="155">
        <v>420</v>
      </c>
      <c r="E714" s="7">
        <f t="shared" si="32"/>
        <v>-420</v>
      </c>
      <c r="F714" s="27" t="s">
        <v>2212</v>
      </c>
      <c r="G714" s="9" t="s">
        <v>520</v>
      </c>
      <c r="H714" s="9" t="s">
        <v>1286</v>
      </c>
      <c r="I714" s="9" t="s">
        <v>526</v>
      </c>
      <c r="J714" s="10"/>
      <c r="K714" s="9" t="s">
        <v>513</v>
      </c>
      <c r="L714" s="10" t="str">
        <f t="shared" si="31"/>
        <v>団体の事業費に対する補助</v>
      </c>
      <c r="M714" s="215" t="s">
        <v>2200</v>
      </c>
      <c r="N714" s="9" t="s">
        <v>2030</v>
      </c>
      <c r="O714" s="10">
        <v>7</v>
      </c>
      <c r="P714" s="71" t="s">
        <v>2058</v>
      </c>
      <c r="Q714" s="56" t="s">
        <v>448</v>
      </c>
      <c r="R714" s="16" t="s">
        <v>2027</v>
      </c>
      <c r="S714" s="17"/>
    </row>
    <row r="715" spans="1:19" ht="53.25" customHeight="1">
      <c r="A715" s="212">
        <v>712</v>
      </c>
      <c r="B715" s="27" t="s">
        <v>449</v>
      </c>
      <c r="C715" s="155"/>
      <c r="D715" s="155">
        <v>2001</v>
      </c>
      <c r="E715" s="7">
        <f t="shared" si="32"/>
        <v>-2001</v>
      </c>
      <c r="F715" s="27" t="s">
        <v>450</v>
      </c>
      <c r="G715" s="9" t="s">
        <v>520</v>
      </c>
      <c r="H715" s="9" t="s">
        <v>1286</v>
      </c>
      <c r="I715" s="9" t="s">
        <v>526</v>
      </c>
      <c r="J715" s="10"/>
      <c r="K715" s="9" t="s">
        <v>513</v>
      </c>
      <c r="L715" s="10" t="str">
        <f t="shared" si="31"/>
        <v>団体の事業費に対する補助</v>
      </c>
      <c r="M715" s="215" t="s">
        <v>2200</v>
      </c>
      <c r="N715" s="9" t="s">
        <v>2030</v>
      </c>
      <c r="O715" s="10">
        <v>1</v>
      </c>
      <c r="P715" s="71" t="s">
        <v>613</v>
      </c>
      <c r="Q715" s="56" t="s">
        <v>451</v>
      </c>
      <c r="R715" s="16" t="s">
        <v>2027</v>
      </c>
      <c r="S715" s="17"/>
    </row>
    <row r="716" spans="1:19" ht="53.25" customHeight="1">
      <c r="A716" s="212">
        <v>713</v>
      </c>
      <c r="B716" s="27" t="s">
        <v>2416</v>
      </c>
      <c r="C716" s="155"/>
      <c r="D716" s="155">
        <v>960</v>
      </c>
      <c r="E716" s="7">
        <f t="shared" si="32"/>
        <v>-960</v>
      </c>
      <c r="F716" s="27" t="s">
        <v>452</v>
      </c>
      <c r="G716" s="9" t="s">
        <v>520</v>
      </c>
      <c r="H716" s="9" t="s">
        <v>1286</v>
      </c>
      <c r="I716" s="9" t="s">
        <v>526</v>
      </c>
      <c r="J716" s="10"/>
      <c r="K716" s="9" t="s">
        <v>513</v>
      </c>
      <c r="L716" s="10" t="str">
        <f t="shared" si="31"/>
        <v>団体の事業費に対する補助</v>
      </c>
      <c r="M716" s="215" t="s">
        <v>2200</v>
      </c>
      <c r="N716" s="9" t="s">
        <v>2030</v>
      </c>
      <c r="O716" s="10">
        <v>1</v>
      </c>
      <c r="P716" s="71" t="s">
        <v>977</v>
      </c>
      <c r="Q716" s="56" t="s">
        <v>453</v>
      </c>
      <c r="R716" s="16" t="s">
        <v>2027</v>
      </c>
      <c r="S716" s="17"/>
    </row>
    <row r="717" spans="1:19" ht="53.25" customHeight="1">
      <c r="A717" s="212">
        <v>714</v>
      </c>
      <c r="B717" s="27" t="s">
        <v>2417</v>
      </c>
      <c r="C717" s="155"/>
      <c r="D717" s="155">
        <v>2871</v>
      </c>
      <c r="E717" s="7">
        <f t="shared" si="32"/>
        <v>-2871</v>
      </c>
      <c r="F717" s="27" t="s">
        <v>2909</v>
      </c>
      <c r="G717" s="9" t="s">
        <v>520</v>
      </c>
      <c r="H717" s="9" t="s">
        <v>1286</v>
      </c>
      <c r="I717" s="9" t="s">
        <v>526</v>
      </c>
      <c r="J717" s="10"/>
      <c r="K717" s="9" t="s">
        <v>513</v>
      </c>
      <c r="L717" s="10" t="str">
        <f t="shared" si="31"/>
        <v>団体の事業費に対する補助</v>
      </c>
      <c r="M717" s="215" t="s">
        <v>2200</v>
      </c>
      <c r="N717" s="9" t="s">
        <v>2030</v>
      </c>
      <c r="O717" s="10">
        <v>1</v>
      </c>
      <c r="P717" s="71" t="s">
        <v>1944</v>
      </c>
      <c r="Q717" s="56" t="s">
        <v>2910</v>
      </c>
      <c r="R717" s="16" t="s">
        <v>2027</v>
      </c>
      <c r="S717" s="17"/>
    </row>
    <row r="718" spans="1:19" ht="53.25" customHeight="1">
      <c r="A718" s="212">
        <v>715</v>
      </c>
      <c r="B718" s="27" t="s">
        <v>454</v>
      </c>
      <c r="C718" s="155"/>
      <c r="D718" s="155">
        <v>840</v>
      </c>
      <c r="E718" s="7">
        <f t="shared" si="32"/>
        <v>-840</v>
      </c>
      <c r="F718" s="27" t="s">
        <v>455</v>
      </c>
      <c r="G718" s="9" t="s">
        <v>520</v>
      </c>
      <c r="H718" s="9" t="s">
        <v>1286</v>
      </c>
      <c r="I718" s="9" t="s">
        <v>526</v>
      </c>
      <c r="J718" s="10"/>
      <c r="K718" s="9" t="s">
        <v>513</v>
      </c>
      <c r="L718" s="10" t="str">
        <f t="shared" si="31"/>
        <v>団体の事業費に対する補助</v>
      </c>
      <c r="M718" s="215" t="s">
        <v>2200</v>
      </c>
      <c r="N718" s="9" t="s">
        <v>2030</v>
      </c>
      <c r="O718" s="10">
        <v>19</v>
      </c>
      <c r="P718" s="71" t="s">
        <v>659</v>
      </c>
      <c r="Q718" s="56" t="s">
        <v>456</v>
      </c>
      <c r="R718" s="16" t="s">
        <v>2027</v>
      </c>
      <c r="S718" s="17"/>
    </row>
    <row r="719" spans="1:19" ht="53.25" customHeight="1">
      <c r="A719" s="212">
        <v>716</v>
      </c>
      <c r="B719" s="134" t="s">
        <v>457</v>
      </c>
      <c r="C719" s="155"/>
      <c r="D719" s="166">
        <v>200</v>
      </c>
      <c r="E719" s="7">
        <f t="shared" si="32"/>
        <v>-200</v>
      </c>
      <c r="F719" s="27" t="s">
        <v>452</v>
      </c>
      <c r="G719" s="9" t="s">
        <v>520</v>
      </c>
      <c r="H719" s="9" t="s">
        <v>1286</v>
      </c>
      <c r="I719" s="9" t="s">
        <v>526</v>
      </c>
      <c r="J719" s="10"/>
      <c r="K719" s="9" t="s">
        <v>513</v>
      </c>
      <c r="L719" s="10" t="str">
        <f t="shared" si="31"/>
        <v>団体の事業費に対する補助</v>
      </c>
      <c r="M719" s="215" t="s">
        <v>2200</v>
      </c>
      <c r="N719" s="9" t="s">
        <v>2030</v>
      </c>
      <c r="O719" s="10">
        <v>1</v>
      </c>
      <c r="P719" s="71" t="s">
        <v>977</v>
      </c>
      <c r="Q719" s="56" t="s">
        <v>453</v>
      </c>
      <c r="R719" s="16" t="s">
        <v>552</v>
      </c>
      <c r="S719" s="17"/>
    </row>
    <row r="720" spans="1:19" ht="53.25" customHeight="1">
      <c r="A720" s="212">
        <v>717</v>
      </c>
      <c r="B720" s="27" t="s">
        <v>458</v>
      </c>
      <c r="C720" s="166"/>
      <c r="D720" s="155">
        <v>880</v>
      </c>
      <c r="E720" s="7">
        <f t="shared" si="32"/>
        <v>-880</v>
      </c>
      <c r="F720" s="27" t="s">
        <v>459</v>
      </c>
      <c r="G720" s="9" t="s">
        <v>520</v>
      </c>
      <c r="H720" s="9" t="s">
        <v>1286</v>
      </c>
      <c r="I720" s="9" t="s">
        <v>526</v>
      </c>
      <c r="J720" s="10"/>
      <c r="K720" s="9" t="s">
        <v>513</v>
      </c>
      <c r="L720" s="10" t="str">
        <f t="shared" si="31"/>
        <v>団体の事業費に対する補助</v>
      </c>
      <c r="M720" s="215" t="s">
        <v>2200</v>
      </c>
      <c r="N720" s="9" t="s">
        <v>2030</v>
      </c>
      <c r="O720" s="66">
        <v>12</v>
      </c>
      <c r="P720" s="71" t="s">
        <v>555</v>
      </c>
      <c r="Q720" s="56" t="s">
        <v>460</v>
      </c>
      <c r="R720" s="16" t="s">
        <v>517</v>
      </c>
      <c r="S720" s="17"/>
    </row>
    <row r="721" spans="1:19" ht="53.25" customHeight="1">
      <c r="A721" s="212">
        <v>718</v>
      </c>
      <c r="B721" s="27" t="s">
        <v>461</v>
      </c>
      <c r="C721" s="155"/>
      <c r="D721" s="155">
        <v>3500</v>
      </c>
      <c r="E721" s="7">
        <f t="shared" si="32"/>
        <v>-3500</v>
      </c>
      <c r="F721" s="27" t="s">
        <v>462</v>
      </c>
      <c r="G721" s="9" t="s">
        <v>520</v>
      </c>
      <c r="H721" s="9" t="s">
        <v>1286</v>
      </c>
      <c r="I721" s="9" t="s">
        <v>526</v>
      </c>
      <c r="J721" s="10"/>
      <c r="K721" s="9" t="s">
        <v>513</v>
      </c>
      <c r="L721" s="10" t="str">
        <f t="shared" si="31"/>
        <v>団体の事業費に対する補助</v>
      </c>
      <c r="M721" s="215" t="s">
        <v>2200</v>
      </c>
      <c r="N721" s="9" t="s">
        <v>2030</v>
      </c>
      <c r="O721" s="66">
        <v>1</v>
      </c>
      <c r="P721" s="71" t="s">
        <v>2058</v>
      </c>
      <c r="Q721" s="56" t="s">
        <v>463</v>
      </c>
      <c r="R721" s="16" t="s">
        <v>517</v>
      </c>
      <c r="S721" s="17"/>
    </row>
    <row r="722" spans="1:19" ht="53.25" customHeight="1">
      <c r="A722" s="212">
        <v>719</v>
      </c>
      <c r="B722" s="27" t="s">
        <v>464</v>
      </c>
      <c r="C722" s="155"/>
      <c r="D722" s="155">
        <v>2400</v>
      </c>
      <c r="E722" s="7">
        <f t="shared" si="32"/>
        <v>-2400</v>
      </c>
      <c r="F722" s="27" t="s">
        <v>465</v>
      </c>
      <c r="G722" s="9" t="s">
        <v>520</v>
      </c>
      <c r="H722" s="9" t="s">
        <v>1286</v>
      </c>
      <c r="I722" s="9" t="s">
        <v>526</v>
      </c>
      <c r="J722" s="10"/>
      <c r="K722" s="9" t="s">
        <v>513</v>
      </c>
      <c r="L722" s="10" t="str">
        <f t="shared" si="31"/>
        <v>団体の事業費に対する補助</v>
      </c>
      <c r="M722" s="215" t="s">
        <v>2200</v>
      </c>
      <c r="N722" s="9" t="s">
        <v>2030</v>
      </c>
      <c r="O722" s="10">
        <v>9</v>
      </c>
      <c r="P722" s="71" t="s">
        <v>560</v>
      </c>
      <c r="Q722" s="56" t="s">
        <v>2911</v>
      </c>
      <c r="R722" s="16" t="s">
        <v>517</v>
      </c>
      <c r="S722" s="17"/>
    </row>
    <row r="723" spans="1:19" ht="53.25" customHeight="1">
      <c r="A723" s="212">
        <v>720</v>
      </c>
      <c r="B723" s="14" t="s">
        <v>466</v>
      </c>
      <c r="C723" s="153"/>
      <c r="D723" s="153">
        <v>987</v>
      </c>
      <c r="E723" s="7">
        <f t="shared" si="32"/>
        <v>-987</v>
      </c>
      <c r="F723" s="14" t="s">
        <v>467</v>
      </c>
      <c r="G723" s="9" t="s">
        <v>520</v>
      </c>
      <c r="H723" s="9" t="s">
        <v>1286</v>
      </c>
      <c r="I723" s="9" t="s">
        <v>526</v>
      </c>
      <c r="J723" s="10"/>
      <c r="K723" s="9" t="s">
        <v>513</v>
      </c>
      <c r="L723" s="10" t="str">
        <f t="shared" si="31"/>
        <v>団体の事業費に対する補助</v>
      </c>
      <c r="M723" s="215" t="s">
        <v>2200</v>
      </c>
      <c r="N723" s="9" t="s">
        <v>2030</v>
      </c>
      <c r="O723" s="10">
        <v>1</v>
      </c>
      <c r="P723" s="169" t="s">
        <v>555</v>
      </c>
      <c r="Q723" s="10" t="s">
        <v>468</v>
      </c>
      <c r="R723" s="16" t="s">
        <v>517</v>
      </c>
      <c r="S723" s="17"/>
    </row>
    <row r="724" spans="1:19" ht="53.25" customHeight="1">
      <c r="A724" s="212">
        <v>721</v>
      </c>
      <c r="B724" s="27" t="s">
        <v>2418</v>
      </c>
      <c r="C724" s="155"/>
      <c r="D724" s="155">
        <v>1150</v>
      </c>
      <c r="E724" s="7">
        <f t="shared" si="32"/>
        <v>-1150</v>
      </c>
      <c r="F724" s="27" t="s">
        <v>2912</v>
      </c>
      <c r="G724" s="9" t="s">
        <v>520</v>
      </c>
      <c r="H724" s="9" t="s">
        <v>1286</v>
      </c>
      <c r="I724" s="9" t="s">
        <v>526</v>
      </c>
      <c r="J724" s="10"/>
      <c r="K724" s="9" t="s">
        <v>513</v>
      </c>
      <c r="L724" s="10" t="str">
        <f t="shared" si="31"/>
        <v>団体の事業費に対する補助</v>
      </c>
      <c r="M724" s="220" t="s">
        <v>2200</v>
      </c>
      <c r="N724" s="71" t="s">
        <v>2030</v>
      </c>
      <c r="O724" s="31">
        <v>16</v>
      </c>
      <c r="P724" s="71" t="s">
        <v>609</v>
      </c>
      <c r="Q724" s="56" t="s">
        <v>2913</v>
      </c>
      <c r="R724" s="71" t="s">
        <v>517</v>
      </c>
      <c r="S724" s="17"/>
    </row>
    <row r="725" spans="1:19" ht="53.25" customHeight="1">
      <c r="A725" s="212">
        <v>722</v>
      </c>
      <c r="B725" s="27" t="s">
        <v>2419</v>
      </c>
      <c r="C725" s="155"/>
      <c r="D725" s="155">
        <v>1500</v>
      </c>
      <c r="E725" s="7">
        <f t="shared" si="32"/>
        <v>-1500</v>
      </c>
      <c r="F725" s="27" t="s">
        <v>2197</v>
      </c>
      <c r="G725" s="9" t="s">
        <v>520</v>
      </c>
      <c r="H725" s="9" t="s">
        <v>1286</v>
      </c>
      <c r="I725" s="9" t="s">
        <v>526</v>
      </c>
      <c r="J725" s="10"/>
      <c r="K725" s="9" t="s">
        <v>513</v>
      </c>
      <c r="L725" s="10" t="str">
        <f t="shared" si="31"/>
        <v>団体の事業費に対する補助</v>
      </c>
      <c r="M725" s="220" t="s">
        <v>2200</v>
      </c>
      <c r="N725" s="71" t="s">
        <v>2030</v>
      </c>
      <c r="O725" s="31">
        <v>50</v>
      </c>
      <c r="P725" s="71" t="s">
        <v>2489</v>
      </c>
      <c r="Q725" s="56" t="s">
        <v>2914</v>
      </c>
      <c r="R725" s="71" t="s">
        <v>517</v>
      </c>
      <c r="S725" s="17"/>
    </row>
    <row r="726" spans="1:19" ht="53.25" customHeight="1">
      <c r="A726" s="212">
        <v>723</v>
      </c>
      <c r="B726" s="14" t="s">
        <v>469</v>
      </c>
      <c r="C726" s="153"/>
      <c r="D726" s="153">
        <v>7825</v>
      </c>
      <c r="E726" s="7">
        <f t="shared" si="32"/>
        <v>-7825</v>
      </c>
      <c r="F726" s="14" t="s">
        <v>470</v>
      </c>
      <c r="G726" s="20" t="s">
        <v>2062</v>
      </c>
      <c r="H726" s="9" t="s">
        <v>1286</v>
      </c>
      <c r="I726" s="9" t="s">
        <v>2010</v>
      </c>
      <c r="J726" s="10"/>
      <c r="K726" s="9" t="s">
        <v>513</v>
      </c>
      <c r="L726" s="10" t="str">
        <f t="shared" si="31"/>
        <v>イベントの運営費（事務費等）に対する補助</v>
      </c>
      <c r="M726" s="215" t="s">
        <v>471</v>
      </c>
      <c r="N726" s="9" t="s">
        <v>2030</v>
      </c>
      <c r="O726" s="10">
        <v>1</v>
      </c>
      <c r="P726" s="169" t="s">
        <v>2058</v>
      </c>
      <c r="Q726" s="10" t="s">
        <v>472</v>
      </c>
      <c r="R726" s="16" t="s">
        <v>517</v>
      </c>
      <c r="S726" s="17"/>
    </row>
    <row r="727" spans="1:19" ht="53.25" customHeight="1">
      <c r="A727" s="212">
        <v>724</v>
      </c>
      <c r="B727" s="14" t="s">
        <v>2420</v>
      </c>
      <c r="C727" s="153"/>
      <c r="D727" s="153">
        <v>5877</v>
      </c>
      <c r="E727" s="7">
        <f t="shared" si="32"/>
        <v>-5877</v>
      </c>
      <c r="F727" s="14" t="s">
        <v>473</v>
      </c>
      <c r="G727" s="20" t="s">
        <v>520</v>
      </c>
      <c r="H727" s="9" t="s">
        <v>1286</v>
      </c>
      <c r="I727" s="9" t="s">
        <v>2010</v>
      </c>
      <c r="J727" s="10"/>
      <c r="K727" s="9" t="s">
        <v>513</v>
      </c>
      <c r="L727" s="10" t="str">
        <f t="shared" si="31"/>
        <v>団体の運営費（事務費等）に対する補助</v>
      </c>
      <c r="M727" s="215" t="s">
        <v>471</v>
      </c>
      <c r="N727" s="9" t="s">
        <v>2030</v>
      </c>
      <c r="O727" s="10">
        <v>1</v>
      </c>
      <c r="P727" s="169" t="s">
        <v>2058</v>
      </c>
      <c r="Q727" s="10" t="s">
        <v>2915</v>
      </c>
      <c r="R727" s="16" t="s">
        <v>517</v>
      </c>
      <c r="S727" s="17"/>
    </row>
    <row r="728" spans="1:19" ht="53.25" customHeight="1">
      <c r="A728" s="212">
        <v>725</v>
      </c>
      <c r="B728" s="14" t="s">
        <v>474</v>
      </c>
      <c r="C728" s="153"/>
      <c r="D728" s="153">
        <v>300</v>
      </c>
      <c r="E728" s="7">
        <f t="shared" si="32"/>
        <v>-300</v>
      </c>
      <c r="F728" s="14" t="s">
        <v>475</v>
      </c>
      <c r="G728" s="20" t="s">
        <v>520</v>
      </c>
      <c r="H728" s="9" t="s">
        <v>1286</v>
      </c>
      <c r="I728" s="9" t="s">
        <v>2010</v>
      </c>
      <c r="J728" s="10"/>
      <c r="K728" s="9" t="s">
        <v>513</v>
      </c>
      <c r="L728" s="10" t="str">
        <f t="shared" si="31"/>
        <v>団体の運営費（事務費等）に対する補助</v>
      </c>
      <c r="M728" s="215" t="s">
        <v>471</v>
      </c>
      <c r="N728" s="9" t="s">
        <v>2030</v>
      </c>
      <c r="O728" s="10">
        <v>1</v>
      </c>
      <c r="P728" s="169" t="s">
        <v>749</v>
      </c>
      <c r="Q728" s="10" t="s">
        <v>476</v>
      </c>
      <c r="R728" s="16" t="s">
        <v>517</v>
      </c>
      <c r="S728" s="17"/>
    </row>
    <row r="729" spans="1:19" ht="53.25" customHeight="1">
      <c r="A729" s="212">
        <v>726</v>
      </c>
      <c r="B729" s="14" t="s">
        <v>477</v>
      </c>
      <c r="C729" s="153"/>
      <c r="D729" s="153">
        <v>1000</v>
      </c>
      <c r="E729" s="7">
        <f t="shared" si="32"/>
        <v>-1000</v>
      </c>
      <c r="F729" s="14" t="s">
        <v>478</v>
      </c>
      <c r="G729" s="20" t="s">
        <v>520</v>
      </c>
      <c r="H729" s="9" t="s">
        <v>1286</v>
      </c>
      <c r="I729" s="9" t="s">
        <v>526</v>
      </c>
      <c r="J729" s="21"/>
      <c r="K729" s="9" t="s">
        <v>513</v>
      </c>
      <c r="L729" s="10" t="str">
        <f t="shared" si="31"/>
        <v>団体の事業費に対する補助</v>
      </c>
      <c r="M729" s="215" t="s">
        <v>471</v>
      </c>
      <c r="N729" s="9" t="s">
        <v>2030</v>
      </c>
      <c r="O729" s="66" t="s">
        <v>479</v>
      </c>
      <c r="P729" s="169" t="s">
        <v>2016</v>
      </c>
      <c r="Q729" s="10" t="s">
        <v>480</v>
      </c>
      <c r="R729" s="16" t="s">
        <v>517</v>
      </c>
      <c r="S729" s="17"/>
    </row>
    <row r="730" spans="1:19" ht="53.25" customHeight="1">
      <c r="A730" s="212">
        <v>727</v>
      </c>
      <c r="B730" s="14" t="s">
        <v>481</v>
      </c>
      <c r="C730" s="153"/>
      <c r="D730" s="153">
        <v>720</v>
      </c>
      <c r="E730" s="7">
        <f t="shared" si="32"/>
        <v>-720</v>
      </c>
      <c r="F730" s="14" t="s">
        <v>482</v>
      </c>
      <c r="G730" s="20" t="s">
        <v>2062</v>
      </c>
      <c r="H730" s="9" t="s">
        <v>1286</v>
      </c>
      <c r="I730" s="9" t="s">
        <v>2010</v>
      </c>
      <c r="J730" s="21"/>
      <c r="K730" s="9" t="s">
        <v>513</v>
      </c>
      <c r="L730" s="10" t="str">
        <f t="shared" si="31"/>
        <v>イベントの運営費（事務費等）に対する補助</v>
      </c>
      <c r="M730" s="215" t="s">
        <v>471</v>
      </c>
      <c r="N730" s="9" t="s">
        <v>2030</v>
      </c>
      <c r="O730" s="10">
        <v>1</v>
      </c>
      <c r="P730" s="169" t="s">
        <v>483</v>
      </c>
      <c r="Q730" s="10" t="s">
        <v>484</v>
      </c>
      <c r="R730" s="16" t="s">
        <v>517</v>
      </c>
      <c r="S730" s="17"/>
    </row>
    <row r="731" spans="1:19" ht="53.25" customHeight="1">
      <c r="A731" s="212">
        <v>728</v>
      </c>
      <c r="B731" s="14" t="s">
        <v>485</v>
      </c>
      <c r="C731" s="153"/>
      <c r="D731" s="153">
        <v>1350</v>
      </c>
      <c r="E731" s="7">
        <f t="shared" si="32"/>
        <v>-1350</v>
      </c>
      <c r="F731" s="14" t="s">
        <v>486</v>
      </c>
      <c r="G731" s="20" t="s">
        <v>520</v>
      </c>
      <c r="H731" s="9" t="s">
        <v>1286</v>
      </c>
      <c r="I731" s="9" t="s">
        <v>526</v>
      </c>
      <c r="J731" s="21"/>
      <c r="K731" s="9" t="s">
        <v>513</v>
      </c>
      <c r="L731" s="10" t="str">
        <f t="shared" si="31"/>
        <v>団体の事業費に対する補助</v>
      </c>
      <c r="M731" s="215" t="s">
        <v>471</v>
      </c>
      <c r="N731" s="9" t="s">
        <v>2030</v>
      </c>
      <c r="O731" s="10">
        <v>1</v>
      </c>
      <c r="P731" s="169" t="s">
        <v>2054</v>
      </c>
      <c r="Q731" s="10" t="s">
        <v>487</v>
      </c>
      <c r="R731" s="16" t="s">
        <v>517</v>
      </c>
      <c r="S731" s="17"/>
    </row>
    <row r="732" spans="1:19" ht="53.25" customHeight="1">
      <c r="A732" s="212">
        <v>729</v>
      </c>
      <c r="B732" s="14" t="s">
        <v>488</v>
      </c>
      <c r="C732" s="153"/>
      <c r="D732" s="153">
        <v>1000</v>
      </c>
      <c r="E732" s="7">
        <f t="shared" si="32"/>
        <v>-1000</v>
      </c>
      <c r="F732" s="14" t="s">
        <v>489</v>
      </c>
      <c r="G732" s="20" t="s">
        <v>520</v>
      </c>
      <c r="H732" s="9" t="s">
        <v>1286</v>
      </c>
      <c r="I732" s="9" t="s">
        <v>2010</v>
      </c>
      <c r="J732" s="21"/>
      <c r="K732" s="9" t="s">
        <v>513</v>
      </c>
      <c r="L732" s="10" t="str">
        <f t="shared" si="31"/>
        <v>団体の運営費（事務費等）に対する補助</v>
      </c>
      <c r="M732" s="215" t="s">
        <v>471</v>
      </c>
      <c r="N732" s="9" t="s">
        <v>2030</v>
      </c>
      <c r="O732" s="10">
        <v>1</v>
      </c>
      <c r="P732" s="169" t="s">
        <v>749</v>
      </c>
      <c r="Q732" s="10" t="s">
        <v>490</v>
      </c>
      <c r="R732" s="16" t="s">
        <v>517</v>
      </c>
      <c r="S732" s="17"/>
    </row>
    <row r="733" spans="1:19" ht="53.25" customHeight="1">
      <c r="A733" s="212">
        <v>730</v>
      </c>
      <c r="B733" s="14" t="s">
        <v>491</v>
      </c>
      <c r="C733" s="153"/>
      <c r="D733" s="153">
        <v>400</v>
      </c>
      <c r="E733" s="7">
        <f t="shared" si="32"/>
        <v>-400</v>
      </c>
      <c r="F733" s="14" t="s">
        <v>492</v>
      </c>
      <c r="G733" s="20" t="s">
        <v>520</v>
      </c>
      <c r="H733" s="9" t="s">
        <v>1286</v>
      </c>
      <c r="I733" s="9" t="s">
        <v>2010</v>
      </c>
      <c r="J733" s="21"/>
      <c r="K733" s="9" t="s">
        <v>513</v>
      </c>
      <c r="L733" s="10" t="str">
        <f t="shared" si="31"/>
        <v>団体の運営費（事務費等）に対する補助</v>
      </c>
      <c r="M733" s="215" t="s">
        <v>471</v>
      </c>
      <c r="N733" s="9" t="s">
        <v>2030</v>
      </c>
      <c r="O733" s="10">
        <v>3</v>
      </c>
      <c r="P733" s="169" t="s">
        <v>608</v>
      </c>
      <c r="Q733" s="10" t="s">
        <v>493</v>
      </c>
      <c r="R733" s="16" t="s">
        <v>517</v>
      </c>
      <c r="S733" s="17"/>
    </row>
    <row r="734" spans="1:19" ht="53.25" customHeight="1">
      <c r="A734" s="212">
        <v>731</v>
      </c>
      <c r="B734" s="14" t="s">
        <v>1962</v>
      </c>
      <c r="C734" s="153"/>
      <c r="D734" s="153">
        <v>84</v>
      </c>
      <c r="E734" s="7">
        <f t="shared" si="32"/>
        <v>-84</v>
      </c>
      <c r="F734" s="14" t="s">
        <v>494</v>
      </c>
      <c r="G734" s="20" t="s">
        <v>1023</v>
      </c>
      <c r="H734" s="9" t="s">
        <v>1286</v>
      </c>
      <c r="I734" s="9" t="s">
        <v>2010</v>
      </c>
      <c r="J734" s="21"/>
      <c r="K734" s="9" t="s">
        <v>513</v>
      </c>
      <c r="L734" s="10" t="str">
        <f t="shared" si="31"/>
        <v>施設の運営費（事務費等）に対する補助</v>
      </c>
      <c r="M734" s="215" t="s">
        <v>471</v>
      </c>
      <c r="N734" s="9" t="s">
        <v>2030</v>
      </c>
      <c r="O734" s="10">
        <v>2</v>
      </c>
      <c r="P734" s="169" t="s">
        <v>529</v>
      </c>
      <c r="Q734" s="10" t="s">
        <v>495</v>
      </c>
      <c r="R734" s="16" t="s">
        <v>517</v>
      </c>
      <c r="S734" s="17"/>
    </row>
    <row r="735" spans="1:19" ht="53.25" customHeight="1">
      <c r="A735" s="212">
        <v>732</v>
      </c>
      <c r="B735" s="14" t="s">
        <v>329</v>
      </c>
      <c r="C735" s="153"/>
      <c r="D735" s="153">
        <v>471</v>
      </c>
      <c r="E735" s="7">
        <f t="shared" si="32"/>
        <v>-471</v>
      </c>
      <c r="F735" s="14" t="s">
        <v>496</v>
      </c>
      <c r="G735" s="20" t="s">
        <v>1023</v>
      </c>
      <c r="H735" s="9" t="s">
        <v>1286</v>
      </c>
      <c r="I735" s="9" t="s">
        <v>2010</v>
      </c>
      <c r="J735" s="21"/>
      <c r="K735" s="9" t="s">
        <v>513</v>
      </c>
      <c r="L735" s="10" t="str">
        <f t="shared" si="31"/>
        <v>施設の運営費（事務費等）に対する補助</v>
      </c>
      <c r="M735" s="215" t="s">
        <v>471</v>
      </c>
      <c r="N735" s="9" t="s">
        <v>2030</v>
      </c>
      <c r="O735" s="10">
        <v>2</v>
      </c>
      <c r="P735" s="169" t="s">
        <v>497</v>
      </c>
      <c r="Q735" s="10" t="s">
        <v>495</v>
      </c>
      <c r="R735" s="16" t="s">
        <v>517</v>
      </c>
      <c r="S735" s="17"/>
    </row>
    <row r="736" spans="1:19" ht="53.25" customHeight="1">
      <c r="A736" s="212">
        <v>733</v>
      </c>
      <c r="B736" s="14" t="s">
        <v>1494</v>
      </c>
      <c r="C736" s="153"/>
      <c r="D736" s="153">
        <v>300</v>
      </c>
      <c r="E736" s="7">
        <f t="shared" si="32"/>
        <v>-300</v>
      </c>
      <c r="F736" s="14" t="s">
        <v>2916</v>
      </c>
      <c r="G736" s="20" t="s">
        <v>520</v>
      </c>
      <c r="H736" s="9" t="s">
        <v>1286</v>
      </c>
      <c r="I736" s="9" t="s">
        <v>2010</v>
      </c>
      <c r="J736" s="21"/>
      <c r="K736" s="9" t="s">
        <v>513</v>
      </c>
      <c r="L736" s="10" t="str">
        <f t="shared" si="31"/>
        <v>団体の運営費（事務費等）に対する補助</v>
      </c>
      <c r="M736" s="215" t="s">
        <v>471</v>
      </c>
      <c r="N736" s="9" t="s">
        <v>2030</v>
      </c>
      <c r="O736" s="10">
        <v>30</v>
      </c>
      <c r="P736" s="169" t="s">
        <v>2036</v>
      </c>
      <c r="Q736" s="10" t="s">
        <v>1495</v>
      </c>
      <c r="R736" s="16" t="s">
        <v>2027</v>
      </c>
      <c r="S736" s="17"/>
    </row>
    <row r="737" spans="1:19" ht="53.25" customHeight="1">
      <c r="A737" s="212">
        <v>734</v>
      </c>
      <c r="B737" s="14" t="s">
        <v>1496</v>
      </c>
      <c r="C737" s="153"/>
      <c r="D737" s="153">
        <v>200</v>
      </c>
      <c r="E737" s="7">
        <f t="shared" si="32"/>
        <v>-200</v>
      </c>
      <c r="F737" s="14" t="s">
        <v>1497</v>
      </c>
      <c r="G737" s="20" t="s">
        <v>520</v>
      </c>
      <c r="H737" s="9" t="s">
        <v>1286</v>
      </c>
      <c r="I737" s="9" t="s">
        <v>2010</v>
      </c>
      <c r="J737" s="21"/>
      <c r="K737" s="9" t="s">
        <v>513</v>
      </c>
      <c r="L737" s="10" t="str">
        <f t="shared" si="31"/>
        <v>団体の運営費（事務費等）に対する補助</v>
      </c>
      <c r="M737" s="215" t="s">
        <v>471</v>
      </c>
      <c r="N737" s="9" t="s">
        <v>2030</v>
      </c>
      <c r="O737" s="10">
        <v>5</v>
      </c>
      <c r="P737" s="169" t="s">
        <v>749</v>
      </c>
      <c r="Q737" s="10" t="s">
        <v>1498</v>
      </c>
      <c r="R737" s="16" t="s">
        <v>2027</v>
      </c>
      <c r="S737" s="17"/>
    </row>
    <row r="738" spans="1:19" ht="53.25" customHeight="1">
      <c r="A738" s="212">
        <v>735</v>
      </c>
      <c r="B738" s="14" t="s">
        <v>1499</v>
      </c>
      <c r="C738" s="153"/>
      <c r="D738" s="153">
        <v>440</v>
      </c>
      <c r="E738" s="7">
        <f t="shared" si="32"/>
        <v>-440</v>
      </c>
      <c r="F738" s="14" t="s">
        <v>1500</v>
      </c>
      <c r="G738" s="20" t="s">
        <v>520</v>
      </c>
      <c r="H738" s="9" t="s">
        <v>1286</v>
      </c>
      <c r="I738" s="9" t="s">
        <v>2010</v>
      </c>
      <c r="J738" s="10"/>
      <c r="K738" s="9" t="s">
        <v>513</v>
      </c>
      <c r="L738" s="10" t="str">
        <f t="shared" si="31"/>
        <v>団体の運営費（事務費等）に対する補助</v>
      </c>
      <c r="M738" s="215" t="s">
        <v>471</v>
      </c>
      <c r="N738" s="9" t="s">
        <v>2030</v>
      </c>
      <c r="O738" s="10">
        <v>22</v>
      </c>
      <c r="P738" s="169" t="s">
        <v>821</v>
      </c>
      <c r="Q738" s="10" t="s">
        <v>1940</v>
      </c>
      <c r="R738" s="16" t="s">
        <v>2027</v>
      </c>
      <c r="S738" s="17"/>
    </row>
    <row r="739" spans="1:19" ht="53.25" customHeight="1">
      <c r="A739" s="212">
        <v>736</v>
      </c>
      <c r="B739" s="14" t="s">
        <v>1501</v>
      </c>
      <c r="C739" s="153"/>
      <c r="D739" s="153">
        <v>1780</v>
      </c>
      <c r="E739" s="7">
        <f t="shared" si="32"/>
        <v>-1780</v>
      </c>
      <c r="F739" s="14" t="s">
        <v>1502</v>
      </c>
      <c r="G739" s="20" t="s">
        <v>520</v>
      </c>
      <c r="H739" s="9" t="s">
        <v>1286</v>
      </c>
      <c r="I739" s="9" t="s">
        <v>526</v>
      </c>
      <c r="J739" s="21"/>
      <c r="K739" s="9" t="s">
        <v>513</v>
      </c>
      <c r="L739" s="10" t="str">
        <f t="shared" si="31"/>
        <v>団体の事業費に対する補助</v>
      </c>
      <c r="M739" s="215" t="s">
        <v>471</v>
      </c>
      <c r="N739" s="9" t="s">
        <v>2030</v>
      </c>
      <c r="O739" s="10">
        <v>1</v>
      </c>
      <c r="P739" s="169" t="s">
        <v>537</v>
      </c>
      <c r="Q739" s="10" t="s">
        <v>2917</v>
      </c>
      <c r="R739" s="16" t="s">
        <v>2027</v>
      </c>
      <c r="S739" s="17"/>
    </row>
    <row r="740" spans="1:19" ht="53.25" customHeight="1">
      <c r="A740" s="212">
        <v>737</v>
      </c>
      <c r="B740" s="14" t="s">
        <v>2421</v>
      </c>
      <c r="C740" s="153"/>
      <c r="D740" s="153">
        <v>1220</v>
      </c>
      <c r="E740" s="7">
        <f t="shared" si="32"/>
        <v>-1220</v>
      </c>
      <c r="F740" s="14" t="s">
        <v>1503</v>
      </c>
      <c r="G740" s="20" t="s">
        <v>520</v>
      </c>
      <c r="H740" s="9" t="s">
        <v>1286</v>
      </c>
      <c r="I740" s="9" t="s">
        <v>526</v>
      </c>
      <c r="J740" s="21"/>
      <c r="K740" s="9" t="s">
        <v>513</v>
      </c>
      <c r="L740" s="10" t="str">
        <f t="shared" si="31"/>
        <v>団体の事業費に対する補助</v>
      </c>
      <c r="M740" s="215" t="s">
        <v>471</v>
      </c>
      <c r="N740" s="9" t="s">
        <v>2030</v>
      </c>
      <c r="O740" s="10">
        <v>11</v>
      </c>
      <c r="P740" s="169" t="s">
        <v>2058</v>
      </c>
      <c r="Q740" s="10" t="s">
        <v>1504</v>
      </c>
      <c r="R740" s="16" t="s">
        <v>2027</v>
      </c>
      <c r="S740" s="17"/>
    </row>
    <row r="741" spans="1:19" ht="53.25" customHeight="1">
      <c r="A741" s="212">
        <v>738</v>
      </c>
      <c r="B741" s="14" t="s">
        <v>2422</v>
      </c>
      <c r="C741" s="153"/>
      <c r="D741" s="153">
        <v>2792</v>
      </c>
      <c r="E741" s="7">
        <f t="shared" si="32"/>
        <v>-2792</v>
      </c>
      <c r="F741" s="14" t="s">
        <v>2918</v>
      </c>
      <c r="G741" s="20" t="s">
        <v>520</v>
      </c>
      <c r="H741" s="9" t="s">
        <v>1286</v>
      </c>
      <c r="I741" s="9" t="s">
        <v>526</v>
      </c>
      <c r="J741" s="21"/>
      <c r="K741" s="9" t="s">
        <v>513</v>
      </c>
      <c r="L741" s="10" t="str">
        <f t="shared" si="31"/>
        <v>団体の事業費に対する補助</v>
      </c>
      <c r="M741" s="215" t="s">
        <v>471</v>
      </c>
      <c r="N741" s="9" t="s">
        <v>2030</v>
      </c>
      <c r="O741" s="10">
        <v>1</v>
      </c>
      <c r="P741" s="169" t="s">
        <v>2058</v>
      </c>
      <c r="Q741" s="10" t="s">
        <v>2919</v>
      </c>
      <c r="R741" s="16" t="s">
        <v>2027</v>
      </c>
      <c r="S741" s="17"/>
    </row>
    <row r="742" spans="1:19" ht="53.25" customHeight="1">
      <c r="A742" s="212">
        <v>739</v>
      </c>
      <c r="B742" s="14" t="s">
        <v>1505</v>
      </c>
      <c r="C742" s="153"/>
      <c r="D742" s="153">
        <v>700</v>
      </c>
      <c r="E742" s="7">
        <f t="shared" si="32"/>
        <v>-700</v>
      </c>
      <c r="F742" s="14" t="s">
        <v>1506</v>
      </c>
      <c r="G742" s="20" t="s">
        <v>520</v>
      </c>
      <c r="H742" s="9" t="s">
        <v>1286</v>
      </c>
      <c r="I742" s="9" t="s">
        <v>2010</v>
      </c>
      <c r="J742" s="21"/>
      <c r="K742" s="9" t="s">
        <v>513</v>
      </c>
      <c r="L742" s="10" t="str">
        <f t="shared" si="31"/>
        <v>団体の運営費（事務費等）に対する補助</v>
      </c>
      <c r="M742" s="215" t="s">
        <v>471</v>
      </c>
      <c r="N742" s="9" t="s">
        <v>2030</v>
      </c>
      <c r="O742" s="10">
        <v>1</v>
      </c>
      <c r="P742" s="169" t="s">
        <v>2058</v>
      </c>
      <c r="Q742" s="10" t="s">
        <v>1507</v>
      </c>
      <c r="R742" s="16" t="s">
        <v>2027</v>
      </c>
      <c r="S742" s="17"/>
    </row>
    <row r="743" spans="1:19" ht="53.25" customHeight="1">
      <c r="A743" s="212">
        <v>740</v>
      </c>
      <c r="B743" s="14" t="s">
        <v>1508</v>
      </c>
      <c r="C743" s="153"/>
      <c r="D743" s="153">
        <v>100</v>
      </c>
      <c r="E743" s="7">
        <f t="shared" si="32"/>
        <v>-100</v>
      </c>
      <c r="F743" s="14" t="s">
        <v>2920</v>
      </c>
      <c r="G743" s="20" t="s">
        <v>520</v>
      </c>
      <c r="H743" s="9" t="s">
        <v>1286</v>
      </c>
      <c r="I743" s="9" t="s">
        <v>2010</v>
      </c>
      <c r="J743" s="21"/>
      <c r="K743" s="9" t="s">
        <v>513</v>
      </c>
      <c r="L743" s="10" t="str">
        <f t="shared" si="31"/>
        <v>団体の運営費（事務費等）に対する補助</v>
      </c>
      <c r="M743" s="215" t="s">
        <v>471</v>
      </c>
      <c r="N743" s="9" t="s">
        <v>2030</v>
      </c>
      <c r="O743" s="10">
        <v>1</v>
      </c>
      <c r="P743" s="169" t="s">
        <v>555</v>
      </c>
      <c r="Q743" s="10" t="s">
        <v>1509</v>
      </c>
      <c r="R743" s="16" t="s">
        <v>517</v>
      </c>
      <c r="S743" s="17"/>
    </row>
    <row r="744" spans="1:19" ht="53.25" customHeight="1">
      <c r="A744" s="212">
        <v>741</v>
      </c>
      <c r="B744" s="81" t="s">
        <v>1510</v>
      </c>
      <c r="C744" s="153"/>
      <c r="D744" s="153">
        <v>1000</v>
      </c>
      <c r="E744" s="7">
        <f t="shared" si="32"/>
        <v>-1000</v>
      </c>
      <c r="F744" s="81" t="s">
        <v>1918</v>
      </c>
      <c r="G744" s="20" t="s">
        <v>520</v>
      </c>
      <c r="H744" s="9" t="s">
        <v>1286</v>
      </c>
      <c r="I744" s="9" t="s">
        <v>2010</v>
      </c>
      <c r="J744" s="10"/>
      <c r="K744" s="9" t="s">
        <v>513</v>
      </c>
      <c r="L744" s="10" t="str">
        <f t="shared" si="31"/>
        <v>団体の運営費（事務費等）に対する補助</v>
      </c>
      <c r="M744" s="222" t="s">
        <v>471</v>
      </c>
      <c r="N744" s="24" t="s">
        <v>2030</v>
      </c>
      <c r="O744" s="94">
        <v>5</v>
      </c>
      <c r="P744" s="194" t="s">
        <v>2012</v>
      </c>
      <c r="Q744" s="94" t="s">
        <v>1511</v>
      </c>
      <c r="R744" s="82" t="s">
        <v>517</v>
      </c>
      <c r="S744" s="17"/>
    </row>
    <row r="745" spans="1:19" ht="53.25" customHeight="1">
      <c r="A745" s="212">
        <v>742</v>
      </c>
      <c r="B745" s="81" t="s">
        <v>1512</v>
      </c>
      <c r="C745" s="153"/>
      <c r="D745" s="153">
        <v>1622</v>
      </c>
      <c r="E745" s="7">
        <f t="shared" si="32"/>
        <v>-1622</v>
      </c>
      <c r="F745" s="81" t="s">
        <v>1513</v>
      </c>
      <c r="G745" s="20" t="s">
        <v>520</v>
      </c>
      <c r="H745" s="9" t="s">
        <v>1286</v>
      </c>
      <c r="I745" s="9" t="s">
        <v>2010</v>
      </c>
      <c r="J745" s="10"/>
      <c r="K745" s="9" t="s">
        <v>513</v>
      </c>
      <c r="L745" s="10" t="str">
        <f t="shared" si="31"/>
        <v>団体の運営費（事務費等）に対する補助</v>
      </c>
      <c r="M745" s="222" t="s">
        <v>471</v>
      </c>
      <c r="N745" s="24" t="s">
        <v>588</v>
      </c>
      <c r="O745" s="94">
        <v>1</v>
      </c>
      <c r="P745" s="194" t="s">
        <v>2012</v>
      </c>
      <c r="Q745" s="94" t="s">
        <v>1514</v>
      </c>
      <c r="R745" s="82" t="s">
        <v>517</v>
      </c>
      <c r="S745" s="17"/>
    </row>
    <row r="746" spans="1:19" ht="53.25" customHeight="1">
      <c r="A746" s="212">
        <v>743</v>
      </c>
      <c r="B746" s="83" t="s">
        <v>3038</v>
      </c>
      <c r="C746" s="155"/>
      <c r="D746" s="155">
        <v>500</v>
      </c>
      <c r="E746" s="7">
        <f t="shared" si="32"/>
        <v>-500</v>
      </c>
      <c r="F746" s="83" t="s">
        <v>2921</v>
      </c>
      <c r="G746" s="9" t="s">
        <v>2062</v>
      </c>
      <c r="H746" s="9" t="s">
        <v>1286</v>
      </c>
      <c r="I746" s="9" t="s">
        <v>526</v>
      </c>
      <c r="J746" s="10"/>
      <c r="K746" s="9" t="s">
        <v>513</v>
      </c>
      <c r="L746" s="10" t="str">
        <f t="shared" si="31"/>
        <v>イベントの事業費に対する補助</v>
      </c>
      <c r="M746" s="222" t="s">
        <v>471</v>
      </c>
      <c r="N746" s="24" t="s">
        <v>514</v>
      </c>
      <c r="O746" s="195">
        <v>1</v>
      </c>
      <c r="P746" s="84" t="s">
        <v>2489</v>
      </c>
      <c r="Q746" s="94" t="s">
        <v>2922</v>
      </c>
      <c r="R746" s="84" t="s">
        <v>2027</v>
      </c>
      <c r="S746" s="17"/>
    </row>
    <row r="747" spans="1:19" ht="53.25" customHeight="1">
      <c r="A747" s="212">
        <v>744</v>
      </c>
      <c r="B747" s="83" t="s">
        <v>3039</v>
      </c>
      <c r="C747" s="155"/>
      <c r="D747" s="155">
        <v>2500</v>
      </c>
      <c r="E747" s="7">
        <f t="shared" si="32"/>
        <v>-2500</v>
      </c>
      <c r="F747" s="83" t="s">
        <v>2923</v>
      </c>
      <c r="G747" s="9" t="s">
        <v>520</v>
      </c>
      <c r="H747" s="9" t="s">
        <v>1286</v>
      </c>
      <c r="I747" s="9" t="s">
        <v>2010</v>
      </c>
      <c r="J747" s="10"/>
      <c r="K747" s="9" t="s">
        <v>513</v>
      </c>
      <c r="L747" s="10" t="str">
        <f t="shared" si="31"/>
        <v>団体の運営費（事務費等）に対する補助</v>
      </c>
      <c r="M747" s="222" t="s">
        <v>471</v>
      </c>
      <c r="N747" s="24" t="s">
        <v>514</v>
      </c>
      <c r="O747" s="195">
        <v>3</v>
      </c>
      <c r="P747" s="84" t="s">
        <v>2489</v>
      </c>
      <c r="Q747" s="94" t="s">
        <v>2924</v>
      </c>
      <c r="R747" s="84" t="s">
        <v>517</v>
      </c>
      <c r="S747" s="17"/>
    </row>
    <row r="748" spans="1:19" ht="53.25" customHeight="1">
      <c r="A748" s="212">
        <v>745</v>
      </c>
      <c r="B748" s="14" t="s">
        <v>1515</v>
      </c>
      <c r="C748" s="153"/>
      <c r="D748" s="153">
        <v>100</v>
      </c>
      <c r="E748" s="7">
        <f t="shared" si="32"/>
        <v>-100</v>
      </c>
      <c r="F748" s="14" t="s">
        <v>1516</v>
      </c>
      <c r="G748" s="9" t="s">
        <v>520</v>
      </c>
      <c r="H748" s="9" t="s">
        <v>1286</v>
      </c>
      <c r="I748" s="9" t="s">
        <v>511</v>
      </c>
      <c r="J748" s="10" t="s">
        <v>1517</v>
      </c>
      <c r="K748" s="9" t="s">
        <v>513</v>
      </c>
      <c r="L748" s="10" t="str">
        <f t="shared" si="31"/>
        <v>団体の水防活動に対する補助</v>
      </c>
      <c r="M748" s="215" t="s">
        <v>1518</v>
      </c>
      <c r="N748" s="9" t="s">
        <v>2030</v>
      </c>
      <c r="O748" s="10">
        <v>1</v>
      </c>
      <c r="P748" s="169" t="s">
        <v>749</v>
      </c>
      <c r="Q748" s="10" t="s">
        <v>1519</v>
      </c>
      <c r="R748" s="16" t="s">
        <v>517</v>
      </c>
      <c r="S748" s="17"/>
    </row>
    <row r="749" spans="1:19" ht="53.25" customHeight="1">
      <c r="A749" s="212">
        <v>746</v>
      </c>
      <c r="B749" s="14" t="s">
        <v>2423</v>
      </c>
      <c r="C749" s="153"/>
      <c r="D749" s="153">
        <v>300</v>
      </c>
      <c r="E749" s="7">
        <f t="shared" si="32"/>
        <v>-300</v>
      </c>
      <c r="F749" s="14" t="s">
        <v>2925</v>
      </c>
      <c r="G749" s="9" t="s">
        <v>520</v>
      </c>
      <c r="H749" s="9" t="s">
        <v>1286</v>
      </c>
      <c r="I749" s="9" t="s">
        <v>526</v>
      </c>
      <c r="J749" s="10"/>
      <c r="K749" s="9" t="s">
        <v>513</v>
      </c>
      <c r="L749" s="10" t="str">
        <f t="shared" si="31"/>
        <v>団体の事業費に対する補助</v>
      </c>
      <c r="M749" s="215" t="s">
        <v>1518</v>
      </c>
      <c r="N749" s="9" t="s">
        <v>2030</v>
      </c>
      <c r="O749" s="10">
        <v>1</v>
      </c>
      <c r="P749" s="169" t="s">
        <v>515</v>
      </c>
      <c r="Q749" s="10" t="s">
        <v>2926</v>
      </c>
      <c r="R749" s="16" t="s">
        <v>517</v>
      </c>
      <c r="S749" s="17"/>
    </row>
    <row r="750" spans="1:19" ht="53.25" customHeight="1">
      <c r="A750" s="212">
        <v>747</v>
      </c>
      <c r="B750" s="27" t="s">
        <v>1520</v>
      </c>
      <c r="C750" s="155"/>
      <c r="D750" s="155">
        <v>2050</v>
      </c>
      <c r="E750" s="7">
        <f t="shared" si="32"/>
        <v>-2050</v>
      </c>
      <c r="F750" s="27" t="s">
        <v>1521</v>
      </c>
      <c r="G750" s="20" t="s">
        <v>2062</v>
      </c>
      <c r="H750" s="9" t="s">
        <v>1286</v>
      </c>
      <c r="I750" s="9" t="s">
        <v>526</v>
      </c>
      <c r="J750" s="21"/>
      <c r="K750" s="9" t="s">
        <v>513</v>
      </c>
      <c r="L750" s="10" t="str">
        <f aca="true" t="shared" si="33" ref="L750:L813">IF(J750="",CONCATENATE(G750,H750,I750,K750),CONCATENATE(G750,H750,J750,K750))</f>
        <v>イベントの事業費に対する補助</v>
      </c>
      <c r="M750" s="215" t="s">
        <v>1518</v>
      </c>
      <c r="N750" s="9" t="s">
        <v>2030</v>
      </c>
      <c r="O750" s="10">
        <v>1</v>
      </c>
      <c r="P750" s="71" t="s">
        <v>2058</v>
      </c>
      <c r="Q750" s="56" t="s">
        <v>1522</v>
      </c>
      <c r="R750" s="16" t="s">
        <v>517</v>
      </c>
      <c r="S750" s="17"/>
    </row>
    <row r="751" spans="1:19" ht="53.25" customHeight="1">
      <c r="A751" s="212">
        <v>748</v>
      </c>
      <c r="B751" s="27" t="s">
        <v>1523</v>
      </c>
      <c r="C751" s="155"/>
      <c r="D751" s="155">
        <v>50</v>
      </c>
      <c r="E751" s="7">
        <f t="shared" si="32"/>
        <v>-50</v>
      </c>
      <c r="F751" s="27" t="s">
        <v>1524</v>
      </c>
      <c r="G751" s="20" t="s">
        <v>2062</v>
      </c>
      <c r="H751" s="9" t="s">
        <v>1286</v>
      </c>
      <c r="I751" s="9" t="s">
        <v>526</v>
      </c>
      <c r="J751" s="10"/>
      <c r="K751" s="9" t="s">
        <v>513</v>
      </c>
      <c r="L751" s="10" t="str">
        <f t="shared" si="33"/>
        <v>イベントの事業費に対する補助</v>
      </c>
      <c r="M751" s="215" t="s">
        <v>1518</v>
      </c>
      <c r="N751" s="9" t="s">
        <v>2030</v>
      </c>
      <c r="O751" s="10">
        <v>1</v>
      </c>
      <c r="P751" s="71" t="s">
        <v>2016</v>
      </c>
      <c r="Q751" s="56" t="s">
        <v>146</v>
      </c>
      <c r="R751" s="16" t="s">
        <v>517</v>
      </c>
      <c r="S751" s="17"/>
    </row>
    <row r="752" spans="1:19" ht="53.25" customHeight="1">
      <c r="A752" s="212">
        <v>749</v>
      </c>
      <c r="B752" s="27" t="s">
        <v>2424</v>
      </c>
      <c r="C752" s="155"/>
      <c r="D752" s="155">
        <v>80</v>
      </c>
      <c r="E752" s="7">
        <f t="shared" si="32"/>
        <v>-80</v>
      </c>
      <c r="F752" s="27" t="s">
        <v>1526</v>
      </c>
      <c r="G752" s="20" t="s">
        <v>2062</v>
      </c>
      <c r="H752" s="9" t="s">
        <v>1286</v>
      </c>
      <c r="I752" s="9" t="s">
        <v>526</v>
      </c>
      <c r="J752" s="21"/>
      <c r="K752" s="9" t="s">
        <v>513</v>
      </c>
      <c r="L752" s="10" t="str">
        <f t="shared" si="33"/>
        <v>イベントの事業費に対する補助</v>
      </c>
      <c r="M752" s="215" t="s">
        <v>1518</v>
      </c>
      <c r="N752" s="9" t="s">
        <v>2030</v>
      </c>
      <c r="O752" s="10">
        <v>1</v>
      </c>
      <c r="P752" s="71" t="s">
        <v>2036</v>
      </c>
      <c r="Q752" s="56" t="s">
        <v>1527</v>
      </c>
      <c r="R752" s="16" t="s">
        <v>517</v>
      </c>
      <c r="S752" s="17"/>
    </row>
    <row r="753" spans="1:19" ht="53.25" customHeight="1">
      <c r="A753" s="212">
        <v>750</v>
      </c>
      <c r="B753" s="27" t="s">
        <v>1528</v>
      </c>
      <c r="C753" s="155"/>
      <c r="D753" s="155">
        <v>300</v>
      </c>
      <c r="E753" s="7">
        <f t="shared" si="32"/>
        <v>-300</v>
      </c>
      <c r="F753" s="27" t="s">
        <v>1529</v>
      </c>
      <c r="G753" s="20" t="s">
        <v>2062</v>
      </c>
      <c r="H753" s="9" t="s">
        <v>1286</v>
      </c>
      <c r="I753" s="9" t="s">
        <v>526</v>
      </c>
      <c r="J753" s="21"/>
      <c r="K753" s="9" t="s">
        <v>513</v>
      </c>
      <c r="L753" s="10" t="str">
        <f t="shared" si="33"/>
        <v>イベントの事業費に対する補助</v>
      </c>
      <c r="M753" s="215" t="s">
        <v>1518</v>
      </c>
      <c r="N753" s="9" t="s">
        <v>2030</v>
      </c>
      <c r="O753" s="10">
        <v>1</v>
      </c>
      <c r="P753" s="71" t="s">
        <v>821</v>
      </c>
      <c r="Q753" s="56" t="s">
        <v>2927</v>
      </c>
      <c r="R753" s="16" t="s">
        <v>517</v>
      </c>
      <c r="S753" s="17"/>
    </row>
    <row r="754" spans="1:19" ht="53.25" customHeight="1">
      <c r="A754" s="212">
        <v>751</v>
      </c>
      <c r="B754" s="14" t="s">
        <v>1530</v>
      </c>
      <c r="C754" s="153"/>
      <c r="D754" s="153">
        <v>27</v>
      </c>
      <c r="E754" s="7">
        <f t="shared" si="32"/>
        <v>-27</v>
      </c>
      <c r="F754" s="14" t="s">
        <v>1531</v>
      </c>
      <c r="G754" s="9" t="s">
        <v>1023</v>
      </c>
      <c r="H754" s="9" t="s">
        <v>1286</v>
      </c>
      <c r="I754" s="9" t="s">
        <v>511</v>
      </c>
      <c r="J754" s="10" t="s">
        <v>1922</v>
      </c>
      <c r="K754" s="9" t="s">
        <v>513</v>
      </c>
      <c r="L754" s="10" t="str">
        <f t="shared" si="33"/>
        <v>施設の管理運営に対する補助</v>
      </c>
      <c r="M754" s="215" t="s">
        <v>1518</v>
      </c>
      <c r="N754" s="9" t="s">
        <v>2030</v>
      </c>
      <c r="O754" s="10">
        <v>1</v>
      </c>
      <c r="P754" s="169" t="s">
        <v>529</v>
      </c>
      <c r="Q754" s="10" t="s">
        <v>1532</v>
      </c>
      <c r="R754" s="16" t="s">
        <v>517</v>
      </c>
      <c r="S754" s="17"/>
    </row>
    <row r="755" spans="1:19" ht="53.25" customHeight="1">
      <c r="A755" s="212">
        <v>752</v>
      </c>
      <c r="B755" s="14" t="s">
        <v>1533</v>
      </c>
      <c r="C755" s="153"/>
      <c r="D755" s="153">
        <v>54</v>
      </c>
      <c r="E755" s="7">
        <f t="shared" si="32"/>
        <v>-54</v>
      </c>
      <c r="F755" s="14" t="s">
        <v>1534</v>
      </c>
      <c r="G755" s="9" t="s">
        <v>520</v>
      </c>
      <c r="H755" s="9" t="s">
        <v>1286</v>
      </c>
      <c r="I755" s="9" t="s">
        <v>2010</v>
      </c>
      <c r="J755" s="10"/>
      <c r="K755" s="9" t="s">
        <v>513</v>
      </c>
      <c r="L755" s="10" t="str">
        <f t="shared" si="33"/>
        <v>団体の運営費（事務費等）に対する補助</v>
      </c>
      <c r="M755" s="215" t="s">
        <v>1518</v>
      </c>
      <c r="N755" s="9" t="s">
        <v>2030</v>
      </c>
      <c r="O755" s="10">
        <v>3</v>
      </c>
      <c r="P755" s="169" t="s">
        <v>2058</v>
      </c>
      <c r="Q755" s="10" t="s">
        <v>1975</v>
      </c>
      <c r="R755" s="16" t="s">
        <v>517</v>
      </c>
      <c r="S755" s="17"/>
    </row>
    <row r="756" spans="1:19" ht="53.25" customHeight="1">
      <c r="A756" s="212">
        <v>753</v>
      </c>
      <c r="B756" s="14" t="s">
        <v>1535</v>
      </c>
      <c r="C756" s="153"/>
      <c r="D756" s="153">
        <v>470</v>
      </c>
      <c r="E756" s="7">
        <f t="shared" si="32"/>
        <v>-470</v>
      </c>
      <c r="F756" s="14" t="s">
        <v>1536</v>
      </c>
      <c r="G756" s="85" t="s">
        <v>520</v>
      </c>
      <c r="H756" s="9" t="s">
        <v>1286</v>
      </c>
      <c r="I756" s="9" t="s">
        <v>2010</v>
      </c>
      <c r="J756" s="86"/>
      <c r="K756" s="9" t="s">
        <v>513</v>
      </c>
      <c r="L756" s="10" t="str">
        <f t="shared" si="33"/>
        <v>団体の運営費（事務費等）に対する補助</v>
      </c>
      <c r="M756" s="215" t="s">
        <v>1518</v>
      </c>
      <c r="N756" s="9" t="s">
        <v>2030</v>
      </c>
      <c r="O756" s="10">
        <v>1</v>
      </c>
      <c r="P756" s="169" t="s">
        <v>2063</v>
      </c>
      <c r="Q756" s="10" t="s">
        <v>1537</v>
      </c>
      <c r="R756" s="16" t="s">
        <v>517</v>
      </c>
      <c r="S756" s="17"/>
    </row>
    <row r="757" spans="1:19" ht="53.25" customHeight="1">
      <c r="A757" s="212">
        <v>754</v>
      </c>
      <c r="B757" s="14" t="s">
        <v>2425</v>
      </c>
      <c r="C757" s="153"/>
      <c r="D757" s="153">
        <v>330</v>
      </c>
      <c r="E757" s="7">
        <f t="shared" si="32"/>
        <v>-330</v>
      </c>
      <c r="F757" s="14" t="s">
        <v>1539</v>
      </c>
      <c r="G757" s="9" t="s">
        <v>520</v>
      </c>
      <c r="H757" s="9" t="s">
        <v>1286</v>
      </c>
      <c r="I757" s="9" t="s">
        <v>2010</v>
      </c>
      <c r="J757" s="10"/>
      <c r="K757" s="9" t="s">
        <v>513</v>
      </c>
      <c r="L757" s="10" t="str">
        <f t="shared" si="33"/>
        <v>団体の運営費（事務費等）に対する補助</v>
      </c>
      <c r="M757" s="215" t="s">
        <v>1518</v>
      </c>
      <c r="N757" s="9" t="s">
        <v>514</v>
      </c>
      <c r="O757" s="10">
        <v>11</v>
      </c>
      <c r="P757" s="169" t="s">
        <v>2036</v>
      </c>
      <c r="Q757" s="10" t="s">
        <v>1540</v>
      </c>
      <c r="R757" s="16" t="s">
        <v>2027</v>
      </c>
      <c r="S757" s="17"/>
    </row>
    <row r="758" spans="1:19" ht="53.25" customHeight="1">
      <c r="A758" s="212">
        <v>755</v>
      </c>
      <c r="B758" s="14" t="s">
        <v>1541</v>
      </c>
      <c r="C758" s="153"/>
      <c r="D758" s="153">
        <v>390</v>
      </c>
      <c r="E758" s="7">
        <f t="shared" si="32"/>
        <v>-390</v>
      </c>
      <c r="F758" s="14" t="s">
        <v>1542</v>
      </c>
      <c r="G758" s="9" t="s">
        <v>520</v>
      </c>
      <c r="H758" s="9" t="s">
        <v>1286</v>
      </c>
      <c r="I758" s="9" t="s">
        <v>2010</v>
      </c>
      <c r="J758" s="10"/>
      <c r="K758" s="9" t="s">
        <v>513</v>
      </c>
      <c r="L758" s="10" t="str">
        <f t="shared" si="33"/>
        <v>団体の運営費（事務費等）に対する補助</v>
      </c>
      <c r="M758" s="215" t="s">
        <v>1518</v>
      </c>
      <c r="N758" s="9" t="s">
        <v>514</v>
      </c>
      <c r="O758" s="10">
        <v>13</v>
      </c>
      <c r="P758" s="169" t="s">
        <v>2036</v>
      </c>
      <c r="Q758" s="10" t="s">
        <v>1543</v>
      </c>
      <c r="R758" s="16" t="s">
        <v>2027</v>
      </c>
      <c r="S758" s="17"/>
    </row>
    <row r="759" spans="1:19" ht="53.25" customHeight="1">
      <c r="A759" s="212">
        <v>756</v>
      </c>
      <c r="B759" s="14" t="s">
        <v>1544</v>
      </c>
      <c r="C759" s="153"/>
      <c r="D759" s="153">
        <v>60</v>
      </c>
      <c r="E759" s="7">
        <f t="shared" si="32"/>
        <v>-60</v>
      </c>
      <c r="F759" s="14" t="s">
        <v>1545</v>
      </c>
      <c r="G759" s="9" t="s">
        <v>520</v>
      </c>
      <c r="H759" s="9" t="s">
        <v>1286</v>
      </c>
      <c r="I759" s="9" t="s">
        <v>2010</v>
      </c>
      <c r="J759" s="10"/>
      <c r="K759" s="9" t="s">
        <v>513</v>
      </c>
      <c r="L759" s="10" t="str">
        <f t="shared" si="33"/>
        <v>団体の運営費（事務費等）に対する補助</v>
      </c>
      <c r="M759" s="215" t="s">
        <v>1518</v>
      </c>
      <c r="N759" s="9" t="s">
        <v>514</v>
      </c>
      <c r="O759" s="10">
        <v>1</v>
      </c>
      <c r="P759" s="169" t="s">
        <v>2036</v>
      </c>
      <c r="Q759" s="10" t="s">
        <v>1546</v>
      </c>
      <c r="R759" s="16" t="s">
        <v>2027</v>
      </c>
      <c r="S759" s="17"/>
    </row>
    <row r="760" spans="1:19" ht="53.25" customHeight="1">
      <c r="A760" s="212">
        <v>757</v>
      </c>
      <c r="B760" s="14" t="s">
        <v>2426</v>
      </c>
      <c r="C760" s="153"/>
      <c r="D760" s="153">
        <v>500</v>
      </c>
      <c r="E760" s="7">
        <f t="shared" si="32"/>
        <v>-500</v>
      </c>
      <c r="F760" s="14" t="s">
        <v>1547</v>
      </c>
      <c r="G760" s="9" t="s">
        <v>520</v>
      </c>
      <c r="H760" s="9" t="s">
        <v>1286</v>
      </c>
      <c r="I760" s="9" t="s">
        <v>2010</v>
      </c>
      <c r="J760" s="10"/>
      <c r="K760" s="9" t="s">
        <v>513</v>
      </c>
      <c r="L760" s="10" t="str">
        <f t="shared" si="33"/>
        <v>団体の運営費（事務費等）に対する補助</v>
      </c>
      <c r="M760" s="215" t="s">
        <v>1518</v>
      </c>
      <c r="N760" s="9" t="s">
        <v>514</v>
      </c>
      <c r="O760" s="10">
        <v>25</v>
      </c>
      <c r="P760" s="169" t="s">
        <v>2036</v>
      </c>
      <c r="Q760" s="10" t="s">
        <v>1548</v>
      </c>
      <c r="R760" s="16" t="s">
        <v>2027</v>
      </c>
      <c r="S760" s="17"/>
    </row>
    <row r="761" spans="1:19" ht="53.25" customHeight="1">
      <c r="A761" s="212">
        <v>758</v>
      </c>
      <c r="B761" s="27" t="s">
        <v>2427</v>
      </c>
      <c r="C761" s="153"/>
      <c r="D761" s="155">
        <v>3193</v>
      </c>
      <c r="E761" s="7">
        <f t="shared" si="32"/>
        <v>-3193</v>
      </c>
      <c r="F761" s="27" t="s">
        <v>2928</v>
      </c>
      <c r="G761" s="9" t="s">
        <v>520</v>
      </c>
      <c r="H761" s="9" t="s">
        <v>1286</v>
      </c>
      <c r="I761" s="9" t="s">
        <v>2010</v>
      </c>
      <c r="J761" s="10"/>
      <c r="K761" s="9" t="s">
        <v>513</v>
      </c>
      <c r="L761" s="10" t="str">
        <f t="shared" si="33"/>
        <v>団体の運営費（事務費等）に対する補助</v>
      </c>
      <c r="M761" s="215" t="s">
        <v>1518</v>
      </c>
      <c r="N761" s="9" t="s">
        <v>2030</v>
      </c>
      <c r="O761" s="10">
        <v>1</v>
      </c>
      <c r="P761" s="71" t="s">
        <v>821</v>
      </c>
      <c r="Q761" s="56" t="s">
        <v>2929</v>
      </c>
      <c r="R761" s="16" t="s">
        <v>2027</v>
      </c>
      <c r="S761" s="17"/>
    </row>
    <row r="762" spans="1:19" ht="53.25" customHeight="1">
      <c r="A762" s="212">
        <v>759</v>
      </c>
      <c r="B762" s="27" t="s">
        <v>1549</v>
      </c>
      <c r="C762" s="155"/>
      <c r="D762" s="155">
        <v>450</v>
      </c>
      <c r="E762" s="7">
        <f t="shared" si="32"/>
        <v>-450</v>
      </c>
      <c r="F762" s="27" t="s">
        <v>1550</v>
      </c>
      <c r="G762" s="9" t="s">
        <v>520</v>
      </c>
      <c r="H762" s="9" t="s">
        <v>1286</v>
      </c>
      <c r="I762" s="9" t="s">
        <v>2010</v>
      </c>
      <c r="J762" s="10"/>
      <c r="K762" s="9" t="s">
        <v>513</v>
      </c>
      <c r="L762" s="10" t="str">
        <f t="shared" si="33"/>
        <v>団体の運営費（事務費等）に対する補助</v>
      </c>
      <c r="M762" s="215" t="s">
        <v>1518</v>
      </c>
      <c r="N762" s="9" t="s">
        <v>2030</v>
      </c>
      <c r="O762" s="10">
        <v>1</v>
      </c>
      <c r="P762" s="71" t="s">
        <v>1460</v>
      </c>
      <c r="Q762" s="56" t="s">
        <v>1551</v>
      </c>
      <c r="R762" s="16" t="s">
        <v>2027</v>
      </c>
      <c r="S762" s="17"/>
    </row>
    <row r="763" spans="1:19" ht="53.25" customHeight="1">
      <c r="A763" s="212">
        <v>760</v>
      </c>
      <c r="B763" s="27" t="s">
        <v>2428</v>
      </c>
      <c r="C763" s="155"/>
      <c r="D763" s="155">
        <v>1771</v>
      </c>
      <c r="E763" s="7">
        <f t="shared" si="32"/>
        <v>-1771</v>
      </c>
      <c r="F763" s="27" t="s">
        <v>1526</v>
      </c>
      <c r="G763" s="20" t="s">
        <v>520</v>
      </c>
      <c r="H763" s="9" t="s">
        <v>1286</v>
      </c>
      <c r="I763" s="9" t="s">
        <v>2010</v>
      </c>
      <c r="J763" s="10"/>
      <c r="K763" s="9" t="s">
        <v>513</v>
      </c>
      <c r="L763" s="10" t="str">
        <f t="shared" si="33"/>
        <v>団体の運営費（事務費等）に対する補助</v>
      </c>
      <c r="M763" s="215" t="s">
        <v>1518</v>
      </c>
      <c r="N763" s="9" t="s">
        <v>2030</v>
      </c>
      <c r="O763" s="10">
        <v>1</v>
      </c>
      <c r="P763" s="71" t="s">
        <v>2054</v>
      </c>
      <c r="Q763" s="56" t="s">
        <v>2930</v>
      </c>
      <c r="R763" s="16" t="s">
        <v>2027</v>
      </c>
      <c r="S763" s="17"/>
    </row>
    <row r="764" spans="1:19" ht="53.25" customHeight="1">
      <c r="A764" s="212">
        <v>761</v>
      </c>
      <c r="B764" s="27" t="s">
        <v>2429</v>
      </c>
      <c r="C764" s="155"/>
      <c r="D764" s="155">
        <v>900</v>
      </c>
      <c r="E764" s="7">
        <f t="shared" si="32"/>
        <v>-900</v>
      </c>
      <c r="F764" s="27" t="s">
        <v>1552</v>
      </c>
      <c r="G764" s="20" t="s">
        <v>520</v>
      </c>
      <c r="H764" s="9" t="s">
        <v>1286</v>
      </c>
      <c r="I764" s="9" t="s">
        <v>526</v>
      </c>
      <c r="J764" s="10"/>
      <c r="K764" s="9" t="s">
        <v>513</v>
      </c>
      <c r="L764" s="10" t="str">
        <f t="shared" si="33"/>
        <v>団体の事業費に対する補助</v>
      </c>
      <c r="M764" s="215" t="s">
        <v>1518</v>
      </c>
      <c r="N764" s="9" t="s">
        <v>2030</v>
      </c>
      <c r="O764" s="10">
        <v>9</v>
      </c>
      <c r="P764" s="71" t="s">
        <v>2058</v>
      </c>
      <c r="Q764" s="56" t="s">
        <v>1553</v>
      </c>
      <c r="R764" s="16" t="s">
        <v>2027</v>
      </c>
      <c r="S764" s="17"/>
    </row>
    <row r="765" spans="1:19" ht="52.5" customHeight="1">
      <c r="A765" s="212">
        <v>762</v>
      </c>
      <c r="B765" s="14" t="s">
        <v>1554</v>
      </c>
      <c r="C765" s="155"/>
      <c r="D765" s="153">
        <v>390</v>
      </c>
      <c r="E765" s="7">
        <f t="shared" si="32"/>
        <v>-390</v>
      </c>
      <c r="F765" s="14" t="s">
        <v>1555</v>
      </c>
      <c r="G765" s="9" t="s">
        <v>520</v>
      </c>
      <c r="H765" s="9" t="s">
        <v>1286</v>
      </c>
      <c r="I765" s="9" t="s">
        <v>2010</v>
      </c>
      <c r="J765" s="10"/>
      <c r="K765" s="9" t="s">
        <v>513</v>
      </c>
      <c r="L765" s="10" t="str">
        <f t="shared" si="33"/>
        <v>団体の運営費（事務費等）に対する補助</v>
      </c>
      <c r="M765" s="215" t="s">
        <v>1518</v>
      </c>
      <c r="N765" s="9" t="s">
        <v>2030</v>
      </c>
      <c r="O765" s="10">
        <v>13</v>
      </c>
      <c r="P765" s="169" t="s">
        <v>515</v>
      </c>
      <c r="Q765" s="10" t="s">
        <v>1556</v>
      </c>
      <c r="R765" s="16" t="s">
        <v>2027</v>
      </c>
      <c r="S765" s="17"/>
    </row>
    <row r="766" spans="1:19" ht="52.5" customHeight="1">
      <c r="A766" s="212">
        <v>763</v>
      </c>
      <c r="B766" s="14" t="s">
        <v>1557</v>
      </c>
      <c r="C766" s="153"/>
      <c r="D766" s="153">
        <v>3760</v>
      </c>
      <c r="E766" s="7">
        <f t="shared" si="32"/>
        <v>-3760</v>
      </c>
      <c r="F766" s="14" t="s">
        <v>1558</v>
      </c>
      <c r="G766" s="15" t="s">
        <v>2062</v>
      </c>
      <c r="H766" s="9" t="s">
        <v>1286</v>
      </c>
      <c r="I766" s="9" t="s">
        <v>526</v>
      </c>
      <c r="J766" s="10"/>
      <c r="K766" s="9" t="s">
        <v>513</v>
      </c>
      <c r="L766" s="10" t="str">
        <f t="shared" si="33"/>
        <v>イベントの事業費に対する補助</v>
      </c>
      <c r="M766" s="215" t="s">
        <v>1518</v>
      </c>
      <c r="N766" s="9" t="s">
        <v>514</v>
      </c>
      <c r="O766" s="10">
        <v>1</v>
      </c>
      <c r="P766" s="169" t="s">
        <v>733</v>
      </c>
      <c r="Q766" s="10" t="s">
        <v>1559</v>
      </c>
      <c r="R766" s="16" t="s">
        <v>517</v>
      </c>
      <c r="S766" s="17"/>
    </row>
    <row r="767" spans="1:19" ht="52.5" customHeight="1">
      <c r="A767" s="212">
        <v>764</v>
      </c>
      <c r="B767" s="14" t="s">
        <v>1560</v>
      </c>
      <c r="C767" s="153"/>
      <c r="D767" s="153">
        <v>400</v>
      </c>
      <c r="E767" s="7">
        <f t="shared" si="32"/>
        <v>-400</v>
      </c>
      <c r="F767" s="27" t="s">
        <v>1561</v>
      </c>
      <c r="G767" s="9" t="s">
        <v>2062</v>
      </c>
      <c r="H767" s="9" t="s">
        <v>1286</v>
      </c>
      <c r="I767" s="9" t="s">
        <v>526</v>
      </c>
      <c r="J767" s="10"/>
      <c r="K767" s="9" t="s">
        <v>513</v>
      </c>
      <c r="L767" s="10" t="str">
        <f t="shared" si="33"/>
        <v>イベントの事業費に対する補助</v>
      </c>
      <c r="M767" s="215" t="s">
        <v>1518</v>
      </c>
      <c r="N767" s="9" t="s">
        <v>514</v>
      </c>
      <c r="O767" s="10">
        <v>1</v>
      </c>
      <c r="P767" s="71" t="s">
        <v>2060</v>
      </c>
      <c r="Q767" s="56" t="s">
        <v>1562</v>
      </c>
      <c r="R767" s="16" t="s">
        <v>517</v>
      </c>
      <c r="S767" s="17"/>
    </row>
    <row r="768" spans="1:19" ht="52.5" customHeight="1">
      <c r="A768" s="212">
        <v>765</v>
      </c>
      <c r="B768" s="14" t="s">
        <v>1563</v>
      </c>
      <c r="C768" s="153"/>
      <c r="D768" s="153">
        <v>800</v>
      </c>
      <c r="E768" s="7">
        <f t="shared" si="32"/>
        <v>-800</v>
      </c>
      <c r="F768" s="27" t="s">
        <v>1564</v>
      </c>
      <c r="G768" s="15" t="s">
        <v>2062</v>
      </c>
      <c r="H768" s="9" t="s">
        <v>1286</v>
      </c>
      <c r="I768" s="9" t="s">
        <v>526</v>
      </c>
      <c r="J768" s="10"/>
      <c r="K768" s="9" t="s">
        <v>513</v>
      </c>
      <c r="L768" s="10" t="str">
        <f t="shared" si="33"/>
        <v>イベントの事業費に対する補助</v>
      </c>
      <c r="M768" s="215" t="s">
        <v>1518</v>
      </c>
      <c r="N768" s="9" t="s">
        <v>514</v>
      </c>
      <c r="O768" s="10">
        <v>1</v>
      </c>
      <c r="P768" s="71" t="s">
        <v>529</v>
      </c>
      <c r="Q768" s="56" t="s">
        <v>1565</v>
      </c>
      <c r="R768" s="16" t="s">
        <v>517</v>
      </c>
      <c r="S768" s="17"/>
    </row>
    <row r="769" spans="1:19" ht="52.5" customHeight="1">
      <c r="A769" s="212">
        <v>766</v>
      </c>
      <c r="B769" s="27" t="s">
        <v>1566</v>
      </c>
      <c r="C769" s="153"/>
      <c r="D769" s="155">
        <v>1000</v>
      </c>
      <c r="E769" s="7">
        <f t="shared" si="32"/>
        <v>-1000</v>
      </c>
      <c r="F769" s="27" t="s">
        <v>1567</v>
      </c>
      <c r="G769" s="9" t="s">
        <v>2062</v>
      </c>
      <c r="H769" s="9" t="s">
        <v>1286</v>
      </c>
      <c r="I769" s="9" t="s">
        <v>526</v>
      </c>
      <c r="J769" s="10"/>
      <c r="K769" s="9" t="s">
        <v>513</v>
      </c>
      <c r="L769" s="10" t="str">
        <f t="shared" si="33"/>
        <v>イベントの事業費に対する補助</v>
      </c>
      <c r="M769" s="215" t="s">
        <v>1518</v>
      </c>
      <c r="N769" s="9" t="s">
        <v>2030</v>
      </c>
      <c r="O769" s="10">
        <v>1</v>
      </c>
      <c r="P769" s="71" t="s">
        <v>608</v>
      </c>
      <c r="Q769" s="56" t="s">
        <v>1568</v>
      </c>
      <c r="R769" s="16" t="s">
        <v>517</v>
      </c>
      <c r="S769" s="17"/>
    </row>
    <row r="770" spans="1:19" ht="52.5" customHeight="1">
      <c r="A770" s="212">
        <v>767</v>
      </c>
      <c r="B770" s="14" t="s">
        <v>1569</v>
      </c>
      <c r="C770" s="155"/>
      <c r="D770" s="153">
        <v>3900</v>
      </c>
      <c r="E770" s="7">
        <f t="shared" si="32"/>
        <v>-3900</v>
      </c>
      <c r="F770" s="14" t="s">
        <v>1570</v>
      </c>
      <c r="G770" s="9" t="s">
        <v>1571</v>
      </c>
      <c r="H770" s="9" t="s">
        <v>1286</v>
      </c>
      <c r="I770" s="9" t="s">
        <v>2010</v>
      </c>
      <c r="J770" s="10"/>
      <c r="K770" s="9" t="s">
        <v>513</v>
      </c>
      <c r="L770" s="10" t="str">
        <f t="shared" si="33"/>
        <v>市民活動・地域活動の運営費（事務費等）に対する補助</v>
      </c>
      <c r="M770" s="215" t="s">
        <v>1518</v>
      </c>
      <c r="N770" s="9" t="s">
        <v>514</v>
      </c>
      <c r="O770" s="66">
        <v>24</v>
      </c>
      <c r="P770" s="71" t="s">
        <v>560</v>
      </c>
      <c r="Q770" s="8" t="s">
        <v>1572</v>
      </c>
      <c r="R770" s="16" t="s">
        <v>517</v>
      </c>
      <c r="S770" s="17"/>
    </row>
    <row r="771" spans="1:19" ht="52.5" customHeight="1">
      <c r="A771" s="212">
        <v>768</v>
      </c>
      <c r="B771" s="10" t="s">
        <v>2430</v>
      </c>
      <c r="C771" s="153"/>
      <c r="D771" s="153">
        <v>250</v>
      </c>
      <c r="E771" s="7">
        <f t="shared" si="32"/>
        <v>-250</v>
      </c>
      <c r="F771" s="87" t="s">
        <v>2931</v>
      </c>
      <c r="G771" s="79" t="s">
        <v>2062</v>
      </c>
      <c r="H771" s="9" t="s">
        <v>1286</v>
      </c>
      <c r="I771" s="9" t="s">
        <v>526</v>
      </c>
      <c r="J771" s="10"/>
      <c r="K771" s="9" t="s">
        <v>513</v>
      </c>
      <c r="L771" s="10" t="str">
        <f t="shared" si="33"/>
        <v>イベントの事業費に対する補助</v>
      </c>
      <c r="M771" s="218" t="s">
        <v>1518</v>
      </c>
      <c r="N771" s="49" t="s">
        <v>2030</v>
      </c>
      <c r="O771" s="181">
        <v>1</v>
      </c>
      <c r="P771" s="71" t="s">
        <v>609</v>
      </c>
      <c r="Q771" s="87" t="s">
        <v>2932</v>
      </c>
      <c r="R771" s="16" t="s">
        <v>517</v>
      </c>
      <c r="S771" s="17"/>
    </row>
    <row r="772" spans="1:19" ht="52.5" customHeight="1">
      <c r="A772" s="212">
        <v>769</v>
      </c>
      <c r="B772" s="14" t="s">
        <v>1573</v>
      </c>
      <c r="C772" s="153"/>
      <c r="D772" s="153">
        <v>350</v>
      </c>
      <c r="E772" s="7">
        <f t="shared" si="32"/>
        <v>-350</v>
      </c>
      <c r="F772" s="14" t="s">
        <v>1574</v>
      </c>
      <c r="G772" s="9" t="s">
        <v>2057</v>
      </c>
      <c r="H772" s="9" t="s">
        <v>1286</v>
      </c>
      <c r="I772" s="9" t="s">
        <v>2010</v>
      </c>
      <c r="J772" s="10"/>
      <c r="K772" s="9" t="s">
        <v>513</v>
      </c>
      <c r="L772" s="10" t="str">
        <f t="shared" si="33"/>
        <v>事業の運営費（事務費等）に対する補助</v>
      </c>
      <c r="M772" s="215" t="s">
        <v>1575</v>
      </c>
      <c r="N772" s="9" t="s">
        <v>514</v>
      </c>
      <c r="O772" s="10">
        <v>1</v>
      </c>
      <c r="P772" s="169" t="s">
        <v>749</v>
      </c>
      <c r="Q772" s="10" t="s">
        <v>1576</v>
      </c>
      <c r="R772" s="16" t="s">
        <v>517</v>
      </c>
      <c r="S772" s="17"/>
    </row>
    <row r="773" spans="1:19" ht="52.5" customHeight="1">
      <c r="A773" s="212">
        <v>770</v>
      </c>
      <c r="B773" s="14" t="s">
        <v>2431</v>
      </c>
      <c r="C773" s="153"/>
      <c r="D773" s="153">
        <v>1300</v>
      </c>
      <c r="E773" s="7">
        <f aca="true" t="shared" si="34" ref="E773:E836">C773-D773</f>
        <v>-1300</v>
      </c>
      <c r="F773" s="14" t="s">
        <v>1577</v>
      </c>
      <c r="G773" s="15" t="s">
        <v>520</v>
      </c>
      <c r="H773" s="9" t="s">
        <v>1286</v>
      </c>
      <c r="I773" s="9" t="s">
        <v>526</v>
      </c>
      <c r="J773" s="18"/>
      <c r="K773" s="9" t="s">
        <v>513</v>
      </c>
      <c r="L773" s="10" t="str">
        <f t="shared" si="33"/>
        <v>団体の事業費に対する補助</v>
      </c>
      <c r="M773" s="215" t="s">
        <v>1575</v>
      </c>
      <c r="N773" s="9" t="s">
        <v>2030</v>
      </c>
      <c r="O773" s="10">
        <v>1</v>
      </c>
      <c r="P773" s="169" t="s">
        <v>2063</v>
      </c>
      <c r="Q773" s="10" t="s">
        <v>2933</v>
      </c>
      <c r="R773" s="16" t="s">
        <v>517</v>
      </c>
      <c r="S773" s="17"/>
    </row>
    <row r="774" spans="1:19" ht="52.5" customHeight="1">
      <c r="A774" s="212">
        <v>771</v>
      </c>
      <c r="B774" s="14" t="s">
        <v>1578</v>
      </c>
      <c r="C774" s="153"/>
      <c r="D774" s="153">
        <v>857</v>
      </c>
      <c r="E774" s="7">
        <f t="shared" si="34"/>
        <v>-857</v>
      </c>
      <c r="F774" s="14" t="s">
        <v>1579</v>
      </c>
      <c r="G774" s="9" t="s">
        <v>2057</v>
      </c>
      <c r="H774" s="9" t="s">
        <v>1286</v>
      </c>
      <c r="I774" s="9" t="s">
        <v>2010</v>
      </c>
      <c r="J774" s="10"/>
      <c r="K774" s="9" t="s">
        <v>513</v>
      </c>
      <c r="L774" s="10" t="str">
        <f t="shared" si="33"/>
        <v>事業の運営費（事務費等）に対する補助</v>
      </c>
      <c r="M774" s="215" t="s">
        <v>1575</v>
      </c>
      <c r="N774" s="9" t="s">
        <v>2021</v>
      </c>
      <c r="O774" s="10">
        <v>1</v>
      </c>
      <c r="P774" s="169" t="s">
        <v>2063</v>
      </c>
      <c r="Q774" s="10" t="s">
        <v>1580</v>
      </c>
      <c r="R774" s="16" t="s">
        <v>517</v>
      </c>
      <c r="S774" s="17"/>
    </row>
    <row r="775" spans="1:19" ht="52.5" customHeight="1">
      <c r="A775" s="212">
        <v>772</v>
      </c>
      <c r="B775" s="14" t="s">
        <v>1581</v>
      </c>
      <c r="C775" s="153"/>
      <c r="D775" s="153">
        <v>2975</v>
      </c>
      <c r="E775" s="7">
        <f t="shared" si="34"/>
        <v>-2975</v>
      </c>
      <c r="F775" s="14" t="s">
        <v>1582</v>
      </c>
      <c r="G775" s="15" t="s">
        <v>2062</v>
      </c>
      <c r="H775" s="9" t="s">
        <v>1286</v>
      </c>
      <c r="I775" s="9" t="s">
        <v>526</v>
      </c>
      <c r="J775" s="10"/>
      <c r="K775" s="9" t="s">
        <v>513</v>
      </c>
      <c r="L775" s="10" t="str">
        <f t="shared" si="33"/>
        <v>イベントの事業費に対する補助</v>
      </c>
      <c r="M775" s="215" t="s">
        <v>1575</v>
      </c>
      <c r="N775" s="9" t="s">
        <v>2030</v>
      </c>
      <c r="O775" s="10">
        <v>7</v>
      </c>
      <c r="P775" s="169" t="s">
        <v>2058</v>
      </c>
      <c r="Q775" s="10" t="s">
        <v>1583</v>
      </c>
      <c r="R775" s="16" t="s">
        <v>517</v>
      </c>
      <c r="S775" s="17"/>
    </row>
    <row r="776" spans="1:19" ht="52.5" customHeight="1">
      <c r="A776" s="212">
        <v>773</v>
      </c>
      <c r="B776" s="14" t="s">
        <v>1584</v>
      </c>
      <c r="C776" s="153"/>
      <c r="D776" s="153">
        <v>616</v>
      </c>
      <c r="E776" s="7">
        <f t="shared" si="34"/>
        <v>-616</v>
      </c>
      <c r="F776" s="14" t="s">
        <v>1585</v>
      </c>
      <c r="G776" s="15" t="s">
        <v>1586</v>
      </c>
      <c r="H776" s="9" t="s">
        <v>1286</v>
      </c>
      <c r="I776" s="9" t="s">
        <v>703</v>
      </c>
      <c r="J776" s="10"/>
      <c r="K776" s="9" t="s">
        <v>513</v>
      </c>
      <c r="L776" s="10" t="str">
        <f t="shared" si="33"/>
        <v>利用者の個人負担の軽減に対する補助</v>
      </c>
      <c r="M776" s="215" t="s">
        <v>1575</v>
      </c>
      <c r="N776" s="9" t="s">
        <v>527</v>
      </c>
      <c r="O776" s="10">
        <v>1</v>
      </c>
      <c r="P776" s="169" t="s">
        <v>536</v>
      </c>
      <c r="Q776" s="10" t="s">
        <v>1587</v>
      </c>
      <c r="R776" s="16" t="s">
        <v>517</v>
      </c>
      <c r="S776" s="17"/>
    </row>
    <row r="777" spans="1:19" ht="52.5" customHeight="1">
      <c r="A777" s="212">
        <v>774</v>
      </c>
      <c r="B777" s="14" t="s">
        <v>1588</v>
      </c>
      <c r="C777" s="153"/>
      <c r="D777" s="153">
        <v>500</v>
      </c>
      <c r="E777" s="7">
        <f t="shared" si="34"/>
        <v>-500</v>
      </c>
      <c r="F777" s="14" t="s">
        <v>1585</v>
      </c>
      <c r="G777" s="15" t="s">
        <v>1586</v>
      </c>
      <c r="H777" s="9" t="s">
        <v>1286</v>
      </c>
      <c r="I777" s="9" t="s">
        <v>703</v>
      </c>
      <c r="J777" s="10"/>
      <c r="K777" s="9" t="s">
        <v>513</v>
      </c>
      <c r="L777" s="10" t="str">
        <f t="shared" si="33"/>
        <v>利用者の個人負担の軽減に対する補助</v>
      </c>
      <c r="M777" s="215" t="s">
        <v>1575</v>
      </c>
      <c r="N777" s="9" t="s">
        <v>523</v>
      </c>
      <c r="O777" s="10">
        <v>1</v>
      </c>
      <c r="P777" s="169" t="s">
        <v>533</v>
      </c>
      <c r="Q777" s="10" t="s">
        <v>1587</v>
      </c>
      <c r="R777" s="16" t="s">
        <v>517</v>
      </c>
      <c r="S777" s="17"/>
    </row>
    <row r="778" spans="1:19" ht="52.5" customHeight="1">
      <c r="A778" s="212">
        <v>775</v>
      </c>
      <c r="B778" s="14" t="s">
        <v>1589</v>
      </c>
      <c r="C778" s="153"/>
      <c r="D778" s="153">
        <v>347</v>
      </c>
      <c r="E778" s="7">
        <f t="shared" si="34"/>
        <v>-347</v>
      </c>
      <c r="F778" s="14" t="s">
        <v>1590</v>
      </c>
      <c r="G778" s="15" t="s">
        <v>1586</v>
      </c>
      <c r="H778" s="9" t="s">
        <v>1286</v>
      </c>
      <c r="I778" s="9" t="s">
        <v>703</v>
      </c>
      <c r="J778" s="10"/>
      <c r="K778" s="9" t="s">
        <v>513</v>
      </c>
      <c r="L778" s="10" t="str">
        <f t="shared" si="33"/>
        <v>利用者の個人負担の軽減に対する補助</v>
      </c>
      <c r="M778" s="215" t="s">
        <v>1575</v>
      </c>
      <c r="N778" s="9" t="s">
        <v>2030</v>
      </c>
      <c r="O778" s="10">
        <v>1</v>
      </c>
      <c r="P778" s="169" t="s">
        <v>533</v>
      </c>
      <c r="Q778" s="10" t="s">
        <v>1587</v>
      </c>
      <c r="R778" s="16" t="s">
        <v>517</v>
      </c>
      <c r="S778" s="17"/>
    </row>
    <row r="779" spans="1:19" ht="52.5" customHeight="1">
      <c r="A779" s="212">
        <v>776</v>
      </c>
      <c r="B779" s="14" t="s">
        <v>1591</v>
      </c>
      <c r="C779" s="153"/>
      <c r="D779" s="153">
        <v>400</v>
      </c>
      <c r="E779" s="7">
        <f t="shared" si="34"/>
        <v>-400</v>
      </c>
      <c r="F779" s="14" t="s">
        <v>1592</v>
      </c>
      <c r="G779" s="15" t="s">
        <v>1586</v>
      </c>
      <c r="H779" s="9" t="s">
        <v>1286</v>
      </c>
      <c r="I779" s="9" t="s">
        <v>703</v>
      </c>
      <c r="J779" s="10"/>
      <c r="K779" s="9" t="s">
        <v>513</v>
      </c>
      <c r="L779" s="10" t="str">
        <f t="shared" si="33"/>
        <v>利用者の個人負担の軽減に対する補助</v>
      </c>
      <c r="M779" s="215" t="s">
        <v>1575</v>
      </c>
      <c r="N779" s="9" t="s">
        <v>2030</v>
      </c>
      <c r="O779" s="10">
        <v>4</v>
      </c>
      <c r="P779" s="169" t="s">
        <v>533</v>
      </c>
      <c r="Q779" s="10" t="s">
        <v>1587</v>
      </c>
      <c r="R779" s="16" t="s">
        <v>517</v>
      </c>
      <c r="S779" s="17"/>
    </row>
    <row r="780" spans="1:19" ht="52.5" customHeight="1">
      <c r="A780" s="212">
        <v>777</v>
      </c>
      <c r="B780" s="14" t="s">
        <v>1593</v>
      </c>
      <c r="C780" s="153"/>
      <c r="D780" s="153">
        <v>350</v>
      </c>
      <c r="E780" s="7">
        <f t="shared" si="34"/>
        <v>-350</v>
      </c>
      <c r="F780" s="14" t="s">
        <v>1594</v>
      </c>
      <c r="G780" s="15" t="s">
        <v>520</v>
      </c>
      <c r="H780" s="9" t="s">
        <v>1286</v>
      </c>
      <c r="I780" s="9" t="s">
        <v>2010</v>
      </c>
      <c r="J780" s="10"/>
      <c r="K780" s="9" t="s">
        <v>513</v>
      </c>
      <c r="L780" s="10" t="str">
        <f t="shared" si="33"/>
        <v>団体の運営費（事務費等）に対する補助</v>
      </c>
      <c r="M780" s="215" t="s">
        <v>1575</v>
      </c>
      <c r="N780" s="9" t="s">
        <v>2030</v>
      </c>
      <c r="O780" s="10">
        <v>7</v>
      </c>
      <c r="P780" s="169" t="s">
        <v>536</v>
      </c>
      <c r="Q780" s="10" t="s">
        <v>1595</v>
      </c>
      <c r="R780" s="16" t="s">
        <v>517</v>
      </c>
      <c r="S780" s="17"/>
    </row>
    <row r="781" spans="1:19" ht="52.5" customHeight="1">
      <c r="A781" s="212">
        <v>778</v>
      </c>
      <c r="B781" s="14" t="s">
        <v>2432</v>
      </c>
      <c r="C781" s="153"/>
      <c r="D781" s="153">
        <v>2540</v>
      </c>
      <c r="E781" s="7">
        <f t="shared" si="34"/>
        <v>-2540</v>
      </c>
      <c r="F781" s="14" t="s">
        <v>1594</v>
      </c>
      <c r="G781" s="9" t="s">
        <v>520</v>
      </c>
      <c r="H781" s="9" t="s">
        <v>1286</v>
      </c>
      <c r="I781" s="9" t="s">
        <v>2010</v>
      </c>
      <c r="J781" s="10"/>
      <c r="K781" s="9" t="s">
        <v>513</v>
      </c>
      <c r="L781" s="10" t="str">
        <f t="shared" si="33"/>
        <v>団体の運営費（事務費等）に対する補助</v>
      </c>
      <c r="M781" s="215" t="s">
        <v>1575</v>
      </c>
      <c r="N781" s="9" t="s">
        <v>2030</v>
      </c>
      <c r="O781" s="66">
        <v>1</v>
      </c>
      <c r="P781" s="71" t="s">
        <v>2710</v>
      </c>
      <c r="Q781" s="8" t="s">
        <v>2934</v>
      </c>
      <c r="R781" s="16" t="s">
        <v>517</v>
      </c>
      <c r="S781" s="17"/>
    </row>
    <row r="782" spans="1:19" ht="52.5" customHeight="1">
      <c r="A782" s="212">
        <v>779</v>
      </c>
      <c r="B782" s="14" t="s">
        <v>2433</v>
      </c>
      <c r="C782" s="153"/>
      <c r="D782" s="153">
        <v>600</v>
      </c>
      <c r="E782" s="7">
        <f t="shared" si="34"/>
        <v>-600</v>
      </c>
      <c r="F782" s="14" t="s">
        <v>1596</v>
      </c>
      <c r="G782" s="9" t="s">
        <v>3080</v>
      </c>
      <c r="H782" s="9" t="s">
        <v>1286</v>
      </c>
      <c r="I782" s="9" t="s">
        <v>526</v>
      </c>
      <c r="J782" s="10"/>
      <c r="K782" s="9" t="s">
        <v>513</v>
      </c>
      <c r="L782" s="10" t="str">
        <f t="shared" si="33"/>
        <v>団体の事業費に対する補助</v>
      </c>
      <c r="M782" s="215" t="s">
        <v>1575</v>
      </c>
      <c r="N782" s="9" t="s">
        <v>514</v>
      </c>
      <c r="O782" s="10">
        <v>7</v>
      </c>
      <c r="P782" s="169" t="s">
        <v>536</v>
      </c>
      <c r="Q782" s="10" t="s">
        <v>1597</v>
      </c>
      <c r="R782" s="16" t="s">
        <v>517</v>
      </c>
      <c r="S782" s="17"/>
    </row>
    <row r="783" spans="1:19" ht="52.5" customHeight="1">
      <c r="A783" s="212">
        <v>780</v>
      </c>
      <c r="B783" s="14" t="s">
        <v>1598</v>
      </c>
      <c r="C783" s="153"/>
      <c r="D783" s="153">
        <v>450</v>
      </c>
      <c r="E783" s="7">
        <f t="shared" si="34"/>
        <v>-450</v>
      </c>
      <c r="F783" s="14" t="s">
        <v>1599</v>
      </c>
      <c r="G783" s="9" t="s">
        <v>3080</v>
      </c>
      <c r="H783" s="9" t="s">
        <v>1286</v>
      </c>
      <c r="I783" s="9" t="s">
        <v>526</v>
      </c>
      <c r="J783" s="10"/>
      <c r="K783" s="9" t="s">
        <v>513</v>
      </c>
      <c r="L783" s="10" t="str">
        <f t="shared" si="33"/>
        <v>団体の事業費に対する補助</v>
      </c>
      <c r="M783" s="215" t="s">
        <v>1575</v>
      </c>
      <c r="N783" s="9" t="s">
        <v>514</v>
      </c>
      <c r="O783" s="10">
        <v>2</v>
      </c>
      <c r="P783" s="169" t="s">
        <v>536</v>
      </c>
      <c r="Q783" s="10" t="s">
        <v>1600</v>
      </c>
      <c r="R783" s="16" t="s">
        <v>517</v>
      </c>
      <c r="S783" s="17"/>
    </row>
    <row r="784" spans="1:19" ht="52.5" customHeight="1">
      <c r="A784" s="212">
        <v>781</v>
      </c>
      <c r="B784" s="14" t="s">
        <v>1962</v>
      </c>
      <c r="C784" s="153"/>
      <c r="D784" s="153">
        <v>145</v>
      </c>
      <c r="E784" s="7">
        <f t="shared" si="34"/>
        <v>-145</v>
      </c>
      <c r="F784" s="14" t="s">
        <v>2935</v>
      </c>
      <c r="G784" s="20" t="s">
        <v>1023</v>
      </c>
      <c r="H784" s="9" t="s">
        <v>1286</v>
      </c>
      <c r="I784" s="9" t="s">
        <v>511</v>
      </c>
      <c r="J784" s="21" t="s">
        <v>1922</v>
      </c>
      <c r="K784" s="9" t="s">
        <v>513</v>
      </c>
      <c r="L784" s="10" t="str">
        <f t="shared" si="33"/>
        <v>施設の管理運営に対する補助</v>
      </c>
      <c r="M784" s="215" t="s">
        <v>1575</v>
      </c>
      <c r="N784" s="9" t="s">
        <v>514</v>
      </c>
      <c r="O784" s="10">
        <v>2</v>
      </c>
      <c r="P784" s="169" t="s">
        <v>2058</v>
      </c>
      <c r="Q784" s="10" t="s">
        <v>267</v>
      </c>
      <c r="R784" s="16" t="s">
        <v>517</v>
      </c>
      <c r="S784" s="17"/>
    </row>
    <row r="785" spans="1:19" ht="52.5" customHeight="1">
      <c r="A785" s="212">
        <v>782</v>
      </c>
      <c r="B785" s="14" t="s">
        <v>329</v>
      </c>
      <c r="C785" s="153"/>
      <c r="D785" s="153">
        <v>4126</v>
      </c>
      <c r="E785" s="7">
        <f t="shared" si="34"/>
        <v>-4126</v>
      </c>
      <c r="F785" s="14" t="s">
        <v>1601</v>
      </c>
      <c r="G785" s="20" t="s">
        <v>1023</v>
      </c>
      <c r="H785" s="9" t="s">
        <v>1286</v>
      </c>
      <c r="I785" s="9" t="s">
        <v>511</v>
      </c>
      <c r="J785" s="10" t="s">
        <v>1922</v>
      </c>
      <c r="K785" s="9" t="s">
        <v>513</v>
      </c>
      <c r="L785" s="10" t="str">
        <f t="shared" si="33"/>
        <v>施設の管理運営に対する補助</v>
      </c>
      <c r="M785" s="215" t="s">
        <v>1575</v>
      </c>
      <c r="N785" s="9" t="s">
        <v>2030</v>
      </c>
      <c r="O785" s="10">
        <v>2</v>
      </c>
      <c r="P785" s="169" t="s">
        <v>554</v>
      </c>
      <c r="Q785" s="10" t="s">
        <v>267</v>
      </c>
      <c r="R785" s="16" t="s">
        <v>517</v>
      </c>
      <c r="S785" s="17"/>
    </row>
    <row r="786" spans="1:19" ht="52.5" customHeight="1">
      <c r="A786" s="212">
        <v>783</v>
      </c>
      <c r="B786" s="14" t="s">
        <v>1602</v>
      </c>
      <c r="C786" s="153"/>
      <c r="D786" s="153">
        <v>150</v>
      </c>
      <c r="E786" s="7">
        <f t="shared" si="34"/>
        <v>-150</v>
      </c>
      <c r="F786" s="14" t="s">
        <v>1603</v>
      </c>
      <c r="G786" s="9" t="s">
        <v>2062</v>
      </c>
      <c r="H786" s="9" t="s">
        <v>1286</v>
      </c>
      <c r="I786" s="9" t="s">
        <v>2010</v>
      </c>
      <c r="J786" s="10"/>
      <c r="K786" s="9" t="s">
        <v>513</v>
      </c>
      <c r="L786" s="10" t="str">
        <f t="shared" si="33"/>
        <v>イベントの運営費（事務費等）に対する補助</v>
      </c>
      <c r="M786" s="215" t="s">
        <v>1575</v>
      </c>
      <c r="N786" s="9" t="s">
        <v>2030</v>
      </c>
      <c r="O786" s="10">
        <v>1</v>
      </c>
      <c r="P786" s="169" t="s">
        <v>533</v>
      </c>
      <c r="Q786" s="10" t="s">
        <v>3081</v>
      </c>
      <c r="R786" s="16" t="s">
        <v>517</v>
      </c>
      <c r="S786" s="17"/>
    </row>
    <row r="787" spans="1:19" ht="52.5" customHeight="1">
      <c r="A787" s="212">
        <v>784</v>
      </c>
      <c r="B787" s="14" t="s">
        <v>1604</v>
      </c>
      <c r="C787" s="153"/>
      <c r="D787" s="153">
        <v>320</v>
      </c>
      <c r="E787" s="7">
        <f t="shared" si="34"/>
        <v>-320</v>
      </c>
      <c r="F787" s="14" t="s">
        <v>1605</v>
      </c>
      <c r="G787" s="9" t="s">
        <v>520</v>
      </c>
      <c r="H787" s="9" t="s">
        <v>1286</v>
      </c>
      <c r="I787" s="9" t="s">
        <v>2010</v>
      </c>
      <c r="J787" s="10"/>
      <c r="K787" s="9" t="s">
        <v>513</v>
      </c>
      <c r="L787" s="10" t="str">
        <f t="shared" si="33"/>
        <v>団体の運営費（事務費等）に対する補助</v>
      </c>
      <c r="M787" s="215" t="s">
        <v>1575</v>
      </c>
      <c r="N787" s="9" t="s">
        <v>2030</v>
      </c>
      <c r="O787" s="10">
        <v>16</v>
      </c>
      <c r="P787" s="169" t="s">
        <v>2058</v>
      </c>
      <c r="Q787" s="10" t="s">
        <v>1606</v>
      </c>
      <c r="R787" s="16" t="s">
        <v>2027</v>
      </c>
      <c r="S787" s="17"/>
    </row>
    <row r="788" spans="1:19" ht="52.5" customHeight="1">
      <c r="A788" s="212">
        <v>785</v>
      </c>
      <c r="B788" s="14" t="s">
        <v>1607</v>
      </c>
      <c r="C788" s="153"/>
      <c r="D788" s="153">
        <v>550</v>
      </c>
      <c r="E788" s="7">
        <f t="shared" si="34"/>
        <v>-550</v>
      </c>
      <c r="F788" s="14" t="s">
        <v>1608</v>
      </c>
      <c r="G788" s="9" t="s">
        <v>520</v>
      </c>
      <c r="H788" s="9" t="s">
        <v>1286</v>
      </c>
      <c r="I788" s="9" t="s">
        <v>526</v>
      </c>
      <c r="J788" s="10"/>
      <c r="K788" s="9" t="s">
        <v>513</v>
      </c>
      <c r="L788" s="10" t="str">
        <f t="shared" si="33"/>
        <v>団体の事業費に対する補助</v>
      </c>
      <c r="M788" s="215" t="s">
        <v>1575</v>
      </c>
      <c r="N788" s="9" t="s">
        <v>2030</v>
      </c>
      <c r="O788" s="10">
        <v>11</v>
      </c>
      <c r="P788" s="169" t="s">
        <v>2036</v>
      </c>
      <c r="Q788" s="10" t="s">
        <v>1609</v>
      </c>
      <c r="R788" s="16" t="s">
        <v>2027</v>
      </c>
      <c r="S788" s="17"/>
    </row>
    <row r="789" spans="1:19" ht="52.5" customHeight="1">
      <c r="A789" s="212">
        <v>786</v>
      </c>
      <c r="B789" s="14" t="s">
        <v>1610</v>
      </c>
      <c r="C789" s="153"/>
      <c r="D789" s="153">
        <v>1190</v>
      </c>
      <c r="E789" s="7">
        <f t="shared" si="34"/>
        <v>-1190</v>
      </c>
      <c r="F789" s="14" t="s">
        <v>1611</v>
      </c>
      <c r="G789" s="9" t="s">
        <v>3080</v>
      </c>
      <c r="H789" s="9" t="s">
        <v>1286</v>
      </c>
      <c r="I789" s="9" t="s">
        <v>526</v>
      </c>
      <c r="J789" s="10"/>
      <c r="K789" s="9" t="s">
        <v>513</v>
      </c>
      <c r="L789" s="10" t="str">
        <f t="shared" si="33"/>
        <v>団体の事業費に対する補助</v>
      </c>
      <c r="M789" s="215" t="s">
        <v>1575</v>
      </c>
      <c r="N789" s="9" t="s">
        <v>2030</v>
      </c>
      <c r="O789" s="10">
        <v>7</v>
      </c>
      <c r="P789" s="169" t="s">
        <v>536</v>
      </c>
      <c r="Q789" s="10" t="s">
        <v>1612</v>
      </c>
      <c r="R789" s="16" t="s">
        <v>517</v>
      </c>
      <c r="S789" s="17"/>
    </row>
    <row r="790" spans="1:19" ht="52.5" customHeight="1">
      <c r="A790" s="212">
        <v>787</v>
      </c>
      <c r="B790" s="14" t="s">
        <v>1613</v>
      </c>
      <c r="C790" s="153"/>
      <c r="D790" s="153">
        <v>750</v>
      </c>
      <c r="E790" s="7">
        <f t="shared" si="34"/>
        <v>-750</v>
      </c>
      <c r="F790" s="14" t="s">
        <v>1614</v>
      </c>
      <c r="G790" s="15" t="s">
        <v>520</v>
      </c>
      <c r="H790" s="9" t="s">
        <v>1286</v>
      </c>
      <c r="I790" s="9" t="s">
        <v>526</v>
      </c>
      <c r="J790" s="10"/>
      <c r="K790" s="9" t="s">
        <v>513</v>
      </c>
      <c r="L790" s="10" t="str">
        <f t="shared" si="33"/>
        <v>団体の事業費に対する補助</v>
      </c>
      <c r="M790" s="215" t="s">
        <v>1575</v>
      </c>
      <c r="N790" s="9" t="s">
        <v>2030</v>
      </c>
      <c r="O790" s="10">
        <v>1</v>
      </c>
      <c r="P790" s="169" t="s">
        <v>533</v>
      </c>
      <c r="Q790" s="10" t="s">
        <v>1615</v>
      </c>
      <c r="R790" s="16" t="s">
        <v>517</v>
      </c>
      <c r="S790" s="17"/>
    </row>
    <row r="791" spans="1:19" ht="52.5" customHeight="1">
      <c r="A791" s="212">
        <v>788</v>
      </c>
      <c r="B791" s="14" t="s">
        <v>2434</v>
      </c>
      <c r="C791" s="153"/>
      <c r="D791" s="153">
        <v>1651</v>
      </c>
      <c r="E791" s="7">
        <f t="shared" si="34"/>
        <v>-1651</v>
      </c>
      <c r="F791" s="14" t="s">
        <v>2936</v>
      </c>
      <c r="G791" s="15" t="s">
        <v>520</v>
      </c>
      <c r="H791" s="9" t="s">
        <v>1286</v>
      </c>
      <c r="I791" s="9" t="s">
        <v>526</v>
      </c>
      <c r="J791" s="10"/>
      <c r="K791" s="9" t="s">
        <v>513</v>
      </c>
      <c r="L791" s="10" t="str">
        <f t="shared" si="33"/>
        <v>団体の事業費に対する補助</v>
      </c>
      <c r="M791" s="215" t="s">
        <v>1575</v>
      </c>
      <c r="N791" s="9" t="s">
        <v>514</v>
      </c>
      <c r="O791" s="10">
        <v>1</v>
      </c>
      <c r="P791" s="169" t="s">
        <v>536</v>
      </c>
      <c r="Q791" s="10" t="s">
        <v>1616</v>
      </c>
      <c r="R791" s="16" t="s">
        <v>517</v>
      </c>
      <c r="S791" s="17"/>
    </row>
    <row r="792" spans="1:19" ht="52.5" customHeight="1">
      <c r="A792" s="212">
        <v>789</v>
      </c>
      <c r="B792" s="14" t="s">
        <v>1617</v>
      </c>
      <c r="C792" s="153"/>
      <c r="D792" s="153">
        <v>1375</v>
      </c>
      <c r="E792" s="7">
        <f t="shared" si="34"/>
        <v>-1375</v>
      </c>
      <c r="F792" s="14" t="s">
        <v>1618</v>
      </c>
      <c r="G792" s="15" t="s">
        <v>520</v>
      </c>
      <c r="H792" s="9" t="s">
        <v>1286</v>
      </c>
      <c r="I792" s="9" t="s">
        <v>526</v>
      </c>
      <c r="J792" s="10"/>
      <c r="K792" s="9" t="s">
        <v>513</v>
      </c>
      <c r="L792" s="10" t="str">
        <f t="shared" si="33"/>
        <v>団体の事業費に対する補助</v>
      </c>
      <c r="M792" s="215" t="s">
        <v>1575</v>
      </c>
      <c r="N792" s="9" t="s">
        <v>514</v>
      </c>
      <c r="O792" s="10">
        <v>1</v>
      </c>
      <c r="P792" s="169" t="s">
        <v>536</v>
      </c>
      <c r="Q792" s="10" t="s">
        <v>1619</v>
      </c>
      <c r="R792" s="16" t="s">
        <v>517</v>
      </c>
      <c r="S792" s="17"/>
    </row>
    <row r="793" spans="1:19" ht="52.5" customHeight="1">
      <c r="A793" s="212">
        <v>790</v>
      </c>
      <c r="B793" s="14" t="s">
        <v>1620</v>
      </c>
      <c r="C793" s="153"/>
      <c r="D793" s="153">
        <v>4600</v>
      </c>
      <c r="E793" s="7">
        <f t="shared" si="34"/>
        <v>-4600</v>
      </c>
      <c r="F793" s="14" t="s">
        <v>1621</v>
      </c>
      <c r="G793" s="9" t="s">
        <v>2062</v>
      </c>
      <c r="H793" s="9" t="s">
        <v>1286</v>
      </c>
      <c r="I793" s="9" t="s">
        <v>2010</v>
      </c>
      <c r="J793" s="10"/>
      <c r="K793" s="9" t="s">
        <v>513</v>
      </c>
      <c r="L793" s="10" t="str">
        <f t="shared" si="33"/>
        <v>イベントの運営費（事務費等）に対する補助</v>
      </c>
      <c r="M793" s="215" t="s">
        <v>1575</v>
      </c>
      <c r="N793" s="9" t="s">
        <v>2030</v>
      </c>
      <c r="O793" s="10">
        <v>1</v>
      </c>
      <c r="P793" s="169" t="s">
        <v>2058</v>
      </c>
      <c r="Q793" s="10" t="s">
        <v>1622</v>
      </c>
      <c r="R793" s="16" t="s">
        <v>552</v>
      </c>
      <c r="S793" s="17"/>
    </row>
    <row r="794" spans="1:19" ht="52.5" customHeight="1">
      <c r="A794" s="212">
        <v>791</v>
      </c>
      <c r="B794" s="14" t="s">
        <v>2435</v>
      </c>
      <c r="C794" s="153"/>
      <c r="D794" s="153">
        <v>220</v>
      </c>
      <c r="E794" s="7">
        <f t="shared" si="34"/>
        <v>-220</v>
      </c>
      <c r="F794" s="14" t="s">
        <v>1623</v>
      </c>
      <c r="G794" s="9" t="s">
        <v>2062</v>
      </c>
      <c r="H794" s="9" t="s">
        <v>1286</v>
      </c>
      <c r="I794" s="9" t="s">
        <v>526</v>
      </c>
      <c r="J794" s="10"/>
      <c r="K794" s="9" t="s">
        <v>513</v>
      </c>
      <c r="L794" s="10" t="str">
        <f t="shared" si="33"/>
        <v>イベントの事業費に対する補助</v>
      </c>
      <c r="M794" s="215" t="s">
        <v>1575</v>
      </c>
      <c r="N794" s="9" t="s">
        <v>514</v>
      </c>
      <c r="O794" s="10">
        <v>1</v>
      </c>
      <c r="P794" s="169" t="s">
        <v>2016</v>
      </c>
      <c r="Q794" s="10" t="s">
        <v>1624</v>
      </c>
      <c r="R794" s="16" t="s">
        <v>552</v>
      </c>
      <c r="S794" s="17"/>
    </row>
    <row r="795" spans="1:19" ht="52.5" customHeight="1">
      <c r="A795" s="212">
        <v>792</v>
      </c>
      <c r="B795" s="14" t="s">
        <v>1625</v>
      </c>
      <c r="C795" s="153"/>
      <c r="D795" s="153">
        <v>50</v>
      </c>
      <c r="E795" s="7">
        <f t="shared" si="34"/>
        <v>-50</v>
      </c>
      <c r="F795" s="14" t="s">
        <v>1524</v>
      </c>
      <c r="G795" s="15" t="s">
        <v>2062</v>
      </c>
      <c r="H795" s="9" t="s">
        <v>1286</v>
      </c>
      <c r="I795" s="9" t="s">
        <v>526</v>
      </c>
      <c r="J795" s="10"/>
      <c r="K795" s="9" t="s">
        <v>513</v>
      </c>
      <c r="L795" s="10" t="str">
        <f t="shared" si="33"/>
        <v>イベントの事業費に対する補助</v>
      </c>
      <c r="M795" s="215" t="s">
        <v>1575</v>
      </c>
      <c r="N795" s="9" t="s">
        <v>2030</v>
      </c>
      <c r="O795" s="10">
        <v>1</v>
      </c>
      <c r="P795" s="169" t="s">
        <v>2016</v>
      </c>
      <c r="Q795" s="10" t="s">
        <v>146</v>
      </c>
      <c r="R795" s="16" t="s">
        <v>552</v>
      </c>
      <c r="S795" s="17"/>
    </row>
    <row r="796" spans="1:19" ht="52.5" customHeight="1">
      <c r="A796" s="212">
        <v>793</v>
      </c>
      <c r="B796" s="27" t="s">
        <v>147</v>
      </c>
      <c r="C796" s="153"/>
      <c r="D796" s="155">
        <v>162</v>
      </c>
      <c r="E796" s="7">
        <f t="shared" si="34"/>
        <v>-162</v>
      </c>
      <c r="F796" s="27" t="s">
        <v>148</v>
      </c>
      <c r="G796" s="15" t="s">
        <v>2937</v>
      </c>
      <c r="H796" s="9" t="s">
        <v>1286</v>
      </c>
      <c r="I796" s="9" t="s">
        <v>511</v>
      </c>
      <c r="J796" s="18" t="s">
        <v>2938</v>
      </c>
      <c r="K796" s="9" t="s">
        <v>513</v>
      </c>
      <c r="L796" s="10" t="str">
        <f t="shared" si="33"/>
        <v>リユース食器のレンタル費用及び購入費用に対する補助</v>
      </c>
      <c r="M796" s="215" t="s">
        <v>1575</v>
      </c>
      <c r="N796" s="9" t="s">
        <v>514</v>
      </c>
      <c r="O796" s="10">
        <v>9</v>
      </c>
      <c r="P796" s="169" t="s">
        <v>528</v>
      </c>
      <c r="Q796" s="10" t="s">
        <v>149</v>
      </c>
      <c r="R796" s="16" t="s">
        <v>517</v>
      </c>
      <c r="S796" s="12"/>
    </row>
    <row r="797" spans="1:19" ht="52.5" customHeight="1">
      <c r="A797" s="212">
        <v>794</v>
      </c>
      <c r="B797" s="14" t="s">
        <v>150</v>
      </c>
      <c r="C797" s="153"/>
      <c r="D797" s="153">
        <v>91</v>
      </c>
      <c r="E797" s="7">
        <f t="shared" si="34"/>
        <v>-91</v>
      </c>
      <c r="F797" s="14" t="s">
        <v>1585</v>
      </c>
      <c r="G797" s="9" t="s">
        <v>1586</v>
      </c>
      <c r="H797" s="9" t="s">
        <v>1286</v>
      </c>
      <c r="I797" s="9" t="s">
        <v>703</v>
      </c>
      <c r="J797" s="10"/>
      <c r="K797" s="9" t="s">
        <v>513</v>
      </c>
      <c r="L797" s="10" t="str">
        <f t="shared" si="33"/>
        <v>利用者の個人負担の軽減に対する補助</v>
      </c>
      <c r="M797" s="215" t="s">
        <v>1575</v>
      </c>
      <c r="N797" s="9" t="s">
        <v>527</v>
      </c>
      <c r="O797" s="10">
        <v>1</v>
      </c>
      <c r="P797" s="169" t="s">
        <v>528</v>
      </c>
      <c r="Q797" s="10" t="s">
        <v>1587</v>
      </c>
      <c r="R797" s="16" t="s">
        <v>517</v>
      </c>
      <c r="S797" s="12"/>
    </row>
    <row r="798" spans="1:19" ht="52.5" customHeight="1">
      <c r="A798" s="212">
        <v>795</v>
      </c>
      <c r="B798" s="14" t="s">
        <v>151</v>
      </c>
      <c r="C798" s="155"/>
      <c r="D798" s="153">
        <v>140</v>
      </c>
      <c r="E798" s="7">
        <f t="shared" si="34"/>
        <v>-140</v>
      </c>
      <c r="F798" s="14" t="s">
        <v>152</v>
      </c>
      <c r="G798" s="15" t="s">
        <v>520</v>
      </c>
      <c r="H798" s="9" t="s">
        <v>1286</v>
      </c>
      <c r="I798" s="9" t="s">
        <v>526</v>
      </c>
      <c r="J798" s="18"/>
      <c r="K798" s="9" t="s">
        <v>513</v>
      </c>
      <c r="L798" s="10" t="str">
        <f t="shared" si="33"/>
        <v>団体の事業費に対する補助</v>
      </c>
      <c r="M798" s="215" t="s">
        <v>153</v>
      </c>
      <c r="N798" s="9" t="s">
        <v>2030</v>
      </c>
      <c r="O798" s="10">
        <v>1</v>
      </c>
      <c r="P798" s="169" t="s">
        <v>749</v>
      </c>
      <c r="Q798" s="10" t="s">
        <v>154</v>
      </c>
      <c r="R798" s="16" t="s">
        <v>517</v>
      </c>
      <c r="S798" s="17"/>
    </row>
    <row r="799" spans="1:19" ht="52.5" customHeight="1">
      <c r="A799" s="212">
        <v>796</v>
      </c>
      <c r="B799" s="14" t="s">
        <v>155</v>
      </c>
      <c r="C799" s="153"/>
      <c r="D799" s="153">
        <v>2400</v>
      </c>
      <c r="E799" s="7">
        <f t="shared" si="34"/>
        <v>-2400</v>
      </c>
      <c r="F799" s="14" t="s">
        <v>156</v>
      </c>
      <c r="G799" s="15" t="s">
        <v>520</v>
      </c>
      <c r="H799" s="9" t="s">
        <v>1286</v>
      </c>
      <c r="I799" s="9" t="s">
        <v>526</v>
      </c>
      <c r="J799" s="18"/>
      <c r="K799" s="9" t="s">
        <v>513</v>
      </c>
      <c r="L799" s="10" t="str">
        <f t="shared" si="33"/>
        <v>団体の事業費に対する補助</v>
      </c>
      <c r="M799" s="215" t="s">
        <v>153</v>
      </c>
      <c r="N799" s="9" t="s">
        <v>2030</v>
      </c>
      <c r="O799" s="10">
        <v>1</v>
      </c>
      <c r="P799" s="169" t="s">
        <v>2058</v>
      </c>
      <c r="Q799" s="10" t="s">
        <v>157</v>
      </c>
      <c r="R799" s="16" t="s">
        <v>517</v>
      </c>
      <c r="S799" s="17"/>
    </row>
    <row r="800" spans="1:19" ht="52.5" customHeight="1">
      <c r="A800" s="212">
        <v>797</v>
      </c>
      <c r="B800" s="14" t="s">
        <v>158</v>
      </c>
      <c r="C800" s="153"/>
      <c r="D800" s="153">
        <v>600</v>
      </c>
      <c r="E800" s="7">
        <f t="shared" si="34"/>
        <v>-600</v>
      </c>
      <c r="F800" s="14" t="s">
        <v>159</v>
      </c>
      <c r="G800" s="15" t="s">
        <v>520</v>
      </c>
      <c r="H800" s="9" t="s">
        <v>1286</v>
      </c>
      <c r="I800" s="9" t="s">
        <v>526</v>
      </c>
      <c r="J800" s="18"/>
      <c r="K800" s="9" t="s">
        <v>513</v>
      </c>
      <c r="L800" s="10" t="str">
        <f t="shared" si="33"/>
        <v>団体の事業費に対する補助</v>
      </c>
      <c r="M800" s="215" t="s">
        <v>153</v>
      </c>
      <c r="N800" s="9" t="s">
        <v>2030</v>
      </c>
      <c r="O800" s="10">
        <v>1</v>
      </c>
      <c r="P800" s="169" t="s">
        <v>2063</v>
      </c>
      <c r="Q800" s="10" t="s">
        <v>160</v>
      </c>
      <c r="R800" s="16" t="s">
        <v>517</v>
      </c>
      <c r="S800" s="17"/>
    </row>
    <row r="801" spans="1:19" ht="52.5" customHeight="1">
      <c r="A801" s="212">
        <v>798</v>
      </c>
      <c r="B801" s="14" t="s">
        <v>161</v>
      </c>
      <c r="C801" s="153"/>
      <c r="D801" s="153">
        <v>400</v>
      </c>
      <c r="E801" s="7">
        <f t="shared" si="34"/>
        <v>-400</v>
      </c>
      <c r="F801" s="14" t="s">
        <v>162</v>
      </c>
      <c r="G801" s="15" t="s">
        <v>520</v>
      </c>
      <c r="H801" s="9" t="s">
        <v>1286</v>
      </c>
      <c r="I801" s="9" t="s">
        <v>526</v>
      </c>
      <c r="J801" s="18"/>
      <c r="K801" s="9" t="s">
        <v>513</v>
      </c>
      <c r="L801" s="10" t="str">
        <f t="shared" si="33"/>
        <v>団体の事業費に対する補助</v>
      </c>
      <c r="M801" s="215" t="s">
        <v>153</v>
      </c>
      <c r="N801" s="9" t="s">
        <v>2021</v>
      </c>
      <c r="O801" s="10">
        <v>1</v>
      </c>
      <c r="P801" s="169" t="s">
        <v>608</v>
      </c>
      <c r="Q801" s="10" t="s">
        <v>163</v>
      </c>
      <c r="R801" s="16" t="s">
        <v>517</v>
      </c>
      <c r="S801" s="17"/>
    </row>
    <row r="802" spans="1:19" ht="52.5" customHeight="1">
      <c r="A802" s="212">
        <v>799</v>
      </c>
      <c r="B802" s="14" t="s">
        <v>164</v>
      </c>
      <c r="C802" s="153"/>
      <c r="D802" s="153">
        <v>230</v>
      </c>
      <c r="E802" s="7">
        <f t="shared" si="34"/>
        <v>-230</v>
      </c>
      <c r="F802" s="14" t="s">
        <v>165</v>
      </c>
      <c r="G802" s="15" t="s">
        <v>520</v>
      </c>
      <c r="H802" s="9" t="s">
        <v>1286</v>
      </c>
      <c r="I802" s="9" t="s">
        <v>526</v>
      </c>
      <c r="J802" s="18"/>
      <c r="K802" s="9" t="s">
        <v>513</v>
      </c>
      <c r="L802" s="10" t="str">
        <f t="shared" si="33"/>
        <v>団体の事業費に対する補助</v>
      </c>
      <c r="M802" s="215" t="s">
        <v>153</v>
      </c>
      <c r="N802" s="9" t="s">
        <v>2030</v>
      </c>
      <c r="O802" s="10">
        <v>1</v>
      </c>
      <c r="P802" s="169" t="s">
        <v>2063</v>
      </c>
      <c r="Q802" s="10" t="s">
        <v>166</v>
      </c>
      <c r="R802" s="16" t="s">
        <v>517</v>
      </c>
      <c r="S802" s="17"/>
    </row>
    <row r="803" spans="1:19" ht="52.5" customHeight="1">
      <c r="A803" s="212">
        <v>800</v>
      </c>
      <c r="B803" s="14" t="s">
        <v>167</v>
      </c>
      <c r="C803" s="153"/>
      <c r="D803" s="153">
        <v>326</v>
      </c>
      <c r="E803" s="7">
        <f t="shared" si="34"/>
        <v>-326</v>
      </c>
      <c r="F803" s="14" t="s">
        <v>168</v>
      </c>
      <c r="G803" s="15" t="s">
        <v>520</v>
      </c>
      <c r="H803" s="9" t="s">
        <v>1286</v>
      </c>
      <c r="I803" s="9" t="s">
        <v>526</v>
      </c>
      <c r="J803" s="18"/>
      <c r="K803" s="9" t="s">
        <v>513</v>
      </c>
      <c r="L803" s="10" t="str">
        <f t="shared" si="33"/>
        <v>団体の事業費に対する補助</v>
      </c>
      <c r="M803" s="215" t="s">
        <v>153</v>
      </c>
      <c r="N803" s="9" t="s">
        <v>2030</v>
      </c>
      <c r="O803" s="10">
        <v>1</v>
      </c>
      <c r="P803" s="169" t="s">
        <v>2054</v>
      </c>
      <c r="Q803" s="10" t="s">
        <v>1098</v>
      </c>
      <c r="R803" s="16" t="s">
        <v>517</v>
      </c>
      <c r="S803" s="17"/>
    </row>
    <row r="804" spans="1:19" ht="52.5" customHeight="1">
      <c r="A804" s="212">
        <v>801</v>
      </c>
      <c r="B804" s="14" t="s">
        <v>1099</v>
      </c>
      <c r="C804" s="153"/>
      <c r="D804" s="153">
        <v>936</v>
      </c>
      <c r="E804" s="7">
        <f t="shared" si="34"/>
        <v>-936</v>
      </c>
      <c r="F804" s="14" t="s">
        <v>1100</v>
      </c>
      <c r="G804" s="15" t="s">
        <v>520</v>
      </c>
      <c r="H804" s="9" t="s">
        <v>1286</v>
      </c>
      <c r="I804" s="9" t="s">
        <v>526</v>
      </c>
      <c r="J804" s="18"/>
      <c r="K804" s="9" t="s">
        <v>513</v>
      </c>
      <c r="L804" s="10" t="str">
        <f t="shared" si="33"/>
        <v>団体の事業費に対する補助</v>
      </c>
      <c r="M804" s="215" t="s">
        <v>153</v>
      </c>
      <c r="N804" s="9" t="s">
        <v>2030</v>
      </c>
      <c r="O804" s="10">
        <v>15</v>
      </c>
      <c r="P804" s="169" t="s">
        <v>821</v>
      </c>
      <c r="Q804" s="10" t="s">
        <v>1101</v>
      </c>
      <c r="R804" s="16" t="s">
        <v>517</v>
      </c>
      <c r="S804" s="17"/>
    </row>
    <row r="805" spans="1:19" ht="52.5" customHeight="1">
      <c r="A805" s="212">
        <v>802</v>
      </c>
      <c r="B805" s="14" t="s">
        <v>1102</v>
      </c>
      <c r="C805" s="153"/>
      <c r="D805" s="153">
        <v>300</v>
      </c>
      <c r="E805" s="7">
        <f t="shared" si="34"/>
        <v>-300</v>
      </c>
      <c r="F805" s="14" t="s">
        <v>1103</v>
      </c>
      <c r="G805" s="15" t="s">
        <v>520</v>
      </c>
      <c r="H805" s="9" t="s">
        <v>1286</v>
      </c>
      <c r="I805" s="9" t="s">
        <v>526</v>
      </c>
      <c r="J805" s="18"/>
      <c r="K805" s="9" t="s">
        <v>513</v>
      </c>
      <c r="L805" s="10" t="str">
        <f t="shared" si="33"/>
        <v>団体の事業費に対する補助</v>
      </c>
      <c r="M805" s="215" t="s">
        <v>153</v>
      </c>
      <c r="N805" s="9" t="s">
        <v>2030</v>
      </c>
      <c r="O805" s="10">
        <v>1</v>
      </c>
      <c r="P805" s="169" t="s">
        <v>2058</v>
      </c>
      <c r="Q805" s="10" t="s">
        <v>1104</v>
      </c>
      <c r="R805" s="16" t="s">
        <v>517</v>
      </c>
      <c r="S805" s="17"/>
    </row>
    <row r="806" spans="1:19" ht="52.5" customHeight="1">
      <c r="A806" s="212">
        <v>803</v>
      </c>
      <c r="B806" s="14" t="s">
        <v>1105</v>
      </c>
      <c r="C806" s="153"/>
      <c r="D806" s="153">
        <v>270</v>
      </c>
      <c r="E806" s="7">
        <f t="shared" si="34"/>
        <v>-270</v>
      </c>
      <c r="F806" s="14" t="s">
        <v>1106</v>
      </c>
      <c r="G806" s="15" t="s">
        <v>520</v>
      </c>
      <c r="H806" s="9" t="s">
        <v>1286</v>
      </c>
      <c r="I806" s="9" t="s">
        <v>526</v>
      </c>
      <c r="J806" s="18"/>
      <c r="K806" s="9" t="s">
        <v>513</v>
      </c>
      <c r="L806" s="10" t="str">
        <f t="shared" si="33"/>
        <v>団体の事業費に対する補助</v>
      </c>
      <c r="M806" s="215" t="s">
        <v>153</v>
      </c>
      <c r="N806" s="9" t="s">
        <v>2030</v>
      </c>
      <c r="O806" s="10">
        <v>7</v>
      </c>
      <c r="P806" s="169" t="s">
        <v>536</v>
      </c>
      <c r="Q806" s="10" t="s">
        <v>1107</v>
      </c>
      <c r="R806" s="16" t="s">
        <v>517</v>
      </c>
      <c r="S806" s="17"/>
    </row>
    <row r="807" spans="1:19" ht="52.5" customHeight="1">
      <c r="A807" s="212">
        <v>804</v>
      </c>
      <c r="B807" s="14" t="s">
        <v>1108</v>
      </c>
      <c r="C807" s="153"/>
      <c r="D807" s="153">
        <v>487</v>
      </c>
      <c r="E807" s="7">
        <f t="shared" si="34"/>
        <v>-487</v>
      </c>
      <c r="F807" s="14" t="s">
        <v>1106</v>
      </c>
      <c r="G807" s="15" t="s">
        <v>520</v>
      </c>
      <c r="H807" s="9" t="s">
        <v>1286</v>
      </c>
      <c r="I807" s="9" t="s">
        <v>526</v>
      </c>
      <c r="J807" s="18"/>
      <c r="K807" s="9" t="s">
        <v>513</v>
      </c>
      <c r="L807" s="10" t="str">
        <f t="shared" si="33"/>
        <v>団体の事業費に対する補助</v>
      </c>
      <c r="M807" s="215" t="s">
        <v>153</v>
      </c>
      <c r="N807" s="9" t="s">
        <v>2030</v>
      </c>
      <c r="O807" s="10" t="s">
        <v>1109</v>
      </c>
      <c r="P807" s="169" t="s">
        <v>2016</v>
      </c>
      <c r="Q807" s="10" t="s">
        <v>1110</v>
      </c>
      <c r="R807" s="16" t="s">
        <v>517</v>
      </c>
      <c r="S807" s="17"/>
    </row>
    <row r="808" spans="1:19" ht="52.5" customHeight="1">
      <c r="A808" s="212">
        <v>805</v>
      </c>
      <c r="B808" s="14" t="s">
        <v>1111</v>
      </c>
      <c r="C808" s="153"/>
      <c r="D808" s="153">
        <v>360</v>
      </c>
      <c r="E808" s="7">
        <f t="shared" si="34"/>
        <v>-360</v>
      </c>
      <c r="F808" s="14" t="s">
        <v>1524</v>
      </c>
      <c r="G808" s="15" t="s">
        <v>520</v>
      </c>
      <c r="H808" s="9" t="s">
        <v>1286</v>
      </c>
      <c r="I808" s="9" t="s">
        <v>526</v>
      </c>
      <c r="J808" s="18"/>
      <c r="K808" s="9" t="s">
        <v>513</v>
      </c>
      <c r="L808" s="10" t="str">
        <f t="shared" si="33"/>
        <v>団体の事業費に対する補助</v>
      </c>
      <c r="M808" s="215" t="s">
        <v>153</v>
      </c>
      <c r="N808" s="9" t="s">
        <v>2030</v>
      </c>
      <c r="O808" s="10">
        <v>1</v>
      </c>
      <c r="P808" s="169" t="s">
        <v>2016</v>
      </c>
      <c r="Q808" s="10" t="s">
        <v>146</v>
      </c>
      <c r="R808" s="16" t="s">
        <v>517</v>
      </c>
      <c r="S808" s="17"/>
    </row>
    <row r="809" spans="1:19" ht="52.5" customHeight="1">
      <c r="A809" s="212">
        <v>806</v>
      </c>
      <c r="B809" s="14" t="s">
        <v>1112</v>
      </c>
      <c r="C809" s="153"/>
      <c r="D809" s="153">
        <v>157</v>
      </c>
      <c r="E809" s="7">
        <f t="shared" si="34"/>
        <v>-157</v>
      </c>
      <c r="F809" s="14" t="s">
        <v>1113</v>
      </c>
      <c r="G809" s="15" t="s">
        <v>1023</v>
      </c>
      <c r="H809" s="9" t="s">
        <v>1286</v>
      </c>
      <c r="I809" s="9" t="s">
        <v>511</v>
      </c>
      <c r="J809" s="18" t="s">
        <v>1922</v>
      </c>
      <c r="K809" s="9" t="s">
        <v>513</v>
      </c>
      <c r="L809" s="10" t="str">
        <f t="shared" si="33"/>
        <v>施設の管理運営に対する補助</v>
      </c>
      <c r="M809" s="215" t="s">
        <v>153</v>
      </c>
      <c r="N809" s="9" t="s">
        <v>2030</v>
      </c>
      <c r="O809" s="10">
        <v>2</v>
      </c>
      <c r="P809" s="169" t="s">
        <v>2036</v>
      </c>
      <c r="Q809" s="10" t="s">
        <v>1114</v>
      </c>
      <c r="R809" s="16" t="s">
        <v>517</v>
      </c>
      <c r="S809" s="17"/>
    </row>
    <row r="810" spans="1:19" ht="52.5" customHeight="1">
      <c r="A810" s="212">
        <v>807</v>
      </c>
      <c r="B810" s="14" t="s">
        <v>1115</v>
      </c>
      <c r="C810" s="153"/>
      <c r="D810" s="153">
        <v>250</v>
      </c>
      <c r="E810" s="7">
        <f t="shared" si="34"/>
        <v>-250</v>
      </c>
      <c r="F810" s="14" t="s">
        <v>1116</v>
      </c>
      <c r="G810" s="15" t="s">
        <v>1023</v>
      </c>
      <c r="H810" s="9" t="s">
        <v>1286</v>
      </c>
      <c r="I810" s="9" t="s">
        <v>511</v>
      </c>
      <c r="J810" s="18" t="s">
        <v>1922</v>
      </c>
      <c r="K810" s="9" t="s">
        <v>513</v>
      </c>
      <c r="L810" s="10" t="str">
        <f t="shared" si="33"/>
        <v>施設の管理運営に対する補助</v>
      </c>
      <c r="M810" s="215" t="s">
        <v>153</v>
      </c>
      <c r="N810" s="9" t="s">
        <v>2030</v>
      </c>
      <c r="O810" s="10">
        <v>1</v>
      </c>
      <c r="P810" s="169" t="s">
        <v>2036</v>
      </c>
      <c r="Q810" s="10" t="s">
        <v>1117</v>
      </c>
      <c r="R810" s="16" t="s">
        <v>517</v>
      </c>
      <c r="S810" s="17"/>
    </row>
    <row r="811" spans="1:19" ht="52.5" customHeight="1">
      <c r="A811" s="212">
        <v>808</v>
      </c>
      <c r="B811" s="14" t="s">
        <v>2164</v>
      </c>
      <c r="C811" s="153"/>
      <c r="D811" s="153">
        <v>620</v>
      </c>
      <c r="E811" s="7">
        <f t="shared" si="34"/>
        <v>-620</v>
      </c>
      <c r="F811" s="14" t="s">
        <v>1118</v>
      </c>
      <c r="G811" s="15" t="s">
        <v>520</v>
      </c>
      <c r="H811" s="9" t="s">
        <v>1286</v>
      </c>
      <c r="I811" s="9" t="s">
        <v>2010</v>
      </c>
      <c r="J811" s="10"/>
      <c r="K811" s="9" t="s">
        <v>513</v>
      </c>
      <c r="L811" s="10" t="str">
        <f t="shared" si="33"/>
        <v>団体の運営費（事務費等）に対する補助</v>
      </c>
      <c r="M811" s="215" t="s">
        <v>153</v>
      </c>
      <c r="N811" s="9" t="s">
        <v>2030</v>
      </c>
      <c r="O811" s="10">
        <v>31</v>
      </c>
      <c r="P811" s="169" t="s">
        <v>821</v>
      </c>
      <c r="Q811" s="10" t="s">
        <v>1119</v>
      </c>
      <c r="R811" s="16" t="s">
        <v>2027</v>
      </c>
      <c r="S811" s="17"/>
    </row>
    <row r="812" spans="1:19" ht="52.5" customHeight="1">
      <c r="A812" s="212">
        <v>809</v>
      </c>
      <c r="B812" s="14" t="s">
        <v>2436</v>
      </c>
      <c r="C812" s="153"/>
      <c r="D812" s="153">
        <v>300</v>
      </c>
      <c r="E812" s="7">
        <f t="shared" si="34"/>
        <v>-300</v>
      </c>
      <c r="F812" s="14" t="s">
        <v>2939</v>
      </c>
      <c r="G812" s="15" t="s">
        <v>520</v>
      </c>
      <c r="H812" s="9" t="s">
        <v>1286</v>
      </c>
      <c r="I812" s="9" t="s">
        <v>526</v>
      </c>
      <c r="J812" s="18"/>
      <c r="K812" s="9" t="s">
        <v>513</v>
      </c>
      <c r="L812" s="10" t="str">
        <f t="shared" si="33"/>
        <v>団体の事業費に対する補助</v>
      </c>
      <c r="M812" s="215" t="s">
        <v>153</v>
      </c>
      <c r="N812" s="9" t="s">
        <v>2030</v>
      </c>
      <c r="O812" s="10">
        <v>3</v>
      </c>
      <c r="P812" s="169" t="s">
        <v>2036</v>
      </c>
      <c r="Q812" s="10" t="s">
        <v>2940</v>
      </c>
      <c r="R812" s="16" t="s">
        <v>3062</v>
      </c>
      <c r="S812" s="17"/>
    </row>
    <row r="813" spans="1:19" ht="52.5" customHeight="1">
      <c r="A813" s="212">
        <v>810</v>
      </c>
      <c r="B813" s="14" t="s">
        <v>1120</v>
      </c>
      <c r="C813" s="153"/>
      <c r="D813" s="153">
        <v>1870</v>
      </c>
      <c r="E813" s="7">
        <f t="shared" si="34"/>
        <v>-1870</v>
      </c>
      <c r="F813" s="14" t="s">
        <v>1121</v>
      </c>
      <c r="G813" s="88" t="s">
        <v>520</v>
      </c>
      <c r="H813" s="9" t="s">
        <v>1286</v>
      </c>
      <c r="I813" s="9" t="s">
        <v>526</v>
      </c>
      <c r="J813" s="18"/>
      <c r="K813" s="9" t="s">
        <v>513</v>
      </c>
      <c r="L813" s="10" t="str">
        <f t="shared" si="33"/>
        <v>団体の事業費に対する補助</v>
      </c>
      <c r="M813" s="215" t="s">
        <v>153</v>
      </c>
      <c r="N813" s="9" t="s">
        <v>2030</v>
      </c>
      <c r="O813" s="10">
        <v>1</v>
      </c>
      <c r="P813" s="169" t="s">
        <v>2036</v>
      </c>
      <c r="Q813" s="10" t="s">
        <v>1122</v>
      </c>
      <c r="R813" s="16" t="s">
        <v>2027</v>
      </c>
      <c r="S813" s="17"/>
    </row>
    <row r="814" spans="1:19" ht="52.5" customHeight="1">
      <c r="A814" s="212">
        <v>811</v>
      </c>
      <c r="B814" s="14" t="s">
        <v>1123</v>
      </c>
      <c r="C814" s="153"/>
      <c r="D814" s="153">
        <v>1440</v>
      </c>
      <c r="E814" s="7">
        <f t="shared" si="34"/>
        <v>-1440</v>
      </c>
      <c r="F814" s="14" t="s">
        <v>2941</v>
      </c>
      <c r="G814" s="15" t="s">
        <v>520</v>
      </c>
      <c r="H814" s="9" t="s">
        <v>1286</v>
      </c>
      <c r="I814" s="9" t="s">
        <v>526</v>
      </c>
      <c r="J814" s="18"/>
      <c r="K814" s="9" t="s">
        <v>513</v>
      </c>
      <c r="L814" s="10" t="str">
        <f aca="true" t="shared" si="35" ref="L814:L877">IF(J814="",CONCATENATE(G814,H814,I814,K814),CONCATENATE(G814,H814,J814,K814))</f>
        <v>団体の事業費に対する補助</v>
      </c>
      <c r="M814" s="215" t="s">
        <v>153</v>
      </c>
      <c r="N814" s="9" t="s">
        <v>2030</v>
      </c>
      <c r="O814" s="10">
        <v>12</v>
      </c>
      <c r="P814" s="169" t="s">
        <v>2036</v>
      </c>
      <c r="Q814" s="10" t="s">
        <v>1626</v>
      </c>
      <c r="R814" s="16" t="s">
        <v>2027</v>
      </c>
      <c r="S814" s="17"/>
    </row>
    <row r="815" spans="1:19" ht="52.5" customHeight="1">
      <c r="A815" s="212">
        <v>812</v>
      </c>
      <c r="B815" s="14" t="s">
        <v>2437</v>
      </c>
      <c r="C815" s="153"/>
      <c r="D815" s="153">
        <v>3329</v>
      </c>
      <c r="E815" s="7">
        <f t="shared" si="34"/>
        <v>-3329</v>
      </c>
      <c r="F815" s="14" t="s">
        <v>2942</v>
      </c>
      <c r="G815" s="15" t="s">
        <v>520</v>
      </c>
      <c r="H815" s="9" t="s">
        <v>1286</v>
      </c>
      <c r="I815" s="9" t="s">
        <v>526</v>
      </c>
      <c r="J815" s="18"/>
      <c r="K815" s="9" t="s">
        <v>513</v>
      </c>
      <c r="L815" s="10" t="str">
        <f t="shared" si="35"/>
        <v>団体の事業費に対する補助</v>
      </c>
      <c r="M815" s="215" t="s">
        <v>153</v>
      </c>
      <c r="N815" s="9" t="s">
        <v>2030</v>
      </c>
      <c r="O815" s="10">
        <v>1</v>
      </c>
      <c r="P815" s="169" t="s">
        <v>2036</v>
      </c>
      <c r="Q815" s="10" t="s">
        <v>2943</v>
      </c>
      <c r="R815" s="16" t="s">
        <v>2027</v>
      </c>
      <c r="S815" s="17"/>
    </row>
    <row r="816" spans="1:19" ht="52.5" customHeight="1">
      <c r="A816" s="212">
        <v>813</v>
      </c>
      <c r="B816" s="14" t="s">
        <v>1627</v>
      </c>
      <c r="C816" s="153"/>
      <c r="D816" s="153">
        <v>500</v>
      </c>
      <c r="E816" s="7">
        <f t="shared" si="34"/>
        <v>-500</v>
      </c>
      <c r="F816" s="14" t="s">
        <v>1628</v>
      </c>
      <c r="G816" s="15" t="s">
        <v>520</v>
      </c>
      <c r="H816" s="9" t="s">
        <v>1286</v>
      </c>
      <c r="I816" s="9" t="s">
        <v>2010</v>
      </c>
      <c r="J816" s="18"/>
      <c r="K816" s="9" t="s">
        <v>513</v>
      </c>
      <c r="L816" s="10" t="str">
        <f t="shared" si="35"/>
        <v>団体の運営費（事務費等）に対する補助</v>
      </c>
      <c r="M816" s="215" t="s">
        <v>153</v>
      </c>
      <c r="N816" s="9" t="s">
        <v>2030</v>
      </c>
      <c r="O816" s="10">
        <v>1</v>
      </c>
      <c r="P816" s="169" t="s">
        <v>2036</v>
      </c>
      <c r="Q816" s="10" t="s">
        <v>1629</v>
      </c>
      <c r="R816" s="16" t="s">
        <v>2027</v>
      </c>
      <c r="S816" s="17"/>
    </row>
    <row r="817" spans="1:19" ht="52.5" customHeight="1">
      <c r="A817" s="212">
        <v>814</v>
      </c>
      <c r="B817" s="14" t="s">
        <v>1630</v>
      </c>
      <c r="C817" s="153"/>
      <c r="D817" s="153">
        <v>4200</v>
      </c>
      <c r="E817" s="7">
        <f t="shared" si="34"/>
        <v>-4200</v>
      </c>
      <c r="F817" s="14" t="s">
        <v>1631</v>
      </c>
      <c r="G817" s="15" t="s">
        <v>520</v>
      </c>
      <c r="H817" s="9" t="s">
        <v>1286</v>
      </c>
      <c r="I817" s="9" t="s">
        <v>526</v>
      </c>
      <c r="J817" s="18"/>
      <c r="K817" s="9" t="s">
        <v>513</v>
      </c>
      <c r="L817" s="10" t="str">
        <f t="shared" si="35"/>
        <v>団体の事業費に対する補助</v>
      </c>
      <c r="M817" s="215" t="s">
        <v>153</v>
      </c>
      <c r="N817" s="9" t="s">
        <v>2030</v>
      </c>
      <c r="O817" s="10">
        <v>1</v>
      </c>
      <c r="P817" s="169" t="s">
        <v>2036</v>
      </c>
      <c r="Q817" s="10" t="s">
        <v>1632</v>
      </c>
      <c r="R817" s="16" t="s">
        <v>517</v>
      </c>
      <c r="S817" s="17"/>
    </row>
    <row r="818" spans="1:19" ht="52.5" customHeight="1">
      <c r="A818" s="212">
        <v>815</v>
      </c>
      <c r="B818" s="14" t="s">
        <v>1633</v>
      </c>
      <c r="C818" s="153"/>
      <c r="D818" s="153">
        <v>200</v>
      </c>
      <c r="E818" s="7">
        <f t="shared" si="34"/>
        <v>-200</v>
      </c>
      <c r="F818" s="14" t="s">
        <v>1634</v>
      </c>
      <c r="G818" s="15" t="s">
        <v>520</v>
      </c>
      <c r="H818" s="9" t="s">
        <v>1286</v>
      </c>
      <c r="I818" s="9" t="s">
        <v>526</v>
      </c>
      <c r="J818" s="18"/>
      <c r="K818" s="9" t="s">
        <v>513</v>
      </c>
      <c r="L818" s="10" t="str">
        <f t="shared" si="35"/>
        <v>団体の事業費に対する補助</v>
      </c>
      <c r="M818" s="215" t="s">
        <v>153</v>
      </c>
      <c r="N818" s="9" t="s">
        <v>2030</v>
      </c>
      <c r="O818" s="10">
        <v>1</v>
      </c>
      <c r="P818" s="169" t="s">
        <v>2016</v>
      </c>
      <c r="Q818" s="10" t="s">
        <v>1635</v>
      </c>
      <c r="R818" s="16" t="s">
        <v>517</v>
      </c>
      <c r="S818" s="17"/>
    </row>
    <row r="819" spans="1:19" ht="52.5" customHeight="1">
      <c r="A819" s="212">
        <v>816</v>
      </c>
      <c r="B819" s="14" t="s">
        <v>1636</v>
      </c>
      <c r="C819" s="153"/>
      <c r="D819" s="153">
        <v>100</v>
      </c>
      <c r="E819" s="7">
        <f t="shared" si="34"/>
        <v>-100</v>
      </c>
      <c r="F819" s="14" t="s">
        <v>1106</v>
      </c>
      <c r="G819" s="15" t="s">
        <v>520</v>
      </c>
      <c r="H819" s="9" t="s">
        <v>1286</v>
      </c>
      <c r="I819" s="9" t="s">
        <v>526</v>
      </c>
      <c r="J819" s="18"/>
      <c r="K819" s="9" t="s">
        <v>513</v>
      </c>
      <c r="L819" s="10" t="str">
        <f t="shared" si="35"/>
        <v>団体の事業費に対する補助</v>
      </c>
      <c r="M819" s="215" t="s">
        <v>153</v>
      </c>
      <c r="N819" s="9" t="s">
        <v>2030</v>
      </c>
      <c r="O819" s="10">
        <v>1</v>
      </c>
      <c r="P819" s="169" t="s">
        <v>555</v>
      </c>
      <c r="Q819" s="10" t="s">
        <v>1637</v>
      </c>
      <c r="R819" s="16" t="s">
        <v>517</v>
      </c>
      <c r="S819" s="17"/>
    </row>
    <row r="820" spans="1:19" ht="52.5" customHeight="1">
      <c r="A820" s="212">
        <v>817</v>
      </c>
      <c r="B820" s="14" t="s">
        <v>1638</v>
      </c>
      <c r="C820" s="153"/>
      <c r="D820" s="153">
        <v>800</v>
      </c>
      <c r="E820" s="7">
        <f t="shared" si="34"/>
        <v>-800</v>
      </c>
      <c r="F820" s="14" t="s">
        <v>1639</v>
      </c>
      <c r="G820" s="9" t="s">
        <v>520</v>
      </c>
      <c r="H820" s="9" t="s">
        <v>1286</v>
      </c>
      <c r="I820" s="9" t="s">
        <v>526</v>
      </c>
      <c r="J820" s="10"/>
      <c r="K820" s="9" t="s">
        <v>513</v>
      </c>
      <c r="L820" s="10" t="str">
        <f t="shared" si="35"/>
        <v>団体の事業費に対する補助</v>
      </c>
      <c r="M820" s="215" t="s">
        <v>153</v>
      </c>
      <c r="N820" s="9" t="s">
        <v>2030</v>
      </c>
      <c r="O820" s="10">
        <v>1</v>
      </c>
      <c r="P820" s="169" t="s">
        <v>555</v>
      </c>
      <c r="Q820" s="10" t="s">
        <v>2944</v>
      </c>
      <c r="R820" s="16" t="s">
        <v>517</v>
      </c>
      <c r="S820" s="17"/>
    </row>
    <row r="821" spans="1:19" ht="52.5" customHeight="1">
      <c r="A821" s="212">
        <v>818</v>
      </c>
      <c r="B821" s="14" t="s">
        <v>1640</v>
      </c>
      <c r="C821" s="153"/>
      <c r="D821" s="153">
        <v>378</v>
      </c>
      <c r="E821" s="7">
        <f t="shared" si="34"/>
        <v>-378</v>
      </c>
      <c r="F821" s="14" t="s">
        <v>1641</v>
      </c>
      <c r="G821" s="9" t="s">
        <v>520</v>
      </c>
      <c r="H821" s="9" t="s">
        <v>1286</v>
      </c>
      <c r="I821" s="9" t="s">
        <v>526</v>
      </c>
      <c r="J821" s="18"/>
      <c r="K821" s="9" t="s">
        <v>513</v>
      </c>
      <c r="L821" s="10" t="str">
        <f t="shared" si="35"/>
        <v>団体の事業費に対する補助</v>
      </c>
      <c r="M821" s="215" t="s">
        <v>153</v>
      </c>
      <c r="N821" s="9" t="s">
        <v>2030</v>
      </c>
      <c r="O821" s="10">
        <v>1</v>
      </c>
      <c r="P821" s="169" t="s">
        <v>560</v>
      </c>
      <c r="Q821" s="10" t="s">
        <v>1642</v>
      </c>
      <c r="R821" s="16" t="s">
        <v>517</v>
      </c>
      <c r="S821" s="17"/>
    </row>
    <row r="822" spans="1:19" ht="52.5" customHeight="1">
      <c r="A822" s="212">
        <v>819</v>
      </c>
      <c r="B822" s="14" t="s">
        <v>1644</v>
      </c>
      <c r="C822" s="153"/>
      <c r="D822" s="153">
        <v>760</v>
      </c>
      <c r="E822" s="7">
        <f t="shared" si="34"/>
        <v>-760</v>
      </c>
      <c r="F822" s="14" t="s">
        <v>1643</v>
      </c>
      <c r="G822" s="9" t="s">
        <v>1586</v>
      </c>
      <c r="H822" s="9" t="s">
        <v>1286</v>
      </c>
      <c r="I822" s="9" t="s">
        <v>703</v>
      </c>
      <c r="J822" s="10"/>
      <c r="K822" s="9" t="s">
        <v>513</v>
      </c>
      <c r="L822" s="10" t="str">
        <f t="shared" si="35"/>
        <v>利用者の個人負担の軽減に対する補助</v>
      </c>
      <c r="M822" s="215" t="s">
        <v>153</v>
      </c>
      <c r="N822" s="9" t="s">
        <v>2030</v>
      </c>
      <c r="O822" s="10">
        <v>3</v>
      </c>
      <c r="P822" s="169" t="s">
        <v>515</v>
      </c>
      <c r="Q822" s="10" t="s">
        <v>2945</v>
      </c>
      <c r="R822" s="16" t="s">
        <v>517</v>
      </c>
      <c r="S822" s="17"/>
    </row>
    <row r="823" spans="1:19" ht="52.5" customHeight="1">
      <c r="A823" s="212">
        <v>820</v>
      </c>
      <c r="B823" s="14" t="s">
        <v>2438</v>
      </c>
      <c r="C823" s="153"/>
      <c r="D823" s="153">
        <v>1200</v>
      </c>
      <c r="E823" s="7">
        <f t="shared" si="34"/>
        <v>-1200</v>
      </c>
      <c r="F823" s="14" t="s">
        <v>2946</v>
      </c>
      <c r="G823" s="9" t="s">
        <v>520</v>
      </c>
      <c r="H823" s="9" t="s">
        <v>1286</v>
      </c>
      <c r="I823" s="9" t="s">
        <v>526</v>
      </c>
      <c r="J823" s="10"/>
      <c r="K823" s="9" t="s">
        <v>513</v>
      </c>
      <c r="L823" s="10" t="str">
        <f t="shared" si="35"/>
        <v>団体の事業費に対する補助</v>
      </c>
      <c r="M823" s="215" t="s">
        <v>153</v>
      </c>
      <c r="N823" s="9" t="s">
        <v>2030</v>
      </c>
      <c r="O823" s="10">
        <v>1</v>
      </c>
      <c r="P823" s="169" t="s">
        <v>609</v>
      </c>
      <c r="Q823" s="10" t="s">
        <v>2947</v>
      </c>
      <c r="R823" s="16" t="s">
        <v>517</v>
      </c>
      <c r="S823" s="17"/>
    </row>
    <row r="824" spans="1:19" ht="52.5" customHeight="1">
      <c r="A824" s="212">
        <v>821</v>
      </c>
      <c r="B824" s="14" t="s">
        <v>2439</v>
      </c>
      <c r="C824" s="153"/>
      <c r="D824" s="153">
        <v>300</v>
      </c>
      <c r="E824" s="7">
        <f t="shared" si="34"/>
        <v>-300</v>
      </c>
      <c r="F824" s="14" t="s">
        <v>2948</v>
      </c>
      <c r="G824" s="9" t="s">
        <v>520</v>
      </c>
      <c r="H824" s="9" t="s">
        <v>1286</v>
      </c>
      <c r="I824" s="9" t="s">
        <v>526</v>
      </c>
      <c r="J824" s="18"/>
      <c r="K824" s="9" t="s">
        <v>513</v>
      </c>
      <c r="L824" s="10" t="str">
        <f t="shared" si="35"/>
        <v>団体の事業費に対する補助</v>
      </c>
      <c r="M824" s="215" t="s">
        <v>153</v>
      </c>
      <c r="N824" s="9" t="s">
        <v>514</v>
      </c>
      <c r="O824" s="10" t="s">
        <v>1109</v>
      </c>
      <c r="P824" s="169" t="s">
        <v>2489</v>
      </c>
      <c r="Q824" s="10" t="s">
        <v>2949</v>
      </c>
      <c r="R824" s="16" t="s">
        <v>517</v>
      </c>
      <c r="S824" s="17"/>
    </row>
    <row r="825" spans="1:19" ht="52.5" customHeight="1">
      <c r="A825" s="212">
        <v>822</v>
      </c>
      <c r="B825" s="14" t="s">
        <v>1645</v>
      </c>
      <c r="C825" s="153"/>
      <c r="D825" s="153">
        <v>815</v>
      </c>
      <c r="E825" s="7">
        <f t="shared" si="34"/>
        <v>-815</v>
      </c>
      <c r="F825" s="14" t="s">
        <v>1646</v>
      </c>
      <c r="G825" s="15" t="s">
        <v>2062</v>
      </c>
      <c r="H825" s="9" t="s">
        <v>1286</v>
      </c>
      <c r="I825" s="9" t="s">
        <v>2010</v>
      </c>
      <c r="J825" s="10"/>
      <c r="K825" s="9" t="s">
        <v>513</v>
      </c>
      <c r="L825" s="10" t="str">
        <f t="shared" si="35"/>
        <v>イベントの運営費（事務費等）に対する補助</v>
      </c>
      <c r="M825" s="215" t="s">
        <v>1647</v>
      </c>
      <c r="N825" s="9" t="s">
        <v>2030</v>
      </c>
      <c r="O825" s="10">
        <v>1</v>
      </c>
      <c r="P825" s="169" t="s">
        <v>533</v>
      </c>
      <c r="Q825" s="56" t="s">
        <v>1648</v>
      </c>
      <c r="R825" s="16" t="s">
        <v>517</v>
      </c>
      <c r="S825" s="89"/>
    </row>
    <row r="826" spans="1:19" ht="52.5" customHeight="1">
      <c r="A826" s="212">
        <v>823</v>
      </c>
      <c r="B826" s="14" t="s">
        <v>1649</v>
      </c>
      <c r="C826" s="153"/>
      <c r="D826" s="153">
        <v>900</v>
      </c>
      <c r="E826" s="7">
        <f t="shared" si="34"/>
        <v>-900</v>
      </c>
      <c r="F826" s="14" t="s">
        <v>2950</v>
      </c>
      <c r="G826" s="15" t="s">
        <v>2062</v>
      </c>
      <c r="H826" s="9" t="s">
        <v>1286</v>
      </c>
      <c r="I826" s="9" t="s">
        <v>2010</v>
      </c>
      <c r="J826" s="10"/>
      <c r="K826" s="9" t="s">
        <v>513</v>
      </c>
      <c r="L826" s="10" t="str">
        <f t="shared" si="35"/>
        <v>イベントの運営費（事務費等）に対する補助</v>
      </c>
      <c r="M826" s="215" t="s">
        <v>1647</v>
      </c>
      <c r="N826" s="9" t="s">
        <v>523</v>
      </c>
      <c r="O826" s="10">
        <v>1</v>
      </c>
      <c r="P826" s="169" t="s">
        <v>2054</v>
      </c>
      <c r="Q826" s="56" t="s">
        <v>1650</v>
      </c>
      <c r="R826" s="16" t="s">
        <v>517</v>
      </c>
      <c r="S826" s="89"/>
    </row>
    <row r="827" spans="1:19" ht="52.5" customHeight="1">
      <c r="A827" s="212">
        <v>824</v>
      </c>
      <c r="B827" s="135" t="s">
        <v>1651</v>
      </c>
      <c r="C827" s="153"/>
      <c r="D827" s="153">
        <v>100</v>
      </c>
      <c r="E827" s="7">
        <f t="shared" si="34"/>
        <v>-100</v>
      </c>
      <c r="F827" s="14" t="s">
        <v>1652</v>
      </c>
      <c r="G827" s="9" t="s">
        <v>520</v>
      </c>
      <c r="H827" s="9" t="s">
        <v>1286</v>
      </c>
      <c r="I827" s="9" t="s">
        <v>526</v>
      </c>
      <c r="J827" s="90"/>
      <c r="K827" s="9" t="s">
        <v>513</v>
      </c>
      <c r="L827" s="10" t="str">
        <f t="shared" si="35"/>
        <v>団体の事業費に対する補助</v>
      </c>
      <c r="M827" s="215" t="s">
        <v>1647</v>
      </c>
      <c r="N827" s="9" t="s">
        <v>2030</v>
      </c>
      <c r="O827" s="10">
        <v>1</v>
      </c>
      <c r="P827" s="169" t="s">
        <v>749</v>
      </c>
      <c r="Q827" s="56" t="s">
        <v>1653</v>
      </c>
      <c r="R827" s="16" t="s">
        <v>552</v>
      </c>
      <c r="S827" s="89"/>
    </row>
    <row r="828" spans="1:19" ht="52.5" customHeight="1">
      <c r="A828" s="212">
        <v>825</v>
      </c>
      <c r="B828" s="14" t="s">
        <v>1654</v>
      </c>
      <c r="C828" s="153"/>
      <c r="D828" s="153">
        <v>800</v>
      </c>
      <c r="E828" s="7">
        <f t="shared" si="34"/>
        <v>-800</v>
      </c>
      <c r="F828" s="14" t="s">
        <v>1655</v>
      </c>
      <c r="G828" s="9" t="s">
        <v>1656</v>
      </c>
      <c r="H828" s="9" t="s">
        <v>1286</v>
      </c>
      <c r="I828" s="9" t="s">
        <v>526</v>
      </c>
      <c r="J828" s="10"/>
      <c r="K828" s="9" t="s">
        <v>513</v>
      </c>
      <c r="L828" s="10" t="str">
        <f t="shared" si="35"/>
        <v>青少年健全育成・子育て支援・生涯学習・文化活動・国際交流・環境保全・まちづくりの事業費に対する補助</v>
      </c>
      <c r="M828" s="215" t="s">
        <v>1647</v>
      </c>
      <c r="N828" s="9" t="s">
        <v>2030</v>
      </c>
      <c r="O828" s="10">
        <v>10</v>
      </c>
      <c r="P828" s="169" t="s">
        <v>536</v>
      </c>
      <c r="Q828" s="10" t="s">
        <v>1657</v>
      </c>
      <c r="R828" s="16" t="s">
        <v>517</v>
      </c>
      <c r="S828" s="89"/>
    </row>
    <row r="829" spans="1:19" ht="52.5" customHeight="1">
      <c r="A829" s="212">
        <v>826</v>
      </c>
      <c r="B829" s="14" t="s">
        <v>1658</v>
      </c>
      <c r="C829" s="153"/>
      <c r="D829" s="153">
        <v>4160</v>
      </c>
      <c r="E829" s="7">
        <f t="shared" si="34"/>
        <v>-4160</v>
      </c>
      <c r="F829" s="14" t="s">
        <v>1659</v>
      </c>
      <c r="G829" s="91" t="s">
        <v>520</v>
      </c>
      <c r="H829" s="9" t="s">
        <v>1286</v>
      </c>
      <c r="I829" s="9" t="s">
        <v>2010</v>
      </c>
      <c r="J829" s="10"/>
      <c r="K829" s="9" t="s">
        <v>513</v>
      </c>
      <c r="L829" s="10" t="str">
        <f t="shared" si="35"/>
        <v>団体の運営費（事務費等）に対する補助</v>
      </c>
      <c r="M829" s="215" t="s">
        <v>1647</v>
      </c>
      <c r="N829" s="9" t="s">
        <v>2030</v>
      </c>
      <c r="O829" s="10">
        <v>100</v>
      </c>
      <c r="P829" s="169" t="s">
        <v>536</v>
      </c>
      <c r="Q829" s="10" t="s">
        <v>1660</v>
      </c>
      <c r="R829" s="16" t="s">
        <v>517</v>
      </c>
      <c r="S829" s="89"/>
    </row>
    <row r="830" spans="1:19" ht="52.5" customHeight="1">
      <c r="A830" s="212">
        <v>827</v>
      </c>
      <c r="B830" s="14" t="s">
        <v>3040</v>
      </c>
      <c r="C830" s="153"/>
      <c r="D830" s="153">
        <v>30</v>
      </c>
      <c r="E830" s="7">
        <f t="shared" si="34"/>
        <v>-30</v>
      </c>
      <c r="F830" s="14" t="s">
        <v>3082</v>
      </c>
      <c r="G830" s="15" t="s">
        <v>1023</v>
      </c>
      <c r="H830" s="9" t="s">
        <v>1286</v>
      </c>
      <c r="I830" s="9" t="s">
        <v>511</v>
      </c>
      <c r="J830" s="18" t="s">
        <v>1922</v>
      </c>
      <c r="K830" s="9" t="s">
        <v>513</v>
      </c>
      <c r="L830" s="10" t="str">
        <f t="shared" si="35"/>
        <v>施設の管理運営に対する補助</v>
      </c>
      <c r="M830" s="215" t="s">
        <v>1647</v>
      </c>
      <c r="N830" s="9" t="s">
        <v>2030</v>
      </c>
      <c r="O830" s="10">
        <v>1</v>
      </c>
      <c r="P830" s="169" t="s">
        <v>529</v>
      </c>
      <c r="Q830" s="56" t="s">
        <v>3083</v>
      </c>
      <c r="R830" s="16" t="s">
        <v>517</v>
      </c>
      <c r="S830" s="89"/>
    </row>
    <row r="831" spans="1:19" ht="52.5" customHeight="1">
      <c r="A831" s="212">
        <v>828</v>
      </c>
      <c r="B831" s="14" t="s">
        <v>2440</v>
      </c>
      <c r="C831" s="153"/>
      <c r="D831" s="153">
        <v>438</v>
      </c>
      <c r="E831" s="7">
        <f t="shared" si="34"/>
        <v>-438</v>
      </c>
      <c r="F831" s="14" t="s">
        <v>3084</v>
      </c>
      <c r="G831" s="15" t="s">
        <v>520</v>
      </c>
      <c r="H831" s="9" t="s">
        <v>1286</v>
      </c>
      <c r="I831" s="9" t="s">
        <v>526</v>
      </c>
      <c r="J831" s="10"/>
      <c r="K831" s="9" t="s">
        <v>513</v>
      </c>
      <c r="L831" s="10" t="str">
        <f t="shared" si="35"/>
        <v>団体の事業費に対する補助</v>
      </c>
      <c r="M831" s="215" t="s">
        <v>1647</v>
      </c>
      <c r="N831" s="9" t="s">
        <v>2030</v>
      </c>
      <c r="O831" s="10">
        <v>15</v>
      </c>
      <c r="P831" s="169" t="s">
        <v>2036</v>
      </c>
      <c r="Q831" s="56" t="s">
        <v>1661</v>
      </c>
      <c r="R831" s="16" t="s">
        <v>2027</v>
      </c>
      <c r="S831" s="89"/>
    </row>
    <row r="832" spans="1:19" ht="52.5" customHeight="1">
      <c r="A832" s="212">
        <v>829</v>
      </c>
      <c r="B832" s="14" t="s">
        <v>1662</v>
      </c>
      <c r="C832" s="153"/>
      <c r="D832" s="153">
        <v>1287</v>
      </c>
      <c r="E832" s="7">
        <f t="shared" si="34"/>
        <v>-1287</v>
      </c>
      <c r="F832" s="14" t="s">
        <v>1663</v>
      </c>
      <c r="G832" s="15" t="s">
        <v>520</v>
      </c>
      <c r="H832" s="9" t="s">
        <v>1286</v>
      </c>
      <c r="I832" s="9" t="s">
        <v>526</v>
      </c>
      <c r="J832" s="10"/>
      <c r="K832" s="9" t="s">
        <v>513</v>
      </c>
      <c r="L832" s="10" t="str">
        <f t="shared" si="35"/>
        <v>団体の事業費に対する補助</v>
      </c>
      <c r="M832" s="215" t="s">
        <v>1647</v>
      </c>
      <c r="N832" s="9" t="s">
        <v>2030</v>
      </c>
      <c r="O832" s="10">
        <v>1</v>
      </c>
      <c r="P832" s="169" t="s">
        <v>2058</v>
      </c>
      <c r="Q832" s="56" t="s">
        <v>1664</v>
      </c>
      <c r="R832" s="16" t="s">
        <v>2027</v>
      </c>
      <c r="S832" s="89"/>
    </row>
    <row r="833" spans="1:19" ht="52.5" customHeight="1">
      <c r="A833" s="212">
        <v>830</v>
      </c>
      <c r="B833" s="14" t="s">
        <v>2441</v>
      </c>
      <c r="C833" s="153"/>
      <c r="D833" s="153">
        <v>1642</v>
      </c>
      <c r="E833" s="7">
        <f t="shared" si="34"/>
        <v>-1642</v>
      </c>
      <c r="F833" s="14" t="s">
        <v>2951</v>
      </c>
      <c r="G833" s="15" t="s">
        <v>520</v>
      </c>
      <c r="H833" s="9" t="s">
        <v>1286</v>
      </c>
      <c r="I833" s="9" t="s">
        <v>526</v>
      </c>
      <c r="J833" s="10"/>
      <c r="K833" s="9" t="s">
        <v>513</v>
      </c>
      <c r="L833" s="10" t="str">
        <f t="shared" si="35"/>
        <v>団体の事業費に対する補助</v>
      </c>
      <c r="M833" s="215" t="s">
        <v>1647</v>
      </c>
      <c r="N833" s="9" t="s">
        <v>2030</v>
      </c>
      <c r="O833" s="10">
        <v>1</v>
      </c>
      <c r="P833" s="169" t="s">
        <v>2058</v>
      </c>
      <c r="Q833" s="56" t="s">
        <v>2952</v>
      </c>
      <c r="R833" s="16" t="s">
        <v>2027</v>
      </c>
      <c r="S833" s="89"/>
    </row>
    <row r="834" spans="1:19" ht="52.5" customHeight="1">
      <c r="A834" s="212">
        <v>831</v>
      </c>
      <c r="B834" s="14" t="s">
        <v>1665</v>
      </c>
      <c r="C834" s="153"/>
      <c r="D834" s="153">
        <v>405</v>
      </c>
      <c r="E834" s="7">
        <f t="shared" si="34"/>
        <v>-405</v>
      </c>
      <c r="F834" s="14" t="s">
        <v>1666</v>
      </c>
      <c r="G834" s="15" t="s">
        <v>520</v>
      </c>
      <c r="H834" s="9" t="s">
        <v>1286</v>
      </c>
      <c r="I834" s="9" t="s">
        <v>2010</v>
      </c>
      <c r="J834" s="10"/>
      <c r="K834" s="9" t="s">
        <v>513</v>
      </c>
      <c r="L834" s="10" t="str">
        <f t="shared" si="35"/>
        <v>団体の運営費（事務費等）に対する補助</v>
      </c>
      <c r="M834" s="215" t="s">
        <v>1647</v>
      </c>
      <c r="N834" s="9" t="s">
        <v>2030</v>
      </c>
      <c r="O834" s="10">
        <v>1</v>
      </c>
      <c r="P834" s="169" t="s">
        <v>2058</v>
      </c>
      <c r="Q834" s="56" t="s">
        <v>1124</v>
      </c>
      <c r="R834" s="16" t="s">
        <v>2027</v>
      </c>
      <c r="S834" s="89"/>
    </row>
    <row r="835" spans="1:19" ht="52.5" customHeight="1">
      <c r="A835" s="212">
        <v>832</v>
      </c>
      <c r="B835" s="14" t="s">
        <v>3041</v>
      </c>
      <c r="C835" s="153"/>
      <c r="D835" s="153">
        <v>3000</v>
      </c>
      <c r="E835" s="7">
        <f t="shared" si="34"/>
        <v>-3000</v>
      </c>
      <c r="F835" s="14" t="s">
        <v>1125</v>
      </c>
      <c r="G835" s="15" t="s">
        <v>2062</v>
      </c>
      <c r="H835" s="9" t="s">
        <v>1286</v>
      </c>
      <c r="I835" s="9" t="s">
        <v>2010</v>
      </c>
      <c r="J835" s="10"/>
      <c r="K835" s="9" t="s">
        <v>513</v>
      </c>
      <c r="L835" s="10" t="str">
        <f t="shared" si="35"/>
        <v>イベントの運営費（事務費等）に対する補助</v>
      </c>
      <c r="M835" s="215" t="s">
        <v>1647</v>
      </c>
      <c r="N835" s="9" t="s">
        <v>2030</v>
      </c>
      <c r="O835" s="10">
        <v>1</v>
      </c>
      <c r="P835" s="169" t="s">
        <v>2058</v>
      </c>
      <c r="Q835" s="56" t="s">
        <v>1126</v>
      </c>
      <c r="R835" s="16" t="s">
        <v>517</v>
      </c>
      <c r="S835" s="89"/>
    </row>
    <row r="836" spans="1:19" ht="52.5" customHeight="1">
      <c r="A836" s="212">
        <v>833</v>
      </c>
      <c r="B836" s="14" t="s">
        <v>1127</v>
      </c>
      <c r="C836" s="153"/>
      <c r="D836" s="153">
        <v>339</v>
      </c>
      <c r="E836" s="7">
        <f t="shared" si="34"/>
        <v>-339</v>
      </c>
      <c r="F836" s="14" t="s">
        <v>1128</v>
      </c>
      <c r="G836" s="9" t="s">
        <v>2062</v>
      </c>
      <c r="H836" s="9" t="s">
        <v>1286</v>
      </c>
      <c r="I836" s="9" t="s">
        <v>2010</v>
      </c>
      <c r="J836" s="10"/>
      <c r="K836" s="9" t="s">
        <v>513</v>
      </c>
      <c r="L836" s="10" t="str">
        <f t="shared" si="35"/>
        <v>イベントの運営費（事務費等）に対する補助</v>
      </c>
      <c r="M836" s="215" t="s">
        <v>1647</v>
      </c>
      <c r="N836" s="9" t="s">
        <v>2030</v>
      </c>
      <c r="O836" s="10">
        <v>1</v>
      </c>
      <c r="P836" s="169" t="s">
        <v>2058</v>
      </c>
      <c r="Q836" s="56" t="s">
        <v>1129</v>
      </c>
      <c r="R836" s="16" t="s">
        <v>517</v>
      </c>
      <c r="S836" s="89"/>
    </row>
    <row r="837" spans="1:19" ht="52.5" customHeight="1">
      <c r="A837" s="212">
        <v>834</v>
      </c>
      <c r="B837" s="27" t="s">
        <v>1625</v>
      </c>
      <c r="C837" s="153"/>
      <c r="D837" s="155">
        <v>50</v>
      </c>
      <c r="E837" s="7">
        <f aca="true" t="shared" si="36" ref="E837:E900">C837-D837</f>
        <v>-50</v>
      </c>
      <c r="F837" s="27" t="s">
        <v>1524</v>
      </c>
      <c r="G837" s="79" t="s">
        <v>2062</v>
      </c>
      <c r="H837" s="9" t="s">
        <v>1286</v>
      </c>
      <c r="I837" s="9" t="s">
        <v>2010</v>
      </c>
      <c r="J837" s="10"/>
      <c r="K837" s="9" t="s">
        <v>513</v>
      </c>
      <c r="L837" s="10" t="str">
        <f t="shared" si="35"/>
        <v>イベントの運営費（事務費等）に対する補助</v>
      </c>
      <c r="M837" s="215" t="s">
        <v>1647</v>
      </c>
      <c r="N837" s="9" t="s">
        <v>2030</v>
      </c>
      <c r="O837" s="31">
        <v>1</v>
      </c>
      <c r="P837" s="71" t="s">
        <v>2016</v>
      </c>
      <c r="Q837" s="56" t="s">
        <v>146</v>
      </c>
      <c r="R837" s="16" t="s">
        <v>2027</v>
      </c>
      <c r="S837" s="89"/>
    </row>
    <row r="838" spans="1:19" ht="52.5" customHeight="1">
      <c r="A838" s="212">
        <v>835</v>
      </c>
      <c r="B838" s="27" t="s">
        <v>1130</v>
      </c>
      <c r="C838" s="153"/>
      <c r="D838" s="155">
        <v>2900</v>
      </c>
      <c r="E838" s="7">
        <f t="shared" si="36"/>
        <v>-2900</v>
      </c>
      <c r="F838" s="27" t="s">
        <v>3085</v>
      </c>
      <c r="G838" s="27" t="s">
        <v>2854</v>
      </c>
      <c r="H838" s="9" t="s">
        <v>1286</v>
      </c>
      <c r="I838" s="9" t="s">
        <v>526</v>
      </c>
      <c r="J838" s="31"/>
      <c r="K838" s="9" t="s">
        <v>513</v>
      </c>
      <c r="L838" s="10" t="str">
        <f t="shared" si="35"/>
        <v>災害時要援護者支援活動の事業費に対する補助</v>
      </c>
      <c r="M838" s="215" t="s">
        <v>1647</v>
      </c>
      <c r="N838" s="9" t="s">
        <v>2030</v>
      </c>
      <c r="O838" s="31">
        <v>15</v>
      </c>
      <c r="P838" s="71" t="s">
        <v>528</v>
      </c>
      <c r="Q838" s="31" t="s">
        <v>1131</v>
      </c>
      <c r="R838" s="16" t="s">
        <v>517</v>
      </c>
      <c r="S838" s="89"/>
    </row>
    <row r="839" spans="1:19" ht="52.5" customHeight="1">
      <c r="A839" s="212">
        <v>836</v>
      </c>
      <c r="B839" s="27" t="s">
        <v>1132</v>
      </c>
      <c r="C839" s="153"/>
      <c r="D839" s="155">
        <v>500</v>
      </c>
      <c r="E839" s="7">
        <f t="shared" si="36"/>
        <v>-500</v>
      </c>
      <c r="F839" s="14" t="s">
        <v>1133</v>
      </c>
      <c r="G839" s="27" t="s">
        <v>2953</v>
      </c>
      <c r="H839" s="9" t="s">
        <v>1286</v>
      </c>
      <c r="I839" s="9" t="s">
        <v>511</v>
      </c>
      <c r="J839" s="56" t="s">
        <v>2954</v>
      </c>
      <c r="K839" s="9" t="s">
        <v>513</v>
      </c>
      <c r="L839" s="10" t="str">
        <f t="shared" si="35"/>
        <v>交付先が設置する都筑区地域福祉保健計画「つづき あい」基金の区民・団体等に対する基金造成に対する補助</v>
      </c>
      <c r="M839" s="215" t="s">
        <v>1647</v>
      </c>
      <c r="N839" s="9" t="s">
        <v>550</v>
      </c>
      <c r="O839" s="31">
        <v>1</v>
      </c>
      <c r="P839" s="71" t="s">
        <v>555</v>
      </c>
      <c r="Q839" s="34" t="s">
        <v>1134</v>
      </c>
      <c r="R839" s="16" t="s">
        <v>517</v>
      </c>
      <c r="S839" s="89"/>
    </row>
    <row r="840" spans="1:19" ht="52.5" customHeight="1">
      <c r="A840" s="212">
        <v>837</v>
      </c>
      <c r="B840" s="27" t="s">
        <v>2123</v>
      </c>
      <c r="C840" s="153"/>
      <c r="D840" s="155">
        <v>1600</v>
      </c>
      <c r="E840" s="7">
        <f t="shared" si="36"/>
        <v>-1600</v>
      </c>
      <c r="F840" s="14" t="s">
        <v>1552</v>
      </c>
      <c r="G840" s="27" t="s">
        <v>520</v>
      </c>
      <c r="H840" s="9" t="s">
        <v>1286</v>
      </c>
      <c r="I840" s="9" t="s">
        <v>526</v>
      </c>
      <c r="J840" s="56"/>
      <c r="K840" s="9" t="s">
        <v>513</v>
      </c>
      <c r="L840" s="10" t="str">
        <f t="shared" si="35"/>
        <v>団体の事業費に対する補助</v>
      </c>
      <c r="M840" s="215" t="s">
        <v>1647</v>
      </c>
      <c r="N840" s="9" t="s">
        <v>2030</v>
      </c>
      <c r="O840" s="31">
        <v>8</v>
      </c>
      <c r="P840" s="71" t="s">
        <v>2036</v>
      </c>
      <c r="Q840" s="34" t="s">
        <v>1135</v>
      </c>
      <c r="R840" s="16" t="s">
        <v>2027</v>
      </c>
      <c r="S840" s="89"/>
    </row>
    <row r="841" spans="1:19" ht="52.5" customHeight="1">
      <c r="A841" s="212">
        <v>838</v>
      </c>
      <c r="B841" s="27" t="s">
        <v>1525</v>
      </c>
      <c r="C841" s="153"/>
      <c r="D841" s="155">
        <v>110</v>
      </c>
      <c r="E841" s="7">
        <f t="shared" si="36"/>
        <v>-110</v>
      </c>
      <c r="F841" s="14" t="s">
        <v>1663</v>
      </c>
      <c r="G841" s="27" t="s">
        <v>520</v>
      </c>
      <c r="H841" s="9" t="s">
        <v>1286</v>
      </c>
      <c r="I841" s="9" t="s">
        <v>526</v>
      </c>
      <c r="J841" s="56"/>
      <c r="K841" s="9" t="s">
        <v>513</v>
      </c>
      <c r="L841" s="10" t="str">
        <f t="shared" si="35"/>
        <v>団体の事業費に対する補助</v>
      </c>
      <c r="M841" s="215" t="s">
        <v>1647</v>
      </c>
      <c r="N841" s="9" t="s">
        <v>2030</v>
      </c>
      <c r="O841" s="31">
        <v>1</v>
      </c>
      <c r="P841" s="71" t="s">
        <v>2036</v>
      </c>
      <c r="Q841" s="34" t="s">
        <v>1136</v>
      </c>
      <c r="R841" s="16" t="s">
        <v>2027</v>
      </c>
      <c r="S841" s="89"/>
    </row>
    <row r="842" spans="1:19" ht="52.5" customHeight="1">
      <c r="A842" s="212">
        <v>839</v>
      </c>
      <c r="B842" s="27" t="s">
        <v>1137</v>
      </c>
      <c r="C842" s="153"/>
      <c r="D842" s="155">
        <v>380</v>
      </c>
      <c r="E842" s="7">
        <f t="shared" si="36"/>
        <v>-380</v>
      </c>
      <c r="F842" s="14" t="s">
        <v>1138</v>
      </c>
      <c r="G842" s="27" t="s">
        <v>520</v>
      </c>
      <c r="H842" s="9" t="s">
        <v>1286</v>
      </c>
      <c r="I842" s="9" t="s">
        <v>526</v>
      </c>
      <c r="J842" s="56"/>
      <c r="K842" s="9" t="s">
        <v>513</v>
      </c>
      <c r="L842" s="10" t="str">
        <f t="shared" si="35"/>
        <v>団体の事業費に対する補助</v>
      </c>
      <c r="M842" s="215" t="s">
        <v>1647</v>
      </c>
      <c r="N842" s="9" t="s">
        <v>2030</v>
      </c>
      <c r="O842" s="31">
        <v>6</v>
      </c>
      <c r="P842" s="71" t="s">
        <v>2012</v>
      </c>
      <c r="Q842" s="34" t="s">
        <v>2955</v>
      </c>
      <c r="R842" s="16" t="s">
        <v>517</v>
      </c>
      <c r="S842" s="89"/>
    </row>
    <row r="843" spans="1:19" ht="52.5" customHeight="1">
      <c r="A843" s="212">
        <v>840</v>
      </c>
      <c r="B843" s="27" t="s">
        <v>1139</v>
      </c>
      <c r="C843" s="155"/>
      <c r="D843" s="155">
        <v>880</v>
      </c>
      <c r="E843" s="7">
        <f t="shared" si="36"/>
        <v>-880</v>
      </c>
      <c r="F843" s="14" t="s">
        <v>1140</v>
      </c>
      <c r="G843" s="27" t="s">
        <v>520</v>
      </c>
      <c r="H843" s="9" t="s">
        <v>1286</v>
      </c>
      <c r="I843" s="9" t="s">
        <v>2010</v>
      </c>
      <c r="J843" s="56"/>
      <c r="K843" s="9" t="s">
        <v>513</v>
      </c>
      <c r="L843" s="10" t="str">
        <f t="shared" si="35"/>
        <v>団体の運営費（事務費等）に対する補助</v>
      </c>
      <c r="M843" s="215" t="s">
        <v>1647</v>
      </c>
      <c r="N843" s="9" t="s">
        <v>2030</v>
      </c>
      <c r="O843" s="31">
        <v>22</v>
      </c>
      <c r="P843" s="71" t="s">
        <v>560</v>
      </c>
      <c r="Q843" s="34" t="s">
        <v>1141</v>
      </c>
      <c r="R843" s="16" t="s">
        <v>2027</v>
      </c>
      <c r="S843" s="89"/>
    </row>
    <row r="844" spans="1:19" ht="52.5" customHeight="1">
      <c r="A844" s="212">
        <v>841</v>
      </c>
      <c r="B844" s="27" t="s">
        <v>2442</v>
      </c>
      <c r="C844" s="155"/>
      <c r="D844" s="155">
        <v>50</v>
      </c>
      <c r="E844" s="7">
        <f t="shared" si="36"/>
        <v>-50</v>
      </c>
      <c r="F844" s="27" t="s">
        <v>2956</v>
      </c>
      <c r="G844" s="79" t="s">
        <v>520</v>
      </c>
      <c r="H844" s="9" t="s">
        <v>1286</v>
      </c>
      <c r="I844" s="9" t="s">
        <v>535</v>
      </c>
      <c r="J844" s="10"/>
      <c r="K844" s="9" t="s">
        <v>513</v>
      </c>
      <c r="L844" s="10" t="str">
        <f t="shared" si="35"/>
        <v>団体の賃借料に対する補助</v>
      </c>
      <c r="M844" s="215" t="s">
        <v>1647</v>
      </c>
      <c r="N844" s="9" t="s">
        <v>514</v>
      </c>
      <c r="O844" s="31">
        <v>20</v>
      </c>
      <c r="P844" s="71" t="s">
        <v>609</v>
      </c>
      <c r="Q844" s="56" t="s">
        <v>2957</v>
      </c>
      <c r="R844" s="16" t="s">
        <v>517</v>
      </c>
      <c r="S844" s="89"/>
    </row>
    <row r="845" spans="1:19" ht="52.5" customHeight="1">
      <c r="A845" s="212">
        <v>842</v>
      </c>
      <c r="B845" s="27" t="s">
        <v>3042</v>
      </c>
      <c r="C845" s="155"/>
      <c r="D845" s="155">
        <v>300</v>
      </c>
      <c r="E845" s="7">
        <f t="shared" si="36"/>
        <v>-300</v>
      </c>
      <c r="F845" s="27" t="s">
        <v>2958</v>
      </c>
      <c r="G845" s="15" t="s">
        <v>2062</v>
      </c>
      <c r="H845" s="9" t="s">
        <v>1286</v>
      </c>
      <c r="I845" s="9" t="s">
        <v>2010</v>
      </c>
      <c r="J845" s="10"/>
      <c r="K845" s="9" t="s">
        <v>513</v>
      </c>
      <c r="L845" s="10" t="str">
        <f t="shared" si="35"/>
        <v>イベントの運営費（事務費等）に対する補助</v>
      </c>
      <c r="M845" s="215" t="s">
        <v>1647</v>
      </c>
      <c r="N845" s="9" t="s">
        <v>2030</v>
      </c>
      <c r="O845" s="31">
        <v>1</v>
      </c>
      <c r="P845" s="71" t="s">
        <v>2489</v>
      </c>
      <c r="Q845" s="196" t="s">
        <v>2959</v>
      </c>
      <c r="R845" s="16" t="s">
        <v>552</v>
      </c>
      <c r="S845" s="89"/>
    </row>
    <row r="846" spans="1:19" ht="52.5" customHeight="1">
      <c r="A846" s="212">
        <v>843</v>
      </c>
      <c r="B846" s="27" t="s">
        <v>3043</v>
      </c>
      <c r="C846" s="155"/>
      <c r="D846" s="155">
        <v>410</v>
      </c>
      <c r="E846" s="7">
        <f t="shared" si="36"/>
        <v>-410</v>
      </c>
      <c r="F846" s="27" t="s">
        <v>2960</v>
      </c>
      <c r="G846" s="9" t="s">
        <v>2062</v>
      </c>
      <c r="H846" s="9" t="s">
        <v>1286</v>
      </c>
      <c r="I846" s="9" t="s">
        <v>2010</v>
      </c>
      <c r="J846" s="10"/>
      <c r="K846" s="9" t="s">
        <v>513</v>
      </c>
      <c r="L846" s="10" t="str">
        <f t="shared" si="35"/>
        <v>イベントの運営費（事務費等）に対する補助</v>
      </c>
      <c r="M846" s="215" t="s">
        <v>1647</v>
      </c>
      <c r="N846" s="9" t="s">
        <v>514</v>
      </c>
      <c r="O846" s="31">
        <v>1</v>
      </c>
      <c r="P846" s="71" t="s">
        <v>609</v>
      </c>
      <c r="Q846" s="196" t="s">
        <v>3086</v>
      </c>
      <c r="R846" s="16" t="s">
        <v>517</v>
      </c>
      <c r="S846" s="89"/>
    </row>
    <row r="847" spans="1:19" ht="52.5" customHeight="1">
      <c r="A847" s="212">
        <v>844</v>
      </c>
      <c r="B847" s="14" t="s">
        <v>2443</v>
      </c>
      <c r="C847" s="155"/>
      <c r="D847" s="153">
        <v>400</v>
      </c>
      <c r="E847" s="7">
        <f t="shared" si="36"/>
        <v>-400</v>
      </c>
      <c r="F847" s="14" t="s">
        <v>2961</v>
      </c>
      <c r="G847" s="9" t="s">
        <v>2962</v>
      </c>
      <c r="H847" s="9" t="s">
        <v>1286</v>
      </c>
      <c r="I847" s="9" t="s">
        <v>526</v>
      </c>
      <c r="J847" s="10"/>
      <c r="K847" s="9" t="s">
        <v>513</v>
      </c>
      <c r="L847" s="10" t="str">
        <f t="shared" si="35"/>
        <v>ひとり暮らし高齢者等の事業費に対する補助</v>
      </c>
      <c r="M847" s="215" t="s">
        <v>1647</v>
      </c>
      <c r="N847" s="9" t="s">
        <v>514</v>
      </c>
      <c r="O847" s="10">
        <v>10</v>
      </c>
      <c r="P847" s="169" t="s">
        <v>2489</v>
      </c>
      <c r="Q847" s="10" t="s">
        <v>2963</v>
      </c>
      <c r="R847" s="16" t="s">
        <v>517</v>
      </c>
      <c r="S847" s="92"/>
    </row>
    <row r="848" spans="1:19" ht="52.5" customHeight="1">
      <c r="A848" s="212">
        <v>845</v>
      </c>
      <c r="B848" s="14" t="s">
        <v>3044</v>
      </c>
      <c r="C848" s="155"/>
      <c r="D848" s="153">
        <v>200</v>
      </c>
      <c r="E848" s="7">
        <f t="shared" si="36"/>
        <v>-200</v>
      </c>
      <c r="F848" s="27" t="s">
        <v>3087</v>
      </c>
      <c r="G848" s="9" t="s">
        <v>520</v>
      </c>
      <c r="H848" s="9" t="s">
        <v>1286</v>
      </c>
      <c r="I848" s="9" t="s">
        <v>526</v>
      </c>
      <c r="J848" s="10"/>
      <c r="K848" s="9" t="s">
        <v>513</v>
      </c>
      <c r="L848" s="10" t="str">
        <f t="shared" si="35"/>
        <v>団体の事業費に対する補助</v>
      </c>
      <c r="M848" s="215" t="s">
        <v>1647</v>
      </c>
      <c r="N848" s="9" t="s">
        <v>2030</v>
      </c>
      <c r="O848" s="10">
        <v>1</v>
      </c>
      <c r="P848" s="169" t="s">
        <v>2489</v>
      </c>
      <c r="Q848" s="10" t="s">
        <v>2964</v>
      </c>
      <c r="R848" s="16" t="s">
        <v>517</v>
      </c>
      <c r="S848" s="92"/>
    </row>
    <row r="849" spans="1:19" ht="52.5" customHeight="1">
      <c r="A849" s="212">
        <v>846</v>
      </c>
      <c r="B849" s="14" t="s">
        <v>2444</v>
      </c>
      <c r="C849" s="153"/>
      <c r="D849" s="153">
        <v>835</v>
      </c>
      <c r="E849" s="7">
        <f t="shared" si="36"/>
        <v>-835</v>
      </c>
      <c r="F849" s="14" t="s">
        <v>1142</v>
      </c>
      <c r="G849" s="9" t="s">
        <v>520</v>
      </c>
      <c r="H849" s="9" t="s">
        <v>1286</v>
      </c>
      <c r="I849" s="9" t="s">
        <v>526</v>
      </c>
      <c r="J849" s="10"/>
      <c r="K849" s="9" t="s">
        <v>513</v>
      </c>
      <c r="L849" s="10" t="str">
        <f t="shared" si="35"/>
        <v>団体の事業費に対する補助</v>
      </c>
      <c r="M849" s="215" t="s">
        <v>1143</v>
      </c>
      <c r="N849" s="9" t="s">
        <v>2030</v>
      </c>
      <c r="O849" s="66" t="s">
        <v>1144</v>
      </c>
      <c r="P849" s="169" t="s">
        <v>659</v>
      </c>
      <c r="Q849" s="10" t="s">
        <v>1145</v>
      </c>
      <c r="R849" s="16" t="s">
        <v>517</v>
      </c>
      <c r="S849" s="17"/>
    </row>
    <row r="850" spans="1:19" ht="52.5" customHeight="1">
      <c r="A850" s="212">
        <v>847</v>
      </c>
      <c r="B850" s="14" t="s">
        <v>2445</v>
      </c>
      <c r="C850" s="153"/>
      <c r="D850" s="153">
        <v>30</v>
      </c>
      <c r="E850" s="7">
        <f t="shared" si="36"/>
        <v>-30</v>
      </c>
      <c r="F850" s="14" t="s">
        <v>2965</v>
      </c>
      <c r="G850" s="9" t="s">
        <v>520</v>
      </c>
      <c r="H850" s="9" t="s">
        <v>1286</v>
      </c>
      <c r="I850" s="9" t="s">
        <v>526</v>
      </c>
      <c r="J850" s="10"/>
      <c r="K850" s="9" t="s">
        <v>513</v>
      </c>
      <c r="L850" s="10" t="str">
        <f t="shared" si="35"/>
        <v>団体の事業費に対する補助</v>
      </c>
      <c r="M850" s="215" t="s">
        <v>1143</v>
      </c>
      <c r="N850" s="9" t="s">
        <v>514</v>
      </c>
      <c r="O850" s="66">
        <v>1</v>
      </c>
      <c r="P850" s="169" t="s">
        <v>515</v>
      </c>
      <c r="Q850" s="10" t="s">
        <v>2966</v>
      </c>
      <c r="R850" s="16" t="s">
        <v>517</v>
      </c>
      <c r="S850" s="17"/>
    </row>
    <row r="851" spans="1:19" ht="52.5" customHeight="1">
      <c r="A851" s="212">
        <v>848</v>
      </c>
      <c r="B851" s="14" t="s">
        <v>1146</v>
      </c>
      <c r="C851" s="153"/>
      <c r="D851" s="153">
        <v>81</v>
      </c>
      <c r="E851" s="7">
        <f t="shared" si="36"/>
        <v>-81</v>
      </c>
      <c r="F851" s="14" t="s">
        <v>1147</v>
      </c>
      <c r="G851" s="9" t="s">
        <v>242</v>
      </c>
      <c r="H851" s="9" t="s">
        <v>1286</v>
      </c>
      <c r="I851" s="9" t="s">
        <v>526</v>
      </c>
      <c r="J851" s="10"/>
      <c r="K851" s="9" t="s">
        <v>513</v>
      </c>
      <c r="L851" s="10" t="str">
        <f t="shared" si="35"/>
        <v>協議会の事業費に対する補助</v>
      </c>
      <c r="M851" s="215" t="s">
        <v>1143</v>
      </c>
      <c r="N851" s="9" t="s">
        <v>2030</v>
      </c>
      <c r="O851" s="10">
        <v>1</v>
      </c>
      <c r="P851" s="169" t="s">
        <v>977</v>
      </c>
      <c r="Q851" s="10" t="s">
        <v>1148</v>
      </c>
      <c r="R851" s="16" t="s">
        <v>517</v>
      </c>
      <c r="S851" s="17"/>
    </row>
    <row r="852" spans="1:19" ht="52.5" customHeight="1">
      <c r="A852" s="212">
        <v>849</v>
      </c>
      <c r="B852" s="14" t="s">
        <v>1149</v>
      </c>
      <c r="C852" s="153"/>
      <c r="D852" s="153">
        <v>171</v>
      </c>
      <c r="E852" s="7">
        <f t="shared" si="36"/>
        <v>-171</v>
      </c>
      <c r="F852" s="8" t="s">
        <v>1150</v>
      </c>
      <c r="G852" s="9" t="s">
        <v>1023</v>
      </c>
      <c r="H852" s="9" t="s">
        <v>1286</v>
      </c>
      <c r="I852" s="9" t="s">
        <v>511</v>
      </c>
      <c r="J852" s="10" t="s">
        <v>1922</v>
      </c>
      <c r="K852" s="9" t="s">
        <v>513</v>
      </c>
      <c r="L852" s="10" t="str">
        <f t="shared" si="35"/>
        <v>施設の管理運営に対する補助</v>
      </c>
      <c r="M852" s="215" t="s">
        <v>1143</v>
      </c>
      <c r="N852" s="9" t="s">
        <v>2030</v>
      </c>
      <c r="O852" s="10">
        <v>4</v>
      </c>
      <c r="P852" s="169" t="s">
        <v>2036</v>
      </c>
      <c r="Q852" s="10" t="s">
        <v>1151</v>
      </c>
      <c r="R852" s="16" t="s">
        <v>517</v>
      </c>
      <c r="S852" s="17"/>
    </row>
    <row r="853" spans="1:19" ht="52.5" customHeight="1">
      <c r="A853" s="212">
        <v>850</v>
      </c>
      <c r="B853" s="14" t="s">
        <v>2446</v>
      </c>
      <c r="C853" s="153"/>
      <c r="D853" s="153">
        <v>100</v>
      </c>
      <c r="E853" s="7">
        <f t="shared" si="36"/>
        <v>-100</v>
      </c>
      <c r="F853" s="8" t="s">
        <v>122</v>
      </c>
      <c r="G853" s="15" t="s">
        <v>1973</v>
      </c>
      <c r="H853" s="9" t="s">
        <v>1286</v>
      </c>
      <c r="I853" s="9" t="s">
        <v>511</v>
      </c>
      <c r="J853" s="18" t="s">
        <v>1777</v>
      </c>
      <c r="K853" s="9" t="s">
        <v>513</v>
      </c>
      <c r="L853" s="10" t="str">
        <f t="shared" si="35"/>
        <v>防犯灯の設置に対する補助</v>
      </c>
      <c r="M853" s="215" t="s">
        <v>1143</v>
      </c>
      <c r="N853" s="9" t="s">
        <v>2030</v>
      </c>
      <c r="O853" s="10">
        <v>1</v>
      </c>
      <c r="P853" s="169" t="s">
        <v>536</v>
      </c>
      <c r="Q853" s="10" t="s">
        <v>2967</v>
      </c>
      <c r="R853" s="16" t="s">
        <v>517</v>
      </c>
      <c r="S853" s="17"/>
    </row>
    <row r="854" spans="1:19" ht="52.5" customHeight="1">
      <c r="A854" s="212">
        <v>851</v>
      </c>
      <c r="B854" s="14" t="s">
        <v>1152</v>
      </c>
      <c r="C854" s="153"/>
      <c r="D854" s="153">
        <v>100</v>
      </c>
      <c r="E854" s="7">
        <f t="shared" si="36"/>
        <v>-100</v>
      </c>
      <c r="F854" s="8" t="s">
        <v>1153</v>
      </c>
      <c r="G854" s="15" t="s">
        <v>1154</v>
      </c>
      <c r="H854" s="9" t="s">
        <v>1286</v>
      </c>
      <c r="I854" s="9" t="s">
        <v>526</v>
      </c>
      <c r="J854" s="10"/>
      <c r="K854" s="9" t="s">
        <v>513</v>
      </c>
      <c r="L854" s="10" t="str">
        <f t="shared" si="35"/>
        <v>ボランティア団体の事業費に対する補助</v>
      </c>
      <c r="M854" s="215" t="s">
        <v>1143</v>
      </c>
      <c r="N854" s="9" t="s">
        <v>2030</v>
      </c>
      <c r="O854" s="10">
        <v>1</v>
      </c>
      <c r="P854" s="169" t="s">
        <v>2016</v>
      </c>
      <c r="Q854" s="10" t="s">
        <v>1155</v>
      </c>
      <c r="R854" s="16" t="s">
        <v>517</v>
      </c>
      <c r="S854" s="17"/>
    </row>
    <row r="855" spans="1:19" ht="52.5" customHeight="1">
      <c r="A855" s="212">
        <v>852</v>
      </c>
      <c r="B855" s="14" t="s">
        <v>1156</v>
      </c>
      <c r="C855" s="153"/>
      <c r="D855" s="153">
        <v>1060</v>
      </c>
      <c r="E855" s="7">
        <f t="shared" si="36"/>
        <v>-1060</v>
      </c>
      <c r="F855" s="14" t="s">
        <v>1157</v>
      </c>
      <c r="G855" s="15" t="s">
        <v>520</v>
      </c>
      <c r="H855" s="9" t="s">
        <v>1286</v>
      </c>
      <c r="I855" s="9" t="s">
        <v>526</v>
      </c>
      <c r="J855" s="10"/>
      <c r="K855" s="9" t="s">
        <v>513</v>
      </c>
      <c r="L855" s="10" t="str">
        <f t="shared" si="35"/>
        <v>団体の事業費に対する補助</v>
      </c>
      <c r="M855" s="215" t="s">
        <v>1143</v>
      </c>
      <c r="N855" s="9" t="s">
        <v>2030</v>
      </c>
      <c r="O855" s="10">
        <v>11</v>
      </c>
      <c r="P855" s="169" t="s">
        <v>536</v>
      </c>
      <c r="Q855" s="10" t="s">
        <v>1158</v>
      </c>
      <c r="R855" s="16" t="s">
        <v>2027</v>
      </c>
      <c r="S855" s="17"/>
    </row>
    <row r="856" spans="1:19" ht="52.5" customHeight="1">
      <c r="A856" s="212">
        <v>853</v>
      </c>
      <c r="B856" s="14" t="s">
        <v>1159</v>
      </c>
      <c r="C856" s="153"/>
      <c r="D856" s="153">
        <v>2650</v>
      </c>
      <c r="E856" s="7">
        <f t="shared" si="36"/>
        <v>-2650</v>
      </c>
      <c r="F856" s="14" t="s">
        <v>1147</v>
      </c>
      <c r="G856" s="15" t="s">
        <v>520</v>
      </c>
      <c r="H856" s="9" t="s">
        <v>1286</v>
      </c>
      <c r="I856" s="9" t="s">
        <v>526</v>
      </c>
      <c r="J856" s="10"/>
      <c r="K856" s="9" t="s">
        <v>513</v>
      </c>
      <c r="L856" s="10" t="str">
        <f t="shared" si="35"/>
        <v>団体の事業費に対する補助</v>
      </c>
      <c r="M856" s="215" t="s">
        <v>1143</v>
      </c>
      <c r="N856" s="9" t="s">
        <v>2030</v>
      </c>
      <c r="O856" s="10">
        <v>1</v>
      </c>
      <c r="P856" s="169" t="s">
        <v>1716</v>
      </c>
      <c r="Q856" s="10" t="s">
        <v>1160</v>
      </c>
      <c r="R856" s="16" t="s">
        <v>2027</v>
      </c>
      <c r="S856" s="17"/>
    </row>
    <row r="857" spans="1:19" ht="52.5" customHeight="1">
      <c r="A857" s="212">
        <v>854</v>
      </c>
      <c r="B857" s="14" t="s">
        <v>1161</v>
      </c>
      <c r="C857" s="153"/>
      <c r="D857" s="153">
        <v>500</v>
      </c>
      <c r="E857" s="7">
        <f t="shared" si="36"/>
        <v>-500</v>
      </c>
      <c r="F857" s="14" t="s">
        <v>1162</v>
      </c>
      <c r="G857" s="15" t="s">
        <v>520</v>
      </c>
      <c r="H857" s="9" t="s">
        <v>1286</v>
      </c>
      <c r="I857" s="9" t="s">
        <v>2010</v>
      </c>
      <c r="J857" s="10"/>
      <c r="K857" s="9" t="s">
        <v>513</v>
      </c>
      <c r="L857" s="10" t="str">
        <f t="shared" si="35"/>
        <v>団体の運営費（事務費等）に対する補助</v>
      </c>
      <c r="M857" s="215" t="s">
        <v>1143</v>
      </c>
      <c r="N857" s="9" t="s">
        <v>2030</v>
      </c>
      <c r="O857" s="10">
        <v>1</v>
      </c>
      <c r="P857" s="169" t="s">
        <v>2058</v>
      </c>
      <c r="Q857" s="10" t="s">
        <v>1163</v>
      </c>
      <c r="R857" s="16" t="s">
        <v>2027</v>
      </c>
      <c r="S857" s="17"/>
    </row>
    <row r="858" spans="1:19" ht="52.5" customHeight="1">
      <c r="A858" s="212">
        <v>855</v>
      </c>
      <c r="B858" s="14" t="s">
        <v>2447</v>
      </c>
      <c r="C858" s="153"/>
      <c r="D858" s="153">
        <v>3296</v>
      </c>
      <c r="E858" s="7">
        <f t="shared" si="36"/>
        <v>-3296</v>
      </c>
      <c r="F858" s="14" t="s">
        <v>2968</v>
      </c>
      <c r="G858" s="15" t="s">
        <v>520</v>
      </c>
      <c r="H858" s="9" t="s">
        <v>1286</v>
      </c>
      <c r="I858" s="9" t="s">
        <v>526</v>
      </c>
      <c r="J858" s="10"/>
      <c r="K858" s="9" t="s">
        <v>513</v>
      </c>
      <c r="L858" s="10" t="str">
        <f t="shared" si="35"/>
        <v>団体の事業費に対する補助</v>
      </c>
      <c r="M858" s="215" t="s">
        <v>1143</v>
      </c>
      <c r="N858" s="9" t="s">
        <v>2030</v>
      </c>
      <c r="O858" s="10">
        <v>1</v>
      </c>
      <c r="P858" s="169" t="s">
        <v>2036</v>
      </c>
      <c r="Q858" s="10" t="s">
        <v>2969</v>
      </c>
      <c r="R858" s="16" t="s">
        <v>2027</v>
      </c>
      <c r="S858" s="17"/>
    </row>
    <row r="859" spans="1:19" ht="52.5" customHeight="1">
      <c r="A859" s="212">
        <v>856</v>
      </c>
      <c r="B859" s="14" t="s">
        <v>2448</v>
      </c>
      <c r="C859" s="153"/>
      <c r="D859" s="153">
        <v>1900</v>
      </c>
      <c r="E859" s="7">
        <f t="shared" si="36"/>
        <v>-1900</v>
      </c>
      <c r="F859" s="14" t="s">
        <v>2153</v>
      </c>
      <c r="G859" s="15" t="s">
        <v>520</v>
      </c>
      <c r="H859" s="9" t="s">
        <v>1286</v>
      </c>
      <c r="I859" s="9" t="s">
        <v>511</v>
      </c>
      <c r="J859" s="18" t="s">
        <v>1164</v>
      </c>
      <c r="K859" s="9" t="s">
        <v>513</v>
      </c>
      <c r="L859" s="10" t="str">
        <f t="shared" si="35"/>
        <v>団体の防犯活動に対する補助</v>
      </c>
      <c r="M859" s="215" t="s">
        <v>1143</v>
      </c>
      <c r="N859" s="9" t="s">
        <v>2030</v>
      </c>
      <c r="O859" s="10">
        <v>38</v>
      </c>
      <c r="P859" s="169" t="s">
        <v>536</v>
      </c>
      <c r="Q859" s="10" t="s">
        <v>2970</v>
      </c>
      <c r="R859" s="16" t="s">
        <v>2027</v>
      </c>
      <c r="S859" s="17"/>
    </row>
    <row r="860" spans="1:19" ht="52.5" customHeight="1">
      <c r="A860" s="212">
        <v>857</v>
      </c>
      <c r="B860" s="14" t="s">
        <v>1165</v>
      </c>
      <c r="C860" s="153"/>
      <c r="D860" s="153">
        <v>324</v>
      </c>
      <c r="E860" s="7">
        <f t="shared" si="36"/>
        <v>-324</v>
      </c>
      <c r="F860" s="14" t="s">
        <v>1166</v>
      </c>
      <c r="G860" s="15" t="s">
        <v>520</v>
      </c>
      <c r="H860" s="9" t="s">
        <v>1286</v>
      </c>
      <c r="I860" s="9" t="s">
        <v>2010</v>
      </c>
      <c r="J860" s="18"/>
      <c r="K860" s="9" t="s">
        <v>513</v>
      </c>
      <c r="L860" s="10" t="str">
        <f t="shared" si="35"/>
        <v>団体の運営費（事務費等）に対する補助</v>
      </c>
      <c r="M860" s="215" t="s">
        <v>1143</v>
      </c>
      <c r="N860" s="9" t="s">
        <v>2030</v>
      </c>
      <c r="O860" s="10">
        <v>27</v>
      </c>
      <c r="P860" s="169" t="s">
        <v>640</v>
      </c>
      <c r="Q860" s="10" t="s">
        <v>1167</v>
      </c>
      <c r="R860" s="16" t="s">
        <v>2027</v>
      </c>
      <c r="S860" s="17"/>
    </row>
    <row r="861" spans="1:19" ht="52.5" customHeight="1">
      <c r="A861" s="212">
        <v>858</v>
      </c>
      <c r="B861" s="14" t="s">
        <v>1168</v>
      </c>
      <c r="C861" s="153"/>
      <c r="D861" s="153">
        <v>100</v>
      </c>
      <c r="E861" s="7">
        <f t="shared" si="36"/>
        <v>-100</v>
      </c>
      <c r="F861" s="14" t="s">
        <v>1169</v>
      </c>
      <c r="G861" s="15" t="s">
        <v>520</v>
      </c>
      <c r="H861" s="9" t="s">
        <v>1286</v>
      </c>
      <c r="I861" s="9" t="s">
        <v>2010</v>
      </c>
      <c r="J861" s="18"/>
      <c r="K861" s="9" t="s">
        <v>513</v>
      </c>
      <c r="L861" s="10" t="str">
        <f t="shared" si="35"/>
        <v>団体の運営費（事務費等）に対する補助</v>
      </c>
      <c r="M861" s="215" t="s">
        <v>1143</v>
      </c>
      <c r="N861" s="9" t="s">
        <v>2030</v>
      </c>
      <c r="O861" s="10">
        <v>2</v>
      </c>
      <c r="P861" s="169" t="s">
        <v>557</v>
      </c>
      <c r="Q861" s="10" t="s">
        <v>1170</v>
      </c>
      <c r="R861" s="16" t="s">
        <v>2027</v>
      </c>
      <c r="S861" s="17"/>
    </row>
    <row r="862" spans="1:19" ht="52.5" customHeight="1">
      <c r="A862" s="212">
        <v>859</v>
      </c>
      <c r="B862" s="14" t="s">
        <v>1171</v>
      </c>
      <c r="C862" s="153"/>
      <c r="D862" s="153">
        <v>2550</v>
      </c>
      <c r="E862" s="7">
        <f t="shared" si="36"/>
        <v>-2550</v>
      </c>
      <c r="F862" s="14" t="s">
        <v>1172</v>
      </c>
      <c r="G862" s="15" t="s">
        <v>2062</v>
      </c>
      <c r="H862" s="9" t="s">
        <v>1286</v>
      </c>
      <c r="I862" s="9" t="s">
        <v>2010</v>
      </c>
      <c r="J862" s="18"/>
      <c r="K862" s="9" t="s">
        <v>513</v>
      </c>
      <c r="L862" s="10" t="str">
        <f t="shared" si="35"/>
        <v>イベントの運営費（事務費等）に対する補助</v>
      </c>
      <c r="M862" s="215" t="s">
        <v>1143</v>
      </c>
      <c r="N862" s="9" t="s">
        <v>2030</v>
      </c>
      <c r="O862" s="10">
        <v>1</v>
      </c>
      <c r="P862" s="169" t="s">
        <v>1683</v>
      </c>
      <c r="Q862" s="10" t="s">
        <v>1173</v>
      </c>
      <c r="R862" s="16" t="s">
        <v>552</v>
      </c>
      <c r="S862" s="17"/>
    </row>
    <row r="863" spans="1:19" ht="52.5" customHeight="1">
      <c r="A863" s="212">
        <v>860</v>
      </c>
      <c r="B863" s="14" t="s">
        <v>1174</v>
      </c>
      <c r="C863" s="153"/>
      <c r="D863" s="153">
        <v>800</v>
      </c>
      <c r="E863" s="7">
        <f t="shared" si="36"/>
        <v>-800</v>
      </c>
      <c r="F863" s="14" t="s">
        <v>1175</v>
      </c>
      <c r="G863" s="15" t="s">
        <v>520</v>
      </c>
      <c r="H863" s="9" t="s">
        <v>1286</v>
      </c>
      <c r="I863" s="9" t="s">
        <v>526</v>
      </c>
      <c r="J863" s="18"/>
      <c r="K863" s="9" t="s">
        <v>513</v>
      </c>
      <c r="L863" s="10" t="str">
        <f t="shared" si="35"/>
        <v>団体の事業費に対する補助</v>
      </c>
      <c r="M863" s="215" t="s">
        <v>1143</v>
      </c>
      <c r="N863" s="9" t="s">
        <v>2030</v>
      </c>
      <c r="O863" s="66">
        <v>7</v>
      </c>
      <c r="P863" s="169" t="s">
        <v>584</v>
      </c>
      <c r="Q863" s="10" t="s">
        <v>1176</v>
      </c>
      <c r="R863" s="16" t="s">
        <v>517</v>
      </c>
      <c r="S863" s="17"/>
    </row>
    <row r="864" spans="1:19" ht="52.5" customHeight="1">
      <c r="A864" s="212">
        <v>861</v>
      </c>
      <c r="B864" s="14" t="s">
        <v>1177</v>
      </c>
      <c r="C864" s="153"/>
      <c r="D864" s="153">
        <v>1500</v>
      </c>
      <c r="E864" s="7">
        <f t="shared" si="36"/>
        <v>-1500</v>
      </c>
      <c r="F864" s="14" t="s">
        <v>1655</v>
      </c>
      <c r="G864" s="15" t="s">
        <v>520</v>
      </c>
      <c r="H864" s="9" t="s">
        <v>1286</v>
      </c>
      <c r="I864" s="9" t="s">
        <v>526</v>
      </c>
      <c r="J864" s="18"/>
      <c r="K864" s="9" t="s">
        <v>513</v>
      </c>
      <c r="L864" s="10" t="str">
        <f t="shared" si="35"/>
        <v>団体の事業費に対する補助</v>
      </c>
      <c r="M864" s="215" t="s">
        <v>1143</v>
      </c>
      <c r="N864" s="9" t="s">
        <v>2030</v>
      </c>
      <c r="O864" s="66">
        <v>10</v>
      </c>
      <c r="P864" s="169" t="s">
        <v>560</v>
      </c>
      <c r="Q864" s="10" t="s">
        <v>1178</v>
      </c>
      <c r="R864" s="16" t="s">
        <v>517</v>
      </c>
      <c r="S864" s="17"/>
    </row>
    <row r="865" spans="1:19" ht="52.5" customHeight="1">
      <c r="A865" s="212">
        <v>862</v>
      </c>
      <c r="B865" s="14" t="s">
        <v>1179</v>
      </c>
      <c r="C865" s="153"/>
      <c r="D865" s="153">
        <v>950</v>
      </c>
      <c r="E865" s="7">
        <f t="shared" si="36"/>
        <v>-950</v>
      </c>
      <c r="F865" s="14" t="s">
        <v>1180</v>
      </c>
      <c r="G865" s="44" t="s">
        <v>520</v>
      </c>
      <c r="H865" s="9" t="s">
        <v>1286</v>
      </c>
      <c r="I865" s="9" t="s">
        <v>526</v>
      </c>
      <c r="J865" s="93"/>
      <c r="K865" s="9" t="s">
        <v>513</v>
      </c>
      <c r="L865" s="10" t="str">
        <f t="shared" si="35"/>
        <v>団体の事業費に対する補助</v>
      </c>
      <c r="M865" s="215" t="s">
        <v>1143</v>
      </c>
      <c r="N865" s="9" t="s">
        <v>2030</v>
      </c>
      <c r="O865" s="10">
        <v>1</v>
      </c>
      <c r="P865" s="169" t="s">
        <v>555</v>
      </c>
      <c r="Q865" s="10" t="s">
        <v>1181</v>
      </c>
      <c r="R865" s="16" t="s">
        <v>517</v>
      </c>
      <c r="S865" s="17"/>
    </row>
    <row r="866" spans="1:19" ht="52.5" customHeight="1">
      <c r="A866" s="212">
        <v>863</v>
      </c>
      <c r="B866" s="14" t="s">
        <v>1182</v>
      </c>
      <c r="C866" s="153"/>
      <c r="D866" s="153">
        <v>405</v>
      </c>
      <c r="E866" s="7">
        <f t="shared" si="36"/>
        <v>-405</v>
      </c>
      <c r="F866" s="14" t="s">
        <v>1172</v>
      </c>
      <c r="G866" s="44" t="s">
        <v>2062</v>
      </c>
      <c r="H866" s="9" t="s">
        <v>1286</v>
      </c>
      <c r="I866" s="9" t="s">
        <v>2010</v>
      </c>
      <c r="J866" s="93"/>
      <c r="K866" s="9" t="s">
        <v>513</v>
      </c>
      <c r="L866" s="10" t="str">
        <f t="shared" si="35"/>
        <v>イベントの運営費（事務費等）に対する補助</v>
      </c>
      <c r="M866" s="215" t="s">
        <v>1143</v>
      </c>
      <c r="N866" s="9" t="s">
        <v>514</v>
      </c>
      <c r="O866" s="10">
        <v>1</v>
      </c>
      <c r="P866" s="169" t="s">
        <v>2012</v>
      </c>
      <c r="Q866" s="10" t="s">
        <v>2971</v>
      </c>
      <c r="R866" s="16" t="s">
        <v>552</v>
      </c>
      <c r="S866" s="17"/>
    </row>
    <row r="867" spans="1:19" ht="52.5" customHeight="1">
      <c r="A867" s="212">
        <v>864</v>
      </c>
      <c r="B867" s="14" t="s">
        <v>2449</v>
      </c>
      <c r="C867" s="153"/>
      <c r="D867" s="153">
        <v>500</v>
      </c>
      <c r="E867" s="7">
        <f t="shared" si="36"/>
        <v>-500</v>
      </c>
      <c r="F867" s="14" t="s">
        <v>1183</v>
      </c>
      <c r="G867" s="9" t="s">
        <v>520</v>
      </c>
      <c r="H867" s="9" t="s">
        <v>1286</v>
      </c>
      <c r="I867" s="9" t="s">
        <v>2010</v>
      </c>
      <c r="J867" s="10"/>
      <c r="K867" s="9" t="s">
        <v>513</v>
      </c>
      <c r="L867" s="10" t="str">
        <f t="shared" si="35"/>
        <v>団体の運営費（事務費等）に対する補助</v>
      </c>
      <c r="M867" s="215" t="s">
        <v>1143</v>
      </c>
      <c r="N867" s="9" t="s">
        <v>514</v>
      </c>
      <c r="O867" s="10">
        <v>1</v>
      </c>
      <c r="P867" s="169" t="s">
        <v>515</v>
      </c>
      <c r="Q867" s="10" t="s">
        <v>2972</v>
      </c>
      <c r="R867" s="16" t="s">
        <v>517</v>
      </c>
      <c r="S867" s="12"/>
    </row>
    <row r="868" spans="1:19" ht="52.5" customHeight="1">
      <c r="A868" s="212">
        <v>865</v>
      </c>
      <c r="B868" s="14" t="s">
        <v>2450</v>
      </c>
      <c r="C868" s="153"/>
      <c r="D868" s="153">
        <v>340</v>
      </c>
      <c r="E868" s="7">
        <f t="shared" si="36"/>
        <v>-340</v>
      </c>
      <c r="F868" s="14" t="s">
        <v>2973</v>
      </c>
      <c r="G868" s="9" t="s">
        <v>520</v>
      </c>
      <c r="H868" s="9" t="s">
        <v>1286</v>
      </c>
      <c r="I868" s="9" t="s">
        <v>526</v>
      </c>
      <c r="J868" s="10"/>
      <c r="K868" s="9" t="s">
        <v>513</v>
      </c>
      <c r="L868" s="10" t="str">
        <f t="shared" si="35"/>
        <v>団体の事業費に対する補助</v>
      </c>
      <c r="M868" s="215" t="s">
        <v>1143</v>
      </c>
      <c r="N868" s="9" t="s">
        <v>514</v>
      </c>
      <c r="O868" s="10">
        <v>34</v>
      </c>
      <c r="P868" s="169" t="s">
        <v>515</v>
      </c>
      <c r="Q868" s="10" t="s">
        <v>2974</v>
      </c>
      <c r="R868" s="16" t="s">
        <v>517</v>
      </c>
      <c r="S868" s="12"/>
    </row>
    <row r="869" spans="1:19" ht="52.5" customHeight="1">
      <c r="A869" s="212">
        <v>866</v>
      </c>
      <c r="B869" s="14" t="s">
        <v>3045</v>
      </c>
      <c r="C869" s="153"/>
      <c r="D869" s="153">
        <v>500</v>
      </c>
      <c r="E869" s="7">
        <f t="shared" si="36"/>
        <v>-500</v>
      </c>
      <c r="F869" s="14" t="s">
        <v>2975</v>
      </c>
      <c r="G869" s="9" t="s">
        <v>520</v>
      </c>
      <c r="H869" s="9" t="s">
        <v>1286</v>
      </c>
      <c r="I869" s="9" t="s">
        <v>526</v>
      </c>
      <c r="J869" s="10"/>
      <c r="K869" s="9" t="s">
        <v>513</v>
      </c>
      <c r="L869" s="10" t="str">
        <f t="shared" si="35"/>
        <v>団体の事業費に対する補助</v>
      </c>
      <c r="M869" s="215" t="s">
        <v>1143</v>
      </c>
      <c r="N869" s="9" t="s">
        <v>514</v>
      </c>
      <c r="O869" s="10">
        <v>1</v>
      </c>
      <c r="P869" s="169" t="s">
        <v>609</v>
      </c>
      <c r="Q869" s="10" t="s">
        <v>2976</v>
      </c>
      <c r="R869" s="16" t="s">
        <v>517</v>
      </c>
      <c r="S869" s="12"/>
    </row>
    <row r="870" spans="1:19" ht="52.5" customHeight="1">
      <c r="A870" s="212">
        <v>867</v>
      </c>
      <c r="B870" s="14" t="s">
        <v>2451</v>
      </c>
      <c r="C870" s="153"/>
      <c r="D870" s="153">
        <v>420</v>
      </c>
      <c r="E870" s="7">
        <f t="shared" si="36"/>
        <v>-420</v>
      </c>
      <c r="F870" s="14" t="s">
        <v>2977</v>
      </c>
      <c r="G870" s="9" t="s">
        <v>520</v>
      </c>
      <c r="H870" s="9" t="s">
        <v>1286</v>
      </c>
      <c r="I870" s="9" t="s">
        <v>526</v>
      </c>
      <c r="J870" s="10"/>
      <c r="K870" s="9" t="s">
        <v>513</v>
      </c>
      <c r="L870" s="10" t="str">
        <f t="shared" si="35"/>
        <v>団体の事業費に対する補助</v>
      </c>
      <c r="M870" s="215" t="s">
        <v>1143</v>
      </c>
      <c r="N870" s="9" t="s">
        <v>2021</v>
      </c>
      <c r="O870" s="10">
        <v>1</v>
      </c>
      <c r="P870" s="169" t="s">
        <v>609</v>
      </c>
      <c r="Q870" s="10" t="s">
        <v>2978</v>
      </c>
      <c r="R870" s="16" t="s">
        <v>517</v>
      </c>
      <c r="S870" s="12"/>
    </row>
    <row r="871" spans="1:19" ht="52.5" customHeight="1">
      <c r="A871" s="212">
        <v>868</v>
      </c>
      <c r="B871" s="14" t="s">
        <v>2452</v>
      </c>
      <c r="C871" s="153"/>
      <c r="D871" s="153">
        <v>400</v>
      </c>
      <c r="E871" s="7">
        <f t="shared" si="36"/>
        <v>-400</v>
      </c>
      <c r="F871" s="14" t="s">
        <v>2979</v>
      </c>
      <c r="G871" s="9" t="s">
        <v>520</v>
      </c>
      <c r="H871" s="9" t="s">
        <v>1286</v>
      </c>
      <c r="I871" s="9" t="s">
        <v>526</v>
      </c>
      <c r="J871" s="10"/>
      <c r="K871" s="9" t="s">
        <v>513</v>
      </c>
      <c r="L871" s="10" t="str">
        <f t="shared" si="35"/>
        <v>団体の事業費に対する補助</v>
      </c>
      <c r="M871" s="215" t="s">
        <v>1143</v>
      </c>
      <c r="N871" s="9" t="s">
        <v>514</v>
      </c>
      <c r="O871" s="10">
        <v>5</v>
      </c>
      <c r="P871" s="169" t="s">
        <v>2489</v>
      </c>
      <c r="Q871" s="10" t="s">
        <v>2980</v>
      </c>
      <c r="R871" s="16" t="s">
        <v>2027</v>
      </c>
      <c r="S871" s="12"/>
    </row>
    <row r="872" spans="1:19" ht="52.5" customHeight="1">
      <c r="A872" s="212">
        <v>869</v>
      </c>
      <c r="B872" s="14" t="s">
        <v>2453</v>
      </c>
      <c r="C872" s="153"/>
      <c r="D872" s="153">
        <v>2400</v>
      </c>
      <c r="E872" s="7">
        <f t="shared" si="36"/>
        <v>-2400</v>
      </c>
      <c r="F872" s="14" t="s">
        <v>2981</v>
      </c>
      <c r="G872" s="24" t="s">
        <v>2062</v>
      </c>
      <c r="H872" s="9" t="s">
        <v>1286</v>
      </c>
      <c r="I872" s="9" t="s">
        <v>526</v>
      </c>
      <c r="J872" s="10"/>
      <c r="K872" s="9" t="s">
        <v>513</v>
      </c>
      <c r="L872" s="10" t="str">
        <f t="shared" si="35"/>
        <v>イベントの事業費に対する補助</v>
      </c>
      <c r="M872" s="215" t="s">
        <v>1186</v>
      </c>
      <c r="N872" s="9" t="s">
        <v>2030</v>
      </c>
      <c r="O872" s="10">
        <v>1</v>
      </c>
      <c r="P872" s="169" t="s">
        <v>609</v>
      </c>
      <c r="Q872" s="10" t="s">
        <v>2982</v>
      </c>
      <c r="R872" s="16" t="s">
        <v>517</v>
      </c>
      <c r="S872" s="17"/>
    </row>
    <row r="873" spans="1:19" ht="52.5" customHeight="1">
      <c r="A873" s="212">
        <v>870</v>
      </c>
      <c r="B873" s="14" t="s">
        <v>1184</v>
      </c>
      <c r="C873" s="153"/>
      <c r="D873" s="153">
        <v>1710</v>
      </c>
      <c r="E873" s="7">
        <f t="shared" si="36"/>
        <v>-1710</v>
      </c>
      <c r="F873" s="14" t="s">
        <v>1185</v>
      </c>
      <c r="G873" s="24" t="s">
        <v>2062</v>
      </c>
      <c r="H873" s="9" t="s">
        <v>1286</v>
      </c>
      <c r="I873" s="9" t="s">
        <v>526</v>
      </c>
      <c r="J873" s="94"/>
      <c r="K873" s="9" t="s">
        <v>513</v>
      </c>
      <c r="L873" s="10" t="str">
        <f t="shared" si="35"/>
        <v>イベントの事業費に対する補助</v>
      </c>
      <c r="M873" s="215" t="s">
        <v>1186</v>
      </c>
      <c r="N873" s="9" t="s">
        <v>2030</v>
      </c>
      <c r="O873" s="10">
        <v>1</v>
      </c>
      <c r="P873" s="169" t="s">
        <v>2058</v>
      </c>
      <c r="Q873" s="10" t="s">
        <v>1187</v>
      </c>
      <c r="R873" s="16" t="s">
        <v>517</v>
      </c>
      <c r="S873" s="17"/>
    </row>
    <row r="874" spans="1:19" ht="52.5" customHeight="1">
      <c r="A874" s="212">
        <v>871</v>
      </c>
      <c r="B874" s="14" t="s">
        <v>2454</v>
      </c>
      <c r="C874" s="153"/>
      <c r="D874" s="153">
        <v>800</v>
      </c>
      <c r="E874" s="7">
        <f t="shared" si="36"/>
        <v>-800</v>
      </c>
      <c r="F874" s="14" t="s">
        <v>2983</v>
      </c>
      <c r="G874" s="24" t="s">
        <v>2062</v>
      </c>
      <c r="H874" s="9" t="s">
        <v>1286</v>
      </c>
      <c r="I874" s="9" t="s">
        <v>526</v>
      </c>
      <c r="J874" s="94"/>
      <c r="K874" s="9" t="s">
        <v>513</v>
      </c>
      <c r="L874" s="10" t="str">
        <f t="shared" si="35"/>
        <v>イベントの事業費に対する補助</v>
      </c>
      <c r="M874" s="215" t="s">
        <v>1186</v>
      </c>
      <c r="N874" s="9" t="s">
        <v>514</v>
      </c>
      <c r="O874" s="10">
        <v>1</v>
      </c>
      <c r="P874" s="169" t="s">
        <v>2489</v>
      </c>
      <c r="Q874" s="10" t="s">
        <v>2984</v>
      </c>
      <c r="R874" s="16" t="s">
        <v>517</v>
      </c>
      <c r="S874" s="17"/>
    </row>
    <row r="875" spans="1:19" ht="52.5" customHeight="1">
      <c r="A875" s="212">
        <v>872</v>
      </c>
      <c r="B875" s="14" t="s">
        <v>1188</v>
      </c>
      <c r="C875" s="153"/>
      <c r="D875" s="153">
        <v>3150</v>
      </c>
      <c r="E875" s="7">
        <f t="shared" si="36"/>
        <v>-3150</v>
      </c>
      <c r="F875" s="14" t="s">
        <v>1189</v>
      </c>
      <c r="G875" s="24" t="s">
        <v>2062</v>
      </c>
      <c r="H875" s="9" t="s">
        <v>1286</v>
      </c>
      <c r="I875" s="9" t="s">
        <v>2010</v>
      </c>
      <c r="J875" s="10"/>
      <c r="K875" s="9" t="s">
        <v>513</v>
      </c>
      <c r="L875" s="10" t="str">
        <f t="shared" si="35"/>
        <v>イベントの運営費（事務費等）に対する補助</v>
      </c>
      <c r="M875" s="215" t="s">
        <v>1186</v>
      </c>
      <c r="N875" s="9" t="s">
        <v>2030</v>
      </c>
      <c r="O875" s="10">
        <v>1</v>
      </c>
      <c r="P875" s="169" t="s">
        <v>2058</v>
      </c>
      <c r="Q875" s="10" t="s">
        <v>1190</v>
      </c>
      <c r="R875" s="16" t="s">
        <v>517</v>
      </c>
      <c r="S875" s="17"/>
    </row>
    <row r="876" spans="1:19" ht="52.5" customHeight="1">
      <c r="A876" s="212">
        <v>873</v>
      </c>
      <c r="B876" s="14" t="s">
        <v>1191</v>
      </c>
      <c r="C876" s="153"/>
      <c r="D876" s="153">
        <v>810</v>
      </c>
      <c r="E876" s="7">
        <f t="shared" si="36"/>
        <v>-810</v>
      </c>
      <c r="F876" s="14" t="s">
        <v>1192</v>
      </c>
      <c r="G876" s="24" t="s">
        <v>2062</v>
      </c>
      <c r="H876" s="9" t="s">
        <v>1286</v>
      </c>
      <c r="I876" s="9" t="s">
        <v>2010</v>
      </c>
      <c r="J876" s="94"/>
      <c r="K876" s="9" t="s">
        <v>513</v>
      </c>
      <c r="L876" s="10" t="str">
        <f t="shared" si="35"/>
        <v>イベントの運営費（事務費等）に対する補助</v>
      </c>
      <c r="M876" s="215" t="s">
        <v>1186</v>
      </c>
      <c r="N876" s="9" t="s">
        <v>2030</v>
      </c>
      <c r="O876" s="10">
        <v>1</v>
      </c>
      <c r="P876" s="169" t="s">
        <v>2058</v>
      </c>
      <c r="Q876" s="10" t="s">
        <v>1193</v>
      </c>
      <c r="R876" s="16" t="s">
        <v>552</v>
      </c>
      <c r="S876" s="17"/>
    </row>
    <row r="877" spans="1:19" ht="52.5" customHeight="1">
      <c r="A877" s="212">
        <v>874</v>
      </c>
      <c r="B877" s="14" t="s">
        <v>1194</v>
      </c>
      <c r="C877" s="153"/>
      <c r="D877" s="153">
        <v>170</v>
      </c>
      <c r="E877" s="7">
        <f t="shared" si="36"/>
        <v>-170</v>
      </c>
      <c r="F877" s="14" t="s">
        <v>1150</v>
      </c>
      <c r="G877" s="24" t="s">
        <v>1023</v>
      </c>
      <c r="H877" s="9" t="s">
        <v>1286</v>
      </c>
      <c r="I877" s="9" t="s">
        <v>2010</v>
      </c>
      <c r="J877" s="94"/>
      <c r="K877" s="9" t="s">
        <v>513</v>
      </c>
      <c r="L877" s="10" t="str">
        <f t="shared" si="35"/>
        <v>施設の運営費（事務費等）に対する補助</v>
      </c>
      <c r="M877" s="215" t="s">
        <v>1186</v>
      </c>
      <c r="N877" s="9" t="s">
        <v>2030</v>
      </c>
      <c r="O877" s="10">
        <v>4</v>
      </c>
      <c r="P877" s="169" t="s">
        <v>2058</v>
      </c>
      <c r="Q877" s="10" t="s">
        <v>1195</v>
      </c>
      <c r="R877" s="16" t="s">
        <v>517</v>
      </c>
      <c r="S877" s="17"/>
    </row>
    <row r="878" spans="1:19" ht="52.5" customHeight="1">
      <c r="A878" s="212">
        <v>875</v>
      </c>
      <c r="B878" s="14" t="s">
        <v>1196</v>
      </c>
      <c r="C878" s="153"/>
      <c r="D878" s="153">
        <v>817</v>
      </c>
      <c r="E878" s="7">
        <f t="shared" si="36"/>
        <v>-817</v>
      </c>
      <c r="F878" s="14" t="s">
        <v>1197</v>
      </c>
      <c r="G878" s="24" t="s">
        <v>1023</v>
      </c>
      <c r="H878" s="9" t="s">
        <v>1286</v>
      </c>
      <c r="I878" s="9" t="s">
        <v>2010</v>
      </c>
      <c r="J878" s="94"/>
      <c r="K878" s="9" t="s">
        <v>513</v>
      </c>
      <c r="L878" s="10" t="str">
        <f aca="true" t="shared" si="37" ref="L878:L941">IF(J878="",CONCATENATE(G878,H878,I878,K878),CONCATENATE(G878,H878,J878,K878))</f>
        <v>施設の運営費（事務費等）に対する補助</v>
      </c>
      <c r="M878" s="215" t="s">
        <v>1186</v>
      </c>
      <c r="N878" s="9" t="s">
        <v>2030</v>
      </c>
      <c r="O878" s="10">
        <v>1</v>
      </c>
      <c r="P878" s="169" t="s">
        <v>2058</v>
      </c>
      <c r="Q878" s="10" t="s">
        <v>1198</v>
      </c>
      <c r="R878" s="16" t="s">
        <v>517</v>
      </c>
      <c r="S878" s="17"/>
    </row>
    <row r="879" spans="1:19" ht="52.5" customHeight="1">
      <c r="A879" s="212">
        <v>876</v>
      </c>
      <c r="B879" s="14" t="s">
        <v>1199</v>
      </c>
      <c r="C879" s="153"/>
      <c r="D879" s="153">
        <v>500</v>
      </c>
      <c r="E879" s="7">
        <f t="shared" si="36"/>
        <v>-500</v>
      </c>
      <c r="F879" s="14" t="s">
        <v>1200</v>
      </c>
      <c r="G879" s="24" t="s">
        <v>2062</v>
      </c>
      <c r="H879" s="9" t="s">
        <v>1286</v>
      </c>
      <c r="I879" s="9" t="s">
        <v>2010</v>
      </c>
      <c r="J879" s="95"/>
      <c r="K879" s="9" t="s">
        <v>513</v>
      </c>
      <c r="L879" s="10" t="str">
        <f t="shared" si="37"/>
        <v>イベントの運営費（事務費等）に対する補助</v>
      </c>
      <c r="M879" s="215" t="s">
        <v>1186</v>
      </c>
      <c r="N879" s="9" t="s">
        <v>2030</v>
      </c>
      <c r="O879" s="10">
        <v>1</v>
      </c>
      <c r="P879" s="169" t="s">
        <v>2016</v>
      </c>
      <c r="Q879" s="10" t="s">
        <v>1201</v>
      </c>
      <c r="R879" s="16" t="s">
        <v>517</v>
      </c>
      <c r="S879" s="17"/>
    </row>
    <row r="880" spans="1:19" ht="52.5" customHeight="1">
      <c r="A880" s="212">
        <v>877</v>
      </c>
      <c r="B880" s="14" t="s">
        <v>1202</v>
      </c>
      <c r="C880" s="153"/>
      <c r="D880" s="153">
        <v>135</v>
      </c>
      <c r="E880" s="7">
        <f t="shared" si="36"/>
        <v>-135</v>
      </c>
      <c r="F880" s="14" t="s">
        <v>1203</v>
      </c>
      <c r="G880" s="24" t="s">
        <v>520</v>
      </c>
      <c r="H880" s="9" t="s">
        <v>1286</v>
      </c>
      <c r="I880" s="9" t="s">
        <v>526</v>
      </c>
      <c r="J880" s="18"/>
      <c r="K880" s="9" t="s">
        <v>513</v>
      </c>
      <c r="L880" s="10" t="str">
        <f t="shared" si="37"/>
        <v>団体の事業費に対する補助</v>
      </c>
      <c r="M880" s="215" t="s">
        <v>1186</v>
      </c>
      <c r="N880" s="9" t="s">
        <v>2030</v>
      </c>
      <c r="O880" s="10">
        <v>1</v>
      </c>
      <c r="P880" s="169" t="s">
        <v>584</v>
      </c>
      <c r="Q880" s="10" t="s">
        <v>1204</v>
      </c>
      <c r="R880" s="16" t="s">
        <v>517</v>
      </c>
      <c r="S880" s="17"/>
    </row>
    <row r="881" spans="1:19" ht="52.5" customHeight="1">
      <c r="A881" s="212">
        <v>878</v>
      </c>
      <c r="B881" s="14" t="s">
        <v>1205</v>
      </c>
      <c r="C881" s="153"/>
      <c r="D881" s="153">
        <v>1068</v>
      </c>
      <c r="E881" s="7">
        <f t="shared" si="36"/>
        <v>-1068</v>
      </c>
      <c r="F881" s="14" t="s">
        <v>1206</v>
      </c>
      <c r="G881" s="24" t="s">
        <v>2062</v>
      </c>
      <c r="H881" s="9" t="s">
        <v>1286</v>
      </c>
      <c r="I881" s="9" t="s">
        <v>2010</v>
      </c>
      <c r="J881" s="94"/>
      <c r="K881" s="9" t="s">
        <v>513</v>
      </c>
      <c r="L881" s="10" t="str">
        <f t="shared" si="37"/>
        <v>イベントの運営費（事務費等）に対する補助</v>
      </c>
      <c r="M881" s="215" t="s">
        <v>1186</v>
      </c>
      <c r="N881" s="9" t="s">
        <v>2030</v>
      </c>
      <c r="O881" s="10">
        <v>1</v>
      </c>
      <c r="P881" s="169" t="s">
        <v>2058</v>
      </c>
      <c r="Q881" s="10" t="s">
        <v>1207</v>
      </c>
      <c r="R881" s="16" t="s">
        <v>517</v>
      </c>
      <c r="S881" s="17"/>
    </row>
    <row r="882" spans="1:19" ht="52.5" customHeight="1">
      <c r="A882" s="212">
        <v>879</v>
      </c>
      <c r="B882" s="14" t="s">
        <v>2455</v>
      </c>
      <c r="C882" s="153"/>
      <c r="D882" s="153">
        <v>684</v>
      </c>
      <c r="E882" s="7">
        <f t="shared" si="36"/>
        <v>-684</v>
      </c>
      <c r="F882" s="14" t="s">
        <v>1208</v>
      </c>
      <c r="G882" s="24" t="s">
        <v>2062</v>
      </c>
      <c r="H882" s="9" t="s">
        <v>1286</v>
      </c>
      <c r="I882" s="9" t="s">
        <v>2010</v>
      </c>
      <c r="J882" s="10"/>
      <c r="K882" s="9" t="s">
        <v>513</v>
      </c>
      <c r="L882" s="10" t="str">
        <f t="shared" si="37"/>
        <v>イベントの運営費（事務費等）に対する補助</v>
      </c>
      <c r="M882" s="215" t="s">
        <v>1186</v>
      </c>
      <c r="N882" s="9" t="s">
        <v>2030</v>
      </c>
      <c r="O882" s="10">
        <v>1</v>
      </c>
      <c r="P882" s="169" t="s">
        <v>749</v>
      </c>
      <c r="Q882" s="10" t="s">
        <v>1209</v>
      </c>
      <c r="R882" s="16" t="s">
        <v>517</v>
      </c>
      <c r="S882" s="17"/>
    </row>
    <row r="883" spans="1:19" ht="52.5" customHeight="1">
      <c r="A883" s="212">
        <v>880</v>
      </c>
      <c r="B883" s="14" t="s">
        <v>1210</v>
      </c>
      <c r="C883" s="153"/>
      <c r="D883" s="153">
        <v>192</v>
      </c>
      <c r="E883" s="7">
        <f t="shared" si="36"/>
        <v>-192</v>
      </c>
      <c r="F883" s="14" t="s">
        <v>1211</v>
      </c>
      <c r="G883" s="24" t="s">
        <v>520</v>
      </c>
      <c r="H883" s="9" t="s">
        <v>1286</v>
      </c>
      <c r="I883" s="9" t="s">
        <v>526</v>
      </c>
      <c r="J883" s="94"/>
      <c r="K883" s="9" t="s">
        <v>513</v>
      </c>
      <c r="L883" s="10" t="str">
        <f t="shared" si="37"/>
        <v>団体の事業費に対する補助</v>
      </c>
      <c r="M883" s="215" t="s">
        <v>1186</v>
      </c>
      <c r="N883" s="9" t="s">
        <v>527</v>
      </c>
      <c r="O883" s="10">
        <v>1</v>
      </c>
      <c r="P883" s="169" t="s">
        <v>2036</v>
      </c>
      <c r="Q883" s="10" t="s">
        <v>1212</v>
      </c>
      <c r="R883" s="16" t="s">
        <v>517</v>
      </c>
      <c r="S883" s="17"/>
    </row>
    <row r="884" spans="1:19" ht="52.5" customHeight="1">
      <c r="A884" s="212">
        <v>881</v>
      </c>
      <c r="B884" s="14" t="s">
        <v>2456</v>
      </c>
      <c r="C884" s="153"/>
      <c r="D884" s="153">
        <v>360</v>
      </c>
      <c r="E884" s="7">
        <f t="shared" si="36"/>
        <v>-360</v>
      </c>
      <c r="F884" s="14" t="s">
        <v>1213</v>
      </c>
      <c r="G884" s="24" t="s">
        <v>520</v>
      </c>
      <c r="H884" s="9" t="s">
        <v>1286</v>
      </c>
      <c r="I884" s="9" t="s">
        <v>526</v>
      </c>
      <c r="J884" s="94"/>
      <c r="K884" s="9" t="s">
        <v>513</v>
      </c>
      <c r="L884" s="10" t="str">
        <f t="shared" si="37"/>
        <v>団体の事業費に対する補助</v>
      </c>
      <c r="M884" s="215" t="s">
        <v>1186</v>
      </c>
      <c r="N884" s="9" t="s">
        <v>2030</v>
      </c>
      <c r="O884" s="10">
        <v>40</v>
      </c>
      <c r="P884" s="169" t="s">
        <v>2058</v>
      </c>
      <c r="Q884" s="10" t="s">
        <v>2985</v>
      </c>
      <c r="R884" s="16" t="s">
        <v>2027</v>
      </c>
      <c r="S884" s="17"/>
    </row>
    <row r="885" spans="1:19" ht="52.5" customHeight="1">
      <c r="A885" s="212">
        <v>882</v>
      </c>
      <c r="B885" s="14" t="s">
        <v>1214</v>
      </c>
      <c r="C885" s="153"/>
      <c r="D885" s="153">
        <v>935</v>
      </c>
      <c r="E885" s="7">
        <f t="shared" si="36"/>
        <v>-935</v>
      </c>
      <c r="F885" s="14" t="s">
        <v>1215</v>
      </c>
      <c r="G885" s="24" t="s">
        <v>520</v>
      </c>
      <c r="H885" s="9" t="s">
        <v>1286</v>
      </c>
      <c r="I885" s="9" t="s">
        <v>526</v>
      </c>
      <c r="J885" s="10"/>
      <c r="K885" s="9" t="s">
        <v>513</v>
      </c>
      <c r="L885" s="10" t="str">
        <f t="shared" si="37"/>
        <v>団体の事業費に対する補助</v>
      </c>
      <c r="M885" s="215" t="s">
        <v>1186</v>
      </c>
      <c r="N885" s="9" t="s">
        <v>2030</v>
      </c>
      <c r="O885" s="10">
        <v>1</v>
      </c>
      <c r="P885" s="169" t="s">
        <v>536</v>
      </c>
      <c r="Q885" s="10" t="s">
        <v>1216</v>
      </c>
      <c r="R885" s="16" t="s">
        <v>2027</v>
      </c>
      <c r="S885" s="17"/>
    </row>
    <row r="886" spans="1:19" ht="52.5" customHeight="1">
      <c r="A886" s="212">
        <v>883</v>
      </c>
      <c r="B886" s="14" t="s">
        <v>2457</v>
      </c>
      <c r="C886" s="153"/>
      <c r="D886" s="153">
        <v>1458</v>
      </c>
      <c r="E886" s="7">
        <f t="shared" si="36"/>
        <v>-1458</v>
      </c>
      <c r="F886" s="14" t="s">
        <v>2986</v>
      </c>
      <c r="G886" s="24" t="s">
        <v>520</v>
      </c>
      <c r="H886" s="9" t="s">
        <v>1286</v>
      </c>
      <c r="I886" s="9" t="s">
        <v>526</v>
      </c>
      <c r="J886" s="94"/>
      <c r="K886" s="9" t="s">
        <v>513</v>
      </c>
      <c r="L886" s="10" t="str">
        <f t="shared" si="37"/>
        <v>団体の事業費に対する補助</v>
      </c>
      <c r="M886" s="215" t="s">
        <v>1186</v>
      </c>
      <c r="N886" s="9" t="s">
        <v>2030</v>
      </c>
      <c r="O886" s="10">
        <v>1</v>
      </c>
      <c r="P886" s="169" t="s">
        <v>2058</v>
      </c>
      <c r="Q886" s="10" t="s">
        <v>2987</v>
      </c>
      <c r="R886" s="16" t="s">
        <v>2027</v>
      </c>
      <c r="S886" s="17"/>
    </row>
    <row r="887" spans="1:19" ht="52.5" customHeight="1">
      <c r="A887" s="212">
        <v>884</v>
      </c>
      <c r="B887" s="14" t="s">
        <v>1217</v>
      </c>
      <c r="C887" s="153"/>
      <c r="D887" s="153">
        <v>315</v>
      </c>
      <c r="E887" s="7">
        <f t="shared" si="36"/>
        <v>-315</v>
      </c>
      <c r="F887" s="14" t="s">
        <v>1218</v>
      </c>
      <c r="G887" s="24" t="s">
        <v>520</v>
      </c>
      <c r="H887" s="9" t="s">
        <v>1286</v>
      </c>
      <c r="I887" s="9" t="s">
        <v>2010</v>
      </c>
      <c r="J887" s="10"/>
      <c r="K887" s="9" t="s">
        <v>513</v>
      </c>
      <c r="L887" s="10" t="str">
        <f t="shared" si="37"/>
        <v>団体の運営費（事務費等）に対する補助</v>
      </c>
      <c r="M887" s="215" t="s">
        <v>1186</v>
      </c>
      <c r="N887" s="9" t="s">
        <v>2030</v>
      </c>
      <c r="O887" s="10">
        <v>1</v>
      </c>
      <c r="P887" s="169" t="s">
        <v>554</v>
      </c>
      <c r="Q887" s="10" t="s">
        <v>1219</v>
      </c>
      <c r="R887" s="16" t="s">
        <v>552</v>
      </c>
      <c r="S887" s="17"/>
    </row>
    <row r="888" spans="1:19" ht="52.5" customHeight="1">
      <c r="A888" s="212">
        <v>885</v>
      </c>
      <c r="B888" s="14" t="s">
        <v>1220</v>
      </c>
      <c r="C888" s="153"/>
      <c r="D888" s="153">
        <v>2060</v>
      </c>
      <c r="E888" s="7">
        <f t="shared" si="36"/>
        <v>-2060</v>
      </c>
      <c r="F888" s="14" t="s">
        <v>1203</v>
      </c>
      <c r="G888" s="24" t="s">
        <v>520</v>
      </c>
      <c r="H888" s="9" t="s">
        <v>1286</v>
      </c>
      <c r="I888" s="9" t="s">
        <v>526</v>
      </c>
      <c r="J888" s="10"/>
      <c r="K888" s="9" t="s">
        <v>513</v>
      </c>
      <c r="L888" s="10" t="str">
        <f t="shared" si="37"/>
        <v>団体の事業費に対する補助</v>
      </c>
      <c r="M888" s="215" t="s">
        <v>1186</v>
      </c>
      <c r="N888" s="9" t="s">
        <v>2030</v>
      </c>
      <c r="O888" s="10">
        <v>1</v>
      </c>
      <c r="P888" s="169" t="s">
        <v>2054</v>
      </c>
      <c r="Q888" s="10" t="s">
        <v>1221</v>
      </c>
      <c r="R888" s="16" t="s">
        <v>2027</v>
      </c>
      <c r="S888" s="17"/>
    </row>
    <row r="889" spans="1:19" ht="52.5" customHeight="1">
      <c r="A889" s="212">
        <v>886</v>
      </c>
      <c r="B889" s="14" t="s">
        <v>1222</v>
      </c>
      <c r="C889" s="153"/>
      <c r="D889" s="153">
        <v>126</v>
      </c>
      <c r="E889" s="7">
        <f t="shared" si="36"/>
        <v>-126</v>
      </c>
      <c r="F889" s="14" t="s">
        <v>1223</v>
      </c>
      <c r="G889" s="24" t="s">
        <v>520</v>
      </c>
      <c r="H889" s="9" t="s">
        <v>1286</v>
      </c>
      <c r="I889" s="9" t="s">
        <v>2010</v>
      </c>
      <c r="J889" s="94"/>
      <c r="K889" s="9" t="s">
        <v>513</v>
      </c>
      <c r="L889" s="10" t="str">
        <f t="shared" si="37"/>
        <v>団体の運営費（事務費等）に対する補助</v>
      </c>
      <c r="M889" s="215" t="s">
        <v>1186</v>
      </c>
      <c r="N889" s="9" t="s">
        <v>514</v>
      </c>
      <c r="O889" s="10">
        <v>2</v>
      </c>
      <c r="P889" s="169" t="s">
        <v>2058</v>
      </c>
      <c r="Q889" s="10" t="s">
        <v>1224</v>
      </c>
      <c r="R889" s="16" t="s">
        <v>2027</v>
      </c>
      <c r="S889" s="17"/>
    </row>
    <row r="890" spans="1:19" ht="52.5" customHeight="1">
      <c r="A890" s="212">
        <v>887</v>
      </c>
      <c r="B890" s="14" t="s">
        <v>1938</v>
      </c>
      <c r="C890" s="153"/>
      <c r="D890" s="153">
        <v>252</v>
      </c>
      <c r="E890" s="7">
        <f t="shared" si="36"/>
        <v>-252</v>
      </c>
      <c r="F890" s="14" t="s">
        <v>1225</v>
      </c>
      <c r="G890" s="24" t="s">
        <v>520</v>
      </c>
      <c r="H890" s="9" t="s">
        <v>1286</v>
      </c>
      <c r="I890" s="9" t="s">
        <v>2010</v>
      </c>
      <c r="J890" s="10"/>
      <c r="K890" s="9" t="s">
        <v>513</v>
      </c>
      <c r="L890" s="10" t="str">
        <f t="shared" si="37"/>
        <v>団体の運営費（事務費等）に対する補助</v>
      </c>
      <c r="M890" s="215" t="s">
        <v>1186</v>
      </c>
      <c r="N890" s="9" t="s">
        <v>514</v>
      </c>
      <c r="O890" s="10">
        <v>14</v>
      </c>
      <c r="P890" s="169" t="s">
        <v>2058</v>
      </c>
      <c r="Q890" s="10" t="s">
        <v>1940</v>
      </c>
      <c r="R890" s="16" t="s">
        <v>2027</v>
      </c>
      <c r="S890" s="17"/>
    </row>
    <row r="891" spans="1:19" ht="52.5" customHeight="1">
      <c r="A891" s="212">
        <v>888</v>
      </c>
      <c r="B891" s="14" t="s">
        <v>2458</v>
      </c>
      <c r="C891" s="153"/>
      <c r="D891" s="153">
        <v>315</v>
      </c>
      <c r="E891" s="7">
        <f t="shared" si="36"/>
        <v>-315</v>
      </c>
      <c r="F891" s="14" t="s">
        <v>1226</v>
      </c>
      <c r="G891" s="24" t="s">
        <v>520</v>
      </c>
      <c r="H891" s="9" t="s">
        <v>1286</v>
      </c>
      <c r="I891" s="9" t="s">
        <v>526</v>
      </c>
      <c r="J891" s="10"/>
      <c r="K891" s="9" t="s">
        <v>513</v>
      </c>
      <c r="L891" s="10" t="str">
        <f t="shared" si="37"/>
        <v>団体の事業費に対する補助</v>
      </c>
      <c r="M891" s="215" t="s">
        <v>1186</v>
      </c>
      <c r="N891" s="197" t="s">
        <v>514</v>
      </c>
      <c r="O891" s="198">
        <v>7</v>
      </c>
      <c r="P891" s="199" t="s">
        <v>2058</v>
      </c>
      <c r="Q891" s="198" t="s">
        <v>1227</v>
      </c>
      <c r="R891" s="96" t="s">
        <v>2027</v>
      </c>
      <c r="S891" s="17"/>
    </row>
    <row r="892" spans="1:19" ht="52.5" customHeight="1">
      <c r="A892" s="212">
        <v>889</v>
      </c>
      <c r="B892" s="14" t="s">
        <v>1228</v>
      </c>
      <c r="C892" s="153"/>
      <c r="D892" s="153">
        <v>3870</v>
      </c>
      <c r="E892" s="7">
        <f t="shared" si="36"/>
        <v>-3870</v>
      </c>
      <c r="F892" s="14" t="s">
        <v>1229</v>
      </c>
      <c r="G892" s="24" t="s">
        <v>2062</v>
      </c>
      <c r="H892" s="9" t="s">
        <v>1286</v>
      </c>
      <c r="I892" s="9" t="s">
        <v>2010</v>
      </c>
      <c r="J892" s="10"/>
      <c r="K892" s="9" t="s">
        <v>513</v>
      </c>
      <c r="L892" s="10" t="str">
        <f t="shared" si="37"/>
        <v>イベントの運営費（事務費等）に対する補助</v>
      </c>
      <c r="M892" s="215" t="s">
        <v>1186</v>
      </c>
      <c r="N892" s="197" t="s">
        <v>2030</v>
      </c>
      <c r="O892" s="198">
        <v>1</v>
      </c>
      <c r="P892" s="199" t="s">
        <v>821</v>
      </c>
      <c r="Q892" s="198" t="s">
        <v>1230</v>
      </c>
      <c r="R892" s="96" t="s">
        <v>3062</v>
      </c>
      <c r="S892" s="17"/>
    </row>
    <row r="893" spans="1:19" ht="52.5" customHeight="1">
      <c r="A893" s="212">
        <v>890</v>
      </c>
      <c r="B893" s="14" t="s">
        <v>1231</v>
      </c>
      <c r="C893" s="153"/>
      <c r="D893" s="153">
        <v>135</v>
      </c>
      <c r="E893" s="7">
        <f t="shared" si="36"/>
        <v>-135</v>
      </c>
      <c r="F893" s="14" t="s">
        <v>1218</v>
      </c>
      <c r="G893" s="24" t="s">
        <v>2062</v>
      </c>
      <c r="H893" s="9" t="s">
        <v>1286</v>
      </c>
      <c r="I893" s="9" t="s">
        <v>2010</v>
      </c>
      <c r="J893" s="10"/>
      <c r="K893" s="9" t="s">
        <v>513</v>
      </c>
      <c r="L893" s="10" t="str">
        <f t="shared" si="37"/>
        <v>イベントの運営費（事務費等）に対する補助</v>
      </c>
      <c r="M893" s="215" t="s">
        <v>1186</v>
      </c>
      <c r="N893" s="197" t="s">
        <v>2030</v>
      </c>
      <c r="O893" s="198">
        <v>1</v>
      </c>
      <c r="P893" s="199" t="s">
        <v>536</v>
      </c>
      <c r="Q893" s="198" t="s">
        <v>1232</v>
      </c>
      <c r="R893" s="96" t="s">
        <v>552</v>
      </c>
      <c r="S893" s="17"/>
    </row>
    <row r="894" spans="1:19" ht="52.5" customHeight="1">
      <c r="A894" s="212">
        <v>891</v>
      </c>
      <c r="B894" s="14" t="s">
        <v>2459</v>
      </c>
      <c r="C894" s="153"/>
      <c r="D894" s="153">
        <v>250</v>
      </c>
      <c r="E894" s="7">
        <f t="shared" si="36"/>
        <v>-250</v>
      </c>
      <c r="F894" s="14" t="s">
        <v>1233</v>
      </c>
      <c r="G894" s="9" t="s">
        <v>520</v>
      </c>
      <c r="H894" s="9" t="s">
        <v>1286</v>
      </c>
      <c r="I894" s="9" t="s">
        <v>526</v>
      </c>
      <c r="J894" s="10" t="s">
        <v>264</v>
      </c>
      <c r="K894" s="9" t="s">
        <v>513</v>
      </c>
      <c r="L894" s="10" t="str">
        <f t="shared" si="37"/>
        <v>団体のイベントにおけるリユース食器利用に対する補助</v>
      </c>
      <c r="M894" s="215" t="s">
        <v>1186</v>
      </c>
      <c r="N894" s="9" t="s">
        <v>514</v>
      </c>
      <c r="O894" s="10">
        <v>10</v>
      </c>
      <c r="P894" s="169" t="s">
        <v>2012</v>
      </c>
      <c r="Q894" s="10" t="s">
        <v>3088</v>
      </c>
      <c r="R894" s="16" t="s">
        <v>517</v>
      </c>
      <c r="S894" s="17"/>
    </row>
    <row r="895" spans="1:19" ht="52.5" customHeight="1">
      <c r="A895" s="212">
        <v>892</v>
      </c>
      <c r="B895" s="14" t="s">
        <v>2460</v>
      </c>
      <c r="C895" s="153"/>
      <c r="D895" s="153">
        <v>1000</v>
      </c>
      <c r="E895" s="7">
        <f t="shared" si="36"/>
        <v>-1000</v>
      </c>
      <c r="F895" s="14" t="s">
        <v>1234</v>
      </c>
      <c r="G895" s="9" t="s">
        <v>1235</v>
      </c>
      <c r="H895" s="9" t="s">
        <v>1286</v>
      </c>
      <c r="I895" s="9" t="s">
        <v>511</v>
      </c>
      <c r="J895" s="10" t="s">
        <v>1777</v>
      </c>
      <c r="K895" s="9" t="s">
        <v>513</v>
      </c>
      <c r="L895" s="10" t="str">
        <f t="shared" si="37"/>
        <v>バス停留所上屋の設置に対する補助</v>
      </c>
      <c r="M895" s="215" t="s">
        <v>1186</v>
      </c>
      <c r="N895" s="9" t="s">
        <v>2030</v>
      </c>
      <c r="O895" s="10">
        <v>1</v>
      </c>
      <c r="P895" s="169" t="s">
        <v>515</v>
      </c>
      <c r="Q895" s="10" t="s">
        <v>1236</v>
      </c>
      <c r="R895" s="16" t="s">
        <v>517</v>
      </c>
      <c r="S895" s="17"/>
    </row>
    <row r="896" spans="1:19" ht="52.5" customHeight="1">
      <c r="A896" s="212">
        <v>893</v>
      </c>
      <c r="B896" s="27" t="s">
        <v>1237</v>
      </c>
      <c r="C896" s="153"/>
      <c r="D896" s="155">
        <v>45</v>
      </c>
      <c r="E896" s="7">
        <f t="shared" si="36"/>
        <v>-45</v>
      </c>
      <c r="F896" s="27" t="s">
        <v>1238</v>
      </c>
      <c r="G896" s="9" t="s">
        <v>520</v>
      </c>
      <c r="H896" s="9" t="s">
        <v>1286</v>
      </c>
      <c r="I896" s="9" t="s">
        <v>511</v>
      </c>
      <c r="J896" s="10" t="s">
        <v>1239</v>
      </c>
      <c r="K896" s="9" t="s">
        <v>513</v>
      </c>
      <c r="L896" s="10" t="str">
        <f t="shared" si="37"/>
        <v>団体の社会環境浄化活動に対する補助</v>
      </c>
      <c r="M896" s="215" t="s">
        <v>1240</v>
      </c>
      <c r="N896" s="9" t="s">
        <v>2030</v>
      </c>
      <c r="O896" s="10">
        <v>1</v>
      </c>
      <c r="P896" s="169" t="s">
        <v>2058</v>
      </c>
      <c r="Q896" s="56" t="s">
        <v>1241</v>
      </c>
      <c r="R896" s="16" t="s">
        <v>517</v>
      </c>
      <c r="S896" s="17"/>
    </row>
    <row r="897" spans="1:19" ht="52.5" customHeight="1">
      <c r="A897" s="212">
        <v>894</v>
      </c>
      <c r="B897" s="27" t="s">
        <v>1242</v>
      </c>
      <c r="C897" s="153"/>
      <c r="D897" s="155">
        <v>144</v>
      </c>
      <c r="E897" s="7">
        <f t="shared" si="36"/>
        <v>-144</v>
      </c>
      <c r="F897" s="27" t="s">
        <v>1243</v>
      </c>
      <c r="G897" s="9" t="s">
        <v>520</v>
      </c>
      <c r="H897" s="9" t="s">
        <v>1286</v>
      </c>
      <c r="I897" s="9" t="s">
        <v>511</v>
      </c>
      <c r="J897" s="10" t="s">
        <v>1244</v>
      </c>
      <c r="K897" s="9" t="s">
        <v>513</v>
      </c>
      <c r="L897" s="10" t="str">
        <f t="shared" si="37"/>
        <v>団体の青少年健全育成活動に対する補助</v>
      </c>
      <c r="M897" s="215" t="s">
        <v>1240</v>
      </c>
      <c r="N897" s="9" t="s">
        <v>2030</v>
      </c>
      <c r="O897" s="10">
        <v>1</v>
      </c>
      <c r="P897" s="169" t="s">
        <v>2058</v>
      </c>
      <c r="Q897" s="56" t="s">
        <v>1245</v>
      </c>
      <c r="R897" s="16" t="s">
        <v>517</v>
      </c>
      <c r="S897" s="17"/>
    </row>
    <row r="898" spans="1:19" ht="52.5" customHeight="1">
      <c r="A898" s="212">
        <v>895</v>
      </c>
      <c r="B898" s="27" t="s">
        <v>1246</v>
      </c>
      <c r="C898" s="153"/>
      <c r="D898" s="155">
        <v>679</v>
      </c>
      <c r="E898" s="7">
        <f t="shared" si="36"/>
        <v>-679</v>
      </c>
      <c r="F898" s="27" t="s">
        <v>1247</v>
      </c>
      <c r="G898" s="9" t="s">
        <v>1023</v>
      </c>
      <c r="H898" s="9" t="s">
        <v>1286</v>
      </c>
      <c r="I898" s="9" t="s">
        <v>511</v>
      </c>
      <c r="J898" s="10" t="s">
        <v>1922</v>
      </c>
      <c r="K898" s="9" t="s">
        <v>513</v>
      </c>
      <c r="L898" s="10" t="str">
        <f t="shared" si="37"/>
        <v>施設の管理運営に対する補助</v>
      </c>
      <c r="M898" s="215" t="s">
        <v>1240</v>
      </c>
      <c r="N898" s="9" t="s">
        <v>2030</v>
      </c>
      <c r="O898" s="10">
        <v>8</v>
      </c>
      <c r="P898" s="169" t="s">
        <v>821</v>
      </c>
      <c r="Q898" s="10" t="s">
        <v>1248</v>
      </c>
      <c r="R898" s="16" t="s">
        <v>517</v>
      </c>
      <c r="S898" s="17"/>
    </row>
    <row r="899" spans="1:19" ht="52.5" customHeight="1">
      <c r="A899" s="212">
        <v>896</v>
      </c>
      <c r="B899" s="134" t="s">
        <v>1249</v>
      </c>
      <c r="C899" s="153"/>
      <c r="D899" s="166">
        <v>1800</v>
      </c>
      <c r="E899" s="7">
        <f t="shared" si="36"/>
        <v>-1800</v>
      </c>
      <c r="F899" s="14" t="s">
        <v>1250</v>
      </c>
      <c r="G899" s="15" t="s">
        <v>520</v>
      </c>
      <c r="H899" s="9" t="s">
        <v>1286</v>
      </c>
      <c r="I899" s="9" t="s">
        <v>511</v>
      </c>
      <c r="J899" s="18" t="s">
        <v>1251</v>
      </c>
      <c r="K899" s="9" t="s">
        <v>513</v>
      </c>
      <c r="L899" s="10" t="str">
        <f t="shared" si="37"/>
        <v>団体の伝統文化保存継承活動に対する補助</v>
      </c>
      <c r="M899" s="215" t="s">
        <v>1240</v>
      </c>
      <c r="N899" s="9" t="s">
        <v>2030</v>
      </c>
      <c r="O899" s="10">
        <v>1</v>
      </c>
      <c r="P899" s="169" t="s">
        <v>533</v>
      </c>
      <c r="Q899" s="56" t="s">
        <v>1252</v>
      </c>
      <c r="R899" s="16" t="s">
        <v>517</v>
      </c>
      <c r="S899" s="17"/>
    </row>
    <row r="900" spans="1:19" ht="52.5" customHeight="1">
      <c r="A900" s="212">
        <v>897</v>
      </c>
      <c r="B900" s="27" t="s">
        <v>1253</v>
      </c>
      <c r="C900" s="155"/>
      <c r="D900" s="155">
        <v>790</v>
      </c>
      <c r="E900" s="7">
        <f t="shared" si="36"/>
        <v>-790</v>
      </c>
      <c r="F900" s="27" t="s">
        <v>1254</v>
      </c>
      <c r="G900" s="15" t="s">
        <v>520</v>
      </c>
      <c r="H900" s="9" t="s">
        <v>1286</v>
      </c>
      <c r="I900" s="9" t="s">
        <v>511</v>
      </c>
      <c r="J900" s="18" t="s">
        <v>1255</v>
      </c>
      <c r="K900" s="9" t="s">
        <v>513</v>
      </c>
      <c r="L900" s="10" t="str">
        <f t="shared" si="37"/>
        <v>団体の区民文化祭や区民ホール展示活動など文化支援活動に対する補助</v>
      </c>
      <c r="M900" s="215" t="s">
        <v>1240</v>
      </c>
      <c r="N900" s="9" t="s">
        <v>2030</v>
      </c>
      <c r="O900" s="10">
        <v>1</v>
      </c>
      <c r="P900" s="169" t="s">
        <v>2058</v>
      </c>
      <c r="Q900" s="56" t="s">
        <v>1256</v>
      </c>
      <c r="R900" s="16" t="s">
        <v>517</v>
      </c>
      <c r="S900" s="17"/>
    </row>
    <row r="901" spans="1:19" ht="52.5" customHeight="1">
      <c r="A901" s="212">
        <v>898</v>
      </c>
      <c r="B901" s="27" t="s">
        <v>1257</v>
      </c>
      <c r="C901" s="155"/>
      <c r="D901" s="155">
        <v>660</v>
      </c>
      <c r="E901" s="7">
        <f aca="true" t="shared" si="38" ref="E901:E948">C901-D901</f>
        <v>-660</v>
      </c>
      <c r="F901" s="14" t="s">
        <v>1258</v>
      </c>
      <c r="G901" s="15" t="s">
        <v>520</v>
      </c>
      <c r="H901" s="9" t="s">
        <v>1286</v>
      </c>
      <c r="I901" s="9" t="s">
        <v>526</v>
      </c>
      <c r="J901" s="18"/>
      <c r="K901" s="9" t="s">
        <v>513</v>
      </c>
      <c r="L901" s="10" t="str">
        <f t="shared" si="37"/>
        <v>団体の事業費に対する補助</v>
      </c>
      <c r="M901" s="215" t="s">
        <v>1240</v>
      </c>
      <c r="N901" s="9" t="s">
        <v>2030</v>
      </c>
      <c r="O901" s="10">
        <v>1</v>
      </c>
      <c r="P901" s="169" t="s">
        <v>2063</v>
      </c>
      <c r="Q901" s="10" t="s">
        <v>1259</v>
      </c>
      <c r="R901" s="16" t="s">
        <v>517</v>
      </c>
      <c r="S901" s="17"/>
    </row>
    <row r="902" spans="1:19" ht="52.5" customHeight="1">
      <c r="A902" s="212">
        <v>899</v>
      </c>
      <c r="B902" s="27" t="s">
        <v>2461</v>
      </c>
      <c r="C902" s="155"/>
      <c r="D902" s="155">
        <v>2000</v>
      </c>
      <c r="E902" s="7">
        <f t="shared" si="38"/>
        <v>-2000</v>
      </c>
      <c r="F902" s="14" t="s">
        <v>1260</v>
      </c>
      <c r="G902" s="15" t="s">
        <v>520</v>
      </c>
      <c r="H902" s="9" t="s">
        <v>1286</v>
      </c>
      <c r="I902" s="9" t="s">
        <v>511</v>
      </c>
      <c r="J902" s="18" t="s">
        <v>1261</v>
      </c>
      <c r="K902" s="9" t="s">
        <v>513</v>
      </c>
      <c r="L902" s="10" t="str">
        <f t="shared" si="37"/>
        <v>団体の自主防犯活動に対する補助</v>
      </c>
      <c r="M902" s="215" t="s">
        <v>1240</v>
      </c>
      <c r="N902" s="9" t="s">
        <v>2030</v>
      </c>
      <c r="O902" s="10">
        <v>12</v>
      </c>
      <c r="P902" s="169" t="s">
        <v>2063</v>
      </c>
      <c r="Q902" s="10" t="s">
        <v>2988</v>
      </c>
      <c r="R902" s="16" t="s">
        <v>517</v>
      </c>
      <c r="S902" s="17"/>
    </row>
    <row r="903" spans="1:19" ht="52.5" customHeight="1">
      <c r="A903" s="212">
        <v>900</v>
      </c>
      <c r="B903" s="27" t="s">
        <v>2462</v>
      </c>
      <c r="C903" s="166"/>
      <c r="D903" s="155">
        <v>100</v>
      </c>
      <c r="E903" s="7">
        <f t="shared" si="38"/>
        <v>-100</v>
      </c>
      <c r="F903" s="14" t="s">
        <v>1262</v>
      </c>
      <c r="G903" s="15" t="s">
        <v>1973</v>
      </c>
      <c r="H903" s="9" t="s">
        <v>1286</v>
      </c>
      <c r="I903" s="9" t="s">
        <v>511</v>
      </c>
      <c r="J903" s="18" t="s">
        <v>2989</v>
      </c>
      <c r="K903" s="9" t="s">
        <v>513</v>
      </c>
      <c r="L903" s="10" t="str">
        <f t="shared" si="37"/>
        <v>防犯灯の設置・更新に対する補助</v>
      </c>
      <c r="M903" s="215" t="s">
        <v>1240</v>
      </c>
      <c r="N903" s="9" t="s">
        <v>2030</v>
      </c>
      <c r="O903" s="66">
        <v>3</v>
      </c>
      <c r="P903" s="169" t="s">
        <v>560</v>
      </c>
      <c r="Q903" s="10" t="s">
        <v>2990</v>
      </c>
      <c r="R903" s="16" t="s">
        <v>517</v>
      </c>
      <c r="S903" s="17"/>
    </row>
    <row r="904" spans="1:19" ht="52.5" customHeight="1">
      <c r="A904" s="212">
        <v>901</v>
      </c>
      <c r="B904" s="27" t="s">
        <v>1263</v>
      </c>
      <c r="C904" s="155"/>
      <c r="D904" s="155">
        <v>560</v>
      </c>
      <c r="E904" s="7">
        <f t="shared" si="38"/>
        <v>-560</v>
      </c>
      <c r="F904" s="27" t="s">
        <v>1552</v>
      </c>
      <c r="G904" s="15" t="s">
        <v>520</v>
      </c>
      <c r="H904" s="9" t="s">
        <v>1286</v>
      </c>
      <c r="I904" s="9" t="s">
        <v>511</v>
      </c>
      <c r="J904" s="18" t="s">
        <v>1244</v>
      </c>
      <c r="K904" s="9" t="s">
        <v>513</v>
      </c>
      <c r="L904" s="10" t="str">
        <f t="shared" si="37"/>
        <v>団体の青少年健全育成活動に対する補助</v>
      </c>
      <c r="M904" s="215" t="s">
        <v>1240</v>
      </c>
      <c r="N904" s="9" t="s">
        <v>2030</v>
      </c>
      <c r="O904" s="10">
        <v>7</v>
      </c>
      <c r="P904" s="169" t="s">
        <v>733</v>
      </c>
      <c r="Q904" s="10" t="s">
        <v>1264</v>
      </c>
      <c r="R904" s="16" t="s">
        <v>517</v>
      </c>
      <c r="S904" s="17"/>
    </row>
    <row r="905" spans="1:19" ht="52.5" customHeight="1">
      <c r="A905" s="212">
        <v>902</v>
      </c>
      <c r="B905" s="27" t="s">
        <v>1265</v>
      </c>
      <c r="C905" s="155"/>
      <c r="D905" s="155">
        <v>1200</v>
      </c>
      <c r="E905" s="7">
        <f t="shared" si="38"/>
        <v>-1200</v>
      </c>
      <c r="F905" s="14" t="s">
        <v>1260</v>
      </c>
      <c r="G905" s="15" t="s">
        <v>2062</v>
      </c>
      <c r="H905" s="9" t="s">
        <v>1286</v>
      </c>
      <c r="I905" s="9" t="s">
        <v>526</v>
      </c>
      <c r="J905" s="18"/>
      <c r="K905" s="9" t="s">
        <v>513</v>
      </c>
      <c r="L905" s="10" t="str">
        <f t="shared" si="37"/>
        <v>イベントの事業費に対する補助</v>
      </c>
      <c r="M905" s="215" t="s">
        <v>1240</v>
      </c>
      <c r="N905" s="9" t="s">
        <v>2030</v>
      </c>
      <c r="O905" s="10">
        <v>12</v>
      </c>
      <c r="P905" s="169" t="s">
        <v>2063</v>
      </c>
      <c r="Q905" s="10" t="s">
        <v>1266</v>
      </c>
      <c r="R905" s="16" t="s">
        <v>517</v>
      </c>
      <c r="S905" s="17"/>
    </row>
    <row r="906" spans="1:19" ht="52.5" customHeight="1">
      <c r="A906" s="212">
        <v>903</v>
      </c>
      <c r="B906" s="27" t="s">
        <v>1267</v>
      </c>
      <c r="C906" s="155"/>
      <c r="D906" s="155">
        <v>800</v>
      </c>
      <c r="E906" s="7">
        <f t="shared" si="38"/>
        <v>-800</v>
      </c>
      <c r="F906" s="27" t="s">
        <v>1268</v>
      </c>
      <c r="G906" s="15" t="s">
        <v>520</v>
      </c>
      <c r="H906" s="9" t="s">
        <v>1286</v>
      </c>
      <c r="I906" s="9" t="s">
        <v>511</v>
      </c>
      <c r="J906" s="18" t="s">
        <v>1269</v>
      </c>
      <c r="K906" s="9" t="s">
        <v>513</v>
      </c>
      <c r="L906" s="10" t="str">
        <f t="shared" si="37"/>
        <v>団体の多文化共生に係る地域づくり事業に対する補助</v>
      </c>
      <c r="M906" s="215" t="s">
        <v>1240</v>
      </c>
      <c r="N906" s="9" t="s">
        <v>2030</v>
      </c>
      <c r="O906" s="10">
        <v>1</v>
      </c>
      <c r="P906" s="71" t="s">
        <v>555</v>
      </c>
      <c r="Q906" s="10" t="s">
        <v>1270</v>
      </c>
      <c r="R906" s="16" t="s">
        <v>517</v>
      </c>
      <c r="S906" s="17"/>
    </row>
    <row r="907" spans="1:19" ht="52.5" customHeight="1">
      <c r="A907" s="212">
        <v>904</v>
      </c>
      <c r="B907" s="27" t="s">
        <v>2463</v>
      </c>
      <c r="C907" s="155"/>
      <c r="D907" s="155">
        <v>100</v>
      </c>
      <c r="E907" s="7">
        <f t="shared" si="38"/>
        <v>-100</v>
      </c>
      <c r="F907" s="27" t="s">
        <v>1271</v>
      </c>
      <c r="G907" s="15" t="s">
        <v>520</v>
      </c>
      <c r="H907" s="9" t="s">
        <v>1286</v>
      </c>
      <c r="I907" s="9" t="s">
        <v>526</v>
      </c>
      <c r="J907" s="18"/>
      <c r="K907" s="9" t="s">
        <v>513</v>
      </c>
      <c r="L907" s="10" t="str">
        <f t="shared" si="37"/>
        <v>団体の事業費に対する補助</v>
      </c>
      <c r="M907" s="215" t="s">
        <v>1240</v>
      </c>
      <c r="N907" s="9" t="s">
        <v>2030</v>
      </c>
      <c r="O907" s="10">
        <v>2</v>
      </c>
      <c r="P907" s="169" t="s">
        <v>528</v>
      </c>
      <c r="Q907" s="56" t="s">
        <v>1272</v>
      </c>
      <c r="R907" s="16" t="s">
        <v>517</v>
      </c>
      <c r="S907" s="17"/>
    </row>
    <row r="908" spans="1:19" ht="52.5" customHeight="1">
      <c r="A908" s="212">
        <v>905</v>
      </c>
      <c r="B908" s="27" t="s">
        <v>1273</v>
      </c>
      <c r="C908" s="155"/>
      <c r="D908" s="155">
        <v>4000</v>
      </c>
      <c r="E908" s="7">
        <f t="shared" si="38"/>
        <v>-4000</v>
      </c>
      <c r="F908" s="14" t="s">
        <v>1274</v>
      </c>
      <c r="G908" s="15" t="s">
        <v>520</v>
      </c>
      <c r="H908" s="9" t="s">
        <v>1286</v>
      </c>
      <c r="I908" s="9" t="s">
        <v>526</v>
      </c>
      <c r="J908" s="18"/>
      <c r="K908" s="9" t="s">
        <v>513</v>
      </c>
      <c r="L908" s="10" t="str">
        <f t="shared" si="37"/>
        <v>団体の事業費に対する補助</v>
      </c>
      <c r="M908" s="215" t="s">
        <v>1240</v>
      </c>
      <c r="N908" s="9" t="s">
        <v>2030</v>
      </c>
      <c r="O908" s="200" t="s">
        <v>2011</v>
      </c>
      <c r="P908" s="169" t="s">
        <v>555</v>
      </c>
      <c r="Q908" s="10" t="s">
        <v>1275</v>
      </c>
      <c r="R908" s="16" t="s">
        <v>517</v>
      </c>
      <c r="S908" s="17"/>
    </row>
    <row r="909" spans="1:19" ht="52.5" customHeight="1">
      <c r="A909" s="212">
        <v>906</v>
      </c>
      <c r="B909" s="27" t="s">
        <v>1276</v>
      </c>
      <c r="C909" s="155"/>
      <c r="D909" s="155">
        <v>100</v>
      </c>
      <c r="E909" s="7">
        <f t="shared" si="38"/>
        <v>-100</v>
      </c>
      <c r="F909" s="14" t="s">
        <v>244</v>
      </c>
      <c r="G909" s="15" t="s">
        <v>520</v>
      </c>
      <c r="H909" s="9" t="s">
        <v>1286</v>
      </c>
      <c r="I909" s="9" t="s">
        <v>511</v>
      </c>
      <c r="J909" s="18" t="s">
        <v>1277</v>
      </c>
      <c r="K909" s="9" t="s">
        <v>513</v>
      </c>
      <c r="L909" s="10" t="str">
        <f t="shared" si="37"/>
        <v>団体の安全マップ作成費用に対する補助</v>
      </c>
      <c r="M909" s="215" t="s">
        <v>1240</v>
      </c>
      <c r="N909" s="9" t="s">
        <v>2030</v>
      </c>
      <c r="O909" s="200">
        <v>17</v>
      </c>
      <c r="P909" s="169" t="s">
        <v>536</v>
      </c>
      <c r="Q909" s="56" t="s">
        <v>1278</v>
      </c>
      <c r="R909" s="16" t="s">
        <v>517</v>
      </c>
      <c r="S909" s="17"/>
    </row>
    <row r="910" spans="1:19" ht="52.5" customHeight="1">
      <c r="A910" s="212">
        <v>907</v>
      </c>
      <c r="B910" s="27" t="s">
        <v>1279</v>
      </c>
      <c r="C910" s="155"/>
      <c r="D910" s="155">
        <v>340</v>
      </c>
      <c r="E910" s="7">
        <f t="shared" si="38"/>
        <v>-340</v>
      </c>
      <c r="F910" s="27" t="s">
        <v>1280</v>
      </c>
      <c r="G910" s="29" t="s">
        <v>16</v>
      </c>
      <c r="H910" s="9" t="s">
        <v>1286</v>
      </c>
      <c r="I910" s="9" t="s">
        <v>703</v>
      </c>
      <c r="J910" s="58"/>
      <c r="K910" s="9" t="s">
        <v>513</v>
      </c>
      <c r="L910" s="10" t="str">
        <f t="shared" si="37"/>
        <v>物品購入費用の個人負担の軽減に対する補助</v>
      </c>
      <c r="M910" s="215" t="s">
        <v>1240</v>
      </c>
      <c r="N910" s="9" t="s">
        <v>2030</v>
      </c>
      <c r="O910" s="31">
        <v>1</v>
      </c>
      <c r="P910" s="16" t="s">
        <v>2016</v>
      </c>
      <c r="Q910" s="201" t="s">
        <v>1281</v>
      </c>
      <c r="R910" s="16" t="s">
        <v>517</v>
      </c>
      <c r="S910" s="17"/>
    </row>
    <row r="911" spans="1:19" ht="52.5" customHeight="1">
      <c r="A911" s="212">
        <v>908</v>
      </c>
      <c r="B911" s="14" t="s">
        <v>2464</v>
      </c>
      <c r="C911" s="155"/>
      <c r="D911" s="153">
        <v>450</v>
      </c>
      <c r="E911" s="7">
        <f t="shared" si="38"/>
        <v>-450</v>
      </c>
      <c r="F911" s="14" t="s">
        <v>1282</v>
      </c>
      <c r="G911" s="26" t="s">
        <v>520</v>
      </c>
      <c r="H911" s="9" t="s">
        <v>1286</v>
      </c>
      <c r="I911" s="9" t="s">
        <v>526</v>
      </c>
      <c r="J911" s="56"/>
      <c r="K911" s="9" t="s">
        <v>513</v>
      </c>
      <c r="L911" s="10" t="str">
        <f t="shared" si="37"/>
        <v>団体の事業費に対する補助</v>
      </c>
      <c r="M911" s="215" t="s">
        <v>1240</v>
      </c>
      <c r="N911" s="9" t="s">
        <v>527</v>
      </c>
      <c r="O911" s="10">
        <v>1</v>
      </c>
      <c r="P911" s="169" t="s">
        <v>2058</v>
      </c>
      <c r="Q911" s="10" t="s">
        <v>2991</v>
      </c>
      <c r="R911" s="16" t="s">
        <v>517</v>
      </c>
      <c r="S911" s="17"/>
    </row>
    <row r="912" spans="1:19" ht="52.5" customHeight="1">
      <c r="A912" s="212">
        <v>909</v>
      </c>
      <c r="B912" s="134" t="s">
        <v>1538</v>
      </c>
      <c r="C912" s="155"/>
      <c r="D912" s="166">
        <v>400</v>
      </c>
      <c r="E912" s="7">
        <f t="shared" si="38"/>
        <v>-400</v>
      </c>
      <c r="F912" s="14" t="s">
        <v>2113</v>
      </c>
      <c r="G912" s="9" t="s">
        <v>520</v>
      </c>
      <c r="H912" s="9" t="s">
        <v>1286</v>
      </c>
      <c r="I912" s="9" t="s">
        <v>526</v>
      </c>
      <c r="J912" s="18"/>
      <c r="K912" s="9" t="s">
        <v>513</v>
      </c>
      <c r="L912" s="10" t="str">
        <f t="shared" si="37"/>
        <v>団体の事業費に対する補助</v>
      </c>
      <c r="M912" s="215" t="s">
        <v>1240</v>
      </c>
      <c r="N912" s="9" t="s">
        <v>2030</v>
      </c>
      <c r="O912" s="10">
        <v>8</v>
      </c>
      <c r="P912" s="169" t="s">
        <v>2054</v>
      </c>
      <c r="Q912" s="10" t="s">
        <v>1937</v>
      </c>
      <c r="R912" s="16" t="s">
        <v>2027</v>
      </c>
      <c r="S912" s="17"/>
    </row>
    <row r="913" spans="1:19" ht="52.5" customHeight="1">
      <c r="A913" s="212">
        <v>910</v>
      </c>
      <c r="B913" s="27" t="s">
        <v>1938</v>
      </c>
      <c r="C913" s="155"/>
      <c r="D913" s="155">
        <v>340</v>
      </c>
      <c r="E913" s="7">
        <f t="shared" si="38"/>
        <v>-340</v>
      </c>
      <c r="F913" s="14" t="s">
        <v>244</v>
      </c>
      <c r="G913" s="9" t="s">
        <v>520</v>
      </c>
      <c r="H913" s="9" t="s">
        <v>1286</v>
      </c>
      <c r="I913" s="9" t="s">
        <v>2010</v>
      </c>
      <c r="J913" s="10"/>
      <c r="K913" s="9" t="s">
        <v>513</v>
      </c>
      <c r="L913" s="10" t="str">
        <f t="shared" si="37"/>
        <v>団体の運営費（事務費等）に対する補助</v>
      </c>
      <c r="M913" s="215" t="s">
        <v>1240</v>
      </c>
      <c r="N913" s="9" t="s">
        <v>2030</v>
      </c>
      <c r="O913" s="10">
        <v>17</v>
      </c>
      <c r="P913" s="169" t="s">
        <v>821</v>
      </c>
      <c r="Q913" s="10" t="s">
        <v>1940</v>
      </c>
      <c r="R913" s="16" t="s">
        <v>2027</v>
      </c>
      <c r="S913" s="17"/>
    </row>
    <row r="914" spans="1:19" ht="52.5" customHeight="1">
      <c r="A914" s="212">
        <v>911</v>
      </c>
      <c r="B914" s="27" t="s">
        <v>301</v>
      </c>
      <c r="C914" s="155"/>
      <c r="D914" s="155">
        <v>600</v>
      </c>
      <c r="E914" s="7">
        <f t="shared" si="38"/>
        <v>-600</v>
      </c>
      <c r="F914" s="14" t="s">
        <v>1608</v>
      </c>
      <c r="G914" s="20" t="s">
        <v>520</v>
      </c>
      <c r="H914" s="9" t="s">
        <v>1286</v>
      </c>
      <c r="I914" s="9" t="s">
        <v>526</v>
      </c>
      <c r="J914" s="10"/>
      <c r="K914" s="9" t="s">
        <v>513</v>
      </c>
      <c r="L914" s="10" t="str">
        <f t="shared" si="37"/>
        <v>団体の事業費に対する補助</v>
      </c>
      <c r="M914" s="215" t="s">
        <v>1240</v>
      </c>
      <c r="N914" s="9" t="s">
        <v>2030</v>
      </c>
      <c r="O914" s="10">
        <v>12</v>
      </c>
      <c r="P914" s="169" t="s">
        <v>2058</v>
      </c>
      <c r="Q914" s="10" t="s">
        <v>1283</v>
      </c>
      <c r="R914" s="16" t="s">
        <v>2027</v>
      </c>
      <c r="S914" s="17"/>
    </row>
    <row r="915" spans="1:19" ht="52.5" customHeight="1">
      <c r="A915" s="212">
        <v>912</v>
      </c>
      <c r="B915" s="27" t="s">
        <v>1284</v>
      </c>
      <c r="C915" s="153"/>
      <c r="D915" s="155">
        <v>1638</v>
      </c>
      <c r="E915" s="7">
        <f t="shared" si="38"/>
        <v>-1638</v>
      </c>
      <c r="F915" s="27" t="s">
        <v>1238</v>
      </c>
      <c r="G915" s="15" t="s">
        <v>520</v>
      </c>
      <c r="H915" s="9" t="s">
        <v>1286</v>
      </c>
      <c r="I915" s="9" t="s">
        <v>526</v>
      </c>
      <c r="J915" s="10"/>
      <c r="K915" s="9" t="s">
        <v>513</v>
      </c>
      <c r="L915" s="10" t="str">
        <f t="shared" si="37"/>
        <v>団体の事業費に対する補助</v>
      </c>
      <c r="M915" s="215" t="s">
        <v>1240</v>
      </c>
      <c r="N915" s="9" t="s">
        <v>2030</v>
      </c>
      <c r="O915" s="10">
        <v>1</v>
      </c>
      <c r="P915" s="169" t="s">
        <v>2058</v>
      </c>
      <c r="Q915" s="56" t="s">
        <v>1285</v>
      </c>
      <c r="R915" s="16" t="s">
        <v>2027</v>
      </c>
      <c r="S915" s="17"/>
    </row>
    <row r="916" spans="1:19" ht="52.5" customHeight="1">
      <c r="A916" s="212">
        <v>913</v>
      </c>
      <c r="B916" s="27" t="s">
        <v>928</v>
      </c>
      <c r="C916" s="153"/>
      <c r="D916" s="155">
        <v>280</v>
      </c>
      <c r="E916" s="7">
        <f t="shared" si="38"/>
        <v>-280</v>
      </c>
      <c r="F916" s="27" t="s">
        <v>1552</v>
      </c>
      <c r="G916" s="15" t="s">
        <v>520</v>
      </c>
      <c r="H916" s="9" t="s">
        <v>1286</v>
      </c>
      <c r="I916" s="9" t="s">
        <v>526</v>
      </c>
      <c r="J916" s="10"/>
      <c r="K916" s="9" t="s">
        <v>513</v>
      </c>
      <c r="L916" s="10" t="str">
        <f t="shared" si="37"/>
        <v>団体の事業費に対する補助</v>
      </c>
      <c r="M916" s="215" t="s">
        <v>1240</v>
      </c>
      <c r="N916" s="9" t="s">
        <v>2030</v>
      </c>
      <c r="O916" s="10">
        <v>7</v>
      </c>
      <c r="P916" s="169" t="s">
        <v>929</v>
      </c>
      <c r="Q916" s="56" t="s">
        <v>930</v>
      </c>
      <c r="R916" s="16" t="s">
        <v>2027</v>
      </c>
      <c r="S916" s="17"/>
    </row>
    <row r="917" spans="1:19" ht="52.5" customHeight="1">
      <c r="A917" s="212">
        <v>914</v>
      </c>
      <c r="B917" s="27" t="s">
        <v>2465</v>
      </c>
      <c r="C917" s="166"/>
      <c r="D917" s="155">
        <v>3284</v>
      </c>
      <c r="E917" s="7">
        <f t="shared" si="38"/>
        <v>-3284</v>
      </c>
      <c r="F917" s="27" t="s">
        <v>2992</v>
      </c>
      <c r="G917" s="15" t="s">
        <v>520</v>
      </c>
      <c r="H917" s="9" t="s">
        <v>1286</v>
      </c>
      <c r="I917" s="9" t="s">
        <v>526</v>
      </c>
      <c r="J917" s="10"/>
      <c r="K917" s="9" t="s">
        <v>513</v>
      </c>
      <c r="L917" s="10" t="str">
        <f t="shared" si="37"/>
        <v>団体の事業費に対する補助</v>
      </c>
      <c r="M917" s="215" t="s">
        <v>1240</v>
      </c>
      <c r="N917" s="9" t="s">
        <v>2030</v>
      </c>
      <c r="O917" s="10">
        <v>1</v>
      </c>
      <c r="P917" s="169" t="s">
        <v>2058</v>
      </c>
      <c r="Q917" s="10" t="s">
        <v>2993</v>
      </c>
      <c r="R917" s="16" t="s">
        <v>2027</v>
      </c>
      <c r="S917" s="17"/>
    </row>
    <row r="918" spans="1:19" ht="52.5" customHeight="1">
      <c r="A918" s="212">
        <v>915</v>
      </c>
      <c r="B918" s="27" t="s">
        <v>931</v>
      </c>
      <c r="C918" s="155"/>
      <c r="D918" s="155">
        <v>650</v>
      </c>
      <c r="E918" s="7">
        <f t="shared" si="38"/>
        <v>-650</v>
      </c>
      <c r="F918" s="27" t="s">
        <v>932</v>
      </c>
      <c r="G918" s="15" t="s">
        <v>520</v>
      </c>
      <c r="H918" s="9" t="s">
        <v>1286</v>
      </c>
      <c r="I918" s="9" t="s">
        <v>526</v>
      </c>
      <c r="J918" s="10"/>
      <c r="K918" s="9" t="s">
        <v>513</v>
      </c>
      <c r="L918" s="10" t="str">
        <f t="shared" si="37"/>
        <v>団体の事業費に対する補助</v>
      </c>
      <c r="M918" s="215" t="s">
        <v>1240</v>
      </c>
      <c r="N918" s="9" t="s">
        <v>2030</v>
      </c>
      <c r="O918" s="10">
        <v>1</v>
      </c>
      <c r="P918" s="169" t="s">
        <v>2058</v>
      </c>
      <c r="Q918" s="10" t="s">
        <v>933</v>
      </c>
      <c r="R918" s="16" t="s">
        <v>2027</v>
      </c>
      <c r="S918" s="17"/>
    </row>
    <row r="919" spans="1:19" ht="52.5" customHeight="1">
      <c r="A919" s="212">
        <v>916</v>
      </c>
      <c r="B919" s="14" t="s">
        <v>934</v>
      </c>
      <c r="C919" s="155"/>
      <c r="D919" s="153">
        <v>200</v>
      </c>
      <c r="E919" s="7">
        <f t="shared" si="38"/>
        <v>-200</v>
      </c>
      <c r="F919" s="14" t="s">
        <v>935</v>
      </c>
      <c r="G919" s="15" t="s">
        <v>936</v>
      </c>
      <c r="H919" s="9" t="s">
        <v>1286</v>
      </c>
      <c r="I919" s="9" t="s">
        <v>2010</v>
      </c>
      <c r="J919" s="10"/>
      <c r="K919" s="9" t="s">
        <v>513</v>
      </c>
      <c r="L919" s="10" t="str">
        <f t="shared" si="37"/>
        <v>大会の運営費（事務費等）に対する補助</v>
      </c>
      <c r="M919" s="215" t="s">
        <v>1240</v>
      </c>
      <c r="N919" s="9" t="s">
        <v>2030</v>
      </c>
      <c r="O919" s="10">
        <v>1</v>
      </c>
      <c r="P919" s="169" t="s">
        <v>2036</v>
      </c>
      <c r="Q919" s="10" t="s">
        <v>937</v>
      </c>
      <c r="R919" s="16" t="s">
        <v>552</v>
      </c>
      <c r="S919" s="17"/>
    </row>
    <row r="920" spans="1:19" ht="52.5" customHeight="1">
      <c r="A920" s="212">
        <v>917</v>
      </c>
      <c r="B920" s="14" t="s">
        <v>2466</v>
      </c>
      <c r="C920" s="155"/>
      <c r="D920" s="153">
        <v>1250</v>
      </c>
      <c r="E920" s="7">
        <f t="shared" si="38"/>
        <v>-1250</v>
      </c>
      <c r="F920" s="14" t="s">
        <v>1287</v>
      </c>
      <c r="G920" s="15" t="s">
        <v>2062</v>
      </c>
      <c r="H920" s="9" t="s">
        <v>1286</v>
      </c>
      <c r="I920" s="9" t="s">
        <v>2010</v>
      </c>
      <c r="J920" s="10"/>
      <c r="K920" s="9" t="s">
        <v>513</v>
      </c>
      <c r="L920" s="10" t="str">
        <f t="shared" si="37"/>
        <v>イベントの運営費（事務費等）に対する補助</v>
      </c>
      <c r="M920" s="215" t="s">
        <v>1240</v>
      </c>
      <c r="N920" s="9" t="s">
        <v>514</v>
      </c>
      <c r="O920" s="10">
        <v>1</v>
      </c>
      <c r="P920" s="169" t="s">
        <v>608</v>
      </c>
      <c r="Q920" s="10" t="s">
        <v>1288</v>
      </c>
      <c r="R920" s="16" t="s">
        <v>552</v>
      </c>
      <c r="S920" s="17"/>
    </row>
    <row r="921" spans="1:19" ht="52.5" customHeight="1">
      <c r="A921" s="212">
        <v>918</v>
      </c>
      <c r="B921" s="27" t="s">
        <v>1289</v>
      </c>
      <c r="C921" s="155"/>
      <c r="D921" s="155">
        <v>80</v>
      </c>
      <c r="E921" s="7">
        <f t="shared" si="38"/>
        <v>-80</v>
      </c>
      <c r="F921" s="27" t="s">
        <v>1290</v>
      </c>
      <c r="G921" s="9" t="s">
        <v>520</v>
      </c>
      <c r="H921" s="9" t="s">
        <v>1286</v>
      </c>
      <c r="I921" s="9" t="s">
        <v>526</v>
      </c>
      <c r="J921" s="10"/>
      <c r="K921" s="9" t="s">
        <v>513</v>
      </c>
      <c r="L921" s="10" t="str">
        <f t="shared" si="37"/>
        <v>団体の事業費に対する補助</v>
      </c>
      <c r="M921" s="215" t="s">
        <v>1240</v>
      </c>
      <c r="N921" s="79" t="s">
        <v>2030</v>
      </c>
      <c r="O921" s="200">
        <v>2</v>
      </c>
      <c r="P921" s="71" t="s">
        <v>2016</v>
      </c>
      <c r="Q921" s="27" t="s">
        <v>1291</v>
      </c>
      <c r="R921" s="71" t="s">
        <v>517</v>
      </c>
      <c r="S921" s="17"/>
    </row>
    <row r="922" spans="1:19" ht="52.5" customHeight="1">
      <c r="A922" s="212">
        <v>919</v>
      </c>
      <c r="B922" s="27" t="s">
        <v>1292</v>
      </c>
      <c r="C922" s="155"/>
      <c r="D922" s="155">
        <v>220</v>
      </c>
      <c r="E922" s="7">
        <f t="shared" si="38"/>
        <v>-220</v>
      </c>
      <c r="F922" s="80" t="s">
        <v>1293</v>
      </c>
      <c r="G922" s="69" t="s">
        <v>520</v>
      </c>
      <c r="H922" s="9" t="s">
        <v>1286</v>
      </c>
      <c r="I922" s="9" t="s">
        <v>526</v>
      </c>
      <c r="J922" s="70"/>
      <c r="K922" s="9" t="s">
        <v>513</v>
      </c>
      <c r="L922" s="10" t="str">
        <f t="shared" si="37"/>
        <v>団体の事業費に対する補助</v>
      </c>
      <c r="M922" s="215" t="s">
        <v>1240</v>
      </c>
      <c r="N922" s="79" t="s">
        <v>2030</v>
      </c>
      <c r="O922" s="31">
        <v>2</v>
      </c>
      <c r="P922" s="71" t="s">
        <v>2012</v>
      </c>
      <c r="Q922" s="27" t="s">
        <v>1294</v>
      </c>
      <c r="R922" s="71" t="s">
        <v>517</v>
      </c>
      <c r="S922" s="17"/>
    </row>
    <row r="923" spans="1:19" ht="52.5" customHeight="1">
      <c r="A923" s="212">
        <v>920</v>
      </c>
      <c r="B923" s="27" t="s">
        <v>2467</v>
      </c>
      <c r="C923" s="155"/>
      <c r="D923" s="155">
        <v>1970</v>
      </c>
      <c r="E923" s="7">
        <f t="shared" si="38"/>
        <v>-1970</v>
      </c>
      <c r="F923" s="80" t="s">
        <v>1295</v>
      </c>
      <c r="G923" s="69" t="s">
        <v>1023</v>
      </c>
      <c r="H923" s="9" t="s">
        <v>1286</v>
      </c>
      <c r="I923" s="9" t="s">
        <v>511</v>
      </c>
      <c r="J923" s="70" t="s">
        <v>1296</v>
      </c>
      <c r="K923" s="9" t="s">
        <v>513</v>
      </c>
      <c r="L923" s="10" t="str">
        <f t="shared" si="37"/>
        <v>施設の賃借料等に対する補助</v>
      </c>
      <c r="M923" s="215" t="s">
        <v>1240</v>
      </c>
      <c r="N923" s="79" t="s">
        <v>2030</v>
      </c>
      <c r="O923" s="31">
        <v>2</v>
      </c>
      <c r="P923" s="71" t="s">
        <v>515</v>
      </c>
      <c r="Q923" s="27" t="s">
        <v>2994</v>
      </c>
      <c r="R923" s="71" t="s">
        <v>517</v>
      </c>
      <c r="S923" s="17"/>
    </row>
    <row r="924" spans="1:19" ht="52.5" customHeight="1">
      <c r="A924" s="212">
        <v>921</v>
      </c>
      <c r="B924" s="27" t="s">
        <v>258</v>
      </c>
      <c r="C924" s="153"/>
      <c r="D924" s="155">
        <v>400</v>
      </c>
      <c r="E924" s="7">
        <f t="shared" si="38"/>
        <v>-400</v>
      </c>
      <c r="F924" s="80" t="s">
        <v>2001</v>
      </c>
      <c r="G924" s="69" t="s">
        <v>1297</v>
      </c>
      <c r="H924" s="9" t="s">
        <v>1286</v>
      </c>
      <c r="I924" s="9" t="s">
        <v>511</v>
      </c>
      <c r="J924" s="70" t="s">
        <v>1298</v>
      </c>
      <c r="K924" s="9" t="s">
        <v>513</v>
      </c>
      <c r="L924" s="10" t="str">
        <f t="shared" si="37"/>
        <v>掲示板の整備に対する補助</v>
      </c>
      <c r="M924" s="215" t="s">
        <v>1240</v>
      </c>
      <c r="N924" s="79" t="s">
        <v>514</v>
      </c>
      <c r="O924" s="31">
        <v>20</v>
      </c>
      <c r="P924" s="71" t="s">
        <v>515</v>
      </c>
      <c r="Q924" s="27" t="s">
        <v>2995</v>
      </c>
      <c r="R924" s="71" t="s">
        <v>517</v>
      </c>
      <c r="S924" s="17"/>
    </row>
    <row r="925" spans="1:19" ht="52.5" customHeight="1">
      <c r="A925" s="212">
        <v>922</v>
      </c>
      <c r="B925" s="27" t="s">
        <v>2468</v>
      </c>
      <c r="C925" s="153"/>
      <c r="D925" s="155">
        <v>1902</v>
      </c>
      <c r="E925" s="7">
        <f t="shared" si="38"/>
        <v>-1902</v>
      </c>
      <c r="F925" s="27" t="s">
        <v>1299</v>
      </c>
      <c r="G925" s="9" t="s">
        <v>520</v>
      </c>
      <c r="H925" s="9" t="s">
        <v>1286</v>
      </c>
      <c r="I925" s="9" t="s">
        <v>526</v>
      </c>
      <c r="J925" s="10"/>
      <c r="K925" s="9" t="s">
        <v>513</v>
      </c>
      <c r="L925" s="10" t="str">
        <f t="shared" si="37"/>
        <v>団体の事業費に対する補助</v>
      </c>
      <c r="M925" s="215" t="s">
        <v>1240</v>
      </c>
      <c r="N925" s="79" t="s">
        <v>2030</v>
      </c>
      <c r="O925" s="200">
        <v>12</v>
      </c>
      <c r="P925" s="71" t="s">
        <v>515</v>
      </c>
      <c r="Q925" s="27" t="s">
        <v>2996</v>
      </c>
      <c r="R925" s="16" t="s">
        <v>517</v>
      </c>
      <c r="S925" s="17"/>
    </row>
    <row r="926" spans="1:19" ht="52.5" customHeight="1">
      <c r="A926" s="212">
        <v>923</v>
      </c>
      <c r="B926" s="27" t="s">
        <v>2469</v>
      </c>
      <c r="C926" s="155"/>
      <c r="D926" s="155">
        <v>300</v>
      </c>
      <c r="E926" s="7">
        <f t="shared" si="38"/>
        <v>-300</v>
      </c>
      <c r="F926" s="80" t="s">
        <v>2997</v>
      </c>
      <c r="G926" s="69" t="s">
        <v>520</v>
      </c>
      <c r="H926" s="9" t="s">
        <v>1286</v>
      </c>
      <c r="I926" s="9" t="s">
        <v>526</v>
      </c>
      <c r="J926" s="10"/>
      <c r="K926" s="9" t="s">
        <v>513</v>
      </c>
      <c r="L926" s="10" t="str">
        <f t="shared" si="37"/>
        <v>団体の事業費に対する補助</v>
      </c>
      <c r="M926" s="215" t="s">
        <v>1240</v>
      </c>
      <c r="N926" s="79" t="s">
        <v>2030</v>
      </c>
      <c r="O926" s="31">
        <v>3</v>
      </c>
      <c r="P926" s="71" t="s">
        <v>2710</v>
      </c>
      <c r="Q926" s="27" t="s">
        <v>2998</v>
      </c>
      <c r="R926" s="71" t="s">
        <v>2027</v>
      </c>
      <c r="S926" s="17"/>
    </row>
    <row r="927" spans="1:19" ht="52.5" customHeight="1">
      <c r="A927" s="212">
        <v>924</v>
      </c>
      <c r="B927" s="27" t="s">
        <v>2470</v>
      </c>
      <c r="C927" s="155"/>
      <c r="D927" s="155">
        <v>400</v>
      </c>
      <c r="E927" s="7">
        <f t="shared" si="38"/>
        <v>-400</v>
      </c>
      <c r="F927" s="27" t="s">
        <v>2999</v>
      </c>
      <c r="G927" s="26" t="s">
        <v>520</v>
      </c>
      <c r="H927" s="9" t="s">
        <v>1286</v>
      </c>
      <c r="I927" s="9" t="s">
        <v>511</v>
      </c>
      <c r="J927" s="10" t="s">
        <v>3000</v>
      </c>
      <c r="K927" s="9" t="s">
        <v>513</v>
      </c>
      <c r="L927" s="10" t="str">
        <f t="shared" si="37"/>
        <v>団体の寸劇のシナリオ作りから実施までの費用に対する補助</v>
      </c>
      <c r="M927" s="215" t="s">
        <v>1240</v>
      </c>
      <c r="N927" s="79" t="s">
        <v>2030</v>
      </c>
      <c r="O927" s="200">
        <v>8</v>
      </c>
      <c r="P927" s="71" t="s">
        <v>609</v>
      </c>
      <c r="Q927" s="27" t="s">
        <v>3001</v>
      </c>
      <c r="R927" s="71" t="s">
        <v>517</v>
      </c>
      <c r="S927" s="17"/>
    </row>
    <row r="928" spans="1:19" ht="52.5" customHeight="1">
      <c r="A928" s="212">
        <v>925</v>
      </c>
      <c r="B928" s="75" t="s">
        <v>3046</v>
      </c>
      <c r="C928" s="155"/>
      <c r="D928" s="163">
        <v>700</v>
      </c>
      <c r="E928" s="7">
        <f t="shared" si="38"/>
        <v>-700</v>
      </c>
      <c r="F928" s="14" t="s">
        <v>2720</v>
      </c>
      <c r="G928" s="9" t="s">
        <v>520</v>
      </c>
      <c r="H928" s="9" t="s">
        <v>1286</v>
      </c>
      <c r="I928" s="9" t="s">
        <v>526</v>
      </c>
      <c r="J928" s="10"/>
      <c r="K928" s="9" t="s">
        <v>513</v>
      </c>
      <c r="L928" s="10" t="str">
        <f t="shared" si="37"/>
        <v>団体の事業費に対する補助</v>
      </c>
      <c r="M928" s="214" t="s">
        <v>1240</v>
      </c>
      <c r="N928" s="79" t="s">
        <v>2030</v>
      </c>
      <c r="O928" s="66">
        <v>3</v>
      </c>
      <c r="P928" s="71" t="s">
        <v>2489</v>
      </c>
      <c r="Q928" s="56" t="s">
        <v>3002</v>
      </c>
      <c r="R928" s="16" t="s">
        <v>517</v>
      </c>
      <c r="S928" s="17"/>
    </row>
    <row r="929" spans="1:19" ht="52.5" customHeight="1">
      <c r="A929" s="212">
        <v>926</v>
      </c>
      <c r="B929" s="75" t="s">
        <v>2471</v>
      </c>
      <c r="C929" s="155"/>
      <c r="D929" s="163">
        <v>500</v>
      </c>
      <c r="E929" s="7">
        <f t="shared" si="38"/>
        <v>-500</v>
      </c>
      <c r="F929" s="14" t="s">
        <v>3003</v>
      </c>
      <c r="G929" s="9" t="s">
        <v>2062</v>
      </c>
      <c r="H929" s="9" t="s">
        <v>1286</v>
      </c>
      <c r="I929" s="9" t="s">
        <v>2010</v>
      </c>
      <c r="J929" s="10"/>
      <c r="K929" s="9" t="s">
        <v>513</v>
      </c>
      <c r="L929" s="10" t="str">
        <f t="shared" si="37"/>
        <v>イベントの運営費（事務費等）に対する補助</v>
      </c>
      <c r="M929" s="214" t="s">
        <v>1240</v>
      </c>
      <c r="N929" s="79" t="s">
        <v>2030</v>
      </c>
      <c r="O929" s="66">
        <v>1</v>
      </c>
      <c r="P929" s="71" t="s">
        <v>515</v>
      </c>
      <c r="Q929" s="56" t="s">
        <v>3004</v>
      </c>
      <c r="R929" s="16" t="s">
        <v>517</v>
      </c>
      <c r="S929" s="17"/>
    </row>
    <row r="930" spans="1:19" ht="52.5" customHeight="1">
      <c r="A930" s="212">
        <v>927</v>
      </c>
      <c r="B930" s="27" t="s">
        <v>2472</v>
      </c>
      <c r="C930" s="155"/>
      <c r="D930" s="155">
        <v>200</v>
      </c>
      <c r="E930" s="7">
        <f t="shared" si="38"/>
        <v>-200</v>
      </c>
      <c r="F930" s="80" t="s">
        <v>75</v>
      </c>
      <c r="G930" s="9" t="s">
        <v>520</v>
      </c>
      <c r="H930" s="9" t="s">
        <v>1286</v>
      </c>
      <c r="I930" s="9" t="s">
        <v>526</v>
      </c>
      <c r="J930" s="10"/>
      <c r="K930" s="9" t="s">
        <v>513</v>
      </c>
      <c r="L930" s="10" t="str">
        <f t="shared" si="37"/>
        <v>団体の事業費に対する補助</v>
      </c>
      <c r="M930" s="215" t="s">
        <v>1240</v>
      </c>
      <c r="N930" s="79" t="s">
        <v>2030</v>
      </c>
      <c r="O930" s="56">
        <v>2</v>
      </c>
      <c r="P930" s="71" t="s">
        <v>2489</v>
      </c>
      <c r="Q930" s="27" t="s">
        <v>3005</v>
      </c>
      <c r="R930" s="71" t="s">
        <v>517</v>
      </c>
      <c r="S930" s="17"/>
    </row>
    <row r="931" spans="1:19" ht="52.5" customHeight="1">
      <c r="A931" s="212">
        <v>928</v>
      </c>
      <c r="B931" s="27" t="s">
        <v>2473</v>
      </c>
      <c r="C931" s="163"/>
      <c r="D931" s="155">
        <v>600</v>
      </c>
      <c r="E931" s="7">
        <f t="shared" si="38"/>
        <v>-600</v>
      </c>
      <c r="F931" s="80" t="s">
        <v>3006</v>
      </c>
      <c r="G931" s="9" t="s">
        <v>520</v>
      </c>
      <c r="H931" s="9" t="s">
        <v>1286</v>
      </c>
      <c r="I931" s="9" t="s">
        <v>511</v>
      </c>
      <c r="J931" s="10" t="s">
        <v>3007</v>
      </c>
      <c r="K931" s="9" t="s">
        <v>513</v>
      </c>
      <c r="L931" s="10" t="str">
        <f t="shared" si="37"/>
        <v>団体のいずみ伝統文化支援に対する補助</v>
      </c>
      <c r="M931" s="215" t="s">
        <v>1240</v>
      </c>
      <c r="N931" s="79" t="s">
        <v>2030</v>
      </c>
      <c r="O931" s="56">
        <v>1</v>
      </c>
      <c r="P931" s="71" t="s">
        <v>2058</v>
      </c>
      <c r="Q931" s="27" t="s">
        <v>3008</v>
      </c>
      <c r="R931" s="71" t="s">
        <v>517</v>
      </c>
      <c r="S931" s="17"/>
    </row>
    <row r="932" spans="1:19" ht="52.5" customHeight="1">
      <c r="A932" s="212">
        <v>929</v>
      </c>
      <c r="B932" s="14" t="s">
        <v>1300</v>
      </c>
      <c r="C932" s="163"/>
      <c r="D932" s="153">
        <v>900</v>
      </c>
      <c r="E932" s="7">
        <f t="shared" si="38"/>
        <v>-900</v>
      </c>
      <c r="F932" s="14" t="s">
        <v>1301</v>
      </c>
      <c r="G932" s="9" t="s">
        <v>520</v>
      </c>
      <c r="H932" s="9" t="s">
        <v>1286</v>
      </c>
      <c r="I932" s="9" t="s">
        <v>2010</v>
      </c>
      <c r="J932" s="10"/>
      <c r="K932" s="9" t="s">
        <v>513</v>
      </c>
      <c r="L932" s="10" t="str">
        <f t="shared" si="37"/>
        <v>団体の運営費（事務費等）に対する補助</v>
      </c>
      <c r="M932" s="215" t="s">
        <v>1302</v>
      </c>
      <c r="N932" s="9" t="s">
        <v>2030</v>
      </c>
      <c r="O932" s="10">
        <v>12</v>
      </c>
      <c r="P932" s="169" t="s">
        <v>536</v>
      </c>
      <c r="Q932" s="10" t="s">
        <v>1303</v>
      </c>
      <c r="R932" s="16" t="s">
        <v>517</v>
      </c>
      <c r="S932" s="16"/>
    </row>
    <row r="933" spans="1:19" ht="52.5" customHeight="1">
      <c r="A933" s="212">
        <v>930</v>
      </c>
      <c r="B933" s="14" t="s">
        <v>1304</v>
      </c>
      <c r="C933" s="155"/>
      <c r="D933" s="153">
        <v>4000</v>
      </c>
      <c r="E933" s="7">
        <f t="shared" si="38"/>
        <v>-4000</v>
      </c>
      <c r="F933" s="14" t="s">
        <v>1305</v>
      </c>
      <c r="G933" s="15" t="s">
        <v>2008</v>
      </c>
      <c r="H933" s="9" t="s">
        <v>1286</v>
      </c>
      <c r="I933" s="9" t="s">
        <v>511</v>
      </c>
      <c r="J933" s="18" t="s">
        <v>1306</v>
      </c>
      <c r="K933" s="9" t="s">
        <v>513</v>
      </c>
      <c r="L933" s="10" t="str">
        <f t="shared" si="37"/>
        <v>市民活動団体の公益的事業に対する補助</v>
      </c>
      <c r="M933" s="215" t="s">
        <v>1302</v>
      </c>
      <c r="N933" s="9" t="s">
        <v>514</v>
      </c>
      <c r="O933" s="66">
        <v>30</v>
      </c>
      <c r="P933" s="169" t="s">
        <v>536</v>
      </c>
      <c r="Q933" s="10" t="s">
        <v>1307</v>
      </c>
      <c r="R933" s="16" t="s">
        <v>517</v>
      </c>
      <c r="S933" s="16"/>
    </row>
    <row r="934" spans="1:19" ht="52.5" customHeight="1">
      <c r="A934" s="212">
        <v>931</v>
      </c>
      <c r="B934" s="14" t="s">
        <v>1308</v>
      </c>
      <c r="C934" s="155"/>
      <c r="D934" s="153">
        <v>70</v>
      </c>
      <c r="E934" s="7">
        <f t="shared" si="38"/>
        <v>-70</v>
      </c>
      <c r="F934" s="14" t="s">
        <v>3009</v>
      </c>
      <c r="G934" s="9" t="s">
        <v>520</v>
      </c>
      <c r="H934" s="9" t="s">
        <v>1286</v>
      </c>
      <c r="I934" s="9" t="s">
        <v>526</v>
      </c>
      <c r="J934" s="10"/>
      <c r="K934" s="9" t="s">
        <v>513</v>
      </c>
      <c r="L934" s="10" t="str">
        <f t="shared" si="37"/>
        <v>団体の事業費に対する補助</v>
      </c>
      <c r="M934" s="215" t="s">
        <v>1302</v>
      </c>
      <c r="N934" s="9" t="s">
        <v>514</v>
      </c>
      <c r="O934" s="10">
        <v>1</v>
      </c>
      <c r="P934" s="169" t="s">
        <v>1716</v>
      </c>
      <c r="Q934" s="10" t="s">
        <v>3010</v>
      </c>
      <c r="R934" s="16" t="s">
        <v>2027</v>
      </c>
      <c r="S934" s="16"/>
    </row>
    <row r="935" spans="1:19" ht="52.5" customHeight="1">
      <c r="A935" s="212">
        <v>932</v>
      </c>
      <c r="B935" s="14" t="s">
        <v>1962</v>
      </c>
      <c r="C935" s="153"/>
      <c r="D935" s="153">
        <v>30</v>
      </c>
      <c r="E935" s="7">
        <f t="shared" si="38"/>
        <v>-30</v>
      </c>
      <c r="F935" s="14" t="s">
        <v>3011</v>
      </c>
      <c r="G935" s="9" t="s">
        <v>1023</v>
      </c>
      <c r="H935" s="9" t="s">
        <v>1286</v>
      </c>
      <c r="I935" s="9" t="s">
        <v>511</v>
      </c>
      <c r="J935" s="10" t="s">
        <v>1922</v>
      </c>
      <c r="K935" s="9" t="s">
        <v>513</v>
      </c>
      <c r="L935" s="10" t="str">
        <f t="shared" si="37"/>
        <v>施設の管理運営に対する補助</v>
      </c>
      <c r="M935" s="215" t="s">
        <v>1302</v>
      </c>
      <c r="N935" s="9" t="s">
        <v>514</v>
      </c>
      <c r="O935" s="10">
        <v>1</v>
      </c>
      <c r="P935" s="169" t="s">
        <v>1309</v>
      </c>
      <c r="Q935" s="10" t="s">
        <v>1310</v>
      </c>
      <c r="R935" s="16" t="s">
        <v>517</v>
      </c>
      <c r="S935" s="16"/>
    </row>
    <row r="936" spans="1:19" ht="52.5" customHeight="1">
      <c r="A936" s="212">
        <v>933</v>
      </c>
      <c r="B936" s="14" t="s">
        <v>1311</v>
      </c>
      <c r="C936" s="153"/>
      <c r="D936" s="153">
        <v>75</v>
      </c>
      <c r="E936" s="7">
        <f t="shared" si="38"/>
        <v>-75</v>
      </c>
      <c r="F936" s="14" t="s">
        <v>3012</v>
      </c>
      <c r="G936" s="9" t="s">
        <v>520</v>
      </c>
      <c r="H936" s="9" t="s">
        <v>1286</v>
      </c>
      <c r="I936" s="9" t="s">
        <v>2010</v>
      </c>
      <c r="J936" s="10"/>
      <c r="K936" s="9" t="s">
        <v>513</v>
      </c>
      <c r="L936" s="10" t="str">
        <f t="shared" si="37"/>
        <v>団体の運営費（事務費等）に対する補助</v>
      </c>
      <c r="M936" s="215" t="s">
        <v>1302</v>
      </c>
      <c r="N936" s="9" t="s">
        <v>2030</v>
      </c>
      <c r="O936" s="10">
        <v>1</v>
      </c>
      <c r="P936" s="169" t="s">
        <v>2016</v>
      </c>
      <c r="Q936" s="10" t="s">
        <v>1312</v>
      </c>
      <c r="R936" s="16" t="s">
        <v>517</v>
      </c>
      <c r="S936" s="16"/>
    </row>
    <row r="937" spans="1:19" ht="52.5" customHeight="1">
      <c r="A937" s="212">
        <v>934</v>
      </c>
      <c r="B937" s="14" t="s">
        <v>1313</v>
      </c>
      <c r="C937" s="153"/>
      <c r="D937" s="153">
        <v>165</v>
      </c>
      <c r="E937" s="7">
        <f t="shared" si="38"/>
        <v>-165</v>
      </c>
      <c r="F937" s="14" t="s">
        <v>1314</v>
      </c>
      <c r="G937" s="15" t="s">
        <v>520</v>
      </c>
      <c r="H937" s="9" t="s">
        <v>1286</v>
      </c>
      <c r="I937" s="9" t="s">
        <v>2010</v>
      </c>
      <c r="J937" s="10"/>
      <c r="K937" s="9" t="s">
        <v>513</v>
      </c>
      <c r="L937" s="10" t="str">
        <f t="shared" si="37"/>
        <v>団体の運営費（事務費等）に対する補助</v>
      </c>
      <c r="M937" s="215" t="s">
        <v>1302</v>
      </c>
      <c r="N937" s="9" t="s">
        <v>2030</v>
      </c>
      <c r="O937" s="10">
        <v>11</v>
      </c>
      <c r="P937" s="169" t="s">
        <v>821</v>
      </c>
      <c r="Q937" s="10" t="s">
        <v>1315</v>
      </c>
      <c r="R937" s="16" t="s">
        <v>2027</v>
      </c>
      <c r="S937" s="16"/>
    </row>
    <row r="938" spans="1:19" ht="52.5" customHeight="1">
      <c r="A938" s="212">
        <v>935</v>
      </c>
      <c r="B938" s="14" t="s">
        <v>1316</v>
      </c>
      <c r="C938" s="153"/>
      <c r="D938" s="153">
        <v>1000</v>
      </c>
      <c r="E938" s="7">
        <f t="shared" si="38"/>
        <v>-1000</v>
      </c>
      <c r="F938" s="14" t="s">
        <v>1317</v>
      </c>
      <c r="G938" s="9" t="s">
        <v>520</v>
      </c>
      <c r="H938" s="9" t="s">
        <v>1286</v>
      </c>
      <c r="I938" s="9" t="s">
        <v>2010</v>
      </c>
      <c r="J938" s="10"/>
      <c r="K938" s="9" t="s">
        <v>513</v>
      </c>
      <c r="L938" s="10" t="str">
        <f t="shared" si="37"/>
        <v>団体の運営費（事務費等）に対する補助</v>
      </c>
      <c r="M938" s="215" t="s">
        <v>1302</v>
      </c>
      <c r="N938" s="9" t="s">
        <v>2030</v>
      </c>
      <c r="O938" s="10">
        <v>1</v>
      </c>
      <c r="P938" s="169" t="s">
        <v>555</v>
      </c>
      <c r="Q938" s="10" t="s">
        <v>1937</v>
      </c>
      <c r="R938" s="16" t="s">
        <v>2027</v>
      </c>
      <c r="S938" s="16"/>
    </row>
    <row r="939" spans="1:19" ht="52.5" customHeight="1">
      <c r="A939" s="212">
        <v>936</v>
      </c>
      <c r="B939" s="14" t="s">
        <v>2474</v>
      </c>
      <c r="C939" s="153"/>
      <c r="D939" s="153">
        <v>360</v>
      </c>
      <c r="E939" s="7">
        <f t="shared" si="38"/>
        <v>-360</v>
      </c>
      <c r="F939" s="8" t="s">
        <v>1318</v>
      </c>
      <c r="G939" s="15" t="s">
        <v>520</v>
      </c>
      <c r="H939" s="9" t="s">
        <v>1286</v>
      </c>
      <c r="I939" s="9" t="s">
        <v>526</v>
      </c>
      <c r="J939" s="10"/>
      <c r="K939" s="9" t="s">
        <v>513</v>
      </c>
      <c r="L939" s="10" t="str">
        <f t="shared" si="37"/>
        <v>団体の事業費に対する補助</v>
      </c>
      <c r="M939" s="215" t="s">
        <v>1302</v>
      </c>
      <c r="N939" s="9" t="s">
        <v>2030</v>
      </c>
      <c r="O939" s="10">
        <v>12</v>
      </c>
      <c r="P939" s="169" t="s">
        <v>533</v>
      </c>
      <c r="Q939" s="10" t="s">
        <v>1319</v>
      </c>
      <c r="R939" s="16" t="s">
        <v>2027</v>
      </c>
      <c r="S939" s="16"/>
    </row>
    <row r="940" spans="1:19" ht="52.5" customHeight="1">
      <c r="A940" s="212">
        <v>937</v>
      </c>
      <c r="B940" s="14" t="s">
        <v>1320</v>
      </c>
      <c r="C940" s="153"/>
      <c r="D940" s="153">
        <v>950</v>
      </c>
      <c r="E940" s="7">
        <f t="shared" si="38"/>
        <v>-950</v>
      </c>
      <c r="F940" s="14" t="s">
        <v>1321</v>
      </c>
      <c r="G940" s="9" t="s">
        <v>520</v>
      </c>
      <c r="H940" s="9" t="s">
        <v>1286</v>
      </c>
      <c r="I940" s="9" t="s">
        <v>526</v>
      </c>
      <c r="J940" s="10"/>
      <c r="K940" s="9" t="s">
        <v>513</v>
      </c>
      <c r="L940" s="10" t="str">
        <f t="shared" si="37"/>
        <v>団体の事業費に対する補助</v>
      </c>
      <c r="M940" s="215" t="s">
        <v>1302</v>
      </c>
      <c r="N940" s="9" t="s">
        <v>514</v>
      </c>
      <c r="O940" s="10">
        <v>5</v>
      </c>
      <c r="P940" s="169" t="s">
        <v>929</v>
      </c>
      <c r="Q940" s="10" t="s">
        <v>1322</v>
      </c>
      <c r="R940" s="16" t="s">
        <v>2027</v>
      </c>
      <c r="S940" s="16"/>
    </row>
    <row r="941" spans="1:19" ht="52.5" customHeight="1">
      <c r="A941" s="212">
        <v>938</v>
      </c>
      <c r="B941" s="14" t="s">
        <v>1323</v>
      </c>
      <c r="C941" s="153"/>
      <c r="D941" s="153">
        <v>1412</v>
      </c>
      <c r="E941" s="7">
        <f t="shared" si="38"/>
        <v>-1412</v>
      </c>
      <c r="F941" s="14" t="s">
        <v>1324</v>
      </c>
      <c r="G941" s="9" t="s">
        <v>520</v>
      </c>
      <c r="H941" s="9" t="s">
        <v>1286</v>
      </c>
      <c r="I941" s="9" t="s">
        <v>526</v>
      </c>
      <c r="J941" s="10"/>
      <c r="K941" s="9" t="s">
        <v>513</v>
      </c>
      <c r="L941" s="10" t="str">
        <f t="shared" si="37"/>
        <v>団体の事業費に対する補助</v>
      </c>
      <c r="M941" s="215" t="s">
        <v>1302</v>
      </c>
      <c r="N941" s="9" t="s">
        <v>514</v>
      </c>
      <c r="O941" s="10">
        <v>1</v>
      </c>
      <c r="P941" s="169" t="s">
        <v>1716</v>
      </c>
      <c r="Q941" s="10" t="s">
        <v>1325</v>
      </c>
      <c r="R941" s="16" t="s">
        <v>2027</v>
      </c>
      <c r="S941" s="16"/>
    </row>
    <row r="942" spans="1:19" ht="52.5" customHeight="1">
      <c r="A942" s="212">
        <v>939</v>
      </c>
      <c r="B942" s="14" t="s">
        <v>2475</v>
      </c>
      <c r="C942" s="153"/>
      <c r="D942" s="153">
        <v>2350</v>
      </c>
      <c r="E942" s="7">
        <f t="shared" si="38"/>
        <v>-2350</v>
      </c>
      <c r="F942" s="14" t="s">
        <v>3013</v>
      </c>
      <c r="G942" s="15" t="s">
        <v>520</v>
      </c>
      <c r="H942" s="9" t="s">
        <v>1286</v>
      </c>
      <c r="I942" s="9" t="s">
        <v>526</v>
      </c>
      <c r="J942" s="10"/>
      <c r="K942" s="9" t="s">
        <v>513</v>
      </c>
      <c r="L942" s="10" t="str">
        <f aca="true" t="shared" si="39" ref="L942:L948">IF(J942="",CONCATENATE(G942,H942,I942,K942),CONCATENATE(G942,H942,J942,K942))</f>
        <v>団体の事業費に対する補助</v>
      </c>
      <c r="M942" s="215" t="s">
        <v>1302</v>
      </c>
      <c r="N942" s="9" t="s">
        <v>514</v>
      </c>
      <c r="O942" s="10">
        <v>1</v>
      </c>
      <c r="P942" s="169" t="s">
        <v>2036</v>
      </c>
      <c r="Q942" s="10" t="s">
        <v>3014</v>
      </c>
      <c r="R942" s="16" t="s">
        <v>2027</v>
      </c>
      <c r="S942" s="16"/>
    </row>
    <row r="943" spans="1:19" ht="52.5" customHeight="1">
      <c r="A943" s="212">
        <v>940</v>
      </c>
      <c r="B943" s="14" t="s">
        <v>1326</v>
      </c>
      <c r="C943" s="153"/>
      <c r="D943" s="153">
        <v>220</v>
      </c>
      <c r="E943" s="7">
        <f t="shared" si="38"/>
        <v>-220</v>
      </c>
      <c r="F943" s="14" t="s">
        <v>1327</v>
      </c>
      <c r="G943" s="15" t="s">
        <v>520</v>
      </c>
      <c r="H943" s="9" t="s">
        <v>1286</v>
      </c>
      <c r="I943" s="9" t="s">
        <v>526</v>
      </c>
      <c r="J943" s="10"/>
      <c r="K943" s="9" t="s">
        <v>513</v>
      </c>
      <c r="L943" s="10" t="str">
        <f t="shared" si="39"/>
        <v>団体の事業費に対する補助</v>
      </c>
      <c r="M943" s="215" t="s">
        <v>1302</v>
      </c>
      <c r="N943" s="9" t="s">
        <v>514</v>
      </c>
      <c r="O943" s="10">
        <v>1</v>
      </c>
      <c r="P943" s="169" t="s">
        <v>584</v>
      </c>
      <c r="Q943" s="10" t="s">
        <v>1328</v>
      </c>
      <c r="R943" s="16" t="s">
        <v>2027</v>
      </c>
      <c r="S943" s="16"/>
    </row>
    <row r="944" spans="1:19" ht="52.5" customHeight="1">
      <c r="A944" s="212">
        <v>941</v>
      </c>
      <c r="B944" s="14" t="s">
        <v>1329</v>
      </c>
      <c r="C944" s="153"/>
      <c r="D944" s="153">
        <v>150</v>
      </c>
      <c r="E944" s="7">
        <f t="shared" si="38"/>
        <v>-150</v>
      </c>
      <c r="F944" s="14" t="s">
        <v>1330</v>
      </c>
      <c r="G944" s="9" t="s">
        <v>520</v>
      </c>
      <c r="H944" s="9" t="s">
        <v>1286</v>
      </c>
      <c r="I944" s="9" t="s">
        <v>2010</v>
      </c>
      <c r="J944" s="10"/>
      <c r="K944" s="9" t="s">
        <v>513</v>
      </c>
      <c r="L944" s="10" t="str">
        <f t="shared" si="39"/>
        <v>団体の運営費（事務費等）に対する補助</v>
      </c>
      <c r="M944" s="215" t="s">
        <v>1302</v>
      </c>
      <c r="N944" s="9" t="s">
        <v>2030</v>
      </c>
      <c r="O944" s="10">
        <v>1</v>
      </c>
      <c r="P944" s="169" t="s">
        <v>555</v>
      </c>
      <c r="Q944" s="10" t="s">
        <v>1331</v>
      </c>
      <c r="R944" s="16" t="s">
        <v>517</v>
      </c>
      <c r="S944" s="16"/>
    </row>
    <row r="945" spans="1:19" ht="52.5" customHeight="1">
      <c r="A945" s="212">
        <v>942</v>
      </c>
      <c r="B945" s="27" t="s">
        <v>2476</v>
      </c>
      <c r="C945" s="153"/>
      <c r="D945" s="155">
        <v>4000</v>
      </c>
      <c r="E945" s="7">
        <f t="shared" si="38"/>
        <v>-4000</v>
      </c>
      <c r="F945" s="27" t="s">
        <v>1332</v>
      </c>
      <c r="G945" s="9" t="s">
        <v>520</v>
      </c>
      <c r="H945" s="9" t="s">
        <v>1286</v>
      </c>
      <c r="I945" s="9" t="s">
        <v>526</v>
      </c>
      <c r="J945" s="10"/>
      <c r="K945" s="9" t="s">
        <v>513</v>
      </c>
      <c r="L945" s="10" t="str">
        <f t="shared" si="39"/>
        <v>団体の事業費に対する補助</v>
      </c>
      <c r="M945" s="218" t="s">
        <v>1302</v>
      </c>
      <c r="N945" s="9" t="s">
        <v>2030</v>
      </c>
      <c r="O945" s="10">
        <v>1</v>
      </c>
      <c r="P945" s="71" t="s">
        <v>2016</v>
      </c>
      <c r="Q945" s="56" t="s">
        <v>1333</v>
      </c>
      <c r="R945" s="16" t="s">
        <v>517</v>
      </c>
      <c r="S945" s="16"/>
    </row>
    <row r="946" spans="1:19" ht="52.5" customHeight="1">
      <c r="A946" s="212">
        <v>943</v>
      </c>
      <c r="B946" s="14" t="s">
        <v>1334</v>
      </c>
      <c r="C946" s="153"/>
      <c r="D946" s="153">
        <v>1000</v>
      </c>
      <c r="E946" s="7">
        <f t="shared" si="38"/>
        <v>-1000</v>
      </c>
      <c r="F946" s="14" t="s">
        <v>1335</v>
      </c>
      <c r="G946" s="15" t="s">
        <v>520</v>
      </c>
      <c r="H946" s="9" t="s">
        <v>1286</v>
      </c>
      <c r="I946" s="9" t="s">
        <v>2010</v>
      </c>
      <c r="J946" s="10"/>
      <c r="K946" s="9" t="s">
        <v>513</v>
      </c>
      <c r="L946" s="10" t="str">
        <f t="shared" si="39"/>
        <v>団体の運営費（事務費等）に対する補助</v>
      </c>
      <c r="M946" s="215" t="s">
        <v>1302</v>
      </c>
      <c r="N946" s="9" t="s">
        <v>2030</v>
      </c>
      <c r="O946" s="10">
        <v>1</v>
      </c>
      <c r="P946" s="71" t="s">
        <v>528</v>
      </c>
      <c r="Q946" s="8" t="s">
        <v>1336</v>
      </c>
      <c r="R946" s="16" t="s">
        <v>517</v>
      </c>
      <c r="S946" s="16"/>
    </row>
    <row r="947" spans="1:19" ht="52.5" customHeight="1">
      <c r="A947" s="212">
        <v>944</v>
      </c>
      <c r="B947" s="14" t="s">
        <v>1337</v>
      </c>
      <c r="C947" s="153"/>
      <c r="D947" s="153">
        <v>650</v>
      </c>
      <c r="E947" s="7">
        <f t="shared" si="38"/>
        <v>-650</v>
      </c>
      <c r="F947" s="14" t="s">
        <v>1338</v>
      </c>
      <c r="G947" s="9" t="s">
        <v>520</v>
      </c>
      <c r="H947" s="9" t="s">
        <v>1286</v>
      </c>
      <c r="I947" s="9" t="s">
        <v>2010</v>
      </c>
      <c r="J947" s="10"/>
      <c r="K947" s="9" t="s">
        <v>513</v>
      </c>
      <c r="L947" s="10" t="str">
        <f t="shared" si="39"/>
        <v>団体の運営費（事務費等）に対する補助</v>
      </c>
      <c r="M947" s="215" t="s">
        <v>1302</v>
      </c>
      <c r="N947" s="9" t="s">
        <v>514</v>
      </c>
      <c r="O947" s="10">
        <v>1</v>
      </c>
      <c r="P947" s="71" t="s">
        <v>528</v>
      </c>
      <c r="Q947" s="8" t="s">
        <v>1339</v>
      </c>
      <c r="R947" s="16" t="s">
        <v>2027</v>
      </c>
      <c r="S947" s="16"/>
    </row>
    <row r="948" spans="1:19" ht="52.5" customHeight="1">
      <c r="A948" s="212">
        <v>945</v>
      </c>
      <c r="B948" s="14" t="s">
        <v>1340</v>
      </c>
      <c r="C948" s="155"/>
      <c r="D948" s="153">
        <v>250</v>
      </c>
      <c r="E948" s="7">
        <f t="shared" si="38"/>
        <v>-250</v>
      </c>
      <c r="F948" s="14" t="s">
        <v>1341</v>
      </c>
      <c r="G948" s="9" t="s">
        <v>520</v>
      </c>
      <c r="H948" s="9" t="s">
        <v>1286</v>
      </c>
      <c r="I948" s="9" t="s">
        <v>526</v>
      </c>
      <c r="J948" s="10"/>
      <c r="K948" s="9" t="s">
        <v>513</v>
      </c>
      <c r="L948" s="10" t="str">
        <f t="shared" si="39"/>
        <v>団体の事業費に対する補助</v>
      </c>
      <c r="M948" s="215" t="s">
        <v>1302</v>
      </c>
      <c r="N948" s="9" t="s">
        <v>2030</v>
      </c>
      <c r="O948" s="66">
        <v>1</v>
      </c>
      <c r="P948" s="169" t="s">
        <v>560</v>
      </c>
      <c r="Q948" s="10" t="s">
        <v>1342</v>
      </c>
      <c r="R948" s="16" t="s">
        <v>517</v>
      </c>
      <c r="S948" s="17"/>
    </row>
    <row r="949" spans="2:5" ht="14.25">
      <c r="B949" s="97"/>
      <c r="C949" s="98">
        <f>SUM(C4:C948)</f>
        <v>0</v>
      </c>
      <c r="D949" s="98">
        <f>SUM(D4:D948)</f>
        <v>67228460</v>
      </c>
      <c r="E949" s="99"/>
    </row>
    <row r="950" spans="2:19" ht="14.25">
      <c r="B950" s="101"/>
      <c r="C950" s="147"/>
      <c r="D950" s="102"/>
      <c r="E950" s="103"/>
      <c r="S950">
        <f>COUNTA(S4:S948)</f>
        <v>0</v>
      </c>
    </row>
    <row r="951" spans="2:5" ht="14.25">
      <c r="B951" s="101"/>
      <c r="C951" s="147"/>
      <c r="D951" s="104"/>
      <c r="E951" s="103"/>
    </row>
    <row r="952" spans="2:5" ht="14.25">
      <c r="B952" s="101"/>
      <c r="C952" s="147"/>
      <c r="D952" s="104"/>
      <c r="E952" s="103"/>
    </row>
    <row r="953" spans="2:5" ht="14.25">
      <c r="B953" s="101"/>
      <c r="C953" s="147"/>
      <c r="D953" s="104"/>
      <c r="E953" s="103"/>
    </row>
    <row r="954" spans="2:5" ht="14.25">
      <c r="B954" s="101"/>
      <c r="C954" s="147"/>
      <c r="D954" s="104"/>
      <c r="E954" s="103"/>
    </row>
    <row r="955" spans="2:5" ht="14.25">
      <c r="B955" s="101"/>
      <c r="C955" s="147"/>
      <c r="D955" s="104"/>
      <c r="E955" s="103"/>
    </row>
    <row r="956" spans="2:6" ht="15.75" thickBot="1">
      <c r="B956" s="105" t="s">
        <v>1343</v>
      </c>
      <c r="C956" s="148"/>
      <c r="D956" s="106"/>
      <c r="E956" s="107"/>
      <c r="F956" s="108"/>
    </row>
    <row r="957" spans="2:6" ht="27.75" thickTop="1">
      <c r="B957" s="109" t="s">
        <v>445</v>
      </c>
      <c r="C957" s="110">
        <f aca="true" t="shared" si="40" ref="C957:C978">SUMIF($M$4:$M$948,$B957,$C$4:$C$948)</f>
        <v>0</v>
      </c>
      <c r="D957" s="223">
        <f>SUMIF($M4:$M948,$B957,$D4:$D948)</f>
        <v>140600</v>
      </c>
      <c r="E957" s="111">
        <f>COUNTIF(M4:M948,B957)</f>
        <v>4</v>
      </c>
      <c r="F957" s="112"/>
    </row>
    <row r="958" spans="2:6" ht="14.25">
      <c r="B958" s="113" t="s">
        <v>522</v>
      </c>
      <c r="C958" s="114">
        <f t="shared" si="40"/>
        <v>0</v>
      </c>
      <c r="D958" s="224">
        <f>SUMIF($M4:$M948,$B958,$D4:$D948)</f>
        <v>249617</v>
      </c>
      <c r="E958" s="115">
        <f>COUNTIF(M4:M948,B958)</f>
        <v>6</v>
      </c>
      <c r="F958" s="112"/>
    </row>
    <row r="959" spans="2:6" ht="14.25">
      <c r="B959" s="6" t="s">
        <v>446</v>
      </c>
      <c r="C959" s="114">
        <f t="shared" si="40"/>
        <v>0</v>
      </c>
      <c r="D959" s="224">
        <f>SUMIF($M4:$M948,$B959,$D4:$D948)</f>
        <v>0</v>
      </c>
      <c r="E959" s="115">
        <f>COUNTIF(M4:M948,B959)</f>
        <v>0</v>
      </c>
      <c r="F959" s="112"/>
    </row>
    <row r="960" spans="2:6" ht="14.25">
      <c r="B960" s="116" t="s">
        <v>447</v>
      </c>
      <c r="C960" s="114">
        <f t="shared" si="40"/>
        <v>0</v>
      </c>
      <c r="D960" s="224">
        <f>SUMIF($M4:$M948,$B960,$D4:$D948)</f>
        <v>1375</v>
      </c>
      <c r="E960" s="115">
        <f>COUNTIF(M4:M948,B960)</f>
        <v>1</v>
      </c>
      <c r="F960" s="112"/>
    </row>
    <row r="961" spans="2:6" ht="14.25">
      <c r="B961" s="116" t="s">
        <v>2004</v>
      </c>
      <c r="C961" s="114">
        <f t="shared" si="40"/>
        <v>0</v>
      </c>
      <c r="D961" s="224">
        <f>SUMIF($M4:$M948,$B961,$D4:$D948)</f>
        <v>2200862</v>
      </c>
      <c r="E961" s="115">
        <f>COUNTIF(M4:M948,B961)</f>
        <v>31</v>
      </c>
      <c r="F961" s="112"/>
    </row>
    <row r="962" spans="2:6" ht="14.25">
      <c r="B962" s="116" t="s">
        <v>567</v>
      </c>
      <c r="C962" s="114">
        <f t="shared" si="40"/>
        <v>0</v>
      </c>
      <c r="D962" s="224">
        <f>SUMIF($M4:$M948,$B962,$D4:$D948)</f>
        <v>1382996</v>
      </c>
      <c r="E962" s="115">
        <f>COUNTIF(M4:M948,B962)</f>
        <v>32</v>
      </c>
      <c r="F962" s="112"/>
    </row>
    <row r="963" spans="2:6" ht="14.25">
      <c r="B963" s="116" t="s">
        <v>611</v>
      </c>
      <c r="C963" s="114">
        <f t="shared" si="40"/>
        <v>0</v>
      </c>
      <c r="D963" s="224">
        <f>SUMIF($M4:$M948,$B963,$D4:$D948)</f>
        <v>6808733</v>
      </c>
      <c r="E963" s="115">
        <f>COUNTIF(M4:M948,B963)</f>
        <v>68</v>
      </c>
      <c r="F963" s="117"/>
    </row>
    <row r="964" spans="2:6" ht="14.25">
      <c r="B964" s="116" t="s">
        <v>753</v>
      </c>
      <c r="C964" s="114">
        <f t="shared" si="40"/>
        <v>0</v>
      </c>
      <c r="D964" s="224">
        <f>SUMIF($M4:$M948,$B964,$D4:$D948)</f>
        <v>16322052</v>
      </c>
      <c r="E964" s="115">
        <f>COUNTIF(M4:M948,B964)</f>
        <v>79</v>
      </c>
      <c r="F964" s="117"/>
    </row>
    <row r="965" spans="2:6" ht="14.25">
      <c r="B965" s="116" t="s">
        <v>1021</v>
      </c>
      <c r="C965" s="114">
        <f t="shared" si="40"/>
        <v>0</v>
      </c>
      <c r="D965" s="224">
        <f>SUMIF($M4:$M948,$B965,$D4:$D948)</f>
        <v>26543886</v>
      </c>
      <c r="E965" s="115">
        <f>COUNTIF(M4:M948,B965)</f>
        <v>148</v>
      </c>
      <c r="F965" s="117"/>
    </row>
    <row r="966" spans="2:6" ht="14.25">
      <c r="B966" s="116" t="s">
        <v>1672</v>
      </c>
      <c r="C966" s="114">
        <f t="shared" si="40"/>
        <v>0</v>
      </c>
      <c r="D966" s="224">
        <f>SUMIF($M4:$M948,$B966,$D4:$D948)</f>
        <v>1089507</v>
      </c>
      <c r="E966" s="115">
        <f>COUNTIF(M4:M948,B966)</f>
        <v>50</v>
      </c>
      <c r="F966" s="117"/>
    </row>
    <row r="967" spans="2:6" ht="14.25">
      <c r="B967" s="116" t="s">
        <v>388</v>
      </c>
      <c r="C967" s="114">
        <f t="shared" si="40"/>
        <v>0</v>
      </c>
      <c r="D967" s="224">
        <f>SUMIF($M4:$M948,$B967,$D4:$D948)</f>
        <v>23380</v>
      </c>
      <c r="E967" s="115">
        <f>COUNTIF(M4:M948,B967)</f>
        <v>3</v>
      </c>
      <c r="F967" s="117"/>
    </row>
    <row r="968" spans="2:6" ht="14.25">
      <c r="B968" s="116" t="s">
        <v>393</v>
      </c>
      <c r="C968" s="114">
        <f t="shared" si="40"/>
        <v>0</v>
      </c>
      <c r="D968" s="224">
        <f>SUMIF($M4:$M948,$B968,$D4:$D948)</f>
        <v>3967141</v>
      </c>
      <c r="E968" s="115">
        <f>COUNTIF(M4:M948,B968)</f>
        <v>19</v>
      </c>
      <c r="F968" s="117"/>
    </row>
    <row r="969" spans="2:6" ht="14.25">
      <c r="B969" s="118" t="s">
        <v>443</v>
      </c>
      <c r="C969" s="114">
        <f t="shared" si="40"/>
        <v>0</v>
      </c>
      <c r="D969" s="224">
        <f>SUMIF($M4:$M948,$B969,$D4:$D948)</f>
        <v>2109032</v>
      </c>
      <c r="E969" s="115">
        <f>COUNTIF(M4:M948,B969)</f>
        <v>27</v>
      </c>
      <c r="F969" s="117"/>
    </row>
    <row r="970" spans="2:6" ht="14.25">
      <c r="B970" s="116" t="s">
        <v>46</v>
      </c>
      <c r="C970" s="114">
        <f t="shared" si="40"/>
        <v>0</v>
      </c>
      <c r="D970" s="224">
        <f>SUMIF($M4:$M948,$B970,$D4:$D948)</f>
        <v>4361200</v>
      </c>
      <c r="E970" s="115">
        <f>COUNTIF(M4:M948,B970)</f>
        <v>12</v>
      </c>
      <c r="F970" s="117"/>
    </row>
    <row r="971" spans="2:6" ht="14.25">
      <c r="B971" s="116" t="s">
        <v>85</v>
      </c>
      <c r="C971" s="114">
        <f t="shared" si="40"/>
        <v>0</v>
      </c>
      <c r="D971" s="224">
        <f>SUMIF($M4:$M948,$B971,$D4:$D948)</f>
        <v>251628</v>
      </c>
      <c r="E971" s="115">
        <f>COUNTIF(M4:M948,B971)</f>
        <v>14</v>
      </c>
      <c r="F971" s="117"/>
    </row>
    <row r="972" spans="2:6" ht="14.25">
      <c r="B972" s="116" t="s">
        <v>119</v>
      </c>
      <c r="C972" s="114">
        <f t="shared" si="40"/>
        <v>0</v>
      </c>
      <c r="D972" s="224">
        <f>SUMIF($M4:$M948,$B972,$D4:$D948)</f>
        <v>621925</v>
      </c>
      <c r="E972" s="115">
        <f>COUNTIF(M4:M948,B972)</f>
        <v>8</v>
      </c>
      <c r="F972" s="117"/>
    </row>
    <row r="973" spans="2:6" ht="14.25">
      <c r="B973" s="118" t="s">
        <v>1344</v>
      </c>
      <c r="C973" s="114">
        <f t="shared" si="40"/>
        <v>0</v>
      </c>
      <c r="D973" s="224">
        <f>SUMIF($M4:$M948,$B973,$D4:$D948)</f>
        <v>0</v>
      </c>
      <c r="E973" s="115">
        <f>COUNTIF(M4:M948,B973)</f>
        <v>0</v>
      </c>
      <c r="F973" s="117"/>
    </row>
    <row r="974" spans="2:6" ht="27">
      <c r="B974" s="118" t="s">
        <v>140</v>
      </c>
      <c r="C974" s="114">
        <f t="shared" si="40"/>
        <v>0</v>
      </c>
      <c r="D974" s="224">
        <f>SUMIF($M4:$M948,$B974,$D4:$D948)</f>
        <v>167153</v>
      </c>
      <c r="E974" s="115">
        <f>COUNTIF(M4:M948,B974)</f>
        <v>23</v>
      </c>
      <c r="F974" s="117"/>
    </row>
    <row r="975" spans="2:6" ht="27">
      <c r="B975" s="118" t="s">
        <v>1892</v>
      </c>
      <c r="C975" s="114">
        <f t="shared" si="40"/>
        <v>0</v>
      </c>
      <c r="D975" s="224">
        <f>SUMIF($M4:$M948,$B975,$D4:$D948)</f>
        <v>10365</v>
      </c>
      <c r="E975" s="115">
        <f>COUNTIF(M4:M948,B975)</f>
        <v>1</v>
      </c>
      <c r="F975" s="117"/>
    </row>
    <row r="976" spans="2:6" ht="14.25">
      <c r="B976" s="116" t="s">
        <v>1345</v>
      </c>
      <c r="C976" s="114">
        <f t="shared" si="40"/>
        <v>0</v>
      </c>
      <c r="D976" s="224">
        <f>SUMIF($M4:$M948,$B976,$D4:$D948)</f>
        <v>0</v>
      </c>
      <c r="E976" s="115">
        <f>COUNTIF(M4:M948,B976)</f>
        <v>0</v>
      </c>
      <c r="F976" s="117"/>
    </row>
    <row r="977" spans="2:6" ht="14.25">
      <c r="B977" s="116" t="s">
        <v>1346</v>
      </c>
      <c r="C977" s="114">
        <f t="shared" si="40"/>
        <v>0</v>
      </c>
      <c r="D977" s="224">
        <f>SUMIF($M4:$M948,$B977,$D4:$D948)</f>
        <v>0</v>
      </c>
      <c r="E977" s="115">
        <f>COUNTIF(M4:M948,B977)</f>
        <v>0</v>
      </c>
      <c r="F977" s="117"/>
    </row>
    <row r="978" spans="2:6" ht="14.25">
      <c r="B978" s="116" t="s">
        <v>1347</v>
      </c>
      <c r="C978" s="114">
        <f t="shared" si="40"/>
        <v>0</v>
      </c>
      <c r="D978" s="224">
        <f>SUMIF($M4:$M948,$B978,$D4:$D948)</f>
        <v>570220</v>
      </c>
      <c r="E978" s="115">
        <f>COUNTIF(M4:M948,B978)</f>
        <v>2</v>
      </c>
      <c r="F978" s="117"/>
    </row>
    <row r="979" spans="2:6" ht="14.25">
      <c r="B979" s="113" t="s">
        <v>1348</v>
      </c>
      <c r="C979" s="114">
        <f>SUM(C957:C978)</f>
        <v>0</v>
      </c>
      <c r="D979" s="224">
        <f>SUM(D957:D978)</f>
        <v>66821672</v>
      </c>
      <c r="E979" s="115">
        <f>SUM(E957:E978)</f>
        <v>528</v>
      </c>
      <c r="F979" s="117"/>
    </row>
    <row r="980" spans="2:6" ht="14.25">
      <c r="B980" s="119"/>
      <c r="C980" s="149"/>
      <c r="D980" s="102"/>
      <c r="E980" s="103"/>
      <c r="F980" s="117"/>
    </row>
    <row r="981" spans="2:6" ht="14.25">
      <c r="B981" s="116" t="s">
        <v>1906</v>
      </c>
      <c r="C981" s="114">
        <f aca="true" t="shared" si="41" ref="C981:C998">SUMIF($M$4:$M$948,$B981,$C$4:$C$948)</f>
        <v>0</v>
      </c>
      <c r="D981" s="120">
        <f>SUMIF($M4:$M948,$B981,$D4:$D948)</f>
        <v>22536</v>
      </c>
      <c r="E981" s="115">
        <f>COUNTIF(M4:M977,B981)</f>
        <v>26</v>
      </c>
      <c r="F981" s="117"/>
    </row>
    <row r="982" spans="2:6" ht="14.25">
      <c r="B982" s="116" t="s">
        <v>1964</v>
      </c>
      <c r="C982" s="114">
        <f t="shared" si="41"/>
        <v>0</v>
      </c>
      <c r="D982" s="120">
        <f>SUMIF($M4:$M948,$B982,$D4:$D948)</f>
        <v>20596</v>
      </c>
      <c r="E982" s="115">
        <f>COUNTIF(M4:M978,B982)</f>
        <v>19</v>
      </c>
      <c r="F982" s="117"/>
    </row>
    <row r="983" spans="2:6" ht="14.25">
      <c r="B983" s="116" t="s">
        <v>179</v>
      </c>
      <c r="C983" s="114">
        <f t="shared" si="41"/>
        <v>0</v>
      </c>
      <c r="D983" s="120">
        <f>SUMIF($M4:$M948,$B983,$D4:$D948)</f>
        <v>19809</v>
      </c>
      <c r="E983" s="115">
        <f>COUNTIF(M4:M979,B983)</f>
        <v>16</v>
      </c>
      <c r="F983" s="117"/>
    </row>
    <row r="984" spans="2:6" ht="14.25">
      <c r="B984" s="116" t="s">
        <v>221</v>
      </c>
      <c r="C984" s="114">
        <f t="shared" si="41"/>
        <v>0</v>
      </c>
      <c r="D984" s="120">
        <f>SUMIF($M4:$M948,$B984,$D4:$D948)</f>
        <v>14170</v>
      </c>
      <c r="E984" s="115">
        <f>COUNTIF(M4:M980,B984)</f>
        <v>19</v>
      </c>
      <c r="F984" s="117"/>
    </row>
    <row r="985" spans="2:6" ht="14.25">
      <c r="B985" s="116" t="s">
        <v>269</v>
      </c>
      <c r="C985" s="114">
        <f t="shared" si="41"/>
        <v>0</v>
      </c>
      <c r="D985" s="120">
        <f>SUMIF($M4:$M948,$B985,$D4:$D948)</f>
        <v>22366</v>
      </c>
      <c r="E985" s="115">
        <f>COUNTIF(M4:M981,B985)</f>
        <v>19</v>
      </c>
      <c r="F985" s="117"/>
    </row>
    <row r="986" spans="2:6" ht="14.25">
      <c r="B986" s="116" t="s">
        <v>2076</v>
      </c>
      <c r="C986" s="114">
        <f t="shared" si="41"/>
        <v>0</v>
      </c>
      <c r="D986" s="120">
        <f>SUMIF($M4:$M948,$B986,$D4:$D948)</f>
        <v>24253</v>
      </c>
      <c r="E986" s="115">
        <f>COUNTIF(M4:M982,B986)</f>
        <v>27</v>
      </c>
      <c r="F986" s="117"/>
    </row>
    <row r="987" spans="2:6" ht="14.25">
      <c r="B987" s="116" t="s">
        <v>325</v>
      </c>
      <c r="C987" s="114">
        <f t="shared" si="41"/>
        <v>0</v>
      </c>
      <c r="D987" s="120">
        <f>SUMIF($M4:$M948,$B987,$D4:$D948)</f>
        <v>20861</v>
      </c>
      <c r="E987" s="115">
        <f>COUNTIF(M4:M983,B987)</f>
        <v>30</v>
      </c>
      <c r="F987" s="117"/>
    </row>
    <row r="988" spans="2:6" ht="14.25">
      <c r="B988" s="116" t="s">
        <v>2145</v>
      </c>
      <c r="C988" s="114">
        <f t="shared" si="41"/>
        <v>0</v>
      </c>
      <c r="D988" s="120">
        <f>SUMIF($M4:$M948,$B988,$D4:$D948)</f>
        <v>26508</v>
      </c>
      <c r="E988" s="115">
        <f>COUNTIF(M4:M984,B988)</f>
        <v>20</v>
      </c>
      <c r="F988" s="117"/>
    </row>
    <row r="989" spans="2:6" ht="14.25">
      <c r="B989" s="116" t="s">
        <v>2200</v>
      </c>
      <c r="C989" s="114">
        <f t="shared" si="41"/>
        <v>0</v>
      </c>
      <c r="D989" s="120">
        <f>SUMIF($M4:$M948,$B989,$D4:$D948)</f>
        <v>20481</v>
      </c>
      <c r="E989" s="115">
        <f>COUNTIF(M4:M985,B989)</f>
        <v>18</v>
      </c>
      <c r="F989" s="117"/>
    </row>
    <row r="990" spans="2:6" ht="14.25">
      <c r="B990" s="116" t="s">
        <v>471</v>
      </c>
      <c r="C990" s="114">
        <f t="shared" si="41"/>
        <v>0</v>
      </c>
      <c r="D990" s="120">
        <f>SUMIF($M4:$M948,$B990,$D4:$D948)</f>
        <v>32181</v>
      </c>
      <c r="E990" s="115">
        <f>COUNTIF(M4:M986,B990)</f>
        <v>22</v>
      </c>
      <c r="F990" s="117"/>
    </row>
    <row r="991" spans="2:6" ht="14.25">
      <c r="B991" s="116" t="s">
        <v>1518</v>
      </c>
      <c r="C991" s="114">
        <f t="shared" si="41"/>
        <v>0</v>
      </c>
      <c r="D991" s="120">
        <f>SUMIF($M4:$M948,$B991,$D4:$D948)</f>
        <v>21525</v>
      </c>
      <c r="E991" s="115">
        <f>COUNTIF(M4:M987,B991)</f>
        <v>24</v>
      </c>
      <c r="F991" s="117"/>
    </row>
    <row r="992" spans="2:6" ht="14.25">
      <c r="B992" s="116" t="s">
        <v>1575</v>
      </c>
      <c r="C992" s="114">
        <f t="shared" si="41"/>
        <v>0</v>
      </c>
      <c r="D992" s="120">
        <f>SUMIF($M4:$M948,$B992,$D4:$D948)</f>
        <v>26665</v>
      </c>
      <c r="E992" s="115">
        <f>COUNTIF(M4:M988,B992)</f>
        <v>26</v>
      </c>
      <c r="F992" s="117"/>
    </row>
    <row r="993" spans="2:6" ht="14.25">
      <c r="B993" s="116" t="s">
        <v>153</v>
      </c>
      <c r="C993" s="114">
        <f t="shared" si="41"/>
        <v>0</v>
      </c>
      <c r="D993" s="120">
        <f>SUMIF($M4:$M948,$B993,$D4:$D948)</f>
        <v>22853</v>
      </c>
      <c r="E993" s="115">
        <f>COUNTIF(M4:M989,B993)</f>
        <v>27</v>
      </c>
      <c r="F993" s="117"/>
    </row>
    <row r="994" spans="2:6" ht="14.25">
      <c r="B994" s="116" t="s">
        <v>1647</v>
      </c>
      <c r="C994" s="114">
        <f t="shared" si="41"/>
        <v>0</v>
      </c>
      <c r="D994" s="120">
        <f>SUMIF($M4:$M948,$B994,$D4:$D948)</f>
        <v>21696</v>
      </c>
      <c r="E994" s="115">
        <f>COUNTIF(M4:M990,B994)</f>
        <v>24</v>
      </c>
      <c r="F994" s="117"/>
    </row>
    <row r="995" spans="2:6" ht="14.25">
      <c r="B995" s="116" t="s">
        <v>1143</v>
      </c>
      <c r="C995" s="114">
        <f t="shared" si="41"/>
        <v>0</v>
      </c>
      <c r="D995" s="120">
        <f>SUMIF($M4:$M948,$B995,$D4:$D948)</f>
        <v>19512</v>
      </c>
      <c r="E995" s="115">
        <f>COUNTIF(M4:M991,B995)</f>
        <v>23</v>
      </c>
      <c r="F995" s="117"/>
    </row>
    <row r="996" spans="2:6" ht="14.25">
      <c r="B996" s="116" t="s">
        <v>1186</v>
      </c>
      <c r="C996" s="114">
        <f t="shared" si="41"/>
        <v>0</v>
      </c>
      <c r="D996" s="120">
        <f>SUMIF($M4:$M948,$B996,$D4:$D948)</f>
        <v>23512</v>
      </c>
      <c r="E996" s="115">
        <f>COUNTIF(M4:M992,B996)</f>
        <v>24</v>
      </c>
      <c r="F996" s="117"/>
    </row>
    <row r="997" spans="2:6" ht="14.25">
      <c r="B997" s="116" t="s">
        <v>1240</v>
      </c>
      <c r="C997" s="114">
        <f t="shared" si="41"/>
        <v>0</v>
      </c>
      <c r="D997" s="120">
        <f>SUMIF($M4:$M948,$B997,$D4:$D948)</f>
        <v>29682</v>
      </c>
      <c r="E997" s="115">
        <f>COUNTIF(M4:M993,B997)</f>
        <v>36</v>
      </c>
      <c r="F997" s="117"/>
    </row>
    <row r="998" spans="2:6" ht="14.25">
      <c r="B998" s="116" t="s">
        <v>1302</v>
      </c>
      <c r="C998" s="114">
        <f t="shared" si="41"/>
        <v>0</v>
      </c>
      <c r="D998" s="120">
        <f>SUMIF($M4:$M948,$B998,$D4:$D948)</f>
        <v>17582</v>
      </c>
      <c r="E998" s="115">
        <f>COUNTIF(M4:M994,B998)</f>
        <v>17</v>
      </c>
      <c r="F998" s="117"/>
    </row>
    <row r="999" spans="2:6" ht="14.25">
      <c r="B999" s="113" t="s">
        <v>1349</v>
      </c>
      <c r="C999" s="114">
        <f>SUM(C981:C998)</f>
        <v>0</v>
      </c>
      <c r="D999" s="120">
        <f>SUM(D981:D998)</f>
        <v>406788</v>
      </c>
      <c r="E999" s="115">
        <f>SUM(E981:E998)</f>
        <v>417</v>
      </c>
      <c r="F999" s="117"/>
    </row>
    <row r="1000" spans="2:6" ht="14.25">
      <c r="B1000" s="113" t="s">
        <v>1350</v>
      </c>
      <c r="C1000" s="114">
        <f>C979+C999</f>
        <v>0</v>
      </c>
      <c r="D1000" s="120">
        <f>D979+D999</f>
        <v>67228460</v>
      </c>
      <c r="E1000" s="115">
        <f>E979+E999</f>
        <v>945</v>
      </c>
      <c r="F1000" s="117"/>
    </row>
    <row r="1001" spans="2:6" ht="14.25">
      <c r="B1001" s="119"/>
      <c r="C1001" s="149"/>
      <c r="D1001" s="102"/>
      <c r="E1001" s="103"/>
      <c r="F1001" s="117"/>
    </row>
    <row r="1002" spans="2:6" ht="14.25">
      <c r="B1002" s="113" t="s">
        <v>1351</v>
      </c>
      <c r="C1002" s="150"/>
      <c r="D1002" s="114"/>
      <c r="E1002" s="115"/>
      <c r="F1002" s="117"/>
    </row>
    <row r="1003" spans="2:6" ht="14.25">
      <c r="B1003" s="113" t="s">
        <v>1352</v>
      </c>
      <c r="C1003" s="120">
        <f>C314</f>
        <v>0</v>
      </c>
      <c r="D1003" s="120">
        <f>D322</f>
        <v>18731</v>
      </c>
      <c r="E1003" s="115">
        <v>1</v>
      </c>
      <c r="F1003" s="117"/>
    </row>
    <row r="1004" spans="2:6" ht="14.25">
      <c r="B1004" s="113" t="s">
        <v>1353</v>
      </c>
      <c r="C1004" s="120">
        <f>C331</f>
        <v>0</v>
      </c>
      <c r="D1004" s="120">
        <f>D336</f>
        <v>2500</v>
      </c>
      <c r="E1004" s="115">
        <v>1</v>
      </c>
      <c r="F1004" s="117"/>
    </row>
    <row r="1005" spans="2:6" ht="14.25">
      <c r="B1005" s="113" t="s">
        <v>1354</v>
      </c>
      <c r="C1005" s="120">
        <f>C332</f>
        <v>0</v>
      </c>
      <c r="D1005" s="120">
        <f>D337</f>
        <v>200</v>
      </c>
      <c r="E1005" s="115">
        <v>1</v>
      </c>
      <c r="F1005" s="117"/>
    </row>
    <row r="1006" spans="2:6" ht="14.25">
      <c r="B1006" s="113" t="s">
        <v>3015</v>
      </c>
      <c r="C1006" s="120">
        <f>C107+C108</f>
        <v>0</v>
      </c>
      <c r="D1006" s="120">
        <f>D109+D141+D142+D143</f>
        <v>20000</v>
      </c>
      <c r="E1006" s="115">
        <v>4</v>
      </c>
      <c r="F1006" s="117"/>
    </row>
    <row r="1007" spans="2:6" ht="14.25">
      <c r="B1007" s="113" t="s">
        <v>3016</v>
      </c>
      <c r="C1007" s="120">
        <f>C109+C110+C111+C112+C113+C114</f>
        <v>0</v>
      </c>
      <c r="D1007" s="120">
        <f>D110+D111+D112+D113+D114+D115</f>
        <v>870612</v>
      </c>
      <c r="E1007" s="115">
        <v>6</v>
      </c>
      <c r="F1007" s="117"/>
    </row>
    <row r="1008" spans="2:6" ht="14.25">
      <c r="B1008" s="113" t="s">
        <v>1355</v>
      </c>
      <c r="C1008" s="120">
        <f>C465</f>
        <v>0</v>
      </c>
      <c r="D1008" s="120">
        <f>D471</f>
        <v>1400</v>
      </c>
      <c r="E1008" s="115">
        <v>1</v>
      </c>
      <c r="F1008" s="117"/>
    </row>
    <row r="1009" spans="2:5" ht="14.25">
      <c r="B1009" s="113" t="s">
        <v>1356</v>
      </c>
      <c r="C1009" s="120">
        <f>SUM(C376,C389:C391,C400:C416)</f>
        <v>0</v>
      </c>
      <c r="D1009" s="120">
        <f>D381+D394+D395+D396+D404+D405+D406+D407+D408+D409+D410+D411+D412+D413+D414+D415+D416+D417+D418+D419</f>
        <v>694775</v>
      </c>
      <c r="E1009" s="120">
        <v>20</v>
      </c>
    </row>
    <row r="1010" spans="2:5" ht="14.25">
      <c r="B1010" s="25" t="s">
        <v>1357</v>
      </c>
      <c r="C1010" s="120">
        <f>SUM(C1003:C1009)</f>
        <v>0</v>
      </c>
      <c r="D1010" s="120">
        <f>SUM(D1003:D1009)</f>
        <v>1608218</v>
      </c>
      <c r="E1010" s="115">
        <f>SUM(E1003:E1009)</f>
        <v>34</v>
      </c>
    </row>
    <row r="1011" spans="2:5" ht="14.25">
      <c r="B1011" s="121"/>
      <c r="C1011" s="149"/>
      <c r="D1011" s="102"/>
      <c r="E1011" s="103"/>
    </row>
    <row r="1012" spans="2:5" ht="14.25">
      <c r="B1012" s="25" t="s">
        <v>1358</v>
      </c>
      <c r="C1012" s="150"/>
      <c r="D1012" s="114"/>
      <c r="E1012" s="115"/>
    </row>
    <row r="1013" spans="2:5" ht="27">
      <c r="B1013" s="122" t="s">
        <v>445</v>
      </c>
      <c r="C1013" s="114">
        <f aca="true" t="shared" si="42" ref="C1013:D1018">C957</f>
        <v>0</v>
      </c>
      <c r="D1013" s="120">
        <f t="shared" si="42"/>
        <v>140600</v>
      </c>
      <c r="E1013" s="115">
        <f>COUNTIF($M$4:$M$948,B1013)</f>
        <v>4</v>
      </c>
    </row>
    <row r="1014" spans="2:5" ht="14.25">
      <c r="B1014" s="12" t="s">
        <v>522</v>
      </c>
      <c r="C1014" s="114">
        <f t="shared" si="42"/>
        <v>0</v>
      </c>
      <c r="D1014" s="120">
        <f t="shared" si="42"/>
        <v>249617</v>
      </c>
      <c r="E1014" s="115">
        <f aca="true" t="shared" si="43" ref="E1014:E1034">COUNTIF($M$4:$M$948,B1014)</f>
        <v>6</v>
      </c>
    </row>
    <row r="1015" spans="2:5" ht="14.25">
      <c r="B1015" s="6" t="s">
        <v>446</v>
      </c>
      <c r="C1015" s="114">
        <f t="shared" si="42"/>
        <v>0</v>
      </c>
      <c r="D1015" s="120">
        <f t="shared" si="42"/>
        <v>0</v>
      </c>
      <c r="E1015" s="115">
        <f t="shared" si="43"/>
        <v>0</v>
      </c>
    </row>
    <row r="1016" spans="2:5" ht="14.25">
      <c r="B1016" s="123" t="s">
        <v>447</v>
      </c>
      <c r="C1016" s="114">
        <f t="shared" si="42"/>
        <v>0</v>
      </c>
      <c r="D1016" s="120">
        <f t="shared" si="42"/>
        <v>1375</v>
      </c>
      <c r="E1016" s="115">
        <f t="shared" si="43"/>
        <v>1</v>
      </c>
    </row>
    <row r="1017" spans="2:5" ht="14.25">
      <c r="B1017" s="123" t="s">
        <v>2004</v>
      </c>
      <c r="C1017" s="114">
        <f t="shared" si="42"/>
        <v>0</v>
      </c>
      <c r="D1017" s="120">
        <f t="shared" si="42"/>
        <v>2200862</v>
      </c>
      <c r="E1017" s="115">
        <f t="shared" si="43"/>
        <v>31</v>
      </c>
    </row>
    <row r="1018" spans="2:5" ht="14.25">
      <c r="B1018" s="123" t="s">
        <v>567</v>
      </c>
      <c r="C1018" s="114">
        <f t="shared" si="42"/>
        <v>0</v>
      </c>
      <c r="D1018" s="120">
        <f t="shared" si="42"/>
        <v>1382996</v>
      </c>
      <c r="E1018" s="115">
        <f t="shared" si="43"/>
        <v>32</v>
      </c>
    </row>
    <row r="1019" spans="2:5" ht="14.25">
      <c r="B1019" s="123" t="s">
        <v>611</v>
      </c>
      <c r="C1019" s="120">
        <f>C963-C1006-C1007</f>
        <v>0</v>
      </c>
      <c r="D1019" s="120">
        <f>D963-D1006-D1007</f>
        <v>5918121</v>
      </c>
      <c r="E1019" s="115">
        <f>COUNTIF($M$4:$M$948,B1019)-E1006-E1007</f>
        <v>58</v>
      </c>
    </row>
    <row r="1020" spans="2:5" ht="14.25">
      <c r="B1020" s="123" t="s">
        <v>753</v>
      </c>
      <c r="C1020" s="120">
        <f>C964</f>
        <v>0</v>
      </c>
      <c r="D1020" s="120">
        <f>D964</f>
        <v>16322052</v>
      </c>
      <c r="E1020" s="115">
        <f t="shared" si="43"/>
        <v>79</v>
      </c>
    </row>
    <row r="1021" spans="2:5" ht="14.25">
      <c r="B1021" s="123" t="s">
        <v>1021</v>
      </c>
      <c r="C1021" s="120">
        <f>C965-C1003-C1004-C1005</f>
        <v>0</v>
      </c>
      <c r="D1021" s="120">
        <f>D965-D1003-D1004-D1005</f>
        <v>26522455</v>
      </c>
      <c r="E1021" s="115">
        <f>COUNTIF($M$4:$M$948,B1021)-E1003-E1004-E1005</f>
        <v>145</v>
      </c>
    </row>
    <row r="1022" spans="2:5" ht="14.25">
      <c r="B1022" s="123" t="s">
        <v>1672</v>
      </c>
      <c r="C1022" s="120">
        <f>C966-C1009</f>
        <v>0</v>
      </c>
      <c r="D1022" s="120">
        <f>D966-D1009</f>
        <v>394732</v>
      </c>
      <c r="E1022" s="115">
        <f>COUNTIF($M$4:$M$948,B1022)-E1009</f>
        <v>30</v>
      </c>
    </row>
    <row r="1023" spans="2:5" ht="14.25">
      <c r="B1023" s="123" t="s">
        <v>388</v>
      </c>
      <c r="C1023" s="120">
        <f>C967</f>
        <v>0</v>
      </c>
      <c r="D1023" s="120">
        <f>D967</f>
        <v>23380</v>
      </c>
      <c r="E1023" s="115">
        <f t="shared" si="43"/>
        <v>3</v>
      </c>
    </row>
    <row r="1024" spans="2:5" ht="14.25">
      <c r="B1024" s="123" t="s">
        <v>393</v>
      </c>
      <c r="C1024" s="114">
        <f>C968</f>
        <v>0</v>
      </c>
      <c r="D1024" s="120">
        <f>D968</f>
        <v>3967141</v>
      </c>
      <c r="E1024" s="115">
        <f t="shared" si="43"/>
        <v>19</v>
      </c>
    </row>
    <row r="1025" spans="2:5" ht="14.25">
      <c r="B1025" s="122" t="s">
        <v>443</v>
      </c>
      <c r="C1025" s="120">
        <f>C969-C1008</f>
        <v>0</v>
      </c>
      <c r="D1025" s="120">
        <f>D969-D1008</f>
        <v>2107632</v>
      </c>
      <c r="E1025" s="115">
        <f>COUNTIF($M$4:$M$948,B1025)-E1008</f>
        <v>26</v>
      </c>
    </row>
    <row r="1026" spans="2:5" ht="14.25">
      <c r="B1026" s="123" t="s">
        <v>46</v>
      </c>
      <c r="C1026" s="114">
        <f aca="true" t="shared" si="44" ref="C1026:D1034">C970</f>
        <v>0</v>
      </c>
      <c r="D1026" s="120">
        <f t="shared" si="44"/>
        <v>4361200</v>
      </c>
      <c r="E1026" s="115">
        <f t="shared" si="43"/>
        <v>12</v>
      </c>
    </row>
    <row r="1027" spans="2:5" ht="14.25">
      <c r="B1027" s="123" t="s">
        <v>85</v>
      </c>
      <c r="C1027" s="204">
        <f t="shared" si="44"/>
        <v>0</v>
      </c>
      <c r="D1027" s="225">
        <f t="shared" si="44"/>
        <v>251628</v>
      </c>
      <c r="E1027" s="115">
        <f t="shared" si="43"/>
        <v>14</v>
      </c>
    </row>
    <row r="1028" spans="2:5" ht="14.25">
      <c r="B1028" s="123" t="s">
        <v>119</v>
      </c>
      <c r="C1028" s="114">
        <f t="shared" si="44"/>
        <v>0</v>
      </c>
      <c r="D1028" s="120">
        <f t="shared" si="44"/>
        <v>621925</v>
      </c>
      <c r="E1028" s="115">
        <f t="shared" si="43"/>
        <v>8</v>
      </c>
    </row>
    <row r="1029" spans="2:5" ht="14.25">
      <c r="B1029" s="122" t="s">
        <v>1344</v>
      </c>
      <c r="C1029" s="114">
        <f t="shared" si="44"/>
        <v>0</v>
      </c>
      <c r="D1029" s="120">
        <f t="shared" si="44"/>
        <v>0</v>
      </c>
      <c r="E1029" s="115">
        <f t="shared" si="43"/>
        <v>0</v>
      </c>
    </row>
    <row r="1030" spans="2:5" ht="27">
      <c r="B1030" s="122" t="s">
        <v>140</v>
      </c>
      <c r="C1030" s="114">
        <f t="shared" si="44"/>
        <v>0</v>
      </c>
      <c r="D1030" s="120">
        <f t="shared" si="44"/>
        <v>167153</v>
      </c>
      <c r="E1030" s="115">
        <f t="shared" si="43"/>
        <v>23</v>
      </c>
    </row>
    <row r="1031" spans="2:5" ht="27">
      <c r="B1031" s="122" t="s">
        <v>1892</v>
      </c>
      <c r="C1031" s="114">
        <f t="shared" si="44"/>
        <v>0</v>
      </c>
      <c r="D1031" s="120">
        <f t="shared" si="44"/>
        <v>10365</v>
      </c>
      <c r="E1031" s="115">
        <f>COUNTIF($M$4:$M$948,B1031)</f>
        <v>1</v>
      </c>
    </row>
    <row r="1032" spans="2:5" ht="14.25">
      <c r="B1032" s="123" t="s">
        <v>1345</v>
      </c>
      <c r="C1032" s="114">
        <f t="shared" si="44"/>
        <v>0</v>
      </c>
      <c r="D1032" s="120">
        <f t="shared" si="44"/>
        <v>0</v>
      </c>
      <c r="E1032" s="115">
        <f t="shared" si="43"/>
        <v>0</v>
      </c>
    </row>
    <row r="1033" spans="2:5" ht="14.25">
      <c r="B1033" s="123" t="s">
        <v>1346</v>
      </c>
      <c r="C1033" s="114">
        <f t="shared" si="44"/>
        <v>0</v>
      </c>
      <c r="D1033" s="120">
        <f t="shared" si="44"/>
        <v>0</v>
      </c>
      <c r="E1033" s="115">
        <f t="shared" si="43"/>
        <v>0</v>
      </c>
    </row>
    <row r="1034" spans="2:5" ht="14.25">
      <c r="B1034" s="123" t="s">
        <v>1347</v>
      </c>
      <c r="C1034" s="114">
        <f t="shared" si="44"/>
        <v>0</v>
      </c>
      <c r="D1034" s="120">
        <f t="shared" si="44"/>
        <v>570220</v>
      </c>
      <c r="E1034" s="115">
        <f t="shared" si="43"/>
        <v>2</v>
      </c>
    </row>
    <row r="1035" spans="2:5" ht="14.25">
      <c r="B1035" s="55" t="s">
        <v>1359</v>
      </c>
      <c r="C1035" s="114">
        <f>SUM(C1013:C1034)</f>
        <v>0</v>
      </c>
      <c r="D1035" s="120">
        <f>SUM(D1013:D1034)</f>
        <v>65213454</v>
      </c>
      <c r="E1035" s="115">
        <f>SUM(E1013:E1034)</f>
        <v>494</v>
      </c>
    </row>
    <row r="1036" spans="4:5" ht="14.25">
      <c r="D1036" s="13"/>
      <c r="E1036" s="13"/>
    </row>
    <row r="1037" spans="4:5" ht="14.25">
      <c r="D1037" s="13"/>
      <c r="E1037" s="13"/>
    </row>
    <row r="1038" spans="2:5" ht="14.25">
      <c r="B1038" s="124" t="s">
        <v>538</v>
      </c>
      <c r="C1038" s="205">
        <f aca="true" t="shared" si="45" ref="C1038:C1043">SUMIF($R$4:$R$948,$B1038,$C$4:$C$948)</f>
        <v>0</v>
      </c>
      <c r="D1038" s="205">
        <f aca="true" t="shared" si="46" ref="D1038:D1043">SUMIF($R$4:$R$948,$B1038,$D$4:$D$948)</f>
        <v>4007206</v>
      </c>
      <c r="E1038" s="13">
        <f aca="true" t="shared" si="47" ref="E1038:E1043">COUNTIF($R$4:$R$948,B1038)</f>
        <v>8</v>
      </c>
    </row>
    <row r="1039" spans="2:5" ht="14.25">
      <c r="B1039" s="124" t="s">
        <v>539</v>
      </c>
      <c r="C1039" s="205">
        <f t="shared" si="45"/>
        <v>0</v>
      </c>
      <c r="D1039" s="205">
        <f t="shared" si="46"/>
        <v>11656968</v>
      </c>
      <c r="E1039" s="13">
        <f t="shared" si="47"/>
        <v>18</v>
      </c>
    </row>
    <row r="1040" spans="2:5" ht="14.25">
      <c r="B1040" s="124" t="s">
        <v>3089</v>
      </c>
      <c r="C1040" s="205">
        <f t="shared" si="45"/>
        <v>0</v>
      </c>
      <c r="D1040" s="205">
        <f t="shared" si="46"/>
        <v>22500</v>
      </c>
      <c r="E1040" s="13">
        <f t="shared" si="47"/>
        <v>1</v>
      </c>
    </row>
    <row r="1041" spans="2:5" ht="14.25">
      <c r="B1041" s="124" t="s">
        <v>540</v>
      </c>
      <c r="C1041" s="205">
        <f t="shared" si="45"/>
        <v>0</v>
      </c>
      <c r="D1041" s="205">
        <f t="shared" si="46"/>
        <v>43266461</v>
      </c>
      <c r="E1041" s="13">
        <f t="shared" si="47"/>
        <v>712</v>
      </c>
    </row>
    <row r="1042" spans="2:5" ht="14.25">
      <c r="B1042" s="124" t="s">
        <v>541</v>
      </c>
      <c r="C1042" s="205">
        <f t="shared" si="45"/>
        <v>0</v>
      </c>
      <c r="D1042" s="205">
        <f t="shared" si="46"/>
        <v>8206509</v>
      </c>
      <c r="E1042" s="13">
        <f t="shared" si="47"/>
        <v>166</v>
      </c>
    </row>
    <row r="1043" spans="2:5" ht="15" thickBot="1">
      <c r="B1043" s="124" t="s">
        <v>542</v>
      </c>
      <c r="C1043" s="206">
        <f t="shared" si="45"/>
        <v>0</v>
      </c>
      <c r="D1043" s="206">
        <f t="shared" si="46"/>
        <v>68816</v>
      </c>
      <c r="E1043" s="13">
        <f t="shared" si="47"/>
        <v>40</v>
      </c>
    </row>
    <row r="1044" spans="2:5" ht="15" thickTop="1">
      <c r="B1044" s="125" t="s">
        <v>543</v>
      </c>
      <c r="C1044" s="207">
        <f>SUM(C1038:C1043)</f>
        <v>0</v>
      </c>
      <c r="D1044" s="207">
        <f>SUM(D1038:D1043)</f>
        <v>67228460</v>
      </c>
      <c r="E1044" s="13">
        <f>SUBTOTAL(9,E1038:E1043)</f>
        <v>945</v>
      </c>
    </row>
    <row r="1045" spans="4:5" ht="14.25">
      <c r="D1045" s="13"/>
      <c r="E1045" s="13"/>
    </row>
    <row r="1046" spans="4:5" ht="14.25">
      <c r="D1046" s="13"/>
      <c r="E1046" s="13"/>
    </row>
    <row r="1047" spans="4:5" ht="14.25">
      <c r="D1047" s="13"/>
      <c r="E1047" s="13"/>
    </row>
  </sheetData>
  <sheetProtection/>
  <autoFilter ref="A3:S951"/>
  <mergeCells count="1">
    <mergeCell ref="B1:N1"/>
  </mergeCells>
  <conditionalFormatting sqref="L4:L948">
    <cfRule type="cellIs" priority="1" dxfId="0" operator="notEqual" stopIfTrue="1">
      <formula>IF(J4="",CONCATENATE(G4,H4,I4,K4),CONCATENATE(G4,H4,J4,K4))</formula>
    </cfRule>
  </conditionalFormatting>
  <dataValidations count="3">
    <dataValidation type="list" allowBlank="1" showInputMessage="1" showErrorMessage="1" sqref="I126:I138 I260:I948 I143:I233 H109:H116 H79:H93 H105:H106 H122:I125 I4:I121 H139:I142 I235:I258">
      <formula1>"運営費（人件費）,運営費（事務費等）,事業費,施設整備（建設費）,個人負担の軽減,購入,賃借料,元金償還,利子償還,その他"</formula1>
    </dataValidation>
    <dataValidation type="list" allowBlank="1" showInputMessage="1" showErrorMessage="1" sqref="S74:S75 S79:S948 S4:S62">
      <formula1>"1"</formula1>
    </dataValidation>
    <dataValidation allowBlank="1" showInputMessage="1" showErrorMessage="1" sqref="I259"/>
  </dataValidations>
  <printOptions horizontalCentered="1"/>
  <pageMargins left="0.5905511811023623" right="0.5905511811023623" top="0.3937007874015748" bottom="0.5905511811023623" header="0.5118110236220472" footer="0.3937007874015748"/>
  <pageSetup firstPageNumber="3" useFirstPageNumber="1" horizontalDpi="600" verticalDpi="600" orientation="landscape" paperSize="8" scale="70" r:id="rId4"/>
  <headerFooter alignWithMargins="0">
    <oddFooter>&amp;C&amp;"HG丸ｺﾞｼｯｸM-PRO,標準"-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23"/>
  <sheetViews>
    <sheetView view="pageBreakPreview" zoomScale="80" zoomScaleSheetLayoutView="80" zoomScalePageLayoutView="0" workbookViewId="0" topLeftCell="A1">
      <selection activeCell="A1" sqref="A1"/>
    </sheetView>
  </sheetViews>
  <sheetFormatPr defaultColWidth="9.00390625" defaultRowHeight="13.5"/>
  <sheetData>
    <row r="1" ht="44.25">
      <c r="A1" s="284"/>
    </row>
    <row r="2" spans="1:9" ht="42">
      <c r="A2" s="302" t="s">
        <v>3985</v>
      </c>
      <c r="B2" s="303"/>
      <c r="C2" s="303"/>
      <c r="D2" s="303"/>
      <c r="E2" s="303"/>
      <c r="F2" s="303"/>
      <c r="G2" s="303"/>
      <c r="H2" s="303"/>
      <c r="I2" s="303"/>
    </row>
    <row r="3" spans="1:9" ht="55.5">
      <c r="A3" s="304" t="s">
        <v>3967</v>
      </c>
      <c r="B3" s="303"/>
      <c r="C3" s="303"/>
      <c r="D3" s="303"/>
      <c r="E3" s="303"/>
      <c r="F3" s="303"/>
      <c r="G3" s="303"/>
      <c r="H3" s="303"/>
      <c r="I3" s="303"/>
    </row>
    <row r="4" ht="59.25">
      <c r="A4" s="285"/>
    </row>
    <row r="5" spans="1:7" ht="59.25">
      <c r="A5" s="285"/>
      <c r="C5" s="286"/>
      <c r="D5" s="286"/>
      <c r="E5" s="286"/>
      <c r="F5" s="286"/>
      <c r="G5" s="286"/>
    </row>
    <row r="6" spans="1:7" ht="59.25">
      <c r="A6" s="285"/>
      <c r="C6" s="286"/>
      <c r="D6" s="286"/>
      <c r="E6" s="286"/>
      <c r="F6" s="286"/>
      <c r="G6" s="286"/>
    </row>
    <row r="7" ht="59.25">
      <c r="A7" s="285"/>
    </row>
    <row r="23" spans="1:9" ht="28.5">
      <c r="A23" s="305" t="s">
        <v>3968</v>
      </c>
      <c r="B23" s="306"/>
      <c r="C23" s="306"/>
      <c r="D23" s="306"/>
      <c r="E23" s="306"/>
      <c r="F23" s="306"/>
      <c r="G23" s="306"/>
      <c r="H23" s="306"/>
      <c r="I23" s="306"/>
    </row>
  </sheetData>
  <sheetProtection/>
  <mergeCells count="3">
    <mergeCell ref="A2:I2"/>
    <mergeCell ref="A3:I3"/>
    <mergeCell ref="A23:I23"/>
  </mergeCells>
  <printOptions horizontalCentered="1" verticalCentered="1"/>
  <pageMargins left="0.5905511811023623" right="0.5905511811023623" top="0.3937007874015748" bottom="0.5905511811023623" header="0.5118110236220472"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view="pageBreakPreview" zoomScale="80" zoomScaleSheetLayoutView="80" zoomScalePageLayoutView="0" workbookViewId="0" topLeftCell="A1">
      <selection activeCell="A1" sqref="A1:G1"/>
    </sheetView>
  </sheetViews>
  <sheetFormatPr defaultColWidth="9.00390625" defaultRowHeight="13.5"/>
  <cols>
    <col min="1" max="1" width="24.00390625" style="0" customWidth="1"/>
    <col min="2" max="2" width="8.25390625" style="0" customWidth="1"/>
    <col min="3" max="3" width="13.125" style="0" customWidth="1"/>
    <col min="4" max="4" width="5.125" style="0" customWidth="1"/>
    <col min="5" max="5" width="17.25390625" style="0" customWidth="1"/>
    <col min="6" max="6" width="8.25390625" style="0" customWidth="1"/>
    <col min="7" max="7" width="13.125" style="0" customWidth="1"/>
  </cols>
  <sheetData>
    <row r="1" spans="1:7" ht="26.25" customHeight="1">
      <c r="A1" s="307" t="s">
        <v>3399</v>
      </c>
      <c r="B1" s="307"/>
      <c r="C1" s="307"/>
      <c r="D1" s="307"/>
      <c r="E1" s="307"/>
      <c r="F1" s="307"/>
      <c r="G1" s="307"/>
    </row>
    <row r="2" spans="1:7" ht="12" customHeight="1">
      <c r="A2" s="283"/>
      <c r="B2" s="283"/>
      <c r="C2" s="283"/>
      <c r="D2" s="283"/>
      <c r="E2" s="283"/>
      <c r="F2" s="283"/>
      <c r="G2" s="283"/>
    </row>
    <row r="3" spans="1:7" ht="18" customHeight="1">
      <c r="A3" s="293" t="s">
        <v>3363</v>
      </c>
      <c r="B3" s="247"/>
      <c r="C3" s="246"/>
      <c r="D3" s="247"/>
      <c r="E3" s="246"/>
      <c r="F3" s="247"/>
      <c r="G3" s="246"/>
    </row>
    <row r="4" spans="1:7" ht="18" customHeight="1">
      <c r="A4" s="308" t="s">
        <v>3364</v>
      </c>
      <c r="B4" s="310" t="s">
        <v>3400</v>
      </c>
      <c r="C4" s="311"/>
      <c r="D4" s="248"/>
      <c r="E4" s="308" t="s">
        <v>3895</v>
      </c>
      <c r="F4" s="310" t="str">
        <f>B4</f>
        <v>平成28年度予算案</v>
      </c>
      <c r="G4" s="311"/>
    </row>
    <row r="5" spans="1:7" ht="18" customHeight="1">
      <c r="A5" s="309"/>
      <c r="B5" s="279" t="s">
        <v>3893</v>
      </c>
      <c r="C5" s="279" t="s">
        <v>3894</v>
      </c>
      <c r="D5" s="248"/>
      <c r="E5" s="309"/>
      <c r="F5" s="279" t="s">
        <v>3893</v>
      </c>
      <c r="G5" s="279" t="s">
        <v>3894</v>
      </c>
    </row>
    <row r="6" spans="1:7" ht="20.25" customHeight="1">
      <c r="A6" s="122" t="s">
        <v>3365</v>
      </c>
      <c r="B6" s="288">
        <v>3</v>
      </c>
      <c r="C6" s="249">
        <v>12700</v>
      </c>
      <c r="D6" s="250"/>
      <c r="E6" s="123" t="s">
        <v>3366</v>
      </c>
      <c r="F6" s="290">
        <v>23</v>
      </c>
      <c r="G6" s="249">
        <v>19921</v>
      </c>
    </row>
    <row r="7" spans="1:7" ht="20.25" customHeight="1">
      <c r="A7" s="229" t="s">
        <v>522</v>
      </c>
      <c r="B7" s="288">
        <v>3</v>
      </c>
      <c r="C7" s="249">
        <v>78680</v>
      </c>
      <c r="D7" s="250"/>
      <c r="E7" s="123" t="s">
        <v>3367</v>
      </c>
      <c r="F7" s="290">
        <v>23</v>
      </c>
      <c r="G7" s="249">
        <v>28849</v>
      </c>
    </row>
    <row r="8" spans="1:7" ht="20.25" customHeight="1">
      <c r="A8" s="6" t="s">
        <v>446</v>
      </c>
      <c r="B8" s="288">
        <v>3</v>
      </c>
      <c r="C8" s="249">
        <v>278160</v>
      </c>
      <c r="D8" s="250"/>
      <c r="E8" s="123" t="s">
        <v>3368</v>
      </c>
      <c r="F8" s="290">
        <v>16</v>
      </c>
      <c r="G8" s="249">
        <v>21312</v>
      </c>
    </row>
    <row r="9" spans="1:7" ht="20.25" customHeight="1">
      <c r="A9" s="123" t="s">
        <v>447</v>
      </c>
      <c r="B9" s="288">
        <v>1</v>
      </c>
      <c r="C9" s="249">
        <v>1375</v>
      </c>
      <c r="D9" s="250"/>
      <c r="E9" s="123" t="s">
        <v>3369</v>
      </c>
      <c r="F9" s="290">
        <v>22</v>
      </c>
      <c r="G9" s="249">
        <v>16558</v>
      </c>
    </row>
    <row r="10" spans="1:7" ht="20.25" customHeight="1">
      <c r="A10" s="229" t="s">
        <v>3398</v>
      </c>
      <c r="B10" s="288">
        <v>7</v>
      </c>
      <c r="C10" s="249">
        <v>313085</v>
      </c>
      <c r="D10" s="250"/>
      <c r="E10" s="123" t="s">
        <v>3370</v>
      </c>
      <c r="F10" s="290">
        <v>19</v>
      </c>
      <c r="G10" s="249">
        <v>16792</v>
      </c>
    </row>
    <row r="11" spans="1:7" ht="20.25" customHeight="1">
      <c r="A11" s="123" t="s">
        <v>2004</v>
      </c>
      <c r="B11" s="288">
        <v>37</v>
      </c>
      <c r="C11" s="249">
        <v>2229996</v>
      </c>
      <c r="D11" s="250"/>
      <c r="E11" s="123" t="s">
        <v>3371</v>
      </c>
      <c r="F11" s="290">
        <v>26</v>
      </c>
      <c r="G11" s="249">
        <v>26013</v>
      </c>
    </row>
    <row r="12" spans="1:7" ht="20.25" customHeight="1">
      <c r="A12" s="123" t="s">
        <v>567</v>
      </c>
      <c r="B12" s="288">
        <v>29</v>
      </c>
      <c r="C12" s="249">
        <v>965634</v>
      </c>
      <c r="D12" s="250"/>
      <c r="E12" s="123" t="s">
        <v>325</v>
      </c>
      <c r="F12" s="290">
        <v>32</v>
      </c>
      <c r="G12" s="249">
        <v>24629</v>
      </c>
    </row>
    <row r="13" spans="1:7" ht="20.25" customHeight="1">
      <c r="A13" s="123" t="s">
        <v>611</v>
      </c>
      <c r="B13" s="288">
        <v>64</v>
      </c>
      <c r="C13" s="249">
        <v>5187865</v>
      </c>
      <c r="D13" s="250"/>
      <c r="E13" s="123" t="s">
        <v>3372</v>
      </c>
      <c r="F13" s="290">
        <v>21</v>
      </c>
      <c r="G13" s="249">
        <v>25242</v>
      </c>
    </row>
    <row r="14" spans="1:7" ht="20.25" customHeight="1">
      <c r="A14" s="123" t="s">
        <v>753</v>
      </c>
      <c r="B14" s="288">
        <v>83</v>
      </c>
      <c r="C14" s="249">
        <v>22301605</v>
      </c>
      <c r="D14" s="250"/>
      <c r="E14" s="123" t="s">
        <v>3373</v>
      </c>
      <c r="F14" s="290">
        <v>19</v>
      </c>
      <c r="G14" s="249">
        <v>19751</v>
      </c>
    </row>
    <row r="15" spans="1:7" ht="20.25" customHeight="1">
      <c r="A15" s="123" t="s">
        <v>1021</v>
      </c>
      <c r="B15" s="288">
        <v>101</v>
      </c>
      <c r="C15" s="249">
        <v>21627060</v>
      </c>
      <c r="D15" s="250"/>
      <c r="E15" s="123" t="s">
        <v>3374</v>
      </c>
      <c r="F15" s="290">
        <v>23</v>
      </c>
      <c r="G15" s="249">
        <v>34699</v>
      </c>
    </row>
    <row r="16" spans="1:7" ht="20.25" customHeight="1">
      <c r="A16" s="123" t="s">
        <v>3396</v>
      </c>
      <c r="B16" s="288">
        <v>40</v>
      </c>
      <c r="C16" s="249">
        <v>3493341</v>
      </c>
      <c r="D16" s="250"/>
      <c r="E16" s="123" t="s">
        <v>3375</v>
      </c>
      <c r="F16" s="290">
        <v>22</v>
      </c>
      <c r="G16" s="249">
        <v>22438</v>
      </c>
    </row>
    <row r="17" spans="1:7" ht="20.25" customHeight="1">
      <c r="A17" s="123" t="s">
        <v>1672</v>
      </c>
      <c r="B17" s="288">
        <v>22</v>
      </c>
      <c r="C17" s="249">
        <v>326425</v>
      </c>
      <c r="D17" s="250"/>
      <c r="E17" s="123" t="s">
        <v>3376</v>
      </c>
      <c r="F17" s="290">
        <v>23</v>
      </c>
      <c r="G17" s="249">
        <v>25153</v>
      </c>
    </row>
    <row r="18" spans="1:7" ht="20.25" customHeight="1">
      <c r="A18" s="123" t="s">
        <v>388</v>
      </c>
      <c r="B18" s="288">
        <v>1</v>
      </c>
      <c r="C18" s="249">
        <v>18520</v>
      </c>
      <c r="D18" s="250"/>
      <c r="E18" s="123" t="s">
        <v>3377</v>
      </c>
      <c r="F18" s="290">
        <v>25</v>
      </c>
      <c r="G18" s="249">
        <v>23626</v>
      </c>
    </row>
    <row r="19" spans="1:7" ht="20.25" customHeight="1">
      <c r="A19" s="123" t="s">
        <v>393</v>
      </c>
      <c r="B19" s="288">
        <v>19</v>
      </c>
      <c r="C19" s="249">
        <v>4691642</v>
      </c>
      <c r="D19" s="250"/>
      <c r="E19" s="123" t="s">
        <v>3378</v>
      </c>
      <c r="F19" s="290">
        <v>20</v>
      </c>
      <c r="G19" s="249">
        <v>18704</v>
      </c>
    </row>
    <row r="20" spans="1:7" ht="20.25" customHeight="1">
      <c r="A20" s="123" t="s">
        <v>443</v>
      </c>
      <c r="B20" s="288">
        <v>37</v>
      </c>
      <c r="C20" s="249">
        <v>14056402</v>
      </c>
      <c r="D20" s="250"/>
      <c r="E20" s="123" t="s">
        <v>3379</v>
      </c>
      <c r="F20" s="290">
        <v>22</v>
      </c>
      <c r="G20" s="249">
        <v>24229</v>
      </c>
    </row>
    <row r="21" spans="1:7" ht="20.25" customHeight="1">
      <c r="A21" s="122" t="s">
        <v>46</v>
      </c>
      <c r="B21" s="288">
        <v>11</v>
      </c>
      <c r="C21" s="249">
        <v>5345580</v>
      </c>
      <c r="D21" s="250"/>
      <c r="E21" s="123" t="s">
        <v>3380</v>
      </c>
      <c r="F21" s="290">
        <v>29</v>
      </c>
      <c r="G21" s="249">
        <v>28605</v>
      </c>
    </row>
    <row r="22" spans="1:7" ht="20.25" customHeight="1">
      <c r="A22" s="123" t="s">
        <v>85</v>
      </c>
      <c r="B22" s="288">
        <v>12</v>
      </c>
      <c r="C22" s="249">
        <v>199797</v>
      </c>
      <c r="D22" s="250"/>
      <c r="E22" s="123" t="s">
        <v>3381</v>
      </c>
      <c r="F22" s="290">
        <v>34</v>
      </c>
      <c r="G22" s="249">
        <v>23498</v>
      </c>
    </row>
    <row r="23" spans="1:7" ht="20.25" customHeight="1" thickBot="1">
      <c r="A23" s="123" t="s">
        <v>119</v>
      </c>
      <c r="B23" s="288">
        <v>2</v>
      </c>
      <c r="C23" s="249">
        <v>20000</v>
      </c>
      <c r="D23" s="250"/>
      <c r="E23" s="123" t="s">
        <v>3383</v>
      </c>
      <c r="F23" s="290">
        <v>17</v>
      </c>
      <c r="G23" s="249">
        <v>18487</v>
      </c>
    </row>
    <row r="24" spans="1:7" ht="20.25" customHeight="1" thickTop="1">
      <c r="A24" s="123" t="s">
        <v>1344</v>
      </c>
      <c r="B24" s="288">
        <v>0</v>
      </c>
      <c r="C24" s="249">
        <v>0</v>
      </c>
      <c r="D24" s="250"/>
      <c r="E24" s="251" t="s">
        <v>3385</v>
      </c>
      <c r="F24" s="291">
        <f>SUM(F6:F23)</f>
        <v>416</v>
      </c>
      <c r="G24" s="252">
        <f>SUM(G6:G23)</f>
        <v>418506</v>
      </c>
    </row>
    <row r="25" spans="1:7" ht="20.25" customHeight="1">
      <c r="A25" s="122" t="s">
        <v>3382</v>
      </c>
      <c r="B25" s="288">
        <v>22</v>
      </c>
      <c r="C25" s="249">
        <v>119624</v>
      </c>
      <c r="D25" s="253"/>
      <c r="E25" s="270"/>
      <c r="F25" s="246"/>
      <c r="G25" s="246"/>
    </row>
    <row r="26" spans="1:7" ht="20.25" customHeight="1">
      <c r="A26" s="122" t="s">
        <v>3384</v>
      </c>
      <c r="B26" s="288">
        <v>1</v>
      </c>
      <c r="C26" s="249">
        <v>10065</v>
      </c>
      <c r="D26" s="253"/>
      <c r="E26" s="254"/>
      <c r="F26" s="255"/>
      <c r="G26" s="255"/>
    </row>
    <row r="27" spans="1:7" ht="21" customHeight="1">
      <c r="A27" s="123" t="s">
        <v>4362</v>
      </c>
      <c r="B27" s="288">
        <v>0</v>
      </c>
      <c r="C27" s="249">
        <v>0</v>
      </c>
      <c r="D27" s="256"/>
      <c r="E27" s="257"/>
      <c r="F27" s="256"/>
      <c r="G27" s="258"/>
    </row>
    <row r="28" spans="1:7" ht="21" customHeight="1">
      <c r="A28" s="123" t="s">
        <v>1346</v>
      </c>
      <c r="B28" s="288">
        <v>0</v>
      </c>
      <c r="C28" s="249">
        <v>0</v>
      </c>
      <c r="D28" s="256"/>
      <c r="E28" s="257"/>
      <c r="F28" s="256"/>
      <c r="G28" s="258"/>
    </row>
    <row r="29" spans="1:7" ht="21" customHeight="1" thickBot="1">
      <c r="A29" s="123" t="s">
        <v>1347</v>
      </c>
      <c r="B29" s="288">
        <v>2</v>
      </c>
      <c r="C29" s="249">
        <v>570188</v>
      </c>
      <c r="D29" s="256"/>
      <c r="E29" s="259"/>
      <c r="F29" s="256"/>
      <c r="G29" s="258"/>
    </row>
    <row r="30" spans="1:7" ht="21" customHeight="1" thickTop="1">
      <c r="A30" s="251" t="s">
        <v>3385</v>
      </c>
      <c r="B30" s="289">
        <f>SUM(B6:B29)</f>
        <v>500</v>
      </c>
      <c r="C30" s="252">
        <f>SUM(C6:C29)</f>
        <v>81847744</v>
      </c>
      <c r="D30" s="257"/>
      <c r="E30" s="254"/>
      <c r="F30" s="260"/>
      <c r="G30" s="254"/>
    </row>
    <row r="31" spans="1:7" ht="12" customHeight="1">
      <c r="A31" s="245"/>
      <c r="B31" s="277"/>
      <c r="C31" s="276"/>
      <c r="D31" s="255"/>
      <c r="E31" s="262"/>
      <c r="F31" s="255"/>
      <c r="G31" s="255"/>
    </row>
    <row r="32" spans="1:7" ht="18" customHeight="1">
      <c r="A32" s="293" t="s">
        <v>3386</v>
      </c>
      <c r="B32" s="257"/>
      <c r="C32" s="245"/>
      <c r="D32" s="255"/>
      <c r="E32" s="262"/>
      <c r="F32" s="255"/>
      <c r="G32" s="255"/>
    </row>
    <row r="33" spans="1:7" ht="18" customHeight="1">
      <c r="A33" s="312" t="s">
        <v>3896</v>
      </c>
      <c r="B33" s="310" t="str">
        <f>B4</f>
        <v>平成28年度予算案</v>
      </c>
      <c r="C33" s="311"/>
      <c r="D33" s="258"/>
      <c r="E33" s="246"/>
      <c r="F33" s="246"/>
      <c r="G33" s="246"/>
    </row>
    <row r="34" spans="1:7" ht="18" customHeight="1">
      <c r="A34" s="313"/>
      <c r="B34" s="279" t="s">
        <v>3893</v>
      </c>
      <c r="C34" s="279" t="s">
        <v>3894</v>
      </c>
      <c r="D34" s="258"/>
      <c r="E34" s="246"/>
      <c r="F34" s="246"/>
      <c r="G34" s="246"/>
    </row>
    <row r="35" spans="1:7" ht="27" customHeight="1">
      <c r="A35" s="261" t="s">
        <v>3387</v>
      </c>
      <c r="B35" s="292">
        <v>1</v>
      </c>
      <c r="C35" s="249">
        <v>15247</v>
      </c>
      <c r="D35" s="258"/>
      <c r="E35" s="264"/>
      <c r="F35" s="265"/>
      <c r="G35" s="266"/>
    </row>
    <row r="36" spans="1:7" ht="27" customHeight="1">
      <c r="A36" s="263" t="s">
        <v>3388</v>
      </c>
      <c r="B36" s="292">
        <v>1</v>
      </c>
      <c r="C36" s="249">
        <v>200</v>
      </c>
      <c r="D36" s="258"/>
      <c r="E36" s="264"/>
      <c r="F36" s="265"/>
      <c r="G36" s="266"/>
    </row>
    <row r="37" spans="1:7" ht="27" customHeight="1">
      <c r="A37" s="261" t="s">
        <v>3389</v>
      </c>
      <c r="B37" s="292">
        <v>5</v>
      </c>
      <c r="C37" s="249">
        <v>88120</v>
      </c>
      <c r="D37" s="258"/>
      <c r="E37" s="264"/>
      <c r="F37" s="265"/>
      <c r="G37" s="269"/>
    </row>
    <row r="38" spans="1:4" ht="27" customHeight="1">
      <c r="A38" s="261" t="s">
        <v>3390</v>
      </c>
      <c r="B38" s="292">
        <v>7</v>
      </c>
      <c r="C38" s="249">
        <v>1033612</v>
      </c>
      <c r="D38" s="258"/>
    </row>
    <row r="39" spans="1:4" ht="27" customHeight="1">
      <c r="A39" s="261" t="s">
        <v>3391</v>
      </c>
      <c r="B39" s="292">
        <v>1</v>
      </c>
      <c r="C39" s="249">
        <v>300</v>
      </c>
      <c r="D39" s="256"/>
    </row>
    <row r="40" spans="1:3" ht="27" customHeight="1" thickBot="1">
      <c r="A40" s="267" t="s">
        <v>3392</v>
      </c>
      <c r="B40" s="292">
        <v>20</v>
      </c>
      <c r="C40" s="249">
        <v>421235</v>
      </c>
    </row>
    <row r="41" spans="1:3" ht="20.25" customHeight="1" thickTop="1">
      <c r="A41" s="251" t="s">
        <v>3385</v>
      </c>
      <c r="B41" s="289">
        <f>SUM(B35:B40)</f>
        <v>35</v>
      </c>
      <c r="C41" s="268">
        <f>SUM(C35:C40)</f>
        <v>1558714</v>
      </c>
    </row>
  </sheetData>
  <sheetProtection/>
  <mergeCells count="7">
    <mergeCell ref="A1:G1"/>
    <mergeCell ref="A4:A5"/>
    <mergeCell ref="B4:C4"/>
    <mergeCell ref="E4:E5"/>
    <mergeCell ref="F4:G4"/>
    <mergeCell ref="A33:A34"/>
    <mergeCell ref="B33:C33"/>
  </mergeCells>
  <printOptions horizontalCentered="1" verticalCentered="1"/>
  <pageMargins left="0.3937007874015748" right="0.3937007874015748" top="0.3937007874015748" bottom="0.5905511811023623" header="0.5118110236220472" footer="0.3937007874015748"/>
  <pageSetup fitToHeight="1" fitToWidth="1" horizontalDpi="600" verticalDpi="600" orientation="portrait" paperSize="9" r:id="rId1"/>
  <headerFooter alignWithMargins="0">
    <oddFooter>&amp;C&amp;"HG丸ｺﾞｼｯｸM-PRO,標準"&amp;9- &amp;P -</oddFooter>
  </headerFooter>
</worksheet>
</file>

<file path=xl/worksheets/sheet4.xml><?xml version="1.0" encoding="utf-8"?>
<worksheet xmlns="http://schemas.openxmlformats.org/spreadsheetml/2006/main" xmlns:r="http://schemas.openxmlformats.org/officeDocument/2006/relationships">
  <dimension ref="A1:F953"/>
  <sheetViews>
    <sheetView tabSelected="1" view="pageBreakPreview" zoomScale="80" zoomScaleSheetLayoutView="80" zoomScalePageLayoutView="0" workbookViewId="0" topLeftCell="A1">
      <selection activeCell="A1" sqref="A1:F1"/>
    </sheetView>
  </sheetViews>
  <sheetFormatPr defaultColWidth="9.00390625" defaultRowHeight="13.5"/>
  <cols>
    <col min="1" max="1" width="6.25390625" style="298" customWidth="1"/>
    <col min="2" max="2" width="40.00390625" style="208" customWidth="1"/>
    <col min="3" max="3" width="12.50390625" style="230" customWidth="1"/>
    <col min="4" max="4" width="32.50390625" style="226" customWidth="1"/>
    <col min="5" max="5" width="33.75390625" style="226" customWidth="1"/>
    <col min="6" max="6" width="12.625" style="228" customWidth="1"/>
  </cols>
  <sheetData>
    <row r="1" spans="1:6" ht="45" customHeight="1">
      <c r="A1" s="314" t="s">
        <v>3393</v>
      </c>
      <c r="B1" s="314"/>
      <c r="C1" s="314"/>
      <c r="D1" s="314"/>
      <c r="E1" s="314"/>
      <c r="F1" s="314"/>
    </row>
    <row r="2" spans="1:6" ht="42.75" customHeight="1">
      <c r="A2" s="287" t="s">
        <v>4364</v>
      </c>
      <c r="B2" s="280" t="s">
        <v>3897</v>
      </c>
      <c r="C2" s="281" t="s">
        <v>3394</v>
      </c>
      <c r="D2" s="278" t="s">
        <v>3898</v>
      </c>
      <c r="E2" s="278" t="s">
        <v>505</v>
      </c>
      <c r="F2" s="278" t="s">
        <v>3899</v>
      </c>
    </row>
    <row r="3" spans="1:6" s="13" customFormat="1" ht="58.5" customHeight="1">
      <c r="A3" s="297">
        <v>1</v>
      </c>
      <c r="B3" s="14" t="s">
        <v>3632</v>
      </c>
      <c r="C3" s="176">
        <v>300</v>
      </c>
      <c r="D3" s="8" t="s">
        <v>3633</v>
      </c>
      <c r="E3" s="10" t="s">
        <v>3986</v>
      </c>
      <c r="F3" s="9" t="s">
        <v>3634</v>
      </c>
    </row>
    <row r="4" spans="1:6" s="275" customFormat="1" ht="58.5" customHeight="1">
      <c r="A4" s="297">
        <v>2</v>
      </c>
      <c r="B4" s="14" t="s">
        <v>3635</v>
      </c>
      <c r="C4" s="176">
        <v>2400</v>
      </c>
      <c r="D4" s="8" t="s">
        <v>3636</v>
      </c>
      <c r="E4" s="10" t="s">
        <v>3987</v>
      </c>
      <c r="F4" s="9" t="s">
        <v>3634</v>
      </c>
    </row>
    <row r="5" spans="1:6" s="275" customFormat="1" ht="58.5" customHeight="1">
      <c r="A5" s="297">
        <v>3</v>
      </c>
      <c r="B5" s="14" t="s">
        <v>4374</v>
      </c>
      <c r="C5" s="176">
        <v>10000</v>
      </c>
      <c r="D5" s="8" t="s">
        <v>3522</v>
      </c>
      <c r="E5" s="10" t="s">
        <v>3988</v>
      </c>
      <c r="F5" s="9" t="s">
        <v>3523</v>
      </c>
    </row>
    <row r="6" spans="1:6" ht="58.5" customHeight="1">
      <c r="A6" s="297">
        <v>4</v>
      </c>
      <c r="B6" s="14" t="s">
        <v>3228</v>
      </c>
      <c r="C6" s="294">
        <v>7100</v>
      </c>
      <c r="D6" s="14" t="s">
        <v>3229</v>
      </c>
      <c r="E6" s="10" t="s">
        <v>3989</v>
      </c>
      <c r="F6" s="26" t="s">
        <v>3569</v>
      </c>
    </row>
    <row r="7" spans="1:6" s="13" customFormat="1" ht="58.5" customHeight="1">
      <c r="A7" s="297">
        <v>5</v>
      </c>
      <c r="B7" s="231" t="s">
        <v>3230</v>
      </c>
      <c r="C7" s="294">
        <v>850</v>
      </c>
      <c r="D7" s="231" t="s">
        <v>3413</v>
      </c>
      <c r="E7" s="10" t="s">
        <v>3990</v>
      </c>
      <c r="F7" s="233" t="s">
        <v>3092</v>
      </c>
    </row>
    <row r="8" spans="1:6" s="13" customFormat="1" ht="58.5" customHeight="1">
      <c r="A8" s="297">
        <v>6</v>
      </c>
      <c r="B8" s="14" t="s">
        <v>2225</v>
      </c>
      <c r="C8" s="176">
        <v>70730</v>
      </c>
      <c r="D8" s="8" t="s">
        <v>2506</v>
      </c>
      <c r="E8" s="10" t="s">
        <v>3991</v>
      </c>
      <c r="F8" s="9" t="s">
        <v>3092</v>
      </c>
    </row>
    <row r="9" spans="1:6" s="13" customFormat="1" ht="58.5" customHeight="1">
      <c r="A9" s="297">
        <v>7</v>
      </c>
      <c r="B9" s="14" t="s">
        <v>125</v>
      </c>
      <c r="C9" s="176">
        <v>54960</v>
      </c>
      <c r="D9" s="14" t="s">
        <v>126</v>
      </c>
      <c r="E9" s="10" t="s">
        <v>3992</v>
      </c>
      <c r="F9" s="9" t="s">
        <v>3093</v>
      </c>
    </row>
    <row r="10" spans="1:6" s="13" customFormat="1" ht="58.5" customHeight="1">
      <c r="A10" s="297">
        <v>8</v>
      </c>
      <c r="B10" s="14" t="s">
        <v>128</v>
      </c>
      <c r="C10" s="176">
        <v>204800</v>
      </c>
      <c r="D10" s="14" t="s">
        <v>3231</v>
      </c>
      <c r="E10" s="10" t="s">
        <v>3993</v>
      </c>
      <c r="F10" s="9" t="s">
        <v>3093</v>
      </c>
    </row>
    <row r="11" spans="1:6" s="13" customFormat="1" ht="58.5" customHeight="1">
      <c r="A11" s="297">
        <v>9</v>
      </c>
      <c r="B11" s="27" t="s">
        <v>3094</v>
      </c>
      <c r="C11" s="176">
        <v>18400</v>
      </c>
      <c r="D11" s="234" t="s">
        <v>3232</v>
      </c>
      <c r="E11" s="10" t="s">
        <v>3994</v>
      </c>
      <c r="F11" s="9" t="s">
        <v>3095</v>
      </c>
    </row>
    <row r="12" spans="1:6" s="13" customFormat="1" ht="58.5" customHeight="1">
      <c r="A12" s="297">
        <v>10</v>
      </c>
      <c r="B12" s="14" t="s">
        <v>1993</v>
      </c>
      <c r="C12" s="176">
        <v>1375</v>
      </c>
      <c r="D12" s="14" t="s">
        <v>3570</v>
      </c>
      <c r="E12" s="10" t="s">
        <v>3995</v>
      </c>
      <c r="F12" s="26" t="s">
        <v>1997</v>
      </c>
    </row>
    <row r="13" spans="1:6" s="13" customFormat="1" ht="58.5" customHeight="1">
      <c r="A13" s="297">
        <v>11</v>
      </c>
      <c r="B13" s="14" t="s">
        <v>3571</v>
      </c>
      <c r="C13" s="176">
        <f>140764+83821</f>
        <v>224585</v>
      </c>
      <c r="D13" s="8" t="s">
        <v>3572</v>
      </c>
      <c r="E13" s="10" t="s">
        <v>3996</v>
      </c>
      <c r="F13" s="9" t="s">
        <v>3395</v>
      </c>
    </row>
    <row r="14" spans="1:6" s="13" customFormat="1" ht="58.5" customHeight="1">
      <c r="A14" s="297">
        <v>12</v>
      </c>
      <c r="B14" s="14" t="s">
        <v>3573</v>
      </c>
      <c r="C14" s="176">
        <v>20284</v>
      </c>
      <c r="D14" s="14" t="s">
        <v>3574</v>
      </c>
      <c r="E14" s="10" t="s">
        <v>3997</v>
      </c>
      <c r="F14" s="9" t="s">
        <v>3395</v>
      </c>
    </row>
    <row r="15" spans="1:6" s="13" customFormat="1" ht="58.5" customHeight="1">
      <c r="A15" s="297">
        <v>13</v>
      </c>
      <c r="B15" s="14" t="s">
        <v>3916</v>
      </c>
      <c r="C15" s="176">
        <v>48768</v>
      </c>
      <c r="D15" s="14" t="s">
        <v>3917</v>
      </c>
      <c r="E15" s="10" t="s">
        <v>3998</v>
      </c>
      <c r="F15" s="9" t="s">
        <v>3395</v>
      </c>
    </row>
    <row r="16" spans="1:6" s="13" customFormat="1" ht="58.5" customHeight="1">
      <c r="A16" s="297">
        <v>14</v>
      </c>
      <c r="B16" s="14" t="s">
        <v>2220</v>
      </c>
      <c r="C16" s="176">
        <v>3945</v>
      </c>
      <c r="D16" s="14" t="s">
        <v>2496</v>
      </c>
      <c r="E16" s="10" t="s">
        <v>3999</v>
      </c>
      <c r="F16" s="9" t="s">
        <v>3395</v>
      </c>
    </row>
    <row r="17" spans="1:6" s="13" customFormat="1" ht="58.5" customHeight="1">
      <c r="A17" s="297">
        <v>15</v>
      </c>
      <c r="B17" s="231" t="s">
        <v>3524</v>
      </c>
      <c r="C17" s="176">
        <v>4703</v>
      </c>
      <c r="D17" s="231" t="s">
        <v>3918</v>
      </c>
      <c r="E17" s="10" t="s">
        <v>3999</v>
      </c>
      <c r="F17" s="232" t="s">
        <v>3395</v>
      </c>
    </row>
    <row r="18" spans="1:6" s="13" customFormat="1" ht="58.5" customHeight="1">
      <c r="A18" s="297">
        <v>16</v>
      </c>
      <c r="B18" s="14" t="s">
        <v>3575</v>
      </c>
      <c r="C18" s="176">
        <v>800</v>
      </c>
      <c r="D18" s="14" t="s">
        <v>2498</v>
      </c>
      <c r="E18" s="10" t="s">
        <v>4000</v>
      </c>
      <c r="F18" s="9" t="s">
        <v>3395</v>
      </c>
    </row>
    <row r="19" spans="1:6" s="13" customFormat="1" ht="58.5" customHeight="1">
      <c r="A19" s="297">
        <v>17</v>
      </c>
      <c r="B19" s="14" t="s">
        <v>3090</v>
      </c>
      <c r="C19" s="176">
        <v>10000</v>
      </c>
      <c r="D19" s="14" t="s">
        <v>3091</v>
      </c>
      <c r="E19" s="10" t="s">
        <v>4001</v>
      </c>
      <c r="F19" s="9" t="s">
        <v>3395</v>
      </c>
    </row>
    <row r="20" spans="1:6" s="13" customFormat="1" ht="58.5" customHeight="1">
      <c r="A20" s="297">
        <v>18</v>
      </c>
      <c r="B20" s="14" t="s">
        <v>2033</v>
      </c>
      <c r="C20" s="176">
        <v>3840</v>
      </c>
      <c r="D20" s="14" t="s">
        <v>2507</v>
      </c>
      <c r="E20" s="10" t="s">
        <v>4002</v>
      </c>
      <c r="F20" s="9" t="s">
        <v>2004</v>
      </c>
    </row>
    <row r="21" spans="1:6" s="13" customFormat="1" ht="58.5" customHeight="1">
      <c r="A21" s="297">
        <v>19</v>
      </c>
      <c r="B21" s="14" t="s">
        <v>2043</v>
      </c>
      <c r="C21" s="176">
        <v>2000</v>
      </c>
      <c r="D21" s="14" t="s">
        <v>2044</v>
      </c>
      <c r="E21" s="10" t="s">
        <v>4003</v>
      </c>
      <c r="F21" s="9" t="s">
        <v>2004</v>
      </c>
    </row>
    <row r="22" spans="1:6" s="13" customFormat="1" ht="58.5" customHeight="1">
      <c r="A22" s="297">
        <v>20</v>
      </c>
      <c r="B22" s="14" t="s">
        <v>3637</v>
      </c>
      <c r="C22" s="176">
        <v>7710</v>
      </c>
      <c r="D22" s="14" t="s">
        <v>2048</v>
      </c>
      <c r="E22" s="10" t="s">
        <v>4004</v>
      </c>
      <c r="F22" s="9" t="s">
        <v>2004</v>
      </c>
    </row>
    <row r="23" spans="1:6" s="13" customFormat="1" ht="58.5" customHeight="1">
      <c r="A23" s="297">
        <v>21</v>
      </c>
      <c r="B23" s="14" t="s">
        <v>3891</v>
      </c>
      <c r="C23" s="176">
        <v>1950</v>
      </c>
      <c r="D23" s="14" t="s">
        <v>3892</v>
      </c>
      <c r="E23" s="10" t="s">
        <v>4005</v>
      </c>
      <c r="F23" s="9" t="s">
        <v>3541</v>
      </c>
    </row>
    <row r="24" spans="1:6" s="13" customFormat="1" ht="58.5" customHeight="1">
      <c r="A24" s="297">
        <v>22</v>
      </c>
      <c r="B24" s="14" t="s">
        <v>2051</v>
      </c>
      <c r="C24" s="176">
        <v>50</v>
      </c>
      <c r="D24" s="14" t="s">
        <v>2052</v>
      </c>
      <c r="E24" s="10" t="s">
        <v>4006</v>
      </c>
      <c r="F24" s="9" t="s">
        <v>2004</v>
      </c>
    </row>
    <row r="25" spans="1:6" s="13" customFormat="1" ht="58.5" customHeight="1">
      <c r="A25" s="297">
        <v>23</v>
      </c>
      <c r="B25" s="14" t="s">
        <v>2038</v>
      </c>
      <c r="C25" s="176">
        <v>110542</v>
      </c>
      <c r="D25" s="14" t="s">
        <v>3235</v>
      </c>
      <c r="E25" s="10" t="s">
        <v>4007</v>
      </c>
      <c r="F25" s="9" t="s">
        <v>2004</v>
      </c>
    </row>
    <row r="26" spans="1:6" s="13" customFormat="1" ht="58.5" customHeight="1">
      <c r="A26" s="297">
        <v>24</v>
      </c>
      <c r="B26" s="14" t="s">
        <v>3638</v>
      </c>
      <c r="C26" s="176">
        <v>400</v>
      </c>
      <c r="D26" s="14" t="s">
        <v>563</v>
      </c>
      <c r="E26" s="10" t="s">
        <v>4008</v>
      </c>
      <c r="F26" s="9" t="s">
        <v>2004</v>
      </c>
    </row>
    <row r="27" spans="1:6" s="13" customFormat="1" ht="58.5" customHeight="1">
      <c r="A27" s="297">
        <v>25</v>
      </c>
      <c r="B27" s="14" t="s">
        <v>4375</v>
      </c>
      <c r="C27" s="176">
        <v>139740</v>
      </c>
      <c r="D27" s="14" t="s">
        <v>2001</v>
      </c>
      <c r="E27" s="10" t="s">
        <v>4009</v>
      </c>
      <c r="F27" s="9" t="s">
        <v>2004</v>
      </c>
    </row>
    <row r="28" spans="1:6" s="13" customFormat="1" ht="58.5" customHeight="1">
      <c r="A28" s="297">
        <v>26</v>
      </c>
      <c r="B28" s="14" t="s">
        <v>2007</v>
      </c>
      <c r="C28" s="176">
        <v>4000</v>
      </c>
      <c r="D28" s="14" t="s">
        <v>3639</v>
      </c>
      <c r="E28" s="10" t="s">
        <v>4010</v>
      </c>
      <c r="F28" s="9" t="s">
        <v>2004</v>
      </c>
    </row>
    <row r="29" spans="1:6" s="13" customFormat="1" ht="58.5" customHeight="1">
      <c r="A29" s="297">
        <v>27</v>
      </c>
      <c r="B29" s="14" t="s">
        <v>2014</v>
      </c>
      <c r="C29" s="176">
        <v>1117382</v>
      </c>
      <c r="D29" s="14" t="s">
        <v>3640</v>
      </c>
      <c r="E29" s="10" t="s">
        <v>4011</v>
      </c>
      <c r="F29" s="9" t="s">
        <v>2004</v>
      </c>
    </row>
    <row r="30" spans="1:6" s="13" customFormat="1" ht="58.5" customHeight="1">
      <c r="A30" s="297">
        <v>28</v>
      </c>
      <c r="B30" s="14" t="s">
        <v>3641</v>
      </c>
      <c r="C30" s="176">
        <v>17922</v>
      </c>
      <c r="D30" s="14" t="s">
        <v>2019</v>
      </c>
      <c r="E30" s="10" t="s">
        <v>4012</v>
      </c>
      <c r="F30" s="9" t="s">
        <v>2004</v>
      </c>
    </row>
    <row r="31" spans="1:6" s="271" customFormat="1" ht="58.5" customHeight="1">
      <c r="A31" s="297">
        <v>29</v>
      </c>
      <c r="B31" s="14" t="s">
        <v>3414</v>
      </c>
      <c r="C31" s="176">
        <v>3000</v>
      </c>
      <c r="D31" s="14" t="s">
        <v>3642</v>
      </c>
      <c r="E31" s="10" t="s">
        <v>4013</v>
      </c>
      <c r="F31" s="9" t="s">
        <v>3643</v>
      </c>
    </row>
    <row r="32" spans="1:6" s="13" customFormat="1" ht="58.5" customHeight="1">
      <c r="A32" s="297">
        <v>30</v>
      </c>
      <c r="B32" s="14" t="s">
        <v>3644</v>
      </c>
      <c r="C32" s="176">
        <v>300</v>
      </c>
      <c r="D32" s="14" t="s">
        <v>3645</v>
      </c>
      <c r="E32" s="10" t="s">
        <v>4014</v>
      </c>
      <c r="F32" s="9" t="s">
        <v>2004</v>
      </c>
    </row>
    <row r="33" spans="1:6" s="13" customFormat="1" ht="58.5" customHeight="1">
      <c r="A33" s="297">
        <v>31</v>
      </c>
      <c r="B33" s="14" t="s">
        <v>3233</v>
      </c>
      <c r="C33" s="176">
        <v>2000</v>
      </c>
      <c r="D33" s="14" t="s">
        <v>3639</v>
      </c>
      <c r="E33" s="10" t="s">
        <v>4010</v>
      </c>
      <c r="F33" s="9" t="s">
        <v>3643</v>
      </c>
    </row>
    <row r="34" spans="1:6" s="13" customFormat="1" ht="58.5" customHeight="1">
      <c r="A34" s="297">
        <v>32</v>
      </c>
      <c r="B34" s="14" t="s">
        <v>3234</v>
      </c>
      <c r="C34" s="176">
        <v>28910</v>
      </c>
      <c r="D34" s="14" t="s">
        <v>3646</v>
      </c>
      <c r="E34" s="10" t="s">
        <v>4015</v>
      </c>
      <c r="F34" s="26" t="s">
        <v>2004</v>
      </c>
    </row>
    <row r="35" spans="1:6" s="13" customFormat="1" ht="58.5" customHeight="1">
      <c r="A35" s="297">
        <v>33</v>
      </c>
      <c r="B35" s="14" t="s">
        <v>2231</v>
      </c>
      <c r="C35" s="176">
        <v>17362</v>
      </c>
      <c r="D35" s="14" t="s">
        <v>3647</v>
      </c>
      <c r="E35" s="10" t="s">
        <v>4015</v>
      </c>
      <c r="F35" s="9" t="s">
        <v>2004</v>
      </c>
    </row>
    <row r="36" spans="1:6" s="13" customFormat="1" ht="58.5" customHeight="1">
      <c r="A36" s="297">
        <v>34</v>
      </c>
      <c r="B36" s="14" t="s">
        <v>3648</v>
      </c>
      <c r="C36" s="176">
        <v>75584</v>
      </c>
      <c r="D36" s="14" t="s">
        <v>3097</v>
      </c>
      <c r="E36" s="10" t="s">
        <v>4016</v>
      </c>
      <c r="F36" s="9" t="s">
        <v>3643</v>
      </c>
    </row>
    <row r="37" spans="1:6" s="13" customFormat="1" ht="58.5" customHeight="1">
      <c r="A37" s="297">
        <v>35</v>
      </c>
      <c r="B37" s="14" t="s">
        <v>3649</v>
      </c>
      <c r="C37" s="176">
        <v>3701</v>
      </c>
      <c r="D37" s="14" t="s">
        <v>122</v>
      </c>
      <c r="E37" s="10" t="s">
        <v>3992</v>
      </c>
      <c r="F37" s="9" t="s">
        <v>3643</v>
      </c>
    </row>
    <row r="38" spans="1:6" s="13" customFormat="1" ht="58.5" customHeight="1">
      <c r="A38" s="297">
        <v>36</v>
      </c>
      <c r="B38" s="14" t="s">
        <v>3096</v>
      </c>
      <c r="C38" s="176">
        <v>614302</v>
      </c>
      <c r="D38" s="14" t="s">
        <v>2508</v>
      </c>
      <c r="E38" s="10" t="s">
        <v>4017</v>
      </c>
      <c r="F38" s="9" t="s">
        <v>2004</v>
      </c>
    </row>
    <row r="39" spans="1:6" s="13" customFormat="1" ht="58.5" customHeight="1">
      <c r="A39" s="297">
        <v>37</v>
      </c>
      <c r="B39" s="14" t="s">
        <v>3519</v>
      </c>
      <c r="C39" s="176">
        <v>3700</v>
      </c>
      <c r="D39" s="14" t="s">
        <v>2508</v>
      </c>
      <c r="E39" s="10" t="s">
        <v>4018</v>
      </c>
      <c r="F39" s="9" t="s">
        <v>2004</v>
      </c>
    </row>
    <row r="40" spans="1:6" s="13" customFormat="1" ht="58.5" customHeight="1">
      <c r="A40" s="297">
        <v>38</v>
      </c>
      <c r="B40" s="14" t="s">
        <v>2059</v>
      </c>
      <c r="C40" s="176">
        <v>6800</v>
      </c>
      <c r="D40" s="14" t="s">
        <v>2508</v>
      </c>
      <c r="E40" s="10" t="s">
        <v>4018</v>
      </c>
      <c r="F40" s="9" t="s">
        <v>2004</v>
      </c>
    </row>
    <row r="41" spans="1:6" s="13" customFormat="1" ht="58.5" customHeight="1">
      <c r="A41" s="297">
        <v>39</v>
      </c>
      <c r="B41" s="14" t="s">
        <v>2061</v>
      </c>
      <c r="C41" s="176">
        <v>6570</v>
      </c>
      <c r="D41" s="14" t="s">
        <v>3650</v>
      </c>
      <c r="E41" s="10" t="s">
        <v>4019</v>
      </c>
      <c r="F41" s="9" t="s">
        <v>2004</v>
      </c>
    </row>
    <row r="42" spans="1:6" s="13" customFormat="1" ht="58.5" customHeight="1">
      <c r="A42" s="297">
        <v>40</v>
      </c>
      <c r="B42" s="14" t="s">
        <v>544</v>
      </c>
      <c r="C42" s="176">
        <v>2500</v>
      </c>
      <c r="D42" s="14" t="s">
        <v>2508</v>
      </c>
      <c r="E42" s="10" t="s">
        <v>4018</v>
      </c>
      <c r="F42" s="9" t="s">
        <v>2004</v>
      </c>
    </row>
    <row r="43" spans="1:6" s="13" customFormat="1" ht="58.5" customHeight="1">
      <c r="A43" s="297">
        <v>41</v>
      </c>
      <c r="B43" s="14" t="s">
        <v>2228</v>
      </c>
      <c r="C43" s="176">
        <v>1962</v>
      </c>
      <c r="D43" s="14" t="s">
        <v>2509</v>
      </c>
      <c r="E43" s="10" t="s">
        <v>3992</v>
      </c>
      <c r="F43" s="9" t="s">
        <v>2004</v>
      </c>
    </row>
    <row r="44" spans="1:6" s="13" customFormat="1" ht="58.5" customHeight="1">
      <c r="A44" s="297">
        <v>42</v>
      </c>
      <c r="B44" s="14" t="s">
        <v>3651</v>
      </c>
      <c r="C44" s="176">
        <v>800</v>
      </c>
      <c r="D44" s="14" t="s">
        <v>547</v>
      </c>
      <c r="E44" s="10" t="s">
        <v>3992</v>
      </c>
      <c r="F44" s="9" t="s">
        <v>2004</v>
      </c>
    </row>
    <row r="45" spans="1:6" s="13" customFormat="1" ht="58.5" customHeight="1">
      <c r="A45" s="297">
        <v>43</v>
      </c>
      <c r="B45" s="14" t="s">
        <v>548</v>
      </c>
      <c r="C45" s="176">
        <v>1000</v>
      </c>
      <c r="D45" s="14" t="s">
        <v>3236</v>
      </c>
      <c r="E45" s="10" t="s">
        <v>4019</v>
      </c>
      <c r="F45" s="9" t="s">
        <v>2004</v>
      </c>
    </row>
    <row r="46" spans="1:6" s="13" customFormat="1" ht="58.5" customHeight="1">
      <c r="A46" s="297">
        <v>44</v>
      </c>
      <c r="B46" s="14" t="s">
        <v>553</v>
      </c>
      <c r="C46" s="176">
        <v>2250</v>
      </c>
      <c r="D46" s="14" t="s">
        <v>2508</v>
      </c>
      <c r="E46" s="10" t="s">
        <v>4019</v>
      </c>
      <c r="F46" s="9" t="s">
        <v>2004</v>
      </c>
    </row>
    <row r="47" spans="1:6" s="13" customFormat="1" ht="58.5" customHeight="1">
      <c r="A47" s="297">
        <v>45</v>
      </c>
      <c r="B47" s="14" t="s">
        <v>3237</v>
      </c>
      <c r="C47" s="176">
        <v>1800</v>
      </c>
      <c r="D47" s="14" t="s">
        <v>2508</v>
      </c>
      <c r="E47" s="10" t="s">
        <v>4018</v>
      </c>
      <c r="F47" s="9" t="s">
        <v>2004</v>
      </c>
    </row>
    <row r="48" spans="1:6" s="13" customFormat="1" ht="58.5" customHeight="1">
      <c r="A48" s="297">
        <v>46</v>
      </c>
      <c r="B48" s="14" t="s">
        <v>556</v>
      </c>
      <c r="C48" s="176">
        <v>750</v>
      </c>
      <c r="D48" s="14" t="s">
        <v>3652</v>
      </c>
      <c r="E48" s="10" t="s">
        <v>4018</v>
      </c>
      <c r="F48" s="9" t="s">
        <v>2004</v>
      </c>
    </row>
    <row r="49" spans="1:6" s="13" customFormat="1" ht="58.5" customHeight="1">
      <c r="A49" s="297">
        <v>47</v>
      </c>
      <c r="B49" s="14" t="s">
        <v>558</v>
      </c>
      <c r="C49" s="176">
        <v>1800</v>
      </c>
      <c r="D49" s="14" t="s">
        <v>559</v>
      </c>
      <c r="E49" s="10" t="s">
        <v>4019</v>
      </c>
      <c r="F49" s="9" t="s">
        <v>2004</v>
      </c>
    </row>
    <row r="50" spans="1:6" s="13" customFormat="1" ht="58.5" customHeight="1">
      <c r="A50" s="297">
        <v>48</v>
      </c>
      <c r="B50" s="14" t="s">
        <v>3653</v>
      </c>
      <c r="C50" s="176">
        <v>4000</v>
      </c>
      <c r="D50" s="14" t="s">
        <v>3652</v>
      </c>
      <c r="E50" s="10" t="s">
        <v>4018</v>
      </c>
      <c r="F50" s="9" t="s">
        <v>2004</v>
      </c>
    </row>
    <row r="51" spans="1:6" ht="58.5" customHeight="1">
      <c r="A51" s="297">
        <v>49</v>
      </c>
      <c r="B51" s="14" t="s">
        <v>3654</v>
      </c>
      <c r="C51" s="176">
        <v>20000</v>
      </c>
      <c r="D51" s="14" t="s">
        <v>2511</v>
      </c>
      <c r="E51" s="10" t="s">
        <v>4020</v>
      </c>
      <c r="F51" s="9" t="s">
        <v>2004</v>
      </c>
    </row>
    <row r="52" spans="1:6" ht="58.5" customHeight="1">
      <c r="A52" s="297">
        <v>50</v>
      </c>
      <c r="B52" s="14" t="s">
        <v>3540</v>
      </c>
      <c r="C52" s="176">
        <v>15000</v>
      </c>
      <c r="D52" s="14" t="s">
        <v>2511</v>
      </c>
      <c r="E52" s="10" t="s">
        <v>3655</v>
      </c>
      <c r="F52" s="9" t="s">
        <v>3541</v>
      </c>
    </row>
    <row r="53" spans="1:6" ht="58.5" customHeight="1">
      <c r="A53" s="297">
        <v>51</v>
      </c>
      <c r="B53" s="14" t="s">
        <v>3520</v>
      </c>
      <c r="C53" s="176">
        <v>3100</v>
      </c>
      <c r="D53" s="14" t="s">
        <v>3652</v>
      </c>
      <c r="E53" s="10" t="s">
        <v>4018</v>
      </c>
      <c r="F53" s="9" t="s">
        <v>2004</v>
      </c>
    </row>
    <row r="54" spans="1:6" s="271" customFormat="1" ht="58.5" customHeight="1">
      <c r="A54" s="297">
        <v>52</v>
      </c>
      <c r="B54" s="14" t="s">
        <v>3415</v>
      </c>
      <c r="C54" s="176">
        <v>719</v>
      </c>
      <c r="D54" s="14" t="s">
        <v>3652</v>
      </c>
      <c r="E54" s="10" t="s">
        <v>4018</v>
      </c>
      <c r="F54" s="9" t="s">
        <v>3643</v>
      </c>
    </row>
    <row r="55" spans="1:6" s="271" customFormat="1" ht="58.5" customHeight="1">
      <c r="A55" s="297">
        <v>53</v>
      </c>
      <c r="B55" s="14" t="s">
        <v>3416</v>
      </c>
      <c r="C55" s="176">
        <v>5800</v>
      </c>
      <c r="D55" s="14" t="s">
        <v>3652</v>
      </c>
      <c r="E55" s="10" t="s">
        <v>4018</v>
      </c>
      <c r="F55" s="9" t="s">
        <v>3643</v>
      </c>
    </row>
    <row r="56" spans="1:6" s="13" customFormat="1" ht="58.5" customHeight="1">
      <c r="A56" s="297">
        <v>54</v>
      </c>
      <c r="B56" s="14" t="s">
        <v>3238</v>
      </c>
      <c r="C56" s="176">
        <v>750</v>
      </c>
      <c r="D56" s="14" t="s">
        <v>3652</v>
      </c>
      <c r="E56" s="10" t="s">
        <v>4018</v>
      </c>
      <c r="F56" s="9" t="s">
        <v>2004</v>
      </c>
    </row>
    <row r="57" spans="1:6" s="13" customFormat="1" ht="58.5" customHeight="1">
      <c r="A57" s="297">
        <v>55</v>
      </c>
      <c r="B57" s="14" t="s">
        <v>568</v>
      </c>
      <c r="C57" s="176">
        <v>105187</v>
      </c>
      <c r="D57" s="14" t="s">
        <v>2517</v>
      </c>
      <c r="E57" s="10" t="s">
        <v>4021</v>
      </c>
      <c r="F57" s="26" t="s">
        <v>567</v>
      </c>
    </row>
    <row r="58" spans="1:6" s="13" customFormat="1" ht="58.5" customHeight="1">
      <c r="A58" s="297">
        <v>56</v>
      </c>
      <c r="B58" s="14" t="s">
        <v>3656</v>
      </c>
      <c r="C58" s="176">
        <v>5000</v>
      </c>
      <c r="D58" s="14" t="s">
        <v>3529</v>
      </c>
      <c r="E58" s="10" t="s">
        <v>4019</v>
      </c>
      <c r="F58" s="26" t="s">
        <v>567</v>
      </c>
    </row>
    <row r="59" spans="1:6" s="13" customFormat="1" ht="58.5" customHeight="1">
      <c r="A59" s="297">
        <v>57</v>
      </c>
      <c r="B59" s="27" t="s">
        <v>2234</v>
      </c>
      <c r="C59" s="176">
        <v>54230</v>
      </c>
      <c r="D59" s="14" t="s">
        <v>575</v>
      </c>
      <c r="E59" s="10" t="s">
        <v>4017</v>
      </c>
      <c r="F59" s="26" t="s">
        <v>567</v>
      </c>
    </row>
    <row r="60" spans="1:6" s="13" customFormat="1" ht="58.5" customHeight="1">
      <c r="A60" s="297">
        <v>58</v>
      </c>
      <c r="B60" s="14" t="s">
        <v>3239</v>
      </c>
      <c r="C60" s="176">
        <v>55134</v>
      </c>
      <c r="D60" s="14" t="s">
        <v>3240</v>
      </c>
      <c r="E60" s="10" t="s">
        <v>3992</v>
      </c>
      <c r="F60" s="26" t="s">
        <v>567</v>
      </c>
    </row>
    <row r="61" spans="1:6" s="13" customFormat="1" ht="58.5" customHeight="1">
      <c r="A61" s="297">
        <v>59</v>
      </c>
      <c r="B61" s="14" t="s">
        <v>2235</v>
      </c>
      <c r="C61" s="176">
        <v>1630</v>
      </c>
      <c r="D61" s="14" t="s">
        <v>3417</v>
      </c>
      <c r="E61" s="10" t="s">
        <v>4019</v>
      </c>
      <c r="F61" s="26" t="s">
        <v>567</v>
      </c>
    </row>
    <row r="62" spans="1:6" s="13" customFormat="1" ht="58.5" customHeight="1">
      <c r="A62" s="297">
        <v>60</v>
      </c>
      <c r="B62" s="14" t="s">
        <v>579</v>
      </c>
      <c r="C62" s="176">
        <v>69287</v>
      </c>
      <c r="D62" s="14" t="s">
        <v>575</v>
      </c>
      <c r="E62" s="10" t="s">
        <v>4022</v>
      </c>
      <c r="F62" s="26" t="s">
        <v>567</v>
      </c>
    </row>
    <row r="63" spans="1:6" s="13" customFormat="1" ht="58.5" customHeight="1">
      <c r="A63" s="297">
        <v>61</v>
      </c>
      <c r="B63" s="14" t="s">
        <v>582</v>
      </c>
      <c r="C63" s="176">
        <v>1300</v>
      </c>
      <c r="D63" s="14" t="s">
        <v>583</v>
      </c>
      <c r="E63" s="10" t="s">
        <v>4017</v>
      </c>
      <c r="F63" s="9" t="s">
        <v>567</v>
      </c>
    </row>
    <row r="64" spans="1:6" s="13" customFormat="1" ht="58.5" customHeight="1">
      <c r="A64" s="297">
        <v>62</v>
      </c>
      <c r="B64" s="14" t="s">
        <v>586</v>
      </c>
      <c r="C64" s="176">
        <v>6100</v>
      </c>
      <c r="D64" s="14" t="s">
        <v>3657</v>
      </c>
      <c r="E64" s="10" t="s">
        <v>3992</v>
      </c>
      <c r="F64" s="9" t="s">
        <v>567</v>
      </c>
    </row>
    <row r="65" spans="1:6" s="13" customFormat="1" ht="58.5" customHeight="1">
      <c r="A65" s="297">
        <v>63</v>
      </c>
      <c r="B65" s="14" t="s">
        <v>3658</v>
      </c>
      <c r="C65" s="176">
        <v>22500</v>
      </c>
      <c r="D65" s="14" t="s">
        <v>3241</v>
      </c>
      <c r="E65" s="10" t="s">
        <v>4017</v>
      </c>
      <c r="F65" s="9" t="s">
        <v>3659</v>
      </c>
    </row>
    <row r="66" spans="1:6" s="13" customFormat="1" ht="58.5" customHeight="1">
      <c r="A66" s="297">
        <v>64</v>
      </c>
      <c r="B66" s="14" t="s">
        <v>3660</v>
      </c>
      <c r="C66" s="176">
        <v>1000</v>
      </c>
      <c r="D66" s="14" t="s">
        <v>3242</v>
      </c>
      <c r="E66" s="10" t="s">
        <v>4017</v>
      </c>
      <c r="F66" s="9" t="s">
        <v>567</v>
      </c>
    </row>
    <row r="67" spans="1:6" s="227" customFormat="1" ht="58.5" customHeight="1">
      <c r="A67" s="297">
        <v>65</v>
      </c>
      <c r="B67" s="14" t="s">
        <v>595</v>
      </c>
      <c r="C67" s="176">
        <v>33940</v>
      </c>
      <c r="D67" s="14" t="s">
        <v>3661</v>
      </c>
      <c r="E67" s="10" t="s">
        <v>4017</v>
      </c>
      <c r="F67" s="9" t="s">
        <v>567</v>
      </c>
    </row>
    <row r="68" spans="1:6" s="13" customFormat="1" ht="58.5" customHeight="1">
      <c r="A68" s="297">
        <v>66</v>
      </c>
      <c r="B68" s="14" t="s">
        <v>3662</v>
      </c>
      <c r="C68" s="176">
        <v>30000</v>
      </c>
      <c r="D68" s="14" t="s">
        <v>3657</v>
      </c>
      <c r="E68" s="10" t="s">
        <v>4017</v>
      </c>
      <c r="F68" s="9" t="s">
        <v>567</v>
      </c>
    </row>
    <row r="69" spans="1:6" s="272" customFormat="1" ht="58.5" customHeight="1">
      <c r="A69" s="297">
        <v>67</v>
      </c>
      <c r="B69" s="14" t="s">
        <v>3663</v>
      </c>
      <c r="C69" s="176">
        <v>1000</v>
      </c>
      <c r="D69" s="14" t="s">
        <v>3664</v>
      </c>
      <c r="E69" s="10" t="s">
        <v>4017</v>
      </c>
      <c r="F69" s="9" t="s">
        <v>567</v>
      </c>
    </row>
    <row r="70" spans="1:6" s="13" customFormat="1" ht="58.5" customHeight="1">
      <c r="A70" s="297">
        <v>68</v>
      </c>
      <c r="B70" s="14" t="s">
        <v>3418</v>
      </c>
      <c r="C70" s="176">
        <v>6000</v>
      </c>
      <c r="D70" s="14" t="s">
        <v>3665</v>
      </c>
      <c r="E70" s="10" t="s">
        <v>4017</v>
      </c>
      <c r="F70" s="9" t="s">
        <v>567</v>
      </c>
    </row>
    <row r="71" spans="1:6" s="13" customFormat="1" ht="58.5" customHeight="1">
      <c r="A71" s="297">
        <v>69</v>
      </c>
      <c r="B71" s="14" t="s">
        <v>3658</v>
      </c>
      <c r="C71" s="176">
        <v>6000</v>
      </c>
      <c r="D71" s="14" t="s">
        <v>3241</v>
      </c>
      <c r="E71" s="10" t="s">
        <v>4017</v>
      </c>
      <c r="F71" s="9" t="s">
        <v>567</v>
      </c>
    </row>
    <row r="72" spans="1:6" s="13" customFormat="1" ht="58.5" customHeight="1">
      <c r="A72" s="297">
        <v>70</v>
      </c>
      <c r="B72" s="14" t="s">
        <v>2238</v>
      </c>
      <c r="C72" s="176">
        <v>44548</v>
      </c>
      <c r="D72" s="14" t="s">
        <v>3098</v>
      </c>
      <c r="E72" s="10" t="s">
        <v>4017</v>
      </c>
      <c r="F72" s="9" t="s">
        <v>3659</v>
      </c>
    </row>
    <row r="73" spans="1:6" s="13" customFormat="1" ht="58.5" customHeight="1">
      <c r="A73" s="297">
        <v>71</v>
      </c>
      <c r="B73" s="14" t="s">
        <v>2241</v>
      </c>
      <c r="C73" s="176">
        <v>56559</v>
      </c>
      <c r="D73" s="14" t="s">
        <v>3243</v>
      </c>
      <c r="E73" s="10" t="s">
        <v>4017</v>
      </c>
      <c r="F73" s="26" t="s">
        <v>567</v>
      </c>
    </row>
    <row r="74" spans="1:6" s="13" customFormat="1" ht="58.5" customHeight="1">
      <c r="A74" s="297">
        <v>72</v>
      </c>
      <c r="B74" s="27" t="s">
        <v>2243</v>
      </c>
      <c r="C74" s="176">
        <v>237829</v>
      </c>
      <c r="D74" s="14" t="s">
        <v>2534</v>
      </c>
      <c r="E74" s="10" t="s">
        <v>4023</v>
      </c>
      <c r="F74" s="9" t="s">
        <v>567</v>
      </c>
    </row>
    <row r="75" spans="1:6" s="13" customFormat="1" ht="58.5" customHeight="1">
      <c r="A75" s="297">
        <v>73</v>
      </c>
      <c r="B75" s="27" t="s">
        <v>2244</v>
      </c>
      <c r="C75" s="176">
        <v>20000</v>
      </c>
      <c r="D75" s="14" t="s">
        <v>2534</v>
      </c>
      <c r="E75" s="10" t="s">
        <v>4017</v>
      </c>
      <c r="F75" s="9" t="s">
        <v>567</v>
      </c>
    </row>
    <row r="76" spans="1:6" s="13" customFormat="1" ht="58.5" customHeight="1">
      <c r="A76" s="297">
        <v>74</v>
      </c>
      <c r="B76" s="27" t="s">
        <v>3244</v>
      </c>
      <c r="C76" s="176">
        <v>3825</v>
      </c>
      <c r="D76" s="14" t="s">
        <v>3245</v>
      </c>
      <c r="E76" s="10" t="s">
        <v>4017</v>
      </c>
      <c r="F76" s="9" t="s">
        <v>567</v>
      </c>
    </row>
    <row r="77" spans="1:6" s="13" customFormat="1" ht="58.5" customHeight="1">
      <c r="A77" s="297">
        <v>75</v>
      </c>
      <c r="B77" s="14" t="s">
        <v>3666</v>
      </c>
      <c r="C77" s="176">
        <v>36046</v>
      </c>
      <c r="D77" s="14" t="s">
        <v>3243</v>
      </c>
      <c r="E77" s="10" t="s">
        <v>4017</v>
      </c>
      <c r="F77" s="26" t="s">
        <v>567</v>
      </c>
    </row>
    <row r="78" spans="1:6" s="13" customFormat="1" ht="58.5" customHeight="1">
      <c r="A78" s="297">
        <v>76</v>
      </c>
      <c r="B78" s="14" t="s">
        <v>3666</v>
      </c>
      <c r="C78" s="176">
        <v>1000</v>
      </c>
      <c r="D78" s="14" t="s">
        <v>2560</v>
      </c>
      <c r="E78" s="10" t="s">
        <v>4024</v>
      </c>
      <c r="F78" s="9" t="s">
        <v>567</v>
      </c>
    </row>
    <row r="79" spans="1:6" s="13" customFormat="1" ht="58.5" customHeight="1">
      <c r="A79" s="297">
        <v>77</v>
      </c>
      <c r="B79" s="14" t="s">
        <v>3246</v>
      </c>
      <c r="C79" s="176">
        <v>43897</v>
      </c>
      <c r="D79" s="14" t="s">
        <v>3667</v>
      </c>
      <c r="E79" s="10" t="s">
        <v>4017</v>
      </c>
      <c r="F79" s="9" t="s">
        <v>567</v>
      </c>
    </row>
    <row r="80" spans="1:6" s="13" customFormat="1" ht="58.5" customHeight="1">
      <c r="A80" s="297">
        <v>78</v>
      </c>
      <c r="B80" s="14" t="s">
        <v>3247</v>
      </c>
      <c r="C80" s="176">
        <v>4000</v>
      </c>
      <c r="D80" s="14" t="s">
        <v>3243</v>
      </c>
      <c r="E80" s="10" t="s">
        <v>4017</v>
      </c>
      <c r="F80" s="9" t="s">
        <v>567</v>
      </c>
    </row>
    <row r="81" spans="1:6" s="13" customFormat="1" ht="58.5" customHeight="1">
      <c r="A81" s="297">
        <v>79</v>
      </c>
      <c r="B81" s="14" t="s">
        <v>3248</v>
      </c>
      <c r="C81" s="176">
        <v>5000</v>
      </c>
      <c r="D81" s="14" t="s">
        <v>3243</v>
      </c>
      <c r="E81" s="10" t="s">
        <v>4017</v>
      </c>
      <c r="F81" s="9" t="s">
        <v>567</v>
      </c>
    </row>
    <row r="82" spans="1:6" s="13" customFormat="1" ht="58.5" customHeight="1">
      <c r="A82" s="297">
        <v>80</v>
      </c>
      <c r="B82" s="14" t="s">
        <v>2248</v>
      </c>
      <c r="C82" s="176">
        <v>28000</v>
      </c>
      <c r="D82" s="14" t="s">
        <v>2541</v>
      </c>
      <c r="E82" s="10" t="s">
        <v>4025</v>
      </c>
      <c r="F82" s="26" t="s">
        <v>567</v>
      </c>
    </row>
    <row r="83" spans="1:6" s="13" customFormat="1" ht="58.5" customHeight="1">
      <c r="A83" s="297">
        <v>81</v>
      </c>
      <c r="B83" s="14" t="s">
        <v>2249</v>
      </c>
      <c r="C83" s="176">
        <v>80722</v>
      </c>
      <c r="D83" s="14" t="s">
        <v>3098</v>
      </c>
      <c r="E83" s="10" t="s">
        <v>4017</v>
      </c>
      <c r="F83" s="9" t="s">
        <v>567</v>
      </c>
    </row>
    <row r="84" spans="1:6" s="13" customFormat="1" ht="58.5" customHeight="1">
      <c r="A84" s="297">
        <v>82</v>
      </c>
      <c r="B84" s="14" t="s">
        <v>3668</v>
      </c>
      <c r="C84" s="176">
        <v>3900</v>
      </c>
      <c r="D84" s="14" t="s">
        <v>2543</v>
      </c>
      <c r="E84" s="10" t="s">
        <v>3989</v>
      </c>
      <c r="F84" s="9" t="s">
        <v>567</v>
      </c>
    </row>
    <row r="85" spans="1:6" s="13" customFormat="1" ht="58.5" customHeight="1">
      <c r="A85" s="297">
        <v>83</v>
      </c>
      <c r="B85" s="14" t="s">
        <v>3099</v>
      </c>
      <c r="C85" s="176">
        <v>2000</v>
      </c>
      <c r="D85" s="14" t="s">
        <v>3100</v>
      </c>
      <c r="E85" s="10" t="s">
        <v>3989</v>
      </c>
      <c r="F85" s="26" t="s">
        <v>3659</v>
      </c>
    </row>
    <row r="86" spans="1:6" ht="58.5" customHeight="1">
      <c r="A86" s="297">
        <v>84</v>
      </c>
      <c r="B86" s="14" t="s">
        <v>3669</v>
      </c>
      <c r="C86" s="176">
        <v>3750</v>
      </c>
      <c r="D86" s="14" t="s">
        <v>2560</v>
      </c>
      <c r="E86" s="10" t="s">
        <v>4026</v>
      </c>
      <c r="F86" s="9" t="s">
        <v>611</v>
      </c>
    </row>
    <row r="87" spans="1:6" s="13" customFormat="1" ht="58.5" customHeight="1">
      <c r="A87" s="297">
        <v>85</v>
      </c>
      <c r="B87" s="14" t="s">
        <v>4376</v>
      </c>
      <c r="C87" s="176">
        <v>10500</v>
      </c>
      <c r="D87" s="8" t="s">
        <v>2560</v>
      </c>
      <c r="E87" s="10" t="s">
        <v>4027</v>
      </c>
      <c r="F87" s="9" t="s">
        <v>611</v>
      </c>
    </row>
    <row r="88" spans="1:6" ht="58.5" customHeight="1">
      <c r="A88" s="297">
        <v>86</v>
      </c>
      <c r="B88" s="14" t="s">
        <v>665</v>
      </c>
      <c r="C88" s="176">
        <v>3000</v>
      </c>
      <c r="D88" s="8" t="s">
        <v>4394</v>
      </c>
      <c r="E88" s="10" t="s">
        <v>4017</v>
      </c>
      <c r="F88" s="9" t="s">
        <v>611</v>
      </c>
    </row>
    <row r="89" spans="1:6" ht="58.5" customHeight="1">
      <c r="A89" s="297">
        <v>87</v>
      </c>
      <c r="B89" s="14" t="s">
        <v>669</v>
      </c>
      <c r="C89" s="176">
        <v>400</v>
      </c>
      <c r="D89" s="14" t="s">
        <v>3107</v>
      </c>
      <c r="E89" s="10" t="s">
        <v>4017</v>
      </c>
      <c r="F89" s="9" t="s">
        <v>611</v>
      </c>
    </row>
    <row r="90" spans="1:6" ht="58.5" customHeight="1">
      <c r="A90" s="297">
        <v>88</v>
      </c>
      <c r="B90" s="14" t="s">
        <v>3670</v>
      </c>
      <c r="C90" s="176">
        <v>3070894</v>
      </c>
      <c r="D90" s="14" t="s">
        <v>3671</v>
      </c>
      <c r="E90" s="10" t="s">
        <v>4028</v>
      </c>
      <c r="F90" s="9" t="s">
        <v>611</v>
      </c>
    </row>
    <row r="91" spans="1:6" ht="58.5" customHeight="1">
      <c r="A91" s="297">
        <v>89</v>
      </c>
      <c r="B91" s="14" t="s">
        <v>3109</v>
      </c>
      <c r="C91" s="176">
        <v>80000</v>
      </c>
      <c r="D91" s="14" t="s">
        <v>3249</v>
      </c>
      <c r="E91" s="10" t="s">
        <v>4029</v>
      </c>
      <c r="F91" s="9" t="s">
        <v>611</v>
      </c>
    </row>
    <row r="92" spans="1:6" ht="58.5" customHeight="1">
      <c r="A92" s="297">
        <v>90</v>
      </c>
      <c r="B92" s="14" t="s">
        <v>729</v>
      </c>
      <c r="C92" s="176">
        <v>5200</v>
      </c>
      <c r="D92" s="8" t="s">
        <v>730</v>
      </c>
      <c r="E92" s="10" t="s">
        <v>4017</v>
      </c>
      <c r="F92" s="9" t="s">
        <v>611</v>
      </c>
    </row>
    <row r="93" spans="1:6" s="13" customFormat="1" ht="58.5" customHeight="1">
      <c r="A93" s="297">
        <v>91</v>
      </c>
      <c r="B93" s="14" t="s">
        <v>3119</v>
      </c>
      <c r="C93" s="176">
        <v>9500</v>
      </c>
      <c r="D93" s="8" t="s">
        <v>2560</v>
      </c>
      <c r="E93" s="10" t="s">
        <v>4030</v>
      </c>
      <c r="F93" s="9" t="s">
        <v>3672</v>
      </c>
    </row>
    <row r="94" spans="1:6" ht="58.5" customHeight="1">
      <c r="A94" s="297">
        <v>92</v>
      </c>
      <c r="B94" s="132" t="s">
        <v>3112</v>
      </c>
      <c r="C94" s="176">
        <v>4600</v>
      </c>
      <c r="D94" s="14" t="s">
        <v>3250</v>
      </c>
      <c r="E94" s="10" t="s">
        <v>4031</v>
      </c>
      <c r="F94" s="9" t="s">
        <v>611</v>
      </c>
    </row>
    <row r="95" spans="1:6" ht="58.5" customHeight="1">
      <c r="A95" s="297">
        <v>93</v>
      </c>
      <c r="B95" s="14" t="s">
        <v>2255</v>
      </c>
      <c r="C95" s="176">
        <v>107316</v>
      </c>
      <c r="D95" s="14" t="s">
        <v>657</v>
      </c>
      <c r="E95" s="10" t="s">
        <v>4032</v>
      </c>
      <c r="F95" s="9" t="s">
        <v>611</v>
      </c>
    </row>
    <row r="96" spans="1:6" ht="58.5" customHeight="1">
      <c r="A96" s="297">
        <v>94</v>
      </c>
      <c r="B96" s="14" t="s">
        <v>3409</v>
      </c>
      <c r="C96" s="176">
        <v>50176</v>
      </c>
      <c r="D96" s="14" t="s">
        <v>3108</v>
      </c>
      <c r="E96" s="10" t="s">
        <v>3991</v>
      </c>
      <c r="F96" s="9" t="s">
        <v>611</v>
      </c>
    </row>
    <row r="97" spans="1:6" ht="58.5" customHeight="1">
      <c r="A97" s="297">
        <v>95</v>
      </c>
      <c r="B97" s="14" t="s">
        <v>676</v>
      </c>
      <c r="C97" s="176">
        <v>5000</v>
      </c>
      <c r="D97" s="14" t="s">
        <v>677</v>
      </c>
      <c r="E97" s="10" t="s">
        <v>4017</v>
      </c>
      <c r="F97" s="9" t="s">
        <v>611</v>
      </c>
    </row>
    <row r="98" spans="1:6" ht="58.5" customHeight="1">
      <c r="A98" s="297">
        <v>96</v>
      </c>
      <c r="B98" s="14" t="s">
        <v>691</v>
      </c>
      <c r="C98" s="176">
        <v>11845</v>
      </c>
      <c r="D98" s="14" t="s">
        <v>3110</v>
      </c>
      <c r="E98" s="10" t="s">
        <v>4017</v>
      </c>
      <c r="F98" s="9" t="s">
        <v>611</v>
      </c>
    </row>
    <row r="99" spans="1:6" ht="58.5" customHeight="1">
      <c r="A99" s="297">
        <v>97</v>
      </c>
      <c r="B99" s="14" t="s">
        <v>3673</v>
      </c>
      <c r="C99" s="176">
        <v>2000</v>
      </c>
      <c r="D99" s="14" t="s">
        <v>727</v>
      </c>
      <c r="E99" s="10" t="s">
        <v>4033</v>
      </c>
      <c r="F99" s="9" t="s">
        <v>611</v>
      </c>
    </row>
    <row r="100" spans="1:6" ht="58.5" customHeight="1">
      <c r="A100" s="297">
        <v>98</v>
      </c>
      <c r="B100" s="14" t="s">
        <v>732</v>
      </c>
      <c r="C100" s="176">
        <v>4310</v>
      </c>
      <c r="D100" s="14" t="s">
        <v>3110</v>
      </c>
      <c r="E100" s="10" t="s">
        <v>4017</v>
      </c>
      <c r="F100" s="9" t="s">
        <v>611</v>
      </c>
    </row>
    <row r="101" spans="1:6" ht="58.5" customHeight="1">
      <c r="A101" s="297">
        <v>99</v>
      </c>
      <c r="B101" s="14" t="s">
        <v>2262</v>
      </c>
      <c r="C101" s="176">
        <v>166000</v>
      </c>
      <c r="D101" s="8" t="s">
        <v>3251</v>
      </c>
      <c r="E101" s="10" t="s">
        <v>4034</v>
      </c>
      <c r="F101" s="9" t="s">
        <v>611</v>
      </c>
    </row>
    <row r="102" spans="1:6" ht="58.5" customHeight="1">
      <c r="A102" s="297">
        <v>100</v>
      </c>
      <c r="B102" s="14" t="s">
        <v>745</v>
      </c>
      <c r="C102" s="176">
        <v>7000</v>
      </c>
      <c r="D102" s="14" t="s">
        <v>3674</v>
      </c>
      <c r="E102" s="10" t="s">
        <v>4035</v>
      </c>
      <c r="F102" s="9" t="s">
        <v>611</v>
      </c>
    </row>
    <row r="103" spans="1:6" ht="58.5" customHeight="1">
      <c r="A103" s="297">
        <v>101</v>
      </c>
      <c r="B103" s="14" t="s">
        <v>748</v>
      </c>
      <c r="C103" s="176">
        <v>6109</v>
      </c>
      <c r="D103" s="14" t="s">
        <v>2560</v>
      </c>
      <c r="E103" s="10" t="s">
        <v>4017</v>
      </c>
      <c r="F103" s="9" t="s">
        <v>611</v>
      </c>
    </row>
    <row r="104" spans="1:6" ht="58.5" customHeight="1">
      <c r="A104" s="297">
        <v>102</v>
      </c>
      <c r="B104" s="14" t="s">
        <v>2263</v>
      </c>
      <c r="C104" s="176">
        <v>5100</v>
      </c>
      <c r="D104" s="14" t="s">
        <v>2560</v>
      </c>
      <c r="E104" s="10" t="s">
        <v>4017</v>
      </c>
      <c r="F104" s="26" t="s">
        <v>611</v>
      </c>
    </row>
    <row r="105" spans="1:6" ht="58.5" customHeight="1">
      <c r="A105" s="297">
        <v>103</v>
      </c>
      <c r="B105" s="14" t="s">
        <v>3521</v>
      </c>
      <c r="C105" s="176">
        <v>35240</v>
      </c>
      <c r="D105" s="8" t="s">
        <v>2560</v>
      </c>
      <c r="E105" s="10" t="s">
        <v>4017</v>
      </c>
      <c r="F105" s="9" t="s">
        <v>611</v>
      </c>
    </row>
    <row r="106" spans="1:6" ht="58.5" customHeight="1">
      <c r="A106" s="297">
        <v>104</v>
      </c>
      <c r="B106" s="14" t="s">
        <v>2265</v>
      </c>
      <c r="C106" s="176">
        <v>1764</v>
      </c>
      <c r="D106" s="14" t="s">
        <v>2560</v>
      </c>
      <c r="E106" s="10" t="s">
        <v>4017</v>
      </c>
      <c r="F106" s="9" t="s">
        <v>611</v>
      </c>
    </row>
    <row r="107" spans="1:6" ht="58.5" customHeight="1">
      <c r="A107" s="297">
        <v>105</v>
      </c>
      <c r="B107" s="14" t="s">
        <v>2266</v>
      </c>
      <c r="C107" s="176">
        <v>2742</v>
      </c>
      <c r="D107" s="14" t="s">
        <v>3110</v>
      </c>
      <c r="E107" s="10" t="s">
        <v>4017</v>
      </c>
      <c r="F107" s="9" t="s">
        <v>611</v>
      </c>
    </row>
    <row r="108" spans="1:6" ht="58.5" customHeight="1">
      <c r="A108" s="297">
        <v>106</v>
      </c>
      <c r="B108" s="14" t="s">
        <v>3114</v>
      </c>
      <c r="C108" s="176">
        <v>33000</v>
      </c>
      <c r="D108" s="14" t="s">
        <v>3108</v>
      </c>
      <c r="E108" s="10" t="s">
        <v>4017</v>
      </c>
      <c r="F108" s="9" t="s">
        <v>611</v>
      </c>
    </row>
    <row r="109" spans="1:6" ht="58.5" customHeight="1">
      <c r="A109" s="297">
        <v>107</v>
      </c>
      <c r="B109" s="27" t="s">
        <v>3252</v>
      </c>
      <c r="C109" s="176">
        <v>62000</v>
      </c>
      <c r="D109" s="27" t="s">
        <v>3253</v>
      </c>
      <c r="E109" s="10" t="s">
        <v>4036</v>
      </c>
      <c r="F109" s="9" t="s">
        <v>611</v>
      </c>
    </row>
    <row r="110" spans="1:6" ht="58.5" customHeight="1">
      <c r="A110" s="297">
        <v>108</v>
      </c>
      <c r="B110" s="14" t="s">
        <v>3410</v>
      </c>
      <c r="C110" s="176">
        <v>124797</v>
      </c>
      <c r="D110" s="14" t="s">
        <v>3401</v>
      </c>
      <c r="E110" s="10" t="s">
        <v>4036</v>
      </c>
      <c r="F110" s="9" t="s">
        <v>611</v>
      </c>
    </row>
    <row r="111" spans="1:6" s="13" customFormat="1" ht="58.5" customHeight="1">
      <c r="A111" s="297">
        <v>109</v>
      </c>
      <c r="B111" s="14" t="s">
        <v>3261</v>
      </c>
      <c r="C111" s="176">
        <v>1600</v>
      </c>
      <c r="D111" s="14" t="s">
        <v>3262</v>
      </c>
      <c r="E111" s="10" t="s">
        <v>4017</v>
      </c>
      <c r="F111" s="9" t="s">
        <v>3408</v>
      </c>
    </row>
    <row r="112" spans="1:6" ht="58.5" customHeight="1">
      <c r="A112" s="297">
        <v>110</v>
      </c>
      <c r="B112" s="56" t="s">
        <v>3404</v>
      </c>
      <c r="C112" s="176">
        <v>500</v>
      </c>
      <c r="D112" s="14" t="s">
        <v>3525</v>
      </c>
      <c r="E112" s="10" t="s">
        <v>4017</v>
      </c>
      <c r="F112" s="79" t="s">
        <v>3267</v>
      </c>
    </row>
    <row r="113" spans="1:6" ht="58.5" customHeight="1">
      <c r="A113" s="297">
        <v>111</v>
      </c>
      <c r="B113" s="14" t="s">
        <v>2252</v>
      </c>
      <c r="C113" s="176">
        <v>2500</v>
      </c>
      <c r="D113" s="14" t="s">
        <v>3102</v>
      </c>
      <c r="E113" s="10" t="s">
        <v>4037</v>
      </c>
      <c r="F113" s="9" t="s">
        <v>611</v>
      </c>
    </row>
    <row r="114" spans="1:6" s="13" customFormat="1" ht="58.5" customHeight="1">
      <c r="A114" s="297">
        <v>112</v>
      </c>
      <c r="B114" s="14" t="s">
        <v>2254</v>
      </c>
      <c r="C114" s="176">
        <v>400</v>
      </c>
      <c r="D114" s="14" t="s">
        <v>3103</v>
      </c>
      <c r="E114" s="10" t="s">
        <v>4038</v>
      </c>
      <c r="F114" s="9" t="s">
        <v>611</v>
      </c>
    </row>
    <row r="115" spans="1:6" ht="58.5" customHeight="1">
      <c r="A115" s="297">
        <v>113</v>
      </c>
      <c r="B115" s="14" t="s">
        <v>3402</v>
      </c>
      <c r="C115" s="176">
        <v>30000</v>
      </c>
      <c r="D115" s="14" t="s">
        <v>697</v>
      </c>
      <c r="E115" s="10" t="s">
        <v>4039</v>
      </c>
      <c r="F115" s="9" t="s">
        <v>611</v>
      </c>
    </row>
    <row r="116" spans="1:6" s="13" customFormat="1" ht="58.5" customHeight="1">
      <c r="A116" s="297">
        <v>114</v>
      </c>
      <c r="B116" s="14" t="s">
        <v>3936</v>
      </c>
      <c r="C116" s="176">
        <v>4000</v>
      </c>
      <c r="D116" s="14" t="s">
        <v>2582</v>
      </c>
      <c r="E116" s="10" t="s">
        <v>4040</v>
      </c>
      <c r="F116" s="9" t="s">
        <v>611</v>
      </c>
    </row>
    <row r="117" spans="1:6" ht="58.5" customHeight="1">
      <c r="A117" s="297">
        <v>115</v>
      </c>
      <c r="B117" s="14" t="s">
        <v>738</v>
      </c>
      <c r="C117" s="176">
        <v>10611</v>
      </c>
      <c r="D117" s="14" t="s">
        <v>2560</v>
      </c>
      <c r="E117" s="10" t="s">
        <v>4041</v>
      </c>
      <c r="F117" s="9" t="s">
        <v>611</v>
      </c>
    </row>
    <row r="118" spans="1:6" s="13" customFormat="1" ht="58.5" customHeight="1">
      <c r="A118" s="297">
        <v>116</v>
      </c>
      <c r="B118" s="14" t="s">
        <v>742</v>
      </c>
      <c r="C118" s="176">
        <v>13540</v>
      </c>
      <c r="D118" s="8" t="s">
        <v>2560</v>
      </c>
      <c r="E118" s="10" t="s">
        <v>4042</v>
      </c>
      <c r="F118" s="9" t="s">
        <v>611</v>
      </c>
    </row>
    <row r="119" spans="1:6" ht="58.5" customHeight="1">
      <c r="A119" s="297">
        <v>117</v>
      </c>
      <c r="B119" s="14" t="s">
        <v>3113</v>
      </c>
      <c r="C119" s="176">
        <v>46000</v>
      </c>
      <c r="D119" s="8" t="s">
        <v>3675</v>
      </c>
      <c r="E119" s="10" t="s">
        <v>4043</v>
      </c>
      <c r="F119" s="9" t="s">
        <v>611</v>
      </c>
    </row>
    <row r="120" spans="1:6" ht="58.5" customHeight="1">
      <c r="A120" s="297">
        <v>118</v>
      </c>
      <c r="B120" s="14" t="s">
        <v>3256</v>
      </c>
      <c r="C120" s="176">
        <v>3900</v>
      </c>
      <c r="D120" s="14" t="s">
        <v>3676</v>
      </c>
      <c r="E120" s="10" t="s">
        <v>4044</v>
      </c>
      <c r="F120" s="9" t="s">
        <v>611</v>
      </c>
    </row>
    <row r="121" spans="1:6" s="13" customFormat="1" ht="58.5" customHeight="1">
      <c r="A121" s="297">
        <v>119</v>
      </c>
      <c r="B121" s="14" t="s">
        <v>3257</v>
      </c>
      <c r="C121" s="176">
        <v>7000</v>
      </c>
      <c r="D121" s="14" t="s">
        <v>3258</v>
      </c>
      <c r="E121" s="10" t="s">
        <v>4045</v>
      </c>
      <c r="F121" s="26" t="s">
        <v>611</v>
      </c>
    </row>
    <row r="122" spans="1:6" s="13" customFormat="1" ht="58.5" customHeight="1">
      <c r="A122" s="297">
        <v>120</v>
      </c>
      <c r="B122" s="14" t="s">
        <v>3259</v>
      </c>
      <c r="C122" s="176">
        <v>2250</v>
      </c>
      <c r="D122" s="14" t="s">
        <v>3260</v>
      </c>
      <c r="E122" s="10" t="s">
        <v>4046</v>
      </c>
      <c r="F122" s="9" t="s">
        <v>611</v>
      </c>
    </row>
    <row r="123" spans="1:6" ht="58.5" customHeight="1">
      <c r="A123" s="297">
        <v>121</v>
      </c>
      <c r="B123" s="27" t="s">
        <v>3910</v>
      </c>
      <c r="C123" s="176">
        <v>3000</v>
      </c>
      <c r="D123" s="27" t="s">
        <v>3403</v>
      </c>
      <c r="E123" s="10" t="s">
        <v>4047</v>
      </c>
      <c r="F123" s="9" t="s">
        <v>611</v>
      </c>
    </row>
    <row r="124" spans="1:6" ht="58.5" customHeight="1">
      <c r="A124" s="297">
        <v>122</v>
      </c>
      <c r="B124" s="14" t="s">
        <v>3677</v>
      </c>
      <c r="C124" s="176">
        <v>649393</v>
      </c>
      <c r="D124" s="14" t="s">
        <v>638</v>
      </c>
      <c r="E124" s="10" t="s">
        <v>4048</v>
      </c>
      <c r="F124" s="9" t="s">
        <v>611</v>
      </c>
    </row>
    <row r="125" spans="1:6" s="13" customFormat="1" ht="58.5" customHeight="1">
      <c r="A125" s="297">
        <v>123</v>
      </c>
      <c r="B125" s="14" t="s">
        <v>642</v>
      </c>
      <c r="C125" s="176">
        <v>270000</v>
      </c>
      <c r="D125" s="14" t="s">
        <v>638</v>
      </c>
      <c r="E125" s="10" t="s">
        <v>4049</v>
      </c>
      <c r="F125" s="9" t="s">
        <v>611</v>
      </c>
    </row>
    <row r="126" spans="1:6" s="13" customFormat="1" ht="58.5" customHeight="1">
      <c r="A126" s="297">
        <v>124</v>
      </c>
      <c r="B126" s="14" t="s">
        <v>3120</v>
      </c>
      <c r="C126" s="176">
        <v>19290</v>
      </c>
      <c r="D126" s="14" t="s">
        <v>3919</v>
      </c>
      <c r="E126" s="10" t="s">
        <v>4050</v>
      </c>
      <c r="F126" s="9" t="s">
        <v>3911</v>
      </c>
    </row>
    <row r="127" spans="1:6" ht="58.5" customHeight="1">
      <c r="A127" s="297">
        <v>125</v>
      </c>
      <c r="B127" s="14" t="s">
        <v>3405</v>
      </c>
      <c r="C127" s="176">
        <v>20000</v>
      </c>
      <c r="D127" s="14" t="s">
        <v>3263</v>
      </c>
      <c r="E127" s="10" t="s">
        <v>4051</v>
      </c>
      <c r="F127" s="9" t="s">
        <v>611</v>
      </c>
    </row>
    <row r="128" spans="1:6" ht="58.5" customHeight="1">
      <c r="A128" s="297">
        <v>126</v>
      </c>
      <c r="B128" s="14" t="s">
        <v>3679</v>
      </c>
      <c r="C128" s="176">
        <v>3500</v>
      </c>
      <c r="D128" s="14" t="s">
        <v>3912</v>
      </c>
      <c r="E128" s="10" t="s">
        <v>4017</v>
      </c>
      <c r="F128" s="9" t="s">
        <v>611</v>
      </c>
    </row>
    <row r="129" spans="1:6" ht="58.5" customHeight="1">
      <c r="A129" s="297">
        <v>127</v>
      </c>
      <c r="B129" s="14" t="s">
        <v>3681</v>
      </c>
      <c r="C129" s="176">
        <v>33601</v>
      </c>
      <c r="D129" s="14" t="s">
        <v>3913</v>
      </c>
      <c r="E129" s="10" t="s">
        <v>4017</v>
      </c>
      <c r="F129" s="9" t="s">
        <v>611</v>
      </c>
    </row>
    <row r="130" spans="1:6" ht="58.5" customHeight="1">
      <c r="A130" s="297">
        <v>128</v>
      </c>
      <c r="B130" s="14" t="s">
        <v>339</v>
      </c>
      <c r="C130" s="176">
        <v>28000</v>
      </c>
      <c r="D130" s="14" t="s">
        <v>3680</v>
      </c>
      <c r="E130" s="10" t="s">
        <v>4017</v>
      </c>
      <c r="F130" s="9" t="s">
        <v>611</v>
      </c>
    </row>
    <row r="131" spans="1:6" s="13" customFormat="1" ht="58.5" customHeight="1">
      <c r="A131" s="297">
        <v>129</v>
      </c>
      <c r="B131" s="14" t="s">
        <v>3104</v>
      </c>
      <c r="C131" s="176">
        <v>12600</v>
      </c>
      <c r="D131" s="14" t="s">
        <v>3105</v>
      </c>
      <c r="E131" s="10" t="s">
        <v>4052</v>
      </c>
      <c r="F131" s="9" t="s">
        <v>611</v>
      </c>
    </row>
    <row r="132" spans="1:6" ht="58.5" customHeight="1">
      <c r="A132" s="297">
        <v>130</v>
      </c>
      <c r="B132" s="14" t="s">
        <v>3106</v>
      </c>
      <c r="C132" s="176">
        <v>4000</v>
      </c>
      <c r="D132" s="14" t="s">
        <v>3683</v>
      </c>
      <c r="E132" s="10" t="s">
        <v>4052</v>
      </c>
      <c r="F132" s="9" t="s">
        <v>611</v>
      </c>
    </row>
    <row r="133" spans="1:6" ht="58.5" customHeight="1">
      <c r="A133" s="297">
        <v>131</v>
      </c>
      <c r="B133" s="14" t="s">
        <v>341</v>
      </c>
      <c r="C133" s="176">
        <v>31000</v>
      </c>
      <c r="D133" s="14" t="s">
        <v>3682</v>
      </c>
      <c r="E133" s="10" t="s">
        <v>4017</v>
      </c>
      <c r="F133" s="9" t="s">
        <v>611</v>
      </c>
    </row>
    <row r="134" spans="1:6" ht="58.5" customHeight="1">
      <c r="A134" s="297">
        <v>132</v>
      </c>
      <c r="B134" s="14" t="s">
        <v>687</v>
      </c>
      <c r="C134" s="176">
        <v>1000</v>
      </c>
      <c r="D134" s="14" t="s">
        <v>688</v>
      </c>
      <c r="E134" s="10" t="s">
        <v>4017</v>
      </c>
      <c r="F134" s="9" t="s">
        <v>611</v>
      </c>
    </row>
    <row r="135" spans="1:6" s="13" customFormat="1" ht="58.5" customHeight="1">
      <c r="A135" s="297">
        <v>133</v>
      </c>
      <c r="B135" s="14" t="s">
        <v>2259</v>
      </c>
      <c r="C135" s="176">
        <v>24000</v>
      </c>
      <c r="D135" s="14" t="s">
        <v>3406</v>
      </c>
      <c r="E135" s="10" t="s">
        <v>4053</v>
      </c>
      <c r="F135" s="9" t="s">
        <v>611</v>
      </c>
    </row>
    <row r="136" spans="1:6" ht="58.5" customHeight="1">
      <c r="A136" s="297">
        <v>134</v>
      </c>
      <c r="B136" s="14" t="s">
        <v>751</v>
      </c>
      <c r="C136" s="176">
        <v>2500</v>
      </c>
      <c r="D136" s="14" t="s">
        <v>3680</v>
      </c>
      <c r="E136" s="10" t="s">
        <v>4054</v>
      </c>
      <c r="F136" s="26" t="s">
        <v>611</v>
      </c>
    </row>
    <row r="137" spans="1:6" ht="58.5" customHeight="1">
      <c r="A137" s="297">
        <v>135</v>
      </c>
      <c r="B137" s="14" t="s">
        <v>2272</v>
      </c>
      <c r="C137" s="176">
        <v>9345</v>
      </c>
      <c r="D137" s="8" t="s">
        <v>650</v>
      </c>
      <c r="E137" s="10" t="s">
        <v>4017</v>
      </c>
      <c r="F137" s="9" t="s">
        <v>611</v>
      </c>
    </row>
    <row r="138" spans="1:6" ht="58.5" customHeight="1">
      <c r="A138" s="297">
        <v>136</v>
      </c>
      <c r="B138" s="10" t="s">
        <v>3121</v>
      </c>
      <c r="C138" s="176">
        <v>1500</v>
      </c>
      <c r="D138" s="14" t="s">
        <v>3682</v>
      </c>
      <c r="E138" s="10" t="s">
        <v>4017</v>
      </c>
      <c r="F138" s="9" t="s">
        <v>611</v>
      </c>
    </row>
    <row r="139" spans="1:6" ht="58.5" customHeight="1">
      <c r="A139" s="297">
        <v>137</v>
      </c>
      <c r="B139" s="10" t="s">
        <v>3407</v>
      </c>
      <c r="C139" s="176">
        <v>10000</v>
      </c>
      <c r="D139" s="14" t="s">
        <v>3264</v>
      </c>
      <c r="E139" s="10" t="s">
        <v>4055</v>
      </c>
      <c r="F139" s="9" t="s">
        <v>611</v>
      </c>
    </row>
    <row r="140" spans="1:6" ht="58.5" customHeight="1">
      <c r="A140" s="297">
        <v>138</v>
      </c>
      <c r="B140" s="10" t="s">
        <v>3268</v>
      </c>
      <c r="C140" s="176">
        <v>25000</v>
      </c>
      <c r="D140" s="14" t="s">
        <v>3269</v>
      </c>
      <c r="E140" s="10" t="s">
        <v>4017</v>
      </c>
      <c r="F140" s="9" t="s">
        <v>3267</v>
      </c>
    </row>
    <row r="141" spans="1:6" s="45" customFormat="1" ht="58.5" customHeight="1">
      <c r="A141" s="297">
        <v>139</v>
      </c>
      <c r="B141" s="56" t="s">
        <v>3412</v>
      </c>
      <c r="C141" s="176">
        <v>4500</v>
      </c>
      <c r="D141" s="14" t="s">
        <v>3264</v>
      </c>
      <c r="E141" s="10" t="s">
        <v>4055</v>
      </c>
      <c r="F141" s="9" t="s">
        <v>611</v>
      </c>
    </row>
    <row r="142" spans="1:6" ht="58.5" customHeight="1">
      <c r="A142" s="297">
        <v>140</v>
      </c>
      <c r="B142" s="56" t="s">
        <v>3411</v>
      </c>
      <c r="C142" s="176">
        <v>600</v>
      </c>
      <c r="D142" s="14" t="s">
        <v>3682</v>
      </c>
      <c r="E142" s="10" t="s">
        <v>4017</v>
      </c>
      <c r="F142" s="9" t="s">
        <v>611</v>
      </c>
    </row>
    <row r="143" spans="1:6" ht="58.5" customHeight="1">
      <c r="A143" s="297">
        <v>141</v>
      </c>
      <c r="B143" s="14" t="s">
        <v>2256</v>
      </c>
      <c r="C143" s="176">
        <v>14475</v>
      </c>
      <c r="D143" s="14" t="s">
        <v>2557</v>
      </c>
      <c r="E143" s="10" t="s">
        <v>4056</v>
      </c>
      <c r="F143" s="9" t="s">
        <v>611</v>
      </c>
    </row>
    <row r="144" spans="1:6" ht="58.5" customHeight="1">
      <c r="A144" s="297">
        <v>142</v>
      </c>
      <c r="B144" s="27" t="s">
        <v>3920</v>
      </c>
      <c r="C144" s="176">
        <v>800</v>
      </c>
      <c r="D144" s="27" t="s">
        <v>3969</v>
      </c>
      <c r="E144" s="10" t="s">
        <v>4057</v>
      </c>
      <c r="F144" s="9" t="s">
        <v>611</v>
      </c>
    </row>
    <row r="145" spans="1:6" ht="58.5" customHeight="1">
      <c r="A145" s="297">
        <v>143</v>
      </c>
      <c r="B145" s="14" t="s">
        <v>3101</v>
      </c>
      <c r="C145" s="176">
        <v>800</v>
      </c>
      <c r="D145" s="14" t="s">
        <v>3684</v>
      </c>
      <c r="E145" s="10" t="s">
        <v>4058</v>
      </c>
      <c r="F145" s="26" t="s">
        <v>611</v>
      </c>
    </row>
    <row r="146" spans="1:6" s="13" customFormat="1" ht="58.5" customHeight="1">
      <c r="A146" s="297">
        <v>144</v>
      </c>
      <c r="B146" s="14" t="s">
        <v>615</v>
      </c>
      <c r="C146" s="176">
        <v>1500</v>
      </c>
      <c r="D146" s="14" t="s">
        <v>616</v>
      </c>
      <c r="E146" s="10" t="s">
        <v>4059</v>
      </c>
      <c r="F146" s="9" t="s">
        <v>611</v>
      </c>
    </row>
    <row r="147" spans="1:6" s="13" customFormat="1" ht="58.5" customHeight="1">
      <c r="A147" s="297">
        <v>145</v>
      </c>
      <c r="B147" s="14" t="s">
        <v>620</v>
      </c>
      <c r="C147" s="176">
        <v>75600</v>
      </c>
      <c r="D147" s="14" t="s">
        <v>2549</v>
      </c>
      <c r="E147" s="10" t="s">
        <v>4060</v>
      </c>
      <c r="F147" s="9" t="s">
        <v>611</v>
      </c>
    </row>
    <row r="148" spans="1:6" s="13" customFormat="1" ht="58.5" customHeight="1">
      <c r="A148" s="297">
        <v>146</v>
      </c>
      <c r="B148" s="14" t="s">
        <v>3685</v>
      </c>
      <c r="C148" s="176">
        <v>6117</v>
      </c>
      <c r="D148" s="14" t="s">
        <v>3686</v>
      </c>
      <c r="E148" s="10" t="s">
        <v>4061</v>
      </c>
      <c r="F148" s="9" t="s">
        <v>611</v>
      </c>
    </row>
    <row r="149" spans="1:6" s="13" customFormat="1" ht="58.5" customHeight="1">
      <c r="A149" s="297">
        <v>147</v>
      </c>
      <c r="B149" s="14" t="s">
        <v>3687</v>
      </c>
      <c r="C149" s="176">
        <v>1200</v>
      </c>
      <c r="D149" s="14" t="s">
        <v>629</v>
      </c>
      <c r="E149" s="10" t="s">
        <v>4062</v>
      </c>
      <c r="F149" s="9" t="s">
        <v>611</v>
      </c>
    </row>
    <row r="150" spans="1:6" s="13" customFormat="1" ht="58.5" customHeight="1">
      <c r="A150" s="297">
        <v>148</v>
      </c>
      <c r="B150" s="14" t="s">
        <v>3020</v>
      </c>
      <c r="C150" s="176">
        <v>250</v>
      </c>
      <c r="D150" s="14" t="s">
        <v>3688</v>
      </c>
      <c r="E150" s="10" t="s">
        <v>4017</v>
      </c>
      <c r="F150" s="9" t="s">
        <v>611</v>
      </c>
    </row>
    <row r="151" spans="1:6" s="13" customFormat="1" ht="58.5" customHeight="1">
      <c r="A151" s="297">
        <v>149</v>
      </c>
      <c r="B151" s="10" t="s">
        <v>3115</v>
      </c>
      <c r="C151" s="176">
        <v>5770</v>
      </c>
      <c r="D151" s="14" t="s">
        <v>3689</v>
      </c>
      <c r="E151" s="10" t="s">
        <v>4063</v>
      </c>
      <c r="F151" s="9" t="s">
        <v>611</v>
      </c>
    </row>
    <row r="152" spans="1:6" ht="58.5" customHeight="1">
      <c r="A152" s="297">
        <v>150</v>
      </c>
      <c r="B152" s="14" t="s">
        <v>3116</v>
      </c>
      <c r="C152" s="176">
        <v>1500</v>
      </c>
      <c r="D152" s="14" t="s">
        <v>3254</v>
      </c>
      <c r="E152" s="10" t="s">
        <v>4064</v>
      </c>
      <c r="F152" s="26" t="s">
        <v>611</v>
      </c>
    </row>
    <row r="153" spans="1:6" ht="58.5" customHeight="1">
      <c r="A153" s="297">
        <v>151</v>
      </c>
      <c r="B153" s="14" t="s">
        <v>3117</v>
      </c>
      <c r="C153" s="176">
        <v>600</v>
      </c>
      <c r="D153" s="14" t="s">
        <v>3690</v>
      </c>
      <c r="E153" s="10" t="s">
        <v>4065</v>
      </c>
      <c r="F153" s="26" t="s">
        <v>3678</v>
      </c>
    </row>
    <row r="154" spans="1:6" s="13" customFormat="1" ht="58.5" customHeight="1">
      <c r="A154" s="297">
        <v>152</v>
      </c>
      <c r="B154" s="14" t="s">
        <v>3265</v>
      </c>
      <c r="C154" s="176">
        <v>80000</v>
      </c>
      <c r="D154" s="14" t="s">
        <v>3255</v>
      </c>
      <c r="E154" s="10" t="s">
        <v>4066</v>
      </c>
      <c r="F154" s="26" t="s">
        <v>3266</v>
      </c>
    </row>
    <row r="155" spans="1:6" ht="58.5" customHeight="1">
      <c r="A155" s="297">
        <v>153</v>
      </c>
      <c r="B155" s="14" t="s">
        <v>3691</v>
      </c>
      <c r="C155" s="176">
        <v>581512</v>
      </c>
      <c r="D155" s="14" t="s">
        <v>710</v>
      </c>
      <c r="E155" s="10" t="s">
        <v>4067</v>
      </c>
      <c r="F155" s="9" t="s">
        <v>611</v>
      </c>
    </row>
    <row r="156" spans="1:6" ht="58.5" customHeight="1">
      <c r="A156" s="297">
        <v>154</v>
      </c>
      <c r="B156" s="56" t="s">
        <v>3271</v>
      </c>
      <c r="C156" s="176">
        <v>30000</v>
      </c>
      <c r="D156" s="14" t="s">
        <v>710</v>
      </c>
      <c r="E156" s="10" t="s">
        <v>4068</v>
      </c>
      <c r="F156" s="79" t="s">
        <v>3267</v>
      </c>
    </row>
    <row r="157" spans="1:6" s="45" customFormat="1" ht="58.5" customHeight="1">
      <c r="A157" s="297">
        <v>155</v>
      </c>
      <c r="B157" s="14" t="s">
        <v>3118</v>
      </c>
      <c r="C157" s="176">
        <v>280000</v>
      </c>
      <c r="D157" s="14" t="s">
        <v>704</v>
      </c>
      <c r="E157" s="10" t="s">
        <v>4069</v>
      </c>
      <c r="F157" s="9" t="s">
        <v>611</v>
      </c>
    </row>
    <row r="158" spans="1:6" s="13" customFormat="1" ht="58.5" customHeight="1">
      <c r="A158" s="297">
        <v>156</v>
      </c>
      <c r="B158" s="56" t="s">
        <v>3270</v>
      </c>
      <c r="C158" s="176">
        <v>80000</v>
      </c>
      <c r="D158" s="14" t="s">
        <v>704</v>
      </c>
      <c r="E158" s="10" t="s">
        <v>4070</v>
      </c>
      <c r="F158" s="79" t="s">
        <v>3267</v>
      </c>
    </row>
    <row r="159" spans="1:6" s="45" customFormat="1" ht="58.5" customHeight="1">
      <c r="A159" s="297">
        <v>157</v>
      </c>
      <c r="B159" s="14" t="s">
        <v>3692</v>
      </c>
      <c r="C159" s="176">
        <v>5400</v>
      </c>
      <c r="D159" s="14" t="s">
        <v>714</v>
      </c>
      <c r="E159" s="10" t="s">
        <v>4071</v>
      </c>
      <c r="F159" s="9" t="s">
        <v>611</v>
      </c>
    </row>
    <row r="160" spans="1:6" ht="58.5" customHeight="1">
      <c r="A160" s="297">
        <v>158</v>
      </c>
      <c r="B160" s="14" t="s">
        <v>3693</v>
      </c>
      <c r="C160" s="176">
        <v>54000</v>
      </c>
      <c r="D160" s="14" t="s">
        <v>718</v>
      </c>
      <c r="E160" s="10" t="s">
        <v>4072</v>
      </c>
      <c r="F160" s="9" t="s">
        <v>611</v>
      </c>
    </row>
    <row r="161" spans="1:6" ht="58.5" customHeight="1">
      <c r="A161" s="297">
        <v>159</v>
      </c>
      <c r="B161" s="14" t="s">
        <v>3111</v>
      </c>
      <c r="C161" s="176">
        <v>2700</v>
      </c>
      <c r="D161" s="14" t="s">
        <v>723</v>
      </c>
      <c r="E161" s="10" t="s">
        <v>4073</v>
      </c>
      <c r="F161" s="9" t="s">
        <v>611</v>
      </c>
    </row>
    <row r="162" spans="1:6" ht="58.5" customHeight="1">
      <c r="A162" s="297">
        <v>160</v>
      </c>
      <c r="B162" s="14" t="s">
        <v>3694</v>
      </c>
      <c r="C162" s="176">
        <v>35010</v>
      </c>
      <c r="D162" s="14" t="s">
        <v>3695</v>
      </c>
      <c r="E162" s="10" t="s">
        <v>4074</v>
      </c>
      <c r="F162" s="26" t="s">
        <v>4363</v>
      </c>
    </row>
    <row r="163" spans="1:6" ht="58.5" customHeight="1">
      <c r="A163" s="297">
        <v>161</v>
      </c>
      <c r="B163" s="14" t="s">
        <v>3696</v>
      </c>
      <c r="C163" s="176">
        <v>630</v>
      </c>
      <c r="D163" s="14" t="s">
        <v>755</v>
      </c>
      <c r="E163" s="10" t="s">
        <v>4075</v>
      </c>
      <c r="F163" s="26" t="s">
        <v>4363</v>
      </c>
    </row>
    <row r="164" spans="1:6" ht="58.5" customHeight="1">
      <c r="A164" s="297">
        <v>162</v>
      </c>
      <c r="B164" s="14" t="s">
        <v>2277</v>
      </c>
      <c r="C164" s="176">
        <v>1960</v>
      </c>
      <c r="D164" s="14" t="s">
        <v>3697</v>
      </c>
      <c r="E164" s="10" t="s">
        <v>4017</v>
      </c>
      <c r="F164" s="26" t="s">
        <v>4363</v>
      </c>
    </row>
    <row r="165" spans="1:6" ht="58.5" customHeight="1">
      <c r="A165" s="297">
        <v>163</v>
      </c>
      <c r="B165" s="14" t="s">
        <v>3698</v>
      </c>
      <c r="C165" s="176">
        <v>51637</v>
      </c>
      <c r="D165" s="14" t="s">
        <v>3699</v>
      </c>
      <c r="E165" s="10" t="s">
        <v>4076</v>
      </c>
      <c r="F165" s="26" t="s">
        <v>4363</v>
      </c>
    </row>
    <row r="166" spans="1:6" ht="58.5" customHeight="1">
      <c r="A166" s="297">
        <v>164</v>
      </c>
      <c r="B166" s="14" t="s">
        <v>3937</v>
      </c>
      <c r="C166" s="176">
        <v>23846</v>
      </c>
      <c r="D166" s="14" t="s">
        <v>2605</v>
      </c>
      <c r="E166" s="10" t="s">
        <v>4079</v>
      </c>
      <c r="F166" s="26" t="s">
        <v>4363</v>
      </c>
    </row>
    <row r="167" spans="1:6" ht="58.5" customHeight="1">
      <c r="A167" s="297">
        <v>165</v>
      </c>
      <c r="B167" s="14" t="s">
        <v>3122</v>
      </c>
      <c r="C167" s="176">
        <v>21460</v>
      </c>
      <c r="D167" s="14" t="s">
        <v>3700</v>
      </c>
      <c r="E167" s="10" t="s">
        <v>4077</v>
      </c>
      <c r="F167" s="26" t="s">
        <v>4363</v>
      </c>
    </row>
    <row r="168" spans="1:6" ht="58.5" customHeight="1">
      <c r="A168" s="297">
        <v>166</v>
      </c>
      <c r="B168" s="27" t="s">
        <v>3123</v>
      </c>
      <c r="C168" s="176">
        <v>35702</v>
      </c>
      <c r="D168" s="27" t="s">
        <v>3701</v>
      </c>
      <c r="E168" s="10" t="s">
        <v>4076</v>
      </c>
      <c r="F168" s="26" t="s">
        <v>4363</v>
      </c>
    </row>
    <row r="169" spans="1:6" ht="58.5" customHeight="1">
      <c r="A169" s="297">
        <v>167</v>
      </c>
      <c r="B169" s="14" t="s">
        <v>768</v>
      </c>
      <c r="C169" s="176">
        <v>97812</v>
      </c>
      <c r="D169" s="14" t="s">
        <v>3699</v>
      </c>
      <c r="E169" s="10" t="s">
        <v>4077</v>
      </c>
      <c r="F169" s="26" t="s">
        <v>4363</v>
      </c>
    </row>
    <row r="170" spans="1:6" ht="58.5" customHeight="1">
      <c r="A170" s="297">
        <v>168</v>
      </c>
      <c r="B170" s="14" t="s">
        <v>2279</v>
      </c>
      <c r="C170" s="176">
        <v>1050</v>
      </c>
      <c r="D170" s="14" t="s">
        <v>3702</v>
      </c>
      <c r="E170" s="10" t="s">
        <v>4076</v>
      </c>
      <c r="F170" s="26" t="s">
        <v>4363</v>
      </c>
    </row>
    <row r="171" spans="1:6" ht="58.5" customHeight="1">
      <c r="A171" s="297">
        <v>169</v>
      </c>
      <c r="B171" s="14" t="s">
        <v>3424</v>
      </c>
      <c r="C171" s="176">
        <v>240</v>
      </c>
      <c r="D171" s="14" t="s">
        <v>3703</v>
      </c>
      <c r="E171" s="10" t="s">
        <v>4078</v>
      </c>
      <c r="F171" s="26" t="s">
        <v>4363</v>
      </c>
    </row>
    <row r="172" spans="1:6" ht="58.5" customHeight="1">
      <c r="A172" s="297">
        <v>170</v>
      </c>
      <c r="B172" s="14" t="s">
        <v>3970</v>
      </c>
      <c r="C172" s="176">
        <v>25350</v>
      </c>
      <c r="D172" s="14" t="s">
        <v>3272</v>
      </c>
      <c r="E172" s="10" t="s">
        <v>4080</v>
      </c>
      <c r="F172" s="26" t="s">
        <v>4363</v>
      </c>
    </row>
    <row r="173" spans="1:6" s="45" customFormat="1" ht="58.5" customHeight="1">
      <c r="A173" s="297">
        <v>171</v>
      </c>
      <c r="B173" s="14" t="s">
        <v>816</v>
      </c>
      <c r="C173" s="176">
        <v>338441</v>
      </c>
      <c r="D173" s="14" t="s">
        <v>817</v>
      </c>
      <c r="E173" s="10" t="s">
        <v>4081</v>
      </c>
      <c r="F173" s="26" t="s">
        <v>4363</v>
      </c>
    </row>
    <row r="174" spans="1:6" ht="58.5" customHeight="1">
      <c r="A174" s="297">
        <v>172</v>
      </c>
      <c r="B174" s="14" t="s">
        <v>883</v>
      </c>
      <c r="C174" s="176">
        <v>2200</v>
      </c>
      <c r="D174" s="14" t="s">
        <v>3421</v>
      </c>
      <c r="E174" s="10" t="s">
        <v>4082</v>
      </c>
      <c r="F174" s="26" t="s">
        <v>4363</v>
      </c>
    </row>
    <row r="175" spans="1:6" ht="58.5" customHeight="1">
      <c r="A175" s="297">
        <v>173</v>
      </c>
      <c r="B175" s="14" t="s">
        <v>887</v>
      </c>
      <c r="C175" s="176">
        <v>274047</v>
      </c>
      <c r="D175" s="14" t="s">
        <v>3422</v>
      </c>
      <c r="E175" s="10" t="s">
        <v>4083</v>
      </c>
      <c r="F175" s="26" t="s">
        <v>4363</v>
      </c>
    </row>
    <row r="176" spans="1:6" ht="58.5" customHeight="1">
      <c r="A176" s="297">
        <v>174</v>
      </c>
      <c r="B176" s="14" t="s">
        <v>3567</v>
      </c>
      <c r="C176" s="176">
        <v>75000</v>
      </c>
      <c r="D176" s="14" t="s">
        <v>817</v>
      </c>
      <c r="E176" s="10" t="s">
        <v>4084</v>
      </c>
      <c r="F176" s="26" t="s">
        <v>4363</v>
      </c>
    </row>
    <row r="177" spans="1:6" s="13" customFormat="1" ht="58.5" customHeight="1">
      <c r="A177" s="297">
        <v>175</v>
      </c>
      <c r="B177" s="14" t="s">
        <v>3283</v>
      </c>
      <c r="C177" s="176">
        <v>29700</v>
      </c>
      <c r="D177" s="14" t="s">
        <v>3284</v>
      </c>
      <c r="E177" s="10" t="s">
        <v>4085</v>
      </c>
      <c r="F177" s="26" t="s">
        <v>4363</v>
      </c>
    </row>
    <row r="178" spans="1:6" s="13" customFormat="1" ht="58.5" customHeight="1">
      <c r="A178" s="297">
        <v>176</v>
      </c>
      <c r="B178" s="14" t="s">
        <v>2280</v>
      </c>
      <c r="C178" s="176">
        <v>258</v>
      </c>
      <c r="D178" s="14" t="s">
        <v>2613</v>
      </c>
      <c r="E178" s="10" t="s">
        <v>4086</v>
      </c>
      <c r="F178" s="26" t="s">
        <v>4363</v>
      </c>
    </row>
    <row r="179" spans="1:6" ht="58.5" customHeight="1">
      <c r="A179" s="297">
        <v>177</v>
      </c>
      <c r="B179" s="14" t="s">
        <v>3938</v>
      </c>
      <c r="C179" s="176">
        <v>7200</v>
      </c>
      <c r="D179" s="14" t="s">
        <v>3971</v>
      </c>
      <c r="E179" s="10" t="s">
        <v>4087</v>
      </c>
      <c r="F179" s="26" t="s">
        <v>4363</v>
      </c>
    </row>
    <row r="180" spans="1:6" ht="58.5" customHeight="1">
      <c r="A180" s="297">
        <v>178</v>
      </c>
      <c r="B180" s="14" t="s">
        <v>3704</v>
      </c>
      <c r="C180" s="176">
        <v>4140</v>
      </c>
      <c r="D180" s="14" t="s">
        <v>3125</v>
      </c>
      <c r="E180" s="10" t="s">
        <v>4088</v>
      </c>
      <c r="F180" s="26" t="s">
        <v>4363</v>
      </c>
    </row>
    <row r="181" spans="1:6" ht="58.5" customHeight="1">
      <c r="A181" s="297">
        <v>179</v>
      </c>
      <c r="B181" s="14" t="s">
        <v>3705</v>
      </c>
      <c r="C181" s="176">
        <v>326174</v>
      </c>
      <c r="D181" s="14" t="s">
        <v>914</v>
      </c>
      <c r="E181" s="10" t="s">
        <v>4089</v>
      </c>
      <c r="F181" s="26" t="s">
        <v>4363</v>
      </c>
    </row>
    <row r="182" spans="1:6" s="45" customFormat="1" ht="58.5" customHeight="1">
      <c r="A182" s="297">
        <v>180</v>
      </c>
      <c r="B182" s="14" t="s">
        <v>3706</v>
      </c>
      <c r="C182" s="176">
        <v>30828</v>
      </c>
      <c r="D182" s="14" t="s">
        <v>3707</v>
      </c>
      <c r="E182" s="10" t="s">
        <v>4089</v>
      </c>
      <c r="F182" s="26" t="s">
        <v>4363</v>
      </c>
    </row>
    <row r="183" spans="1:6" s="236" customFormat="1" ht="58.5" customHeight="1">
      <c r="A183" s="297">
        <v>181</v>
      </c>
      <c r="B183" s="14" t="s">
        <v>3708</v>
      </c>
      <c r="C183" s="176">
        <v>1142</v>
      </c>
      <c r="D183" s="14" t="s">
        <v>3707</v>
      </c>
      <c r="E183" s="10" t="s">
        <v>4090</v>
      </c>
      <c r="F183" s="26" t="s">
        <v>4363</v>
      </c>
    </row>
    <row r="184" spans="1:6" s="236" customFormat="1" ht="58.5" customHeight="1">
      <c r="A184" s="297">
        <v>182</v>
      </c>
      <c r="B184" s="14" t="s">
        <v>972</v>
      </c>
      <c r="C184" s="176">
        <v>67846</v>
      </c>
      <c r="D184" s="14" t="s">
        <v>914</v>
      </c>
      <c r="E184" s="10" t="s">
        <v>4091</v>
      </c>
      <c r="F184" s="26" t="s">
        <v>4363</v>
      </c>
    </row>
    <row r="185" spans="1:6" s="41" customFormat="1" ht="58.5" customHeight="1">
      <c r="A185" s="297">
        <v>183</v>
      </c>
      <c r="B185" s="14" t="s">
        <v>975</v>
      </c>
      <c r="C185" s="176">
        <v>5276</v>
      </c>
      <c r="D185" s="14" t="s">
        <v>976</v>
      </c>
      <c r="E185" s="10" t="s">
        <v>3991</v>
      </c>
      <c r="F185" s="26" t="s">
        <v>4363</v>
      </c>
    </row>
    <row r="186" spans="1:6" ht="58.5" customHeight="1">
      <c r="A186" s="297">
        <v>184</v>
      </c>
      <c r="B186" s="36" t="s">
        <v>979</v>
      </c>
      <c r="C186" s="176">
        <v>6159</v>
      </c>
      <c r="D186" s="36" t="s">
        <v>2639</v>
      </c>
      <c r="E186" s="10" t="s">
        <v>3991</v>
      </c>
      <c r="F186" s="26" t="s">
        <v>4363</v>
      </c>
    </row>
    <row r="187" spans="1:6" ht="58.5" customHeight="1">
      <c r="A187" s="297">
        <v>185</v>
      </c>
      <c r="B187" s="36" t="s">
        <v>3709</v>
      </c>
      <c r="C187" s="176">
        <v>7100</v>
      </c>
      <c r="D187" s="36" t="s">
        <v>982</v>
      </c>
      <c r="E187" s="10" t="s">
        <v>4092</v>
      </c>
      <c r="F187" s="26" t="s">
        <v>4363</v>
      </c>
    </row>
    <row r="188" spans="1:6" ht="58.5" customHeight="1">
      <c r="A188" s="297">
        <v>186</v>
      </c>
      <c r="B188" s="36" t="s">
        <v>968</v>
      </c>
      <c r="C188" s="176">
        <v>18626</v>
      </c>
      <c r="D188" s="36" t="s">
        <v>969</v>
      </c>
      <c r="E188" s="10" t="s">
        <v>3939</v>
      </c>
      <c r="F188" s="26" t="s">
        <v>4363</v>
      </c>
    </row>
    <row r="189" spans="1:6" ht="58.5" customHeight="1">
      <c r="A189" s="297">
        <v>187</v>
      </c>
      <c r="B189" s="14" t="s">
        <v>4395</v>
      </c>
      <c r="C189" s="176">
        <v>12000</v>
      </c>
      <c r="D189" s="14" t="s">
        <v>985</v>
      </c>
      <c r="E189" s="10" t="s">
        <v>4093</v>
      </c>
      <c r="F189" s="26" t="s">
        <v>4363</v>
      </c>
    </row>
    <row r="190" spans="1:6" ht="58.5" customHeight="1">
      <c r="A190" s="297">
        <v>188</v>
      </c>
      <c r="B190" s="14" t="s">
        <v>4396</v>
      </c>
      <c r="C190" s="176">
        <v>101</v>
      </c>
      <c r="D190" s="14" t="s">
        <v>985</v>
      </c>
      <c r="E190" s="10" t="s">
        <v>4094</v>
      </c>
      <c r="F190" s="26" t="s">
        <v>4363</v>
      </c>
    </row>
    <row r="191" spans="1:6" ht="58.5" customHeight="1">
      <c r="A191" s="297">
        <v>189</v>
      </c>
      <c r="B191" s="14" t="s">
        <v>993</v>
      </c>
      <c r="C191" s="176">
        <v>17004</v>
      </c>
      <c r="D191" s="14" t="s">
        <v>985</v>
      </c>
      <c r="E191" s="10" t="s">
        <v>4095</v>
      </c>
      <c r="F191" s="26" t="s">
        <v>4363</v>
      </c>
    </row>
    <row r="192" spans="1:6" ht="58.5" customHeight="1">
      <c r="A192" s="297">
        <v>190</v>
      </c>
      <c r="B192" s="14" t="s">
        <v>996</v>
      </c>
      <c r="C192" s="176">
        <v>500</v>
      </c>
      <c r="D192" s="14" t="s">
        <v>997</v>
      </c>
      <c r="E192" s="10" t="s">
        <v>4017</v>
      </c>
      <c r="F192" s="26" t="s">
        <v>4363</v>
      </c>
    </row>
    <row r="193" spans="1:6" ht="58.5" customHeight="1">
      <c r="A193" s="297">
        <v>191</v>
      </c>
      <c r="B193" s="14" t="s">
        <v>4397</v>
      </c>
      <c r="C193" s="176">
        <v>130</v>
      </c>
      <c r="D193" s="14" t="s">
        <v>985</v>
      </c>
      <c r="E193" s="10" t="s">
        <v>4096</v>
      </c>
      <c r="F193" s="26" t="s">
        <v>4363</v>
      </c>
    </row>
    <row r="194" spans="1:6" s="41" customFormat="1" ht="58.5" customHeight="1">
      <c r="A194" s="297">
        <v>192</v>
      </c>
      <c r="B194" s="14" t="s">
        <v>3127</v>
      </c>
      <c r="C194" s="176">
        <v>518400</v>
      </c>
      <c r="D194" s="14" t="s">
        <v>3128</v>
      </c>
      <c r="E194" s="10" t="s">
        <v>3543</v>
      </c>
      <c r="F194" s="26" t="s">
        <v>4363</v>
      </c>
    </row>
    <row r="195" spans="1:6" s="13" customFormat="1" ht="58.5" customHeight="1">
      <c r="A195" s="297">
        <v>193</v>
      </c>
      <c r="B195" s="14" t="s">
        <v>3129</v>
      </c>
      <c r="C195" s="176">
        <v>7625</v>
      </c>
      <c r="D195" s="14" t="s">
        <v>3130</v>
      </c>
      <c r="E195" s="10" t="s">
        <v>3544</v>
      </c>
      <c r="F195" s="26" t="s">
        <v>4363</v>
      </c>
    </row>
    <row r="196" spans="1:6" s="41" customFormat="1" ht="58.5" customHeight="1">
      <c r="A196" s="297">
        <v>194</v>
      </c>
      <c r="B196" s="14" t="s">
        <v>3940</v>
      </c>
      <c r="C196" s="176">
        <v>4515</v>
      </c>
      <c r="D196" s="14" t="s">
        <v>3130</v>
      </c>
      <c r="E196" s="10" t="s">
        <v>3545</v>
      </c>
      <c r="F196" s="26" t="s">
        <v>4363</v>
      </c>
    </row>
    <row r="197" spans="1:6" s="236" customFormat="1" ht="58.5" customHeight="1">
      <c r="A197" s="297">
        <v>195</v>
      </c>
      <c r="B197" s="14" t="s">
        <v>3972</v>
      </c>
      <c r="C197" s="176">
        <v>97500</v>
      </c>
      <c r="D197" s="14" t="s">
        <v>3973</v>
      </c>
      <c r="E197" s="10" t="s">
        <v>3974</v>
      </c>
      <c r="F197" s="26" t="s">
        <v>4363</v>
      </c>
    </row>
    <row r="198" spans="1:6" s="236" customFormat="1" ht="58.5" customHeight="1">
      <c r="A198" s="297">
        <v>196</v>
      </c>
      <c r="B198" s="14" t="s">
        <v>3941</v>
      </c>
      <c r="C198" s="176">
        <v>3500</v>
      </c>
      <c r="D198" s="14" t="s">
        <v>1001</v>
      </c>
      <c r="E198" s="10" t="s">
        <v>3542</v>
      </c>
      <c r="F198" s="26" t="s">
        <v>4363</v>
      </c>
    </row>
    <row r="199" spans="1:6" s="41" customFormat="1" ht="58.5" customHeight="1">
      <c r="A199" s="297">
        <v>197</v>
      </c>
      <c r="B199" s="14" t="s">
        <v>3942</v>
      </c>
      <c r="C199" s="176">
        <v>35162</v>
      </c>
      <c r="D199" s="14" t="s">
        <v>3943</v>
      </c>
      <c r="E199" s="10" t="s">
        <v>3546</v>
      </c>
      <c r="F199" s="26" t="s">
        <v>4363</v>
      </c>
    </row>
    <row r="200" spans="1:6" s="13" customFormat="1" ht="58.5" customHeight="1">
      <c r="A200" s="297">
        <v>198</v>
      </c>
      <c r="B200" s="14" t="s">
        <v>3905</v>
      </c>
      <c r="C200" s="176">
        <v>9000</v>
      </c>
      <c r="D200" s="14" t="s">
        <v>3278</v>
      </c>
      <c r="E200" s="10" t="s">
        <v>3906</v>
      </c>
      <c r="F200" s="26" t="s">
        <v>4363</v>
      </c>
    </row>
    <row r="201" spans="1:6" s="45" customFormat="1" ht="58.5" customHeight="1">
      <c r="A201" s="297">
        <v>199</v>
      </c>
      <c r="B201" s="14" t="s">
        <v>3975</v>
      </c>
      <c r="C201" s="176">
        <v>4300</v>
      </c>
      <c r="D201" s="14" t="s">
        <v>3423</v>
      </c>
      <c r="E201" s="10" t="s">
        <v>3976</v>
      </c>
      <c r="F201" s="26" t="s">
        <v>4363</v>
      </c>
    </row>
    <row r="202" spans="1:6" s="13" customFormat="1" ht="58.5" customHeight="1">
      <c r="A202" s="297">
        <v>200</v>
      </c>
      <c r="B202" s="14" t="s">
        <v>3425</v>
      </c>
      <c r="C202" s="176">
        <v>2666</v>
      </c>
      <c r="D202" s="14" t="s">
        <v>3279</v>
      </c>
      <c r="E202" s="10" t="s">
        <v>3548</v>
      </c>
      <c r="F202" s="26" t="s">
        <v>4363</v>
      </c>
    </row>
    <row r="203" spans="1:6" ht="58.5" customHeight="1">
      <c r="A203" s="297">
        <v>201</v>
      </c>
      <c r="B203" s="14" t="s">
        <v>3426</v>
      </c>
      <c r="C203" s="176">
        <v>2000</v>
      </c>
      <c r="D203" s="14" t="s">
        <v>3427</v>
      </c>
      <c r="E203" s="10" t="s">
        <v>3550</v>
      </c>
      <c r="F203" s="26" t="s">
        <v>4363</v>
      </c>
    </row>
    <row r="204" spans="1:6" s="41" customFormat="1" ht="58.5" customHeight="1">
      <c r="A204" s="297">
        <v>202</v>
      </c>
      <c r="B204" s="14" t="s">
        <v>2291</v>
      </c>
      <c r="C204" s="176">
        <v>700050</v>
      </c>
      <c r="D204" s="14" t="s">
        <v>3950</v>
      </c>
      <c r="E204" s="10" t="s">
        <v>4097</v>
      </c>
      <c r="F204" s="26" t="s">
        <v>4363</v>
      </c>
    </row>
    <row r="205" spans="1:6" ht="58.5" customHeight="1">
      <c r="A205" s="297">
        <v>203</v>
      </c>
      <c r="B205" s="14" t="s">
        <v>3921</v>
      </c>
      <c r="C205" s="176">
        <v>110394</v>
      </c>
      <c r="D205" s="14" t="s">
        <v>3280</v>
      </c>
      <c r="E205" s="10" t="s">
        <v>3549</v>
      </c>
      <c r="F205" s="26" t="s">
        <v>4363</v>
      </c>
    </row>
    <row r="206" spans="1:6" ht="58.5" customHeight="1">
      <c r="A206" s="297">
        <v>204</v>
      </c>
      <c r="B206" s="14" t="s">
        <v>3420</v>
      </c>
      <c r="C206" s="176">
        <v>1601558</v>
      </c>
      <c r="D206" s="14" t="s">
        <v>3273</v>
      </c>
      <c r="E206" s="10" t="s">
        <v>4098</v>
      </c>
      <c r="F206" s="26" t="s">
        <v>4363</v>
      </c>
    </row>
    <row r="207" spans="1:6" ht="58.5" customHeight="1">
      <c r="A207" s="297">
        <v>205</v>
      </c>
      <c r="B207" s="14" t="s">
        <v>823</v>
      </c>
      <c r="C207" s="176">
        <v>5275282</v>
      </c>
      <c r="D207" s="14" t="s">
        <v>3274</v>
      </c>
      <c r="E207" s="10" t="s">
        <v>4099</v>
      </c>
      <c r="F207" s="26" t="s">
        <v>4363</v>
      </c>
    </row>
    <row r="208" spans="1:6" ht="58.5" customHeight="1">
      <c r="A208" s="297">
        <v>206</v>
      </c>
      <c r="B208" s="14" t="s">
        <v>3275</v>
      </c>
      <c r="C208" s="176">
        <v>30000</v>
      </c>
      <c r="D208" s="14" t="s">
        <v>3273</v>
      </c>
      <c r="E208" s="10" t="s">
        <v>4100</v>
      </c>
      <c r="F208" s="26" t="s">
        <v>4363</v>
      </c>
    </row>
    <row r="209" spans="1:6" s="13" customFormat="1" ht="58.5" customHeight="1">
      <c r="A209" s="297">
        <v>207</v>
      </c>
      <c r="B209" s="14" t="s">
        <v>3276</v>
      </c>
      <c r="C209" s="176">
        <v>127000</v>
      </c>
      <c r="D209" s="14" t="s">
        <v>3273</v>
      </c>
      <c r="E209" s="10" t="s">
        <v>4101</v>
      </c>
      <c r="F209" s="26" t="s">
        <v>4363</v>
      </c>
    </row>
    <row r="210" spans="1:6" s="13" customFormat="1" ht="58.5" customHeight="1">
      <c r="A210" s="297">
        <v>208</v>
      </c>
      <c r="B210" s="14" t="s">
        <v>2284</v>
      </c>
      <c r="C210" s="176">
        <v>134800</v>
      </c>
      <c r="D210" s="14" t="s">
        <v>3277</v>
      </c>
      <c r="E210" s="10" t="s">
        <v>4102</v>
      </c>
      <c r="F210" s="26" t="s">
        <v>4363</v>
      </c>
    </row>
    <row r="211" spans="1:6" s="13" customFormat="1" ht="58.5" customHeight="1">
      <c r="A211" s="297">
        <v>209</v>
      </c>
      <c r="B211" s="14" t="s">
        <v>2285</v>
      </c>
      <c r="C211" s="176">
        <v>36000</v>
      </c>
      <c r="D211" s="14" t="s">
        <v>2623</v>
      </c>
      <c r="E211" s="10" t="s">
        <v>4103</v>
      </c>
      <c r="F211" s="26" t="s">
        <v>4363</v>
      </c>
    </row>
    <row r="212" spans="1:6" s="13" customFormat="1" ht="58.5" customHeight="1">
      <c r="A212" s="297">
        <v>210</v>
      </c>
      <c r="B212" s="14" t="s">
        <v>839</v>
      </c>
      <c r="C212" s="176">
        <v>12448</v>
      </c>
      <c r="D212" s="14" t="s">
        <v>840</v>
      </c>
      <c r="E212" s="10" t="s">
        <v>4104</v>
      </c>
      <c r="F212" s="26" t="s">
        <v>4363</v>
      </c>
    </row>
    <row r="213" spans="1:6" ht="58.5" customHeight="1">
      <c r="A213" s="297">
        <v>211</v>
      </c>
      <c r="B213" s="14" t="s">
        <v>843</v>
      </c>
      <c r="C213" s="176">
        <v>6576</v>
      </c>
      <c r="D213" s="14" t="s">
        <v>2093</v>
      </c>
      <c r="E213" s="10" t="s">
        <v>4105</v>
      </c>
      <c r="F213" s="26" t="s">
        <v>4363</v>
      </c>
    </row>
    <row r="214" spans="1:6" ht="58.5" customHeight="1">
      <c r="A214" s="297">
        <v>212</v>
      </c>
      <c r="B214" s="14" t="s">
        <v>3282</v>
      </c>
      <c r="C214" s="176">
        <v>98929</v>
      </c>
      <c r="D214" s="14" t="s">
        <v>3273</v>
      </c>
      <c r="E214" s="10" t="s">
        <v>4098</v>
      </c>
      <c r="F214" s="26" t="s">
        <v>4363</v>
      </c>
    </row>
    <row r="215" spans="1:6" s="235" customFormat="1" ht="58.5" customHeight="1">
      <c r="A215" s="297">
        <v>213</v>
      </c>
      <c r="B215" s="14" t="s">
        <v>1006</v>
      </c>
      <c r="C215" s="176">
        <f>2367372+4389</f>
        <v>2371761</v>
      </c>
      <c r="D215" s="14" t="s">
        <v>3126</v>
      </c>
      <c r="E215" s="10" t="s">
        <v>4017</v>
      </c>
      <c r="F215" s="26" t="s">
        <v>4363</v>
      </c>
    </row>
    <row r="216" spans="1:6" s="45" customFormat="1" ht="58.5" customHeight="1">
      <c r="A216" s="297">
        <v>214</v>
      </c>
      <c r="B216" s="14" t="s">
        <v>1009</v>
      </c>
      <c r="C216" s="176">
        <v>75662</v>
      </c>
      <c r="D216" s="14" t="s">
        <v>3710</v>
      </c>
      <c r="E216" s="10" t="s">
        <v>4106</v>
      </c>
      <c r="F216" s="26" t="s">
        <v>4363</v>
      </c>
    </row>
    <row r="217" spans="1:6" ht="58.5" customHeight="1">
      <c r="A217" s="297">
        <v>215</v>
      </c>
      <c r="B217" s="14" t="s">
        <v>3568</v>
      </c>
      <c r="C217" s="176">
        <f>2347005+10101</f>
        <v>2357106</v>
      </c>
      <c r="D217" s="14" t="s">
        <v>3944</v>
      </c>
      <c r="E217" s="10" t="s">
        <v>4106</v>
      </c>
      <c r="F217" s="26" t="s">
        <v>4363</v>
      </c>
    </row>
    <row r="218" spans="1:6" s="13" customFormat="1" ht="58.5" customHeight="1">
      <c r="A218" s="297">
        <v>216</v>
      </c>
      <c r="B218" s="14" t="s">
        <v>3945</v>
      </c>
      <c r="C218" s="176">
        <v>33142</v>
      </c>
      <c r="D218" s="14" t="s">
        <v>3946</v>
      </c>
      <c r="E218" s="10" t="s">
        <v>4107</v>
      </c>
      <c r="F218" s="26" t="s">
        <v>4363</v>
      </c>
    </row>
    <row r="219" spans="1:6" s="41" customFormat="1" ht="58.5" customHeight="1">
      <c r="A219" s="297">
        <v>217</v>
      </c>
      <c r="B219" s="14" t="s">
        <v>3947</v>
      </c>
      <c r="C219" s="176">
        <v>2977041</v>
      </c>
      <c r="D219" s="14" t="s">
        <v>3948</v>
      </c>
      <c r="E219" s="10" t="s">
        <v>4108</v>
      </c>
      <c r="F219" s="26" t="s">
        <v>4363</v>
      </c>
    </row>
    <row r="220" spans="1:6" s="41" customFormat="1" ht="58.5" customHeight="1">
      <c r="A220" s="297">
        <v>218</v>
      </c>
      <c r="B220" s="14" t="s">
        <v>3949</v>
      </c>
      <c r="C220" s="176">
        <v>640500</v>
      </c>
      <c r="D220" s="14" t="s">
        <v>908</v>
      </c>
      <c r="E220" s="10" t="s">
        <v>4109</v>
      </c>
      <c r="F220" s="26" t="s">
        <v>4363</v>
      </c>
    </row>
    <row r="221" spans="1:6" s="41" customFormat="1" ht="58.5" customHeight="1">
      <c r="A221" s="297">
        <v>219</v>
      </c>
      <c r="B221" s="14" t="s">
        <v>3951</v>
      </c>
      <c r="C221" s="176">
        <v>2400</v>
      </c>
      <c r="D221" s="14" t="s">
        <v>3952</v>
      </c>
      <c r="E221" s="10" t="s">
        <v>4110</v>
      </c>
      <c r="F221" s="26" t="s">
        <v>4363</v>
      </c>
    </row>
    <row r="222" spans="1:6" s="41" customFormat="1" ht="58.5" customHeight="1">
      <c r="A222" s="297">
        <v>220</v>
      </c>
      <c r="B222" s="14" t="s">
        <v>2295</v>
      </c>
      <c r="C222" s="176">
        <v>497800</v>
      </c>
      <c r="D222" s="14" t="s">
        <v>2613</v>
      </c>
      <c r="E222" s="10" t="s">
        <v>4111</v>
      </c>
      <c r="F222" s="26" t="s">
        <v>4363</v>
      </c>
    </row>
    <row r="223" spans="1:6" ht="58.5" customHeight="1">
      <c r="A223" s="297">
        <v>221</v>
      </c>
      <c r="B223" s="14" t="s">
        <v>3131</v>
      </c>
      <c r="C223" s="176">
        <v>17500</v>
      </c>
      <c r="D223" s="14" t="s">
        <v>3278</v>
      </c>
      <c r="E223" s="10" t="s">
        <v>4112</v>
      </c>
      <c r="F223" s="26" t="s">
        <v>4363</v>
      </c>
    </row>
    <row r="224" spans="1:6" s="236" customFormat="1" ht="58.5" customHeight="1">
      <c r="A224" s="297">
        <v>222</v>
      </c>
      <c r="B224" s="14" t="s">
        <v>3547</v>
      </c>
      <c r="C224" s="176">
        <v>353250</v>
      </c>
      <c r="D224" s="14" t="s">
        <v>908</v>
      </c>
      <c r="E224" s="10" t="s">
        <v>4113</v>
      </c>
      <c r="F224" s="26" t="s">
        <v>4363</v>
      </c>
    </row>
    <row r="225" spans="1:6" s="273" customFormat="1" ht="58.5" customHeight="1">
      <c r="A225" s="297">
        <v>223</v>
      </c>
      <c r="B225" s="14" t="s">
        <v>3576</v>
      </c>
      <c r="C225" s="176">
        <v>37702</v>
      </c>
      <c r="D225" s="14" t="s">
        <v>3953</v>
      </c>
      <c r="E225" s="10" t="s">
        <v>4114</v>
      </c>
      <c r="F225" s="26" t="s">
        <v>4363</v>
      </c>
    </row>
    <row r="226" spans="1:6" s="273" customFormat="1" ht="58.5" customHeight="1">
      <c r="A226" s="297">
        <v>224</v>
      </c>
      <c r="B226" s="14" t="s">
        <v>3132</v>
      </c>
      <c r="C226" s="176">
        <v>36000</v>
      </c>
      <c r="D226" s="14" t="s">
        <v>3954</v>
      </c>
      <c r="E226" s="10" t="s">
        <v>4115</v>
      </c>
      <c r="F226" s="26" t="s">
        <v>4363</v>
      </c>
    </row>
    <row r="227" spans="1:6" s="13" customFormat="1" ht="58.5" customHeight="1">
      <c r="A227" s="297">
        <v>225</v>
      </c>
      <c r="B227" s="14" t="s">
        <v>3955</v>
      </c>
      <c r="C227" s="176">
        <v>50000</v>
      </c>
      <c r="D227" s="14" t="s">
        <v>3281</v>
      </c>
      <c r="E227" s="10" t="s">
        <v>4116</v>
      </c>
      <c r="F227" s="26" t="s">
        <v>4363</v>
      </c>
    </row>
    <row r="228" spans="1:6" s="13" customFormat="1" ht="58.5" customHeight="1">
      <c r="A228" s="297">
        <v>226</v>
      </c>
      <c r="B228" s="14" t="s">
        <v>3428</v>
      </c>
      <c r="C228" s="176">
        <v>11400</v>
      </c>
      <c r="D228" s="14" t="s">
        <v>3429</v>
      </c>
      <c r="E228" s="10" t="s">
        <v>4117</v>
      </c>
      <c r="F228" s="26" t="s">
        <v>4363</v>
      </c>
    </row>
    <row r="229" spans="1:6" ht="58.5" customHeight="1">
      <c r="A229" s="297">
        <v>227</v>
      </c>
      <c r="B229" s="14" t="s">
        <v>3551</v>
      </c>
      <c r="C229" s="176">
        <v>7280</v>
      </c>
      <c r="D229" s="14" t="s">
        <v>3577</v>
      </c>
      <c r="E229" s="10" t="s">
        <v>4118</v>
      </c>
      <c r="F229" s="26" t="s">
        <v>4363</v>
      </c>
    </row>
    <row r="230" spans="1:6" s="41" customFormat="1" ht="58.5" customHeight="1">
      <c r="A230" s="297">
        <v>228</v>
      </c>
      <c r="B230" s="14" t="s">
        <v>3711</v>
      </c>
      <c r="C230" s="176">
        <v>127008</v>
      </c>
      <c r="D230" s="14" t="s">
        <v>2618</v>
      </c>
      <c r="E230" s="10" t="s">
        <v>4119</v>
      </c>
      <c r="F230" s="26" t="s">
        <v>4363</v>
      </c>
    </row>
    <row r="231" spans="1:6" ht="58.5" customHeight="1">
      <c r="A231" s="297">
        <v>229</v>
      </c>
      <c r="B231" s="27" t="s">
        <v>772</v>
      </c>
      <c r="C231" s="176">
        <v>171711</v>
      </c>
      <c r="D231" s="27" t="s">
        <v>773</v>
      </c>
      <c r="E231" s="10" t="s">
        <v>4120</v>
      </c>
      <c r="F231" s="26" t="s">
        <v>4363</v>
      </c>
    </row>
    <row r="232" spans="1:6" ht="58.5" customHeight="1">
      <c r="A232" s="297">
        <v>230</v>
      </c>
      <c r="B232" s="14" t="s">
        <v>2281</v>
      </c>
      <c r="C232" s="176">
        <v>800</v>
      </c>
      <c r="D232" s="14" t="s">
        <v>3712</v>
      </c>
      <c r="E232" s="10" t="s">
        <v>4121</v>
      </c>
      <c r="F232" s="26" t="s">
        <v>4363</v>
      </c>
    </row>
    <row r="233" spans="1:6" ht="58.5" customHeight="1">
      <c r="A233" s="297">
        <v>231</v>
      </c>
      <c r="B233" s="14" t="s">
        <v>3713</v>
      </c>
      <c r="C233" s="176">
        <v>220</v>
      </c>
      <c r="D233" s="14" t="s">
        <v>788</v>
      </c>
      <c r="E233" s="10" t="s">
        <v>3992</v>
      </c>
      <c r="F233" s="26" t="s">
        <v>4363</v>
      </c>
    </row>
    <row r="234" spans="1:6" ht="58.5" customHeight="1">
      <c r="A234" s="297">
        <v>232</v>
      </c>
      <c r="B234" s="14" t="s">
        <v>790</v>
      </c>
      <c r="C234" s="176">
        <v>94</v>
      </c>
      <c r="D234" s="14" t="s">
        <v>791</v>
      </c>
      <c r="E234" s="10" t="s">
        <v>3992</v>
      </c>
      <c r="F234" s="26" t="s">
        <v>4363</v>
      </c>
    </row>
    <row r="235" spans="1:6" ht="58.5" customHeight="1">
      <c r="A235" s="297">
        <v>233</v>
      </c>
      <c r="B235" s="14" t="s">
        <v>793</v>
      </c>
      <c r="C235" s="176">
        <v>75</v>
      </c>
      <c r="D235" s="14" t="s">
        <v>794</v>
      </c>
      <c r="E235" s="10" t="s">
        <v>3992</v>
      </c>
      <c r="F235" s="26" t="s">
        <v>4363</v>
      </c>
    </row>
    <row r="236" spans="1:6" ht="58.5" customHeight="1">
      <c r="A236" s="297">
        <v>234</v>
      </c>
      <c r="B236" s="14" t="s">
        <v>3714</v>
      </c>
      <c r="C236" s="176">
        <v>100</v>
      </c>
      <c r="D236" s="14" t="s">
        <v>794</v>
      </c>
      <c r="E236" s="10" t="s">
        <v>3992</v>
      </c>
      <c r="F236" s="26" t="s">
        <v>4363</v>
      </c>
    </row>
    <row r="237" spans="1:6" ht="58.5" customHeight="1">
      <c r="A237" s="297">
        <v>235</v>
      </c>
      <c r="B237" s="14" t="s">
        <v>3715</v>
      </c>
      <c r="C237" s="176">
        <v>32697</v>
      </c>
      <c r="D237" s="14" t="s">
        <v>3124</v>
      </c>
      <c r="E237" s="10" t="s">
        <v>3991</v>
      </c>
      <c r="F237" s="26" t="s">
        <v>4363</v>
      </c>
    </row>
    <row r="238" spans="1:6" s="13" customFormat="1" ht="58.5" customHeight="1">
      <c r="A238" s="297">
        <v>236</v>
      </c>
      <c r="B238" s="14" t="s">
        <v>899</v>
      </c>
      <c r="C238" s="176">
        <v>92899</v>
      </c>
      <c r="D238" s="14" t="s">
        <v>809</v>
      </c>
      <c r="E238" s="10" t="s">
        <v>3991</v>
      </c>
      <c r="F238" s="26" t="s">
        <v>4363</v>
      </c>
    </row>
    <row r="239" spans="1:6" ht="58.5" customHeight="1">
      <c r="A239" s="297">
        <v>237</v>
      </c>
      <c r="B239" s="14" t="s">
        <v>3716</v>
      </c>
      <c r="C239" s="176">
        <v>715830</v>
      </c>
      <c r="D239" s="14" t="s">
        <v>3419</v>
      </c>
      <c r="E239" s="10" t="s">
        <v>4122</v>
      </c>
      <c r="F239" s="26" t="s">
        <v>4363</v>
      </c>
    </row>
    <row r="240" spans="1:6" ht="58.5" customHeight="1">
      <c r="A240" s="297">
        <v>238</v>
      </c>
      <c r="B240" s="14" t="s">
        <v>4377</v>
      </c>
      <c r="C240" s="176">
        <f>38771+14749</f>
        <v>53520</v>
      </c>
      <c r="D240" s="9" t="s">
        <v>3717</v>
      </c>
      <c r="E240" s="10" t="s">
        <v>4123</v>
      </c>
      <c r="F240" s="26" t="s">
        <v>4363</v>
      </c>
    </row>
    <row r="241" spans="1:6" s="41" customFormat="1" ht="58.5" customHeight="1">
      <c r="A241" s="297">
        <v>239</v>
      </c>
      <c r="B241" s="14" t="s">
        <v>4378</v>
      </c>
      <c r="C241" s="176">
        <f>9807+2375</f>
        <v>12182</v>
      </c>
      <c r="D241" s="9" t="s">
        <v>24</v>
      </c>
      <c r="E241" s="10" t="s">
        <v>4124</v>
      </c>
      <c r="F241" s="26" t="s">
        <v>4363</v>
      </c>
    </row>
    <row r="242" spans="1:6" ht="58.5" customHeight="1">
      <c r="A242" s="297">
        <v>240</v>
      </c>
      <c r="B242" s="14" t="s">
        <v>4379</v>
      </c>
      <c r="C242" s="176">
        <v>92799</v>
      </c>
      <c r="D242" s="9" t="s">
        <v>3718</v>
      </c>
      <c r="E242" s="10" t="s">
        <v>4123</v>
      </c>
      <c r="F242" s="26" t="s">
        <v>4363</v>
      </c>
    </row>
    <row r="243" spans="1:6" s="13" customFormat="1" ht="58.5" customHeight="1">
      <c r="A243" s="297">
        <v>241</v>
      </c>
      <c r="B243" s="14" t="s">
        <v>4380</v>
      </c>
      <c r="C243" s="176">
        <v>3106</v>
      </c>
      <c r="D243" s="9" t="s">
        <v>809</v>
      </c>
      <c r="E243" s="10" t="s">
        <v>4124</v>
      </c>
      <c r="F243" s="26" t="s">
        <v>4363</v>
      </c>
    </row>
    <row r="244" spans="1:6" s="41" customFormat="1" ht="58.5" customHeight="1">
      <c r="A244" s="297">
        <v>242</v>
      </c>
      <c r="B244" s="14" t="s">
        <v>904</v>
      </c>
      <c r="C244" s="176">
        <v>1193746</v>
      </c>
      <c r="D244" s="36" t="s">
        <v>3719</v>
      </c>
      <c r="E244" s="10" t="s">
        <v>4122</v>
      </c>
      <c r="F244" s="26" t="s">
        <v>4363</v>
      </c>
    </row>
    <row r="245" spans="1:6" ht="58.5" customHeight="1">
      <c r="A245" s="297">
        <v>243</v>
      </c>
      <c r="B245" s="14" t="s">
        <v>3720</v>
      </c>
      <c r="C245" s="176">
        <v>730</v>
      </c>
      <c r="D245" s="14" t="s">
        <v>3721</v>
      </c>
      <c r="E245" s="10" t="s">
        <v>3992</v>
      </c>
      <c r="F245" s="9" t="s">
        <v>1021</v>
      </c>
    </row>
    <row r="246" spans="1:6" s="13" customFormat="1" ht="58.5" customHeight="1">
      <c r="A246" s="297">
        <v>244</v>
      </c>
      <c r="B246" s="14" t="s">
        <v>1428</v>
      </c>
      <c r="C246" s="176">
        <v>900</v>
      </c>
      <c r="D246" s="14" t="s">
        <v>1429</v>
      </c>
      <c r="E246" s="10" t="s">
        <v>3992</v>
      </c>
      <c r="F246" s="9" t="s">
        <v>1021</v>
      </c>
    </row>
    <row r="247" spans="1:6" ht="58.5" customHeight="1">
      <c r="A247" s="297">
        <v>245</v>
      </c>
      <c r="B247" s="14" t="s">
        <v>1028</v>
      </c>
      <c r="C247" s="176">
        <v>200</v>
      </c>
      <c r="D247" s="14" t="s">
        <v>1029</v>
      </c>
      <c r="E247" s="10" t="s">
        <v>4017</v>
      </c>
      <c r="F247" s="9" t="s">
        <v>1021</v>
      </c>
    </row>
    <row r="248" spans="1:6" s="41" customFormat="1" ht="58.5" customHeight="1">
      <c r="A248" s="297">
        <v>246</v>
      </c>
      <c r="B248" s="14" t="s">
        <v>1031</v>
      </c>
      <c r="C248" s="176">
        <v>1700</v>
      </c>
      <c r="D248" s="14" t="s">
        <v>1032</v>
      </c>
      <c r="E248" s="10" t="s">
        <v>4017</v>
      </c>
      <c r="F248" s="9" t="s">
        <v>1021</v>
      </c>
    </row>
    <row r="249" spans="1:6" s="41" customFormat="1" ht="58.5" customHeight="1">
      <c r="A249" s="297">
        <v>247</v>
      </c>
      <c r="B249" s="14" t="s">
        <v>1034</v>
      </c>
      <c r="C249" s="176">
        <v>4300</v>
      </c>
      <c r="D249" s="14" t="s">
        <v>1032</v>
      </c>
      <c r="E249" s="10" t="s">
        <v>4017</v>
      </c>
      <c r="F249" s="9" t="s">
        <v>1021</v>
      </c>
    </row>
    <row r="250" spans="1:6" s="41" customFormat="1" ht="58.5" customHeight="1">
      <c r="A250" s="297">
        <v>248</v>
      </c>
      <c r="B250" s="14" t="s">
        <v>3722</v>
      </c>
      <c r="C250" s="176">
        <v>247323</v>
      </c>
      <c r="D250" s="14" t="s">
        <v>809</v>
      </c>
      <c r="E250" s="10" t="s">
        <v>4017</v>
      </c>
      <c r="F250" s="9" t="s">
        <v>1021</v>
      </c>
    </row>
    <row r="251" spans="1:6" s="41" customFormat="1" ht="58.5" customHeight="1">
      <c r="A251" s="297">
        <v>249</v>
      </c>
      <c r="B251" s="14" t="s">
        <v>3430</v>
      </c>
      <c r="C251" s="176">
        <v>1092989</v>
      </c>
      <c r="D251" s="14" t="s">
        <v>809</v>
      </c>
      <c r="E251" s="10" t="s">
        <v>4017</v>
      </c>
      <c r="F251" s="9" t="s">
        <v>1021</v>
      </c>
    </row>
    <row r="252" spans="1:6" s="41" customFormat="1" ht="58.5" customHeight="1">
      <c r="A252" s="297">
        <v>250</v>
      </c>
      <c r="B252" s="14" t="s">
        <v>3146</v>
      </c>
      <c r="C252" s="176">
        <v>11400</v>
      </c>
      <c r="D252" s="14" t="s">
        <v>1393</v>
      </c>
      <c r="E252" s="10" t="s">
        <v>4125</v>
      </c>
      <c r="F252" s="9" t="s">
        <v>1021</v>
      </c>
    </row>
    <row r="253" spans="1:6" s="41" customFormat="1" ht="58.5" customHeight="1">
      <c r="A253" s="297">
        <v>251</v>
      </c>
      <c r="B253" s="14" t="s">
        <v>2331</v>
      </c>
      <c r="C253" s="176">
        <v>28050</v>
      </c>
      <c r="D253" s="14" t="s">
        <v>3723</v>
      </c>
      <c r="E253" s="10" t="s">
        <v>4126</v>
      </c>
      <c r="F253" s="9" t="s">
        <v>1021</v>
      </c>
    </row>
    <row r="254" spans="1:6" s="41" customFormat="1" ht="58.5" customHeight="1">
      <c r="A254" s="297">
        <v>252</v>
      </c>
      <c r="B254" s="56" t="s">
        <v>3293</v>
      </c>
      <c r="C254" s="176">
        <v>46416</v>
      </c>
      <c r="D254" s="14" t="s">
        <v>809</v>
      </c>
      <c r="E254" s="10" t="s">
        <v>4017</v>
      </c>
      <c r="F254" s="9" t="s">
        <v>1021</v>
      </c>
    </row>
    <row r="255" spans="1:6" s="41" customFormat="1" ht="58.5" customHeight="1">
      <c r="A255" s="297">
        <v>253</v>
      </c>
      <c r="B255" s="14" t="s">
        <v>1040</v>
      </c>
      <c r="C255" s="176">
        <v>116264</v>
      </c>
      <c r="D255" s="14" t="s">
        <v>809</v>
      </c>
      <c r="E255" s="10" t="s">
        <v>4017</v>
      </c>
      <c r="F255" s="9" t="s">
        <v>1021</v>
      </c>
    </row>
    <row r="256" spans="1:6" ht="58.5" customHeight="1">
      <c r="A256" s="297">
        <v>254</v>
      </c>
      <c r="B256" s="14" t="s">
        <v>1041</v>
      </c>
      <c r="C256" s="176">
        <v>545489</v>
      </c>
      <c r="D256" s="14" t="s">
        <v>809</v>
      </c>
      <c r="E256" s="10" t="s">
        <v>4017</v>
      </c>
      <c r="F256" s="9" t="s">
        <v>1021</v>
      </c>
    </row>
    <row r="257" spans="1:6" s="45" customFormat="1" ht="58.5" customHeight="1">
      <c r="A257" s="297">
        <v>255</v>
      </c>
      <c r="B257" s="14" t="s">
        <v>2300</v>
      </c>
      <c r="C257" s="176">
        <v>12909</v>
      </c>
      <c r="D257" s="14" t="s">
        <v>3285</v>
      </c>
      <c r="E257" s="10" t="s">
        <v>3991</v>
      </c>
      <c r="F257" s="9" t="s">
        <v>1021</v>
      </c>
    </row>
    <row r="258" spans="1:6" s="41" customFormat="1" ht="58.5" customHeight="1">
      <c r="A258" s="297">
        <v>256</v>
      </c>
      <c r="B258" s="14" t="s">
        <v>1044</v>
      </c>
      <c r="C258" s="176">
        <v>101194</v>
      </c>
      <c r="D258" s="14" t="s">
        <v>809</v>
      </c>
      <c r="E258" s="10" t="s">
        <v>4017</v>
      </c>
      <c r="F258" s="9" t="s">
        <v>1021</v>
      </c>
    </row>
    <row r="259" spans="1:6" s="41" customFormat="1" ht="58.5" customHeight="1">
      <c r="A259" s="297">
        <v>257</v>
      </c>
      <c r="B259" s="14" t="s">
        <v>1046</v>
      </c>
      <c r="C259" s="176">
        <v>2520606</v>
      </c>
      <c r="D259" s="14" t="s">
        <v>1047</v>
      </c>
      <c r="E259" s="10" t="s">
        <v>3991</v>
      </c>
      <c r="F259" s="9" t="s">
        <v>1021</v>
      </c>
    </row>
    <row r="260" spans="1:6" s="41" customFormat="1" ht="58.5" customHeight="1">
      <c r="A260" s="297">
        <v>258</v>
      </c>
      <c r="B260" s="14" t="s">
        <v>1048</v>
      </c>
      <c r="C260" s="176">
        <v>1182371</v>
      </c>
      <c r="D260" s="14" t="s">
        <v>1049</v>
      </c>
      <c r="E260" s="10" t="s">
        <v>3991</v>
      </c>
      <c r="F260" s="9" t="s">
        <v>1021</v>
      </c>
    </row>
    <row r="261" spans="1:6" s="45" customFormat="1" ht="58.5" customHeight="1">
      <c r="A261" s="297">
        <v>259</v>
      </c>
      <c r="B261" s="14" t="s">
        <v>1052</v>
      </c>
      <c r="C261" s="176">
        <v>65602</v>
      </c>
      <c r="D261" s="14" t="s">
        <v>1053</v>
      </c>
      <c r="E261" s="10" t="s">
        <v>4127</v>
      </c>
      <c r="F261" s="9" t="s">
        <v>1021</v>
      </c>
    </row>
    <row r="262" spans="1:6" ht="58.5" customHeight="1">
      <c r="A262" s="297">
        <v>260</v>
      </c>
      <c r="B262" s="14" t="s">
        <v>3286</v>
      </c>
      <c r="C262" s="176">
        <v>4063</v>
      </c>
      <c r="D262" s="14" t="s">
        <v>3134</v>
      </c>
      <c r="E262" s="10" t="s">
        <v>3992</v>
      </c>
      <c r="F262" s="9" t="s">
        <v>1021</v>
      </c>
    </row>
    <row r="263" spans="1:6" s="45" customFormat="1" ht="58.5" customHeight="1">
      <c r="A263" s="297">
        <v>261</v>
      </c>
      <c r="B263" s="14" t="s">
        <v>2301</v>
      </c>
      <c r="C263" s="176">
        <v>66744</v>
      </c>
      <c r="D263" s="14" t="s">
        <v>3135</v>
      </c>
      <c r="E263" s="10" t="s">
        <v>4128</v>
      </c>
      <c r="F263" s="9" t="s">
        <v>1021</v>
      </c>
    </row>
    <row r="264" spans="1:6" s="41" customFormat="1" ht="58.5" customHeight="1">
      <c r="A264" s="297">
        <v>262</v>
      </c>
      <c r="B264" s="14" t="s">
        <v>1063</v>
      </c>
      <c r="C264" s="176">
        <v>304935</v>
      </c>
      <c r="D264" s="14" t="s">
        <v>3724</v>
      </c>
      <c r="E264" s="10" t="s">
        <v>3991</v>
      </c>
      <c r="F264" s="9" t="s">
        <v>1021</v>
      </c>
    </row>
    <row r="265" spans="1:6" s="13" customFormat="1" ht="58.5" customHeight="1">
      <c r="A265" s="297">
        <v>263</v>
      </c>
      <c r="B265" s="14" t="s">
        <v>1066</v>
      </c>
      <c r="C265" s="176">
        <v>1985486</v>
      </c>
      <c r="D265" s="14" t="s">
        <v>3725</v>
      </c>
      <c r="E265" s="10" t="s">
        <v>3991</v>
      </c>
      <c r="F265" s="9" t="s">
        <v>1021</v>
      </c>
    </row>
    <row r="266" spans="1:6" ht="58.5" customHeight="1">
      <c r="A266" s="297">
        <v>264</v>
      </c>
      <c r="B266" s="14" t="s">
        <v>901</v>
      </c>
      <c r="C266" s="176">
        <v>83491</v>
      </c>
      <c r="D266" s="14" t="s">
        <v>1049</v>
      </c>
      <c r="E266" s="10" t="s">
        <v>3991</v>
      </c>
      <c r="F266" s="9" t="s">
        <v>1021</v>
      </c>
    </row>
    <row r="267" spans="1:6" s="41" customFormat="1" ht="58.5" customHeight="1">
      <c r="A267" s="297">
        <v>265</v>
      </c>
      <c r="B267" s="14" t="s">
        <v>3726</v>
      </c>
      <c r="C267" s="176">
        <v>8460</v>
      </c>
      <c r="D267" s="14" t="s">
        <v>1069</v>
      </c>
      <c r="E267" s="10" t="s">
        <v>4129</v>
      </c>
      <c r="F267" s="9" t="s">
        <v>1021</v>
      </c>
    </row>
    <row r="268" spans="1:6" s="13" customFormat="1" ht="58.5" customHeight="1">
      <c r="A268" s="297">
        <v>266</v>
      </c>
      <c r="B268" s="14" t="s">
        <v>1090</v>
      </c>
      <c r="C268" s="176">
        <v>6748</v>
      </c>
      <c r="D268" s="14" t="s">
        <v>3431</v>
      </c>
      <c r="E268" s="10" t="s">
        <v>4130</v>
      </c>
      <c r="F268" s="9" t="s">
        <v>1021</v>
      </c>
    </row>
    <row r="269" spans="1:6" s="13" customFormat="1" ht="58.5" customHeight="1">
      <c r="A269" s="297">
        <v>267</v>
      </c>
      <c r="B269" s="14" t="s">
        <v>3727</v>
      </c>
      <c r="C269" s="176">
        <v>4458</v>
      </c>
      <c r="D269" s="14" t="s">
        <v>3139</v>
      </c>
      <c r="E269" s="10" t="s">
        <v>3992</v>
      </c>
      <c r="F269" s="9" t="s">
        <v>1021</v>
      </c>
    </row>
    <row r="270" spans="1:6" s="41" customFormat="1" ht="58.5" customHeight="1">
      <c r="A270" s="297">
        <v>268</v>
      </c>
      <c r="B270" s="14" t="s">
        <v>3728</v>
      </c>
      <c r="C270" s="176">
        <v>391</v>
      </c>
      <c r="D270" s="14" t="s">
        <v>3140</v>
      </c>
      <c r="E270" s="10" t="s">
        <v>4131</v>
      </c>
      <c r="F270" s="9" t="s">
        <v>1021</v>
      </c>
    </row>
    <row r="271" spans="1:6" s="41" customFormat="1" ht="58.5" customHeight="1">
      <c r="A271" s="297">
        <v>269</v>
      </c>
      <c r="B271" s="14" t="s">
        <v>3729</v>
      </c>
      <c r="C271" s="176">
        <v>300</v>
      </c>
      <c r="D271" s="14" t="s">
        <v>3140</v>
      </c>
      <c r="E271" s="10" t="s">
        <v>4132</v>
      </c>
      <c r="F271" s="9" t="s">
        <v>1021</v>
      </c>
    </row>
    <row r="272" spans="1:6" s="41" customFormat="1" ht="58.5" customHeight="1">
      <c r="A272" s="297">
        <v>270</v>
      </c>
      <c r="B272" s="14" t="s">
        <v>1442</v>
      </c>
      <c r="C272" s="176">
        <v>1909</v>
      </c>
      <c r="D272" s="14" t="s">
        <v>1423</v>
      </c>
      <c r="E272" s="10" t="s">
        <v>4133</v>
      </c>
      <c r="F272" s="9" t="s">
        <v>1021</v>
      </c>
    </row>
    <row r="273" spans="1:6" ht="58.5" customHeight="1">
      <c r="A273" s="297">
        <v>271</v>
      </c>
      <c r="B273" s="14" t="s">
        <v>1444</v>
      </c>
      <c r="C273" s="176">
        <v>1032</v>
      </c>
      <c r="D273" s="14" t="s">
        <v>3140</v>
      </c>
      <c r="E273" s="10" t="s">
        <v>4133</v>
      </c>
      <c r="F273" s="9" t="s">
        <v>1021</v>
      </c>
    </row>
    <row r="274" spans="1:6" s="41" customFormat="1" ht="58.5" customHeight="1">
      <c r="A274" s="297">
        <v>272</v>
      </c>
      <c r="B274" s="14" t="s">
        <v>1418</v>
      </c>
      <c r="C274" s="176">
        <v>2162</v>
      </c>
      <c r="D274" s="14" t="s">
        <v>3141</v>
      </c>
      <c r="E274" s="10" t="s">
        <v>3992</v>
      </c>
      <c r="F274" s="9" t="s">
        <v>1021</v>
      </c>
    </row>
    <row r="275" spans="1:6" s="41" customFormat="1" ht="58.5" customHeight="1">
      <c r="A275" s="297">
        <v>273</v>
      </c>
      <c r="B275" s="14" t="s">
        <v>3730</v>
      </c>
      <c r="C275" s="176">
        <v>2400</v>
      </c>
      <c r="D275" s="14" t="s">
        <v>3731</v>
      </c>
      <c r="E275" s="10" t="s">
        <v>4017</v>
      </c>
      <c r="F275" s="9" t="s">
        <v>1021</v>
      </c>
    </row>
    <row r="276" spans="1:6" s="41" customFormat="1" ht="58.5" customHeight="1">
      <c r="A276" s="297">
        <v>274</v>
      </c>
      <c r="B276" s="14" t="s">
        <v>1470</v>
      </c>
      <c r="C276" s="176">
        <v>4000</v>
      </c>
      <c r="D276" s="14" t="s">
        <v>1468</v>
      </c>
      <c r="E276" s="10" t="s">
        <v>4017</v>
      </c>
      <c r="F276" s="9" t="s">
        <v>1021</v>
      </c>
    </row>
    <row r="277" spans="1:6" s="41" customFormat="1" ht="58.5" customHeight="1">
      <c r="A277" s="297">
        <v>275</v>
      </c>
      <c r="B277" s="14" t="s">
        <v>1472</v>
      </c>
      <c r="C277" s="176">
        <v>299487</v>
      </c>
      <c r="D277" s="14" t="s">
        <v>3732</v>
      </c>
      <c r="E277" s="10" t="s">
        <v>3991</v>
      </c>
      <c r="F277" s="9" t="s">
        <v>1021</v>
      </c>
    </row>
    <row r="278" spans="1:6" s="41" customFormat="1" ht="58.5" customHeight="1">
      <c r="A278" s="297">
        <v>276</v>
      </c>
      <c r="B278" s="14" t="s">
        <v>1365</v>
      </c>
      <c r="C278" s="176">
        <v>50</v>
      </c>
      <c r="D278" s="14" t="s">
        <v>1366</v>
      </c>
      <c r="E278" s="10" t="s">
        <v>4134</v>
      </c>
      <c r="F278" s="9" t="s">
        <v>1021</v>
      </c>
    </row>
    <row r="279" spans="1:6" s="41" customFormat="1" ht="58.5" customHeight="1">
      <c r="A279" s="297">
        <v>277</v>
      </c>
      <c r="B279" s="14" t="s">
        <v>1368</v>
      </c>
      <c r="C279" s="176">
        <v>340</v>
      </c>
      <c r="D279" s="14" t="s">
        <v>2674</v>
      </c>
      <c r="E279" s="10" t="s">
        <v>4133</v>
      </c>
      <c r="F279" s="9" t="s">
        <v>1021</v>
      </c>
    </row>
    <row r="280" spans="1:6" s="41" customFormat="1" ht="58.5" customHeight="1">
      <c r="A280" s="297">
        <v>278</v>
      </c>
      <c r="B280" s="14" t="s">
        <v>1369</v>
      </c>
      <c r="C280" s="176">
        <v>20</v>
      </c>
      <c r="D280" s="14" t="s">
        <v>1370</v>
      </c>
      <c r="E280" s="10" t="s">
        <v>4133</v>
      </c>
      <c r="F280" s="9" t="s">
        <v>1021</v>
      </c>
    </row>
    <row r="281" spans="1:6" s="41" customFormat="1" ht="58.5" customHeight="1">
      <c r="A281" s="297">
        <v>279</v>
      </c>
      <c r="B281" s="14" t="s">
        <v>3289</v>
      </c>
      <c r="C281" s="176">
        <v>8162</v>
      </c>
      <c r="D281" s="14" t="s">
        <v>3147</v>
      </c>
      <c r="E281" s="10" t="s">
        <v>3991</v>
      </c>
      <c r="F281" s="9" t="s">
        <v>1021</v>
      </c>
    </row>
    <row r="282" spans="1:6" s="13" customFormat="1" ht="58.5" customHeight="1">
      <c r="A282" s="297">
        <v>280</v>
      </c>
      <c r="B282" s="14" t="s">
        <v>3435</v>
      </c>
      <c r="C282" s="176">
        <v>5000</v>
      </c>
      <c r="D282" s="14" t="s">
        <v>3436</v>
      </c>
      <c r="E282" s="10" t="s">
        <v>4135</v>
      </c>
      <c r="F282" s="9" t="s">
        <v>3733</v>
      </c>
    </row>
    <row r="283" spans="1:6" s="45" customFormat="1" ht="58.5" customHeight="1">
      <c r="A283" s="297">
        <v>281</v>
      </c>
      <c r="B283" s="14" t="s">
        <v>2321</v>
      </c>
      <c r="C283" s="176">
        <v>3364</v>
      </c>
      <c r="D283" s="14" t="s">
        <v>2695</v>
      </c>
      <c r="E283" s="10" t="s">
        <v>3991</v>
      </c>
      <c r="F283" s="9" t="s">
        <v>1021</v>
      </c>
    </row>
    <row r="284" spans="1:6" s="41" customFormat="1" ht="58.5" customHeight="1">
      <c r="A284" s="297">
        <v>282</v>
      </c>
      <c r="B284" s="14" t="s">
        <v>32</v>
      </c>
      <c r="C284" s="176">
        <v>4072</v>
      </c>
      <c r="D284" s="14" t="s">
        <v>3149</v>
      </c>
      <c r="E284" s="10" t="s">
        <v>3991</v>
      </c>
      <c r="F284" s="9" t="s">
        <v>1021</v>
      </c>
    </row>
    <row r="285" spans="1:6" s="13" customFormat="1" ht="58.5" customHeight="1">
      <c r="A285" s="297">
        <v>283</v>
      </c>
      <c r="B285" s="14" t="s">
        <v>33</v>
      </c>
      <c r="C285" s="176">
        <v>2245170</v>
      </c>
      <c r="D285" s="14" t="s">
        <v>3734</v>
      </c>
      <c r="E285" s="10" t="s">
        <v>3992</v>
      </c>
      <c r="F285" s="9" t="s">
        <v>1021</v>
      </c>
    </row>
    <row r="286" spans="1:6" s="41" customFormat="1" ht="58.5" customHeight="1">
      <c r="A286" s="297">
        <v>284</v>
      </c>
      <c r="B286" s="14" t="s">
        <v>1473</v>
      </c>
      <c r="C286" s="176">
        <v>1470062</v>
      </c>
      <c r="D286" s="14" t="s">
        <v>3438</v>
      </c>
      <c r="E286" s="10" t="s">
        <v>3992</v>
      </c>
      <c r="F286" s="9" t="s">
        <v>1021</v>
      </c>
    </row>
    <row r="287" spans="1:6" s="41" customFormat="1" ht="58.5" customHeight="1">
      <c r="A287" s="297">
        <v>285</v>
      </c>
      <c r="B287" s="14" t="s">
        <v>1476</v>
      </c>
      <c r="C287" s="176">
        <v>521120</v>
      </c>
      <c r="D287" s="14" t="s">
        <v>3439</v>
      </c>
      <c r="E287" s="10" t="s">
        <v>3992</v>
      </c>
      <c r="F287" s="9" t="s">
        <v>1021</v>
      </c>
    </row>
    <row r="288" spans="1:6" s="45" customFormat="1" ht="58.5" customHeight="1">
      <c r="A288" s="297">
        <v>286</v>
      </c>
      <c r="B288" s="14" t="s">
        <v>2322</v>
      </c>
      <c r="C288" s="176">
        <v>122110</v>
      </c>
      <c r="D288" s="14" t="s">
        <v>3735</v>
      </c>
      <c r="E288" s="10" t="s">
        <v>3991</v>
      </c>
      <c r="F288" s="9" t="s">
        <v>1021</v>
      </c>
    </row>
    <row r="289" spans="1:6" s="45" customFormat="1" ht="58.5" customHeight="1">
      <c r="A289" s="297">
        <v>287</v>
      </c>
      <c r="B289" s="14" t="s">
        <v>2329</v>
      </c>
      <c r="C289" s="176">
        <v>2000</v>
      </c>
      <c r="D289" s="14" t="s">
        <v>3736</v>
      </c>
      <c r="E289" s="10" t="s">
        <v>4130</v>
      </c>
      <c r="F289" s="9" t="s">
        <v>1021</v>
      </c>
    </row>
    <row r="290" spans="1:6" s="41" customFormat="1" ht="58.5" customHeight="1">
      <c r="A290" s="297">
        <v>288</v>
      </c>
      <c r="B290" s="14" t="s">
        <v>3737</v>
      </c>
      <c r="C290" s="176">
        <v>1080</v>
      </c>
      <c r="D290" s="50" t="s">
        <v>2708</v>
      </c>
      <c r="E290" s="10" t="s">
        <v>4136</v>
      </c>
      <c r="F290" s="9" t="s">
        <v>1021</v>
      </c>
    </row>
    <row r="291" spans="1:6" s="13" customFormat="1" ht="58.5" customHeight="1">
      <c r="A291" s="297">
        <v>289</v>
      </c>
      <c r="B291" s="14" t="s">
        <v>3738</v>
      </c>
      <c r="C291" s="176">
        <v>526237</v>
      </c>
      <c r="D291" s="14" t="s">
        <v>3281</v>
      </c>
      <c r="E291" s="10" t="s">
        <v>4023</v>
      </c>
      <c r="F291" s="9" t="s">
        <v>1021</v>
      </c>
    </row>
    <row r="292" spans="1:6" s="13" customFormat="1" ht="58.5" customHeight="1">
      <c r="A292" s="297">
        <v>290</v>
      </c>
      <c r="B292" s="14" t="s">
        <v>3301</v>
      </c>
      <c r="C292" s="176">
        <v>18217</v>
      </c>
      <c r="D292" s="14" t="s">
        <v>3281</v>
      </c>
      <c r="E292" s="10" t="s">
        <v>4023</v>
      </c>
      <c r="F292" s="9" t="s">
        <v>3739</v>
      </c>
    </row>
    <row r="293" spans="1:6" s="45" customFormat="1" ht="58.5" customHeight="1">
      <c r="A293" s="297">
        <v>291</v>
      </c>
      <c r="B293" s="14" t="s">
        <v>3442</v>
      </c>
      <c r="C293" s="176">
        <v>300</v>
      </c>
      <c r="D293" s="14" t="s">
        <v>3443</v>
      </c>
      <c r="E293" s="10" t="s">
        <v>4131</v>
      </c>
      <c r="F293" s="9" t="s">
        <v>1021</v>
      </c>
    </row>
    <row r="294" spans="1:6" s="41" customFormat="1" ht="58.5" customHeight="1">
      <c r="A294" s="297">
        <v>292</v>
      </c>
      <c r="B294" s="14" t="s">
        <v>2314</v>
      </c>
      <c r="C294" s="176">
        <v>2979</v>
      </c>
      <c r="D294" s="14" t="s">
        <v>3740</v>
      </c>
      <c r="E294" s="10" t="s">
        <v>3991</v>
      </c>
      <c r="F294" s="9" t="s">
        <v>1021</v>
      </c>
    </row>
    <row r="295" spans="1:6" s="45" customFormat="1" ht="58.5" customHeight="1">
      <c r="A295" s="297">
        <v>293</v>
      </c>
      <c r="B295" s="14" t="s">
        <v>1410</v>
      </c>
      <c r="C295" s="176">
        <v>3688</v>
      </c>
      <c r="D295" s="14" t="s">
        <v>0</v>
      </c>
      <c r="E295" s="10" t="s">
        <v>4023</v>
      </c>
      <c r="F295" s="9" t="s">
        <v>1021</v>
      </c>
    </row>
    <row r="296" spans="1:6" s="45" customFormat="1" ht="58.5" customHeight="1">
      <c r="A296" s="297">
        <v>294</v>
      </c>
      <c r="B296" s="14" t="s">
        <v>3741</v>
      </c>
      <c r="C296" s="176">
        <v>95890</v>
      </c>
      <c r="D296" s="14" t="s">
        <v>3742</v>
      </c>
      <c r="E296" s="10" t="s">
        <v>4137</v>
      </c>
      <c r="F296" s="9" t="s">
        <v>1021</v>
      </c>
    </row>
    <row r="297" spans="1:6" ht="58.5" customHeight="1">
      <c r="A297" s="297">
        <v>295</v>
      </c>
      <c r="B297" s="14" t="s">
        <v>1022</v>
      </c>
      <c r="C297" s="176">
        <v>468694</v>
      </c>
      <c r="D297" s="14" t="s">
        <v>2650</v>
      </c>
      <c r="E297" s="10" t="s">
        <v>4138</v>
      </c>
      <c r="F297" s="9" t="s">
        <v>1021</v>
      </c>
    </row>
    <row r="298" spans="1:6" s="41" customFormat="1" ht="58.5" customHeight="1">
      <c r="A298" s="297">
        <v>296</v>
      </c>
      <c r="B298" s="14" t="s">
        <v>23</v>
      </c>
      <c r="C298" s="176">
        <v>600</v>
      </c>
      <c r="D298" s="14" t="s">
        <v>3148</v>
      </c>
      <c r="E298" s="10" t="s">
        <v>4139</v>
      </c>
      <c r="F298" s="9" t="s">
        <v>1021</v>
      </c>
    </row>
    <row r="299" spans="1:6" ht="58.5" customHeight="1">
      <c r="A299" s="297">
        <v>297</v>
      </c>
      <c r="B299" s="14" t="s">
        <v>3743</v>
      </c>
      <c r="C299" s="176">
        <v>34500</v>
      </c>
      <c r="D299" s="14" t="s">
        <v>2689</v>
      </c>
      <c r="E299" s="10" t="s">
        <v>4140</v>
      </c>
      <c r="F299" s="9" t="s">
        <v>1021</v>
      </c>
    </row>
    <row r="300" spans="1:6" ht="58.5" customHeight="1">
      <c r="A300" s="297">
        <v>298</v>
      </c>
      <c r="B300" s="14" t="s">
        <v>1088</v>
      </c>
      <c r="C300" s="176">
        <v>5547</v>
      </c>
      <c r="D300" s="14" t="s">
        <v>3138</v>
      </c>
      <c r="E300" s="10" t="s">
        <v>4018</v>
      </c>
      <c r="F300" s="9" t="s">
        <v>1021</v>
      </c>
    </row>
    <row r="301" spans="1:6" ht="58.5" customHeight="1">
      <c r="A301" s="297">
        <v>299</v>
      </c>
      <c r="B301" s="14" t="s">
        <v>3744</v>
      </c>
      <c r="C301" s="176">
        <v>298601</v>
      </c>
      <c r="D301" s="14" t="s">
        <v>3745</v>
      </c>
      <c r="E301" s="10" t="s">
        <v>3992</v>
      </c>
      <c r="F301" s="9" t="s">
        <v>1021</v>
      </c>
    </row>
    <row r="302" spans="1:6" ht="58.5" customHeight="1">
      <c r="A302" s="297">
        <v>300</v>
      </c>
      <c r="B302" s="14" t="s">
        <v>1361</v>
      </c>
      <c r="C302" s="176">
        <v>3200</v>
      </c>
      <c r="D302" s="14" t="s">
        <v>3445</v>
      </c>
      <c r="E302" s="10" t="s">
        <v>4141</v>
      </c>
      <c r="F302" s="9" t="s">
        <v>1021</v>
      </c>
    </row>
    <row r="303" spans="1:6" s="41" customFormat="1" ht="58.5" customHeight="1">
      <c r="A303" s="297">
        <v>301</v>
      </c>
      <c r="B303" s="14" t="s">
        <v>1384</v>
      </c>
      <c r="C303" s="176">
        <v>4000</v>
      </c>
      <c r="D303" s="14" t="s">
        <v>1385</v>
      </c>
      <c r="E303" s="10" t="s">
        <v>4023</v>
      </c>
      <c r="F303" s="9" t="s">
        <v>1021</v>
      </c>
    </row>
    <row r="304" spans="1:6" s="41" customFormat="1" ht="58.5" customHeight="1">
      <c r="A304" s="297">
        <v>302</v>
      </c>
      <c r="B304" s="14" t="s">
        <v>1395</v>
      </c>
      <c r="C304" s="176">
        <v>405911</v>
      </c>
      <c r="D304" s="14" t="s">
        <v>3914</v>
      </c>
      <c r="E304" s="10" t="s">
        <v>3991</v>
      </c>
      <c r="F304" s="9" t="s">
        <v>1021</v>
      </c>
    </row>
    <row r="305" spans="1:6" s="45" customFormat="1" ht="58.5" customHeight="1">
      <c r="A305" s="297">
        <v>303</v>
      </c>
      <c r="B305" s="14" t="s">
        <v>31</v>
      </c>
      <c r="C305" s="176">
        <v>187392</v>
      </c>
      <c r="D305" s="14" t="s">
        <v>3922</v>
      </c>
      <c r="E305" s="10" t="s">
        <v>3992</v>
      </c>
      <c r="F305" s="9" t="s">
        <v>1021</v>
      </c>
    </row>
    <row r="306" spans="1:6" s="45" customFormat="1" ht="58.5" customHeight="1">
      <c r="A306" s="297">
        <v>304</v>
      </c>
      <c r="B306" s="14" t="s">
        <v>2334</v>
      </c>
      <c r="C306" s="176">
        <v>6765</v>
      </c>
      <c r="D306" s="14" t="s">
        <v>914</v>
      </c>
      <c r="E306" s="10" t="s">
        <v>4142</v>
      </c>
      <c r="F306" s="9" t="s">
        <v>1021</v>
      </c>
    </row>
    <row r="307" spans="1:6" s="45" customFormat="1" ht="58.5" customHeight="1">
      <c r="A307" s="297">
        <v>305</v>
      </c>
      <c r="B307" s="14" t="s">
        <v>3294</v>
      </c>
      <c r="C307" s="176">
        <v>13753</v>
      </c>
      <c r="D307" s="14" t="s">
        <v>3138</v>
      </c>
      <c r="E307" s="10" t="s">
        <v>4143</v>
      </c>
      <c r="F307" s="9" t="s">
        <v>3739</v>
      </c>
    </row>
    <row r="308" spans="1:6" s="45" customFormat="1" ht="58.5" customHeight="1">
      <c r="A308" s="297">
        <v>306</v>
      </c>
      <c r="B308" s="14" t="s">
        <v>3295</v>
      </c>
      <c r="C308" s="176">
        <v>136620</v>
      </c>
      <c r="D308" s="14" t="s">
        <v>3441</v>
      </c>
      <c r="E308" s="10" t="s">
        <v>4138</v>
      </c>
      <c r="F308" s="9" t="s">
        <v>3578</v>
      </c>
    </row>
    <row r="309" spans="1:6" s="13" customFormat="1" ht="58.5" customHeight="1">
      <c r="A309" s="297">
        <v>307</v>
      </c>
      <c r="B309" s="14" t="s">
        <v>3298</v>
      </c>
      <c r="C309" s="176">
        <v>22356</v>
      </c>
      <c r="D309" s="14" t="s">
        <v>3299</v>
      </c>
      <c r="E309" s="10" t="s">
        <v>3992</v>
      </c>
      <c r="F309" s="9" t="s">
        <v>1021</v>
      </c>
    </row>
    <row r="310" spans="1:6" s="41" customFormat="1" ht="58.5" customHeight="1">
      <c r="A310" s="297">
        <v>308</v>
      </c>
      <c r="B310" s="14" t="s">
        <v>3579</v>
      </c>
      <c r="C310" s="176">
        <v>1290</v>
      </c>
      <c r="D310" s="14" t="s">
        <v>1075</v>
      </c>
      <c r="E310" s="10" t="s">
        <v>3992</v>
      </c>
      <c r="F310" s="9" t="s">
        <v>1021</v>
      </c>
    </row>
    <row r="311" spans="1:6" ht="58.5" customHeight="1">
      <c r="A311" s="297">
        <v>309</v>
      </c>
      <c r="B311" s="14" t="s">
        <v>2315</v>
      </c>
      <c r="C311" s="176">
        <v>38257</v>
      </c>
      <c r="D311" s="14" t="s">
        <v>794</v>
      </c>
      <c r="E311" s="10" t="s">
        <v>4144</v>
      </c>
      <c r="F311" s="9" t="s">
        <v>1021</v>
      </c>
    </row>
    <row r="312" spans="1:6" ht="58.5" customHeight="1">
      <c r="A312" s="297">
        <v>310</v>
      </c>
      <c r="B312" s="14" t="s">
        <v>3746</v>
      </c>
      <c r="C312" s="176">
        <v>14062</v>
      </c>
      <c r="D312" s="14" t="s">
        <v>3136</v>
      </c>
      <c r="E312" s="10" t="s">
        <v>4017</v>
      </c>
      <c r="F312" s="9" t="s">
        <v>1021</v>
      </c>
    </row>
    <row r="313" spans="1:6" ht="58.5" customHeight="1">
      <c r="A313" s="297">
        <v>311</v>
      </c>
      <c r="B313" s="14" t="s">
        <v>2302</v>
      </c>
      <c r="C313" s="176">
        <v>70000</v>
      </c>
      <c r="D313" s="14" t="s">
        <v>3137</v>
      </c>
      <c r="E313" s="10" t="s">
        <v>3992</v>
      </c>
      <c r="F313" s="9" t="s">
        <v>1021</v>
      </c>
    </row>
    <row r="314" spans="1:6" s="41" customFormat="1" ht="58.5" customHeight="1">
      <c r="A314" s="297">
        <v>312</v>
      </c>
      <c r="B314" s="14" t="s">
        <v>1432</v>
      </c>
      <c r="C314" s="176">
        <v>1800</v>
      </c>
      <c r="D314" s="14" t="s">
        <v>1433</v>
      </c>
      <c r="E314" s="10" t="s">
        <v>3992</v>
      </c>
      <c r="F314" s="9" t="s">
        <v>1021</v>
      </c>
    </row>
    <row r="315" spans="1:6" ht="58.5" customHeight="1">
      <c r="A315" s="297">
        <v>313</v>
      </c>
      <c r="B315" s="14" t="s">
        <v>1085</v>
      </c>
      <c r="C315" s="176">
        <v>4234</v>
      </c>
      <c r="D315" s="14" t="s">
        <v>3747</v>
      </c>
      <c r="E315" s="10" t="s">
        <v>4017</v>
      </c>
      <c r="F315" s="9" t="s">
        <v>1021</v>
      </c>
    </row>
    <row r="316" spans="1:6" s="45" customFormat="1" ht="58.5" customHeight="1">
      <c r="A316" s="297">
        <v>314</v>
      </c>
      <c r="B316" s="36" t="s">
        <v>1020</v>
      </c>
      <c r="C316" s="176">
        <v>1182870</v>
      </c>
      <c r="D316" s="36" t="s">
        <v>3133</v>
      </c>
      <c r="E316" s="10" t="s">
        <v>4023</v>
      </c>
      <c r="F316" s="9" t="s">
        <v>1021</v>
      </c>
    </row>
    <row r="317" spans="1:6" ht="58.5" customHeight="1">
      <c r="A317" s="297">
        <v>315</v>
      </c>
      <c r="B317" s="14" t="s">
        <v>2298</v>
      </c>
      <c r="C317" s="176">
        <v>1178658</v>
      </c>
      <c r="D317" s="14" t="s">
        <v>3956</v>
      </c>
      <c r="E317" s="10" t="s">
        <v>4023</v>
      </c>
      <c r="F317" s="9" t="s">
        <v>1021</v>
      </c>
    </row>
    <row r="318" spans="1:6" ht="58.5" customHeight="1">
      <c r="A318" s="297">
        <v>316</v>
      </c>
      <c r="B318" s="14" t="s">
        <v>4398</v>
      </c>
      <c r="C318" s="176">
        <v>94810</v>
      </c>
      <c r="D318" s="14" t="s">
        <v>3957</v>
      </c>
      <c r="E318" s="10" t="s">
        <v>4145</v>
      </c>
      <c r="F318" s="9" t="s">
        <v>1021</v>
      </c>
    </row>
    <row r="319" spans="1:6" ht="58.5" customHeight="1">
      <c r="A319" s="297">
        <v>317</v>
      </c>
      <c r="B319" s="14" t="s">
        <v>3748</v>
      </c>
      <c r="C319" s="176">
        <v>1871627</v>
      </c>
      <c r="D319" s="14" t="s">
        <v>3958</v>
      </c>
      <c r="E319" s="10" t="s">
        <v>4146</v>
      </c>
      <c r="F319" s="9" t="s">
        <v>1021</v>
      </c>
    </row>
    <row r="320" spans="1:6" s="41" customFormat="1" ht="58.5" customHeight="1">
      <c r="A320" s="297">
        <v>318</v>
      </c>
      <c r="B320" s="14" t="s">
        <v>3749</v>
      </c>
      <c r="C320" s="176">
        <v>289877</v>
      </c>
      <c r="D320" s="14" t="s">
        <v>3432</v>
      </c>
      <c r="E320" s="10" t="s">
        <v>4145</v>
      </c>
      <c r="F320" s="9" t="s">
        <v>1021</v>
      </c>
    </row>
    <row r="321" spans="1:6" s="41" customFormat="1" ht="58.5" customHeight="1">
      <c r="A321" s="297">
        <v>319</v>
      </c>
      <c r="B321" s="14" t="s">
        <v>3750</v>
      </c>
      <c r="C321" s="176">
        <v>260894</v>
      </c>
      <c r="D321" s="14" t="s">
        <v>3959</v>
      </c>
      <c r="E321" s="10" t="s">
        <v>4145</v>
      </c>
      <c r="F321" s="9" t="s">
        <v>1021</v>
      </c>
    </row>
    <row r="322" spans="1:6" s="41" customFormat="1" ht="58.5" customHeight="1">
      <c r="A322" s="297">
        <v>320</v>
      </c>
      <c r="B322" s="14" t="s">
        <v>4399</v>
      </c>
      <c r="C322" s="176">
        <v>19066</v>
      </c>
      <c r="D322" s="14" t="s">
        <v>809</v>
      </c>
      <c r="E322" s="10" t="s">
        <v>4147</v>
      </c>
      <c r="F322" s="9" t="s">
        <v>1021</v>
      </c>
    </row>
    <row r="323" spans="1:6" ht="58.5" customHeight="1">
      <c r="A323" s="297">
        <v>321</v>
      </c>
      <c r="B323" s="14" t="s">
        <v>2306</v>
      </c>
      <c r="C323" s="176">
        <v>54786</v>
      </c>
      <c r="D323" s="14" t="s">
        <v>3751</v>
      </c>
      <c r="E323" s="10" t="s">
        <v>4147</v>
      </c>
      <c r="F323" s="9" t="s">
        <v>1021</v>
      </c>
    </row>
    <row r="324" spans="1:6" ht="58.5" customHeight="1">
      <c r="A324" s="297">
        <v>322</v>
      </c>
      <c r="B324" s="14" t="s">
        <v>3752</v>
      </c>
      <c r="C324" s="176">
        <v>815391</v>
      </c>
      <c r="D324" s="14" t="s">
        <v>914</v>
      </c>
      <c r="E324" s="10" t="s">
        <v>4023</v>
      </c>
      <c r="F324" s="9" t="s">
        <v>1021</v>
      </c>
    </row>
    <row r="325" spans="1:6" ht="58.5" customHeight="1">
      <c r="A325" s="297">
        <v>323</v>
      </c>
      <c r="B325" s="14" t="s">
        <v>4381</v>
      </c>
      <c r="C325" s="176">
        <v>39618</v>
      </c>
      <c r="D325" s="14" t="s">
        <v>3751</v>
      </c>
      <c r="E325" s="10" t="s">
        <v>4148</v>
      </c>
      <c r="F325" s="9" t="s">
        <v>1021</v>
      </c>
    </row>
    <row r="326" spans="1:6" ht="58.5" customHeight="1">
      <c r="A326" s="297">
        <v>324</v>
      </c>
      <c r="B326" s="14" t="s">
        <v>3437</v>
      </c>
      <c r="C326" s="176">
        <v>19500</v>
      </c>
      <c r="D326" s="14" t="s">
        <v>914</v>
      </c>
      <c r="E326" s="10" t="s">
        <v>4149</v>
      </c>
      <c r="F326" s="9" t="s">
        <v>1021</v>
      </c>
    </row>
    <row r="327" spans="1:6" s="45" customFormat="1" ht="58.5" customHeight="1">
      <c r="A327" s="297">
        <v>325</v>
      </c>
      <c r="B327" s="14" t="s">
        <v>4382</v>
      </c>
      <c r="C327" s="176">
        <v>5189</v>
      </c>
      <c r="D327" s="14" t="s">
        <v>3751</v>
      </c>
      <c r="E327" s="10" t="s">
        <v>4150</v>
      </c>
      <c r="F327" s="9" t="s">
        <v>1021</v>
      </c>
    </row>
    <row r="328" spans="1:6" s="41" customFormat="1" ht="58.5" customHeight="1">
      <c r="A328" s="297">
        <v>326</v>
      </c>
      <c r="B328" s="14" t="s">
        <v>3915</v>
      </c>
      <c r="C328" s="176">
        <v>45744</v>
      </c>
      <c r="D328" s="14" t="s">
        <v>809</v>
      </c>
      <c r="E328" s="10" t="s">
        <v>4151</v>
      </c>
      <c r="F328" s="9" t="s">
        <v>1021</v>
      </c>
    </row>
    <row r="329" spans="1:6" s="41" customFormat="1" ht="58.5" customHeight="1">
      <c r="A329" s="297">
        <v>327</v>
      </c>
      <c r="B329" s="14" t="s">
        <v>2336</v>
      </c>
      <c r="C329" s="176">
        <v>19719</v>
      </c>
      <c r="D329" s="14" t="s">
        <v>3440</v>
      </c>
      <c r="E329" s="10" t="s">
        <v>4023</v>
      </c>
      <c r="F329" s="9" t="s">
        <v>1021</v>
      </c>
    </row>
    <row r="330" spans="1:6" s="45" customFormat="1" ht="58.5" customHeight="1">
      <c r="A330" s="297">
        <v>328</v>
      </c>
      <c r="B330" s="14" t="s">
        <v>3296</v>
      </c>
      <c r="C330" s="176">
        <v>63880</v>
      </c>
      <c r="D330" s="14" t="s">
        <v>3297</v>
      </c>
      <c r="E330" s="10" t="s">
        <v>4023</v>
      </c>
      <c r="F330" s="9" t="s">
        <v>3578</v>
      </c>
    </row>
    <row r="331" spans="1:6" ht="58.5" customHeight="1">
      <c r="A331" s="297">
        <v>329</v>
      </c>
      <c r="B331" s="14" t="s">
        <v>4373</v>
      </c>
      <c r="C331" s="176">
        <v>5000</v>
      </c>
      <c r="D331" s="14" t="s">
        <v>3444</v>
      </c>
      <c r="E331" s="10" t="s">
        <v>4152</v>
      </c>
      <c r="F331" s="26" t="s">
        <v>3580</v>
      </c>
    </row>
    <row r="332" spans="1:6" s="41" customFormat="1" ht="58.5" customHeight="1">
      <c r="A332" s="297">
        <v>330</v>
      </c>
      <c r="B332" s="14" t="s">
        <v>2309</v>
      </c>
      <c r="C332" s="176">
        <v>12600</v>
      </c>
      <c r="D332" s="14" t="s">
        <v>1445</v>
      </c>
      <c r="E332" s="10" t="s">
        <v>4153</v>
      </c>
      <c r="F332" s="9" t="s">
        <v>1021</v>
      </c>
    </row>
    <row r="333" spans="1:6" s="41" customFormat="1" ht="58.5" customHeight="1">
      <c r="A333" s="297">
        <v>331</v>
      </c>
      <c r="B333" s="14" t="s">
        <v>3581</v>
      </c>
      <c r="C333" s="176">
        <v>12500</v>
      </c>
      <c r="D333" s="14" t="s">
        <v>2714</v>
      </c>
      <c r="E333" s="10" t="s">
        <v>4154</v>
      </c>
      <c r="F333" s="15" t="s">
        <v>1021</v>
      </c>
    </row>
    <row r="334" spans="1:6" s="41" customFormat="1" ht="58.5" customHeight="1">
      <c r="A334" s="297">
        <v>332</v>
      </c>
      <c r="B334" s="14" t="s">
        <v>1452</v>
      </c>
      <c r="C334" s="176">
        <v>500</v>
      </c>
      <c r="D334" s="14" t="s">
        <v>1453</v>
      </c>
      <c r="E334" s="10" t="s">
        <v>3992</v>
      </c>
      <c r="F334" s="9" t="s">
        <v>1021</v>
      </c>
    </row>
    <row r="335" spans="1:6" s="41" customFormat="1" ht="58.5" customHeight="1">
      <c r="A335" s="297">
        <v>333</v>
      </c>
      <c r="B335" s="14" t="s">
        <v>1456</v>
      </c>
      <c r="C335" s="176">
        <v>2700</v>
      </c>
      <c r="D335" s="14" t="s">
        <v>3433</v>
      </c>
      <c r="E335" s="10" t="s">
        <v>3992</v>
      </c>
      <c r="F335" s="9" t="s">
        <v>1021</v>
      </c>
    </row>
    <row r="336" spans="1:6" s="41" customFormat="1" ht="58.5" customHeight="1">
      <c r="A336" s="297">
        <v>334</v>
      </c>
      <c r="B336" s="14" t="s">
        <v>2337</v>
      </c>
      <c r="C336" s="176">
        <v>300</v>
      </c>
      <c r="D336" s="14" t="s">
        <v>2728</v>
      </c>
      <c r="E336" s="10" t="s">
        <v>4155</v>
      </c>
      <c r="F336" s="9" t="s">
        <v>1021</v>
      </c>
    </row>
    <row r="337" spans="1:6" s="41" customFormat="1" ht="58.5" customHeight="1">
      <c r="A337" s="297">
        <v>335</v>
      </c>
      <c r="B337" s="14" t="s">
        <v>3753</v>
      </c>
      <c r="C337" s="176">
        <v>220</v>
      </c>
      <c r="D337" s="14" t="s">
        <v>3287</v>
      </c>
      <c r="E337" s="10" t="s">
        <v>4156</v>
      </c>
      <c r="F337" s="9" t="s">
        <v>1021</v>
      </c>
    </row>
    <row r="338" spans="1:6" s="41" customFormat="1" ht="58.5" customHeight="1">
      <c r="A338" s="297">
        <v>336</v>
      </c>
      <c r="B338" s="14" t="s">
        <v>3434</v>
      </c>
      <c r="C338" s="176">
        <v>760</v>
      </c>
      <c r="D338" s="14" t="s">
        <v>3754</v>
      </c>
      <c r="E338" s="10" t="s">
        <v>4157</v>
      </c>
      <c r="F338" s="9" t="s">
        <v>1021</v>
      </c>
    </row>
    <row r="339" spans="1:6" s="41" customFormat="1" ht="58.5" customHeight="1">
      <c r="A339" s="297">
        <v>337</v>
      </c>
      <c r="B339" s="14" t="s">
        <v>1489</v>
      </c>
      <c r="C339" s="176">
        <v>14355</v>
      </c>
      <c r="D339" s="14" t="s">
        <v>1490</v>
      </c>
      <c r="E339" s="10" t="s">
        <v>4158</v>
      </c>
      <c r="F339" s="9" t="s">
        <v>1021</v>
      </c>
    </row>
    <row r="340" spans="1:6" s="41" customFormat="1" ht="58.5" customHeight="1">
      <c r="A340" s="297">
        <v>338</v>
      </c>
      <c r="B340" s="14" t="s">
        <v>2312</v>
      </c>
      <c r="C340" s="176">
        <v>1300</v>
      </c>
      <c r="D340" s="14" t="s">
        <v>3288</v>
      </c>
      <c r="E340" s="10" t="s">
        <v>4159</v>
      </c>
      <c r="F340" s="9" t="s">
        <v>1021</v>
      </c>
    </row>
    <row r="341" spans="1:6" s="41" customFormat="1" ht="58.5" customHeight="1">
      <c r="A341" s="297">
        <v>339</v>
      </c>
      <c r="B341" s="14" t="s">
        <v>946</v>
      </c>
      <c r="C341" s="176">
        <v>2269</v>
      </c>
      <c r="D341" s="14" t="s">
        <v>947</v>
      </c>
      <c r="E341" s="10" t="s">
        <v>4160</v>
      </c>
      <c r="F341" s="9" t="s">
        <v>1021</v>
      </c>
    </row>
    <row r="342" spans="1:6" s="41" customFormat="1" ht="58.5" customHeight="1">
      <c r="A342" s="297">
        <v>340</v>
      </c>
      <c r="B342" s="14" t="s">
        <v>951</v>
      </c>
      <c r="C342" s="176">
        <v>50165</v>
      </c>
      <c r="D342" s="14" t="s">
        <v>952</v>
      </c>
      <c r="E342" s="10" t="s">
        <v>4161</v>
      </c>
      <c r="F342" s="9" t="s">
        <v>1021</v>
      </c>
    </row>
    <row r="343" spans="1:6" s="41" customFormat="1" ht="58.5" customHeight="1">
      <c r="A343" s="297">
        <v>341</v>
      </c>
      <c r="B343" s="14" t="s">
        <v>956</v>
      </c>
      <c r="C343" s="176">
        <v>28560</v>
      </c>
      <c r="D343" s="14" t="s">
        <v>957</v>
      </c>
      <c r="E343" s="10" t="s">
        <v>4162</v>
      </c>
      <c r="F343" s="9" t="s">
        <v>1021</v>
      </c>
    </row>
    <row r="344" spans="1:6" s="41" customFormat="1" ht="58.5" customHeight="1">
      <c r="A344" s="297">
        <v>342</v>
      </c>
      <c r="B344" s="14" t="s">
        <v>960</v>
      </c>
      <c r="C344" s="176">
        <v>31500</v>
      </c>
      <c r="D344" s="14" t="s">
        <v>3143</v>
      </c>
      <c r="E344" s="10" t="s">
        <v>4163</v>
      </c>
      <c r="F344" s="9" t="s">
        <v>1021</v>
      </c>
    </row>
    <row r="345" spans="1:6" ht="58.5" customHeight="1">
      <c r="A345" s="297">
        <v>343</v>
      </c>
      <c r="B345" s="14" t="s">
        <v>964</v>
      </c>
      <c r="C345" s="176">
        <v>750</v>
      </c>
      <c r="D345" s="14" t="s">
        <v>3144</v>
      </c>
      <c r="E345" s="10" t="s">
        <v>4164</v>
      </c>
      <c r="F345" s="9" t="s">
        <v>1021</v>
      </c>
    </row>
    <row r="346" spans="1:6" s="41" customFormat="1" ht="58.5" customHeight="1">
      <c r="A346" s="297">
        <v>344</v>
      </c>
      <c r="B346" s="14" t="s">
        <v>3145</v>
      </c>
      <c r="C346" s="176">
        <v>15247</v>
      </c>
      <c r="D346" s="14" t="s">
        <v>1388</v>
      </c>
      <c r="E346" s="10" t="s">
        <v>4165</v>
      </c>
      <c r="F346" s="9" t="s">
        <v>1021</v>
      </c>
    </row>
    <row r="347" spans="1:6" ht="58.5" customHeight="1">
      <c r="A347" s="297">
        <v>345</v>
      </c>
      <c r="B347" s="14" t="s">
        <v>15</v>
      </c>
      <c r="C347" s="176">
        <v>200</v>
      </c>
      <c r="D347" s="14" t="s">
        <v>1486</v>
      </c>
      <c r="E347" s="10" t="s">
        <v>4166</v>
      </c>
      <c r="F347" s="9" t="s">
        <v>1021</v>
      </c>
    </row>
    <row r="348" spans="1:6" s="41" customFormat="1" ht="58.5" customHeight="1">
      <c r="A348" s="297">
        <v>346</v>
      </c>
      <c r="B348" s="14" t="s">
        <v>1448</v>
      </c>
      <c r="C348" s="176">
        <v>73898</v>
      </c>
      <c r="D348" s="14" t="s">
        <v>3907</v>
      </c>
      <c r="E348" s="10" t="s">
        <v>4167</v>
      </c>
      <c r="F348" s="9" t="s">
        <v>3396</v>
      </c>
    </row>
    <row r="349" spans="1:6" s="41" customFormat="1" ht="58.5" customHeight="1">
      <c r="A349" s="297">
        <v>347</v>
      </c>
      <c r="B349" s="14" t="s">
        <v>3923</v>
      </c>
      <c r="C349" s="176">
        <v>322145</v>
      </c>
      <c r="D349" s="14" t="s">
        <v>3445</v>
      </c>
      <c r="E349" s="10" t="s">
        <v>4168</v>
      </c>
      <c r="F349" s="9" t="s">
        <v>3396</v>
      </c>
    </row>
    <row r="350" spans="1:6" s="41" customFormat="1" ht="58.5" customHeight="1">
      <c r="A350" s="297">
        <v>348</v>
      </c>
      <c r="B350" s="14" t="s">
        <v>849</v>
      </c>
      <c r="C350" s="176">
        <v>162176</v>
      </c>
      <c r="D350" s="14" t="s">
        <v>3446</v>
      </c>
      <c r="E350" s="10" t="s">
        <v>4168</v>
      </c>
      <c r="F350" s="9" t="s">
        <v>3396</v>
      </c>
    </row>
    <row r="351" spans="1:6" s="41" customFormat="1" ht="58.5" customHeight="1">
      <c r="A351" s="297">
        <v>349</v>
      </c>
      <c r="B351" s="14" t="s">
        <v>2310</v>
      </c>
      <c r="C351" s="176">
        <v>11000</v>
      </c>
      <c r="D351" s="14" t="s">
        <v>997</v>
      </c>
      <c r="E351" s="10" t="s">
        <v>4169</v>
      </c>
      <c r="F351" s="9" t="s">
        <v>3396</v>
      </c>
    </row>
    <row r="352" spans="1:6" s="41" customFormat="1" ht="58.5" customHeight="1">
      <c r="A352" s="297">
        <v>350</v>
      </c>
      <c r="B352" s="14" t="s">
        <v>858</v>
      </c>
      <c r="C352" s="176">
        <v>283242</v>
      </c>
      <c r="D352" s="14" t="s">
        <v>3552</v>
      </c>
      <c r="E352" s="10" t="s">
        <v>4170</v>
      </c>
      <c r="F352" s="9" t="s">
        <v>3396</v>
      </c>
    </row>
    <row r="353" spans="1:6" s="41" customFormat="1" ht="58.5" customHeight="1">
      <c r="A353" s="297">
        <v>351</v>
      </c>
      <c r="B353" s="14" t="s">
        <v>863</v>
      </c>
      <c r="C353" s="176">
        <v>80500</v>
      </c>
      <c r="D353" s="14" t="s">
        <v>3447</v>
      </c>
      <c r="E353" s="10" t="s">
        <v>4171</v>
      </c>
      <c r="F353" s="9" t="s">
        <v>3396</v>
      </c>
    </row>
    <row r="354" spans="1:6" s="41" customFormat="1" ht="58.5" customHeight="1">
      <c r="A354" s="297">
        <v>352</v>
      </c>
      <c r="B354" s="14" t="s">
        <v>866</v>
      </c>
      <c r="C354" s="176">
        <v>60000</v>
      </c>
      <c r="D354" s="14" t="s">
        <v>867</v>
      </c>
      <c r="E354" s="10" t="s">
        <v>4167</v>
      </c>
      <c r="F354" s="9" t="s">
        <v>3396</v>
      </c>
    </row>
    <row r="355" spans="1:6" s="45" customFormat="1" ht="58.5" customHeight="1">
      <c r="A355" s="297">
        <v>353</v>
      </c>
      <c r="B355" s="14" t="s">
        <v>3448</v>
      </c>
      <c r="C355" s="176">
        <v>550</v>
      </c>
      <c r="D355" s="14" t="s">
        <v>868</v>
      </c>
      <c r="E355" s="10" t="s">
        <v>4172</v>
      </c>
      <c r="F355" s="9" t="s">
        <v>3396</v>
      </c>
    </row>
    <row r="356" spans="1:6" s="41" customFormat="1" ht="58.5" customHeight="1">
      <c r="A356" s="297">
        <v>354</v>
      </c>
      <c r="B356" s="14" t="s">
        <v>3449</v>
      </c>
      <c r="C356" s="176">
        <v>14000</v>
      </c>
      <c r="D356" s="14" t="s">
        <v>872</v>
      </c>
      <c r="E356" s="10" t="s">
        <v>4173</v>
      </c>
      <c r="F356" s="9" t="s">
        <v>3396</v>
      </c>
    </row>
    <row r="357" spans="1:6" s="41" customFormat="1" ht="58.5" customHeight="1">
      <c r="A357" s="297">
        <v>355</v>
      </c>
      <c r="B357" s="14" t="s">
        <v>875</v>
      </c>
      <c r="C357" s="176">
        <v>200000</v>
      </c>
      <c r="D357" s="14" t="s">
        <v>1449</v>
      </c>
      <c r="E357" s="10" t="s">
        <v>4167</v>
      </c>
      <c r="F357" s="9" t="s">
        <v>3396</v>
      </c>
    </row>
    <row r="358" spans="1:6" s="41" customFormat="1" ht="58.5" customHeight="1">
      <c r="A358" s="297">
        <v>356</v>
      </c>
      <c r="B358" s="14" t="s">
        <v>939</v>
      </c>
      <c r="C358" s="176">
        <v>146800</v>
      </c>
      <c r="D358" s="14" t="s">
        <v>2670</v>
      </c>
      <c r="E358" s="10" t="s">
        <v>4174</v>
      </c>
      <c r="F358" s="9" t="s">
        <v>3396</v>
      </c>
    </row>
    <row r="359" spans="1:6" s="41" customFormat="1" ht="58.5" customHeight="1">
      <c r="A359" s="297">
        <v>357</v>
      </c>
      <c r="B359" s="14" t="s">
        <v>941</v>
      </c>
      <c r="C359" s="176">
        <v>108792</v>
      </c>
      <c r="D359" s="14" t="s">
        <v>3142</v>
      </c>
      <c r="E359" s="10" t="s">
        <v>4174</v>
      </c>
      <c r="F359" s="9" t="s">
        <v>3396</v>
      </c>
    </row>
    <row r="360" spans="1:6" s="41" customFormat="1" ht="58.5" customHeight="1">
      <c r="A360" s="297">
        <v>358</v>
      </c>
      <c r="B360" s="14" t="s">
        <v>1378</v>
      </c>
      <c r="C360" s="176">
        <v>696</v>
      </c>
      <c r="D360" s="14" t="s">
        <v>3908</v>
      </c>
      <c r="E360" s="10" t="s">
        <v>4175</v>
      </c>
      <c r="F360" s="9" t="s">
        <v>3396</v>
      </c>
    </row>
    <row r="361" spans="1:6" s="41" customFormat="1" ht="58.5" customHeight="1">
      <c r="A361" s="297">
        <v>359</v>
      </c>
      <c r="B361" s="14" t="s">
        <v>1408</v>
      </c>
      <c r="C361" s="176">
        <f>10000+390</f>
        <v>10390</v>
      </c>
      <c r="D361" s="14" t="s">
        <v>869</v>
      </c>
      <c r="E361" s="10" t="s">
        <v>4176</v>
      </c>
      <c r="F361" s="9" t="s">
        <v>3396</v>
      </c>
    </row>
    <row r="362" spans="1:6" s="41" customFormat="1" ht="58.5" customHeight="1">
      <c r="A362" s="297">
        <v>360</v>
      </c>
      <c r="B362" s="14" t="s">
        <v>2</v>
      </c>
      <c r="C362" s="176">
        <v>62500</v>
      </c>
      <c r="D362" s="14" t="s">
        <v>2681</v>
      </c>
      <c r="E362" s="10" t="s">
        <v>4177</v>
      </c>
      <c r="F362" s="9" t="s">
        <v>3396</v>
      </c>
    </row>
    <row r="363" spans="1:6" ht="58.5" customHeight="1">
      <c r="A363" s="297">
        <v>361</v>
      </c>
      <c r="B363" s="14" t="s">
        <v>3450</v>
      </c>
      <c r="C363" s="176">
        <v>2000</v>
      </c>
      <c r="D363" s="14" t="s">
        <v>868</v>
      </c>
      <c r="E363" s="10" t="s">
        <v>4178</v>
      </c>
      <c r="F363" s="9" t="s">
        <v>3396</v>
      </c>
    </row>
    <row r="364" spans="1:6" s="41" customFormat="1" ht="58.5" customHeight="1">
      <c r="A364" s="297">
        <v>362</v>
      </c>
      <c r="B364" s="14" t="s">
        <v>9</v>
      </c>
      <c r="C364" s="176">
        <v>12000</v>
      </c>
      <c r="D364" s="14" t="s">
        <v>3290</v>
      </c>
      <c r="E364" s="10" t="s">
        <v>4179</v>
      </c>
      <c r="F364" s="9" t="s">
        <v>3396</v>
      </c>
    </row>
    <row r="365" spans="1:6" s="41" customFormat="1" ht="58.5" customHeight="1">
      <c r="A365" s="297">
        <v>363</v>
      </c>
      <c r="B365" s="14" t="s">
        <v>2317</v>
      </c>
      <c r="C365" s="176">
        <v>18000</v>
      </c>
      <c r="D365" s="14" t="s">
        <v>1375</v>
      </c>
      <c r="E365" s="10" t="s">
        <v>4180</v>
      </c>
      <c r="F365" s="9" t="s">
        <v>3396</v>
      </c>
    </row>
    <row r="366" spans="1:6" s="41" customFormat="1" ht="58.5" customHeight="1">
      <c r="A366" s="297">
        <v>364</v>
      </c>
      <c r="B366" s="14" t="s">
        <v>17</v>
      </c>
      <c r="C366" s="176">
        <v>285206</v>
      </c>
      <c r="D366" s="14" t="s">
        <v>1449</v>
      </c>
      <c r="E366" s="10" t="s">
        <v>4167</v>
      </c>
      <c r="F366" s="9" t="s">
        <v>3396</v>
      </c>
    </row>
    <row r="367" spans="1:6" s="45" customFormat="1" ht="58.5" customHeight="1">
      <c r="A367" s="297">
        <v>365</v>
      </c>
      <c r="B367" s="14" t="s">
        <v>3291</v>
      </c>
      <c r="C367" s="176">
        <v>12623</v>
      </c>
      <c r="D367" s="14" t="s">
        <v>2681</v>
      </c>
      <c r="E367" s="10" t="s">
        <v>4181</v>
      </c>
      <c r="F367" s="9" t="s">
        <v>3396</v>
      </c>
    </row>
    <row r="368" spans="1:6" s="41" customFormat="1" ht="58.5" customHeight="1">
      <c r="A368" s="297">
        <v>366</v>
      </c>
      <c r="B368" s="14" t="s">
        <v>3292</v>
      </c>
      <c r="C368" s="176">
        <v>41000</v>
      </c>
      <c r="D368" s="14" t="s">
        <v>1450</v>
      </c>
      <c r="E368" s="10" t="s">
        <v>4182</v>
      </c>
      <c r="F368" s="9" t="s">
        <v>3396</v>
      </c>
    </row>
    <row r="369" spans="1:6" s="45" customFormat="1" ht="58.5" customHeight="1">
      <c r="A369" s="297">
        <v>367</v>
      </c>
      <c r="B369" s="56" t="s">
        <v>3451</v>
      </c>
      <c r="C369" s="176">
        <f>1233622-10000</f>
        <v>1223622</v>
      </c>
      <c r="D369" s="14" t="s">
        <v>3445</v>
      </c>
      <c r="E369" s="10" t="s">
        <v>4183</v>
      </c>
      <c r="F369" s="9" t="s">
        <v>3396</v>
      </c>
    </row>
    <row r="370" spans="1:6" ht="58.5" customHeight="1">
      <c r="A370" s="297">
        <v>368</v>
      </c>
      <c r="B370" s="14" t="s">
        <v>3300</v>
      </c>
      <c r="C370" s="176">
        <v>2106</v>
      </c>
      <c r="D370" s="14" t="s">
        <v>997</v>
      </c>
      <c r="E370" s="10" t="s">
        <v>4184</v>
      </c>
      <c r="F370" s="9" t="s">
        <v>3396</v>
      </c>
    </row>
    <row r="371" spans="1:6" s="41" customFormat="1" ht="58.5" customHeight="1">
      <c r="A371" s="297">
        <v>369</v>
      </c>
      <c r="B371" s="14" t="s">
        <v>1448</v>
      </c>
      <c r="C371" s="176">
        <v>32102</v>
      </c>
      <c r="D371" s="14" t="s">
        <v>1449</v>
      </c>
      <c r="E371" s="10" t="s">
        <v>4167</v>
      </c>
      <c r="F371" s="9" t="s">
        <v>3396</v>
      </c>
    </row>
    <row r="372" spans="1:6" s="41" customFormat="1" ht="58.5" customHeight="1">
      <c r="A372" s="297">
        <v>370</v>
      </c>
      <c r="B372" s="14" t="s">
        <v>1408</v>
      </c>
      <c r="C372" s="176">
        <f>7680+0</f>
        <v>7680</v>
      </c>
      <c r="D372" s="14" t="s">
        <v>869</v>
      </c>
      <c r="E372" s="10" t="s">
        <v>4176</v>
      </c>
      <c r="F372" s="9" t="s">
        <v>3396</v>
      </c>
    </row>
    <row r="373" spans="1:6" s="41" customFormat="1" ht="58.5" customHeight="1">
      <c r="A373" s="297">
        <v>371</v>
      </c>
      <c r="B373" s="14" t="s">
        <v>3909</v>
      </c>
      <c r="C373" s="176">
        <v>88713</v>
      </c>
      <c r="D373" s="14" t="s">
        <v>3960</v>
      </c>
      <c r="E373" s="10" t="s">
        <v>4185</v>
      </c>
      <c r="F373" s="9" t="s">
        <v>3396</v>
      </c>
    </row>
    <row r="374" spans="1:6" ht="58.5" customHeight="1">
      <c r="A374" s="297">
        <v>372</v>
      </c>
      <c r="B374" s="14" t="s">
        <v>3453</v>
      </c>
      <c r="C374" s="176">
        <v>15000</v>
      </c>
      <c r="D374" s="14" t="s">
        <v>3454</v>
      </c>
      <c r="E374" s="10" t="s">
        <v>4186</v>
      </c>
      <c r="F374" s="9" t="s">
        <v>3396</v>
      </c>
    </row>
    <row r="375" spans="1:6" ht="58.5" customHeight="1">
      <c r="A375" s="297">
        <v>373</v>
      </c>
      <c r="B375" s="14" t="s">
        <v>3553</v>
      </c>
      <c r="C375" s="176">
        <v>100000</v>
      </c>
      <c r="D375" s="14" t="s">
        <v>3455</v>
      </c>
      <c r="E375" s="10" t="s">
        <v>4187</v>
      </c>
      <c r="F375" s="9" t="s">
        <v>3452</v>
      </c>
    </row>
    <row r="376" spans="1:6" s="274" customFormat="1" ht="58.5" customHeight="1">
      <c r="A376" s="297">
        <v>374</v>
      </c>
      <c r="B376" s="14" t="s">
        <v>3582</v>
      </c>
      <c r="C376" s="176">
        <v>35000</v>
      </c>
      <c r="D376" s="14" t="s">
        <v>3583</v>
      </c>
      <c r="E376" s="10" t="s">
        <v>4188</v>
      </c>
      <c r="F376" s="9" t="s">
        <v>3396</v>
      </c>
    </row>
    <row r="377" spans="1:6" s="274" customFormat="1" ht="58.5" customHeight="1">
      <c r="A377" s="297">
        <v>375</v>
      </c>
      <c r="B377" s="14" t="s">
        <v>3584</v>
      </c>
      <c r="C377" s="176">
        <v>5000</v>
      </c>
      <c r="D377" s="14" t="s">
        <v>3583</v>
      </c>
      <c r="E377" s="10" t="s">
        <v>4189</v>
      </c>
      <c r="F377" s="9" t="s">
        <v>3396</v>
      </c>
    </row>
    <row r="378" spans="1:6" s="274" customFormat="1" ht="58.5" customHeight="1">
      <c r="A378" s="297">
        <v>376</v>
      </c>
      <c r="B378" s="14" t="s">
        <v>3554</v>
      </c>
      <c r="C378" s="176">
        <v>1500</v>
      </c>
      <c r="D378" s="14" t="s">
        <v>4400</v>
      </c>
      <c r="E378" s="10" t="s">
        <v>4189</v>
      </c>
      <c r="F378" s="9" t="s">
        <v>3396</v>
      </c>
    </row>
    <row r="379" spans="1:6" s="274" customFormat="1" ht="58.5" customHeight="1">
      <c r="A379" s="297">
        <v>377</v>
      </c>
      <c r="B379" s="14" t="s">
        <v>3961</v>
      </c>
      <c r="C379" s="176">
        <v>50000</v>
      </c>
      <c r="D379" s="14" t="s">
        <v>3456</v>
      </c>
      <c r="E379" s="10" t="s">
        <v>4190</v>
      </c>
      <c r="F379" s="9" t="s">
        <v>3396</v>
      </c>
    </row>
    <row r="380" spans="1:6" s="274" customFormat="1" ht="58.5" customHeight="1">
      <c r="A380" s="297">
        <v>378</v>
      </c>
      <c r="B380" s="14" t="s">
        <v>3962</v>
      </c>
      <c r="C380" s="176">
        <v>600</v>
      </c>
      <c r="D380" s="14" t="s">
        <v>3555</v>
      </c>
      <c r="E380" s="10" t="s">
        <v>4191</v>
      </c>
      <c r="F380" s="9" t="s">
        <v>3396</v>
      </c>
    </row>
    <row r="381" spans="1:6" s="274" customFormat="1" ht="58.5" customHeight="1">
      <c r="A381" s="297">
        <v>379</v>
      </c>
      <c r="B381" s="14" t="s">
        <v>3977</v>
      </c>
      <c r="C381" s="176">
        <v>700</v>
      </c>
      <c r="D381" s="14" t="s">
        <v>3454</v>
      </c>
      <c r="E381" s="10" t="s">
        <v>4186</v>
      </c>
      <c r="F381" s="9" t="s">
        <v>3396</v>
      </c>
    </row>
    <row r="382" spans="1:6" s="274" customFormat="1" ht="58.5" customHeight="1">
      <c r="A382" s="297">
        <v>380</v>
      </c>
      <c r="B382" s="14" t="s">
        <v>4372</v>
      </c>
      <c r="C382" s="176">
        <v>400</v>
      </c>
      <c r="D382" s="14" t="s">
        <v>3457</v>
      </c>
      <c r="E382" s="10" t="s">
        <v>4192</v>
      </c>
      <c r="F382" s="9" t="s">
        <v>3396</v>
      </c>
    </row>
    <row r="383" spans="1:6" s="274" customFormat="1" ht="58.5" customHeight="1">
      <c r="A383" s="297">
        <v>381</v>
      </c>
      <c r="B383" s="14" t="s">
        <v>3978</v>
      </c>
      <c r="C383" s="176">
        <v>600</v>
      </c>
      <c r="D383" s="14" t="s">
        <v>3454</v>
      </c>
      <c r="E383" s="10" t="s">
        <v>4186</v>
      </c>
      <c r="F383" s="9" t="s">
        <v>3396</v>
      </c>
    </row>
    <row r="384" spans="1:6" s="274" customFormat="1" ht="58.5" customHeight="1">
      <c r="A384" s="297">
        <v>382</v>
      </c>
      <c r="B384" s="14" t="s">
        <v>3979</v>
      </c>
      <c r="C384" s="176">
        <v>13000</v>
      </c>
      <c r="D384" s="14" t="s">
        <v>3458</v>
      </c>
      <c r="E384" s="10" t="s">
        <v>4193</v>
      </c>
      <c r="F384" s="9" t="s">
        <v>3396</v>
      </c>
    </row>
    <row r="385" spans="1:6" s="274" customFormat="1" ht="58.5" customHeight="1">
      <c r="A385" s="297">
        <v>383</v>
      </c>
      <c r="B385" s="14" t="s">
        <v>3980</v>
      </c>
      <c r="C385" s="176">
        <v>7200</v>
      </c>
      <c r="D385" s="14" t="s">
        <v>3458</v>
      </c>
      <c r="E385" s="10" t="s">
        <v>4194</v>
      </c>
      <c r="F385" s="9" t="s">
        <v>3396</v>
      </c>
    </row>
    <row r="386" spans="1:6" s="274" customFormat="1" ht="58.5" customHeight="1">
      <c r="A386" s="297">
        <v>384</v>
      </c>
      <c r="B386" s="14" t="s">
        <v>3981</v>
      </c>
      <c r="C386" s="176">
        <v>100</v>
      </c>
      <c r="D386" s="14" t="s">
        <v>3454</v>
      </c>
      <c r="E386" s="10" t="s">
        <v>4186</v>
      </c>
      <c r="F386" s="9" t="s">
        <v>3396</v>
      </c>
    </row>
    <row r="387" spans="1:6" s="226" customFormat="1" ht="58.5" customHeight="1">
      <c r="A387" s="297">
        <v>385</v>
      </c>
      <c r="B387" s="282" t="s">
        <v>3556</v>
      </c>
      <c r="C387" s="295">
        <v>2500</v>
      </c>
      <c r="D387" s="27" t="s">
        <v>3454</v>
      </c>
      <c r="E387" s="10" t="s">
        <v>4186</v>
      </c>
      <c r="F387" s="79" t="s">
        <v>3397</v>
      </c>
    </row>
    <row r="388" spans="1:6" s="13" customFormat="1" ht="58.5" customHeight="1">
      <c r="A388" s="297">
        <v>386</v>
      </c>
      <c r="B388" s="14" t="s">
        <v>3150</v>
      </c>
      <c r="C388" s="176">
        <v>800</v>
      </c>
      <c r="D388" s="14" t="s">
        <v>1691</v>
      </c>
      <c r="E388" s="10" t="s">
        <v>4017</v>
      </c>
      <c r="F388" s="9" t="s">
        <v>3162</v>
      </c>
    </row>
    <row r="389" spans="1:6" s="13" customFormat="1" ht="58.5" customHeight="1">
      <c r="A389" s="297">
        <v>387</v>
      </c>
      <c r="B389" s="14" t="s">
        <v>3534</v>
      </c>
      <c r="C389" s="176">
        <v>34050</v>
      </c>
      <c r="D389" s="8" t="s">
        <v>3535</v>
      </c>
      <c r="E389" s="10" t="s">
        <v>4195</v>
      </c>
      <c r="F389" s="9" t="s">
        <v>3162</v>
      </c>
    </row>
    <row r="390" spans="1:6" s="13" customFormat="1" ht="58.5" customHeight="1">
      <c r="A390" s="297">
        <v>388</v>
      </c>
      <c r="B390" s="14" t="s">
        <v>3532</v>
      </c>
      <c r="C390" s="176">
        <v>70000</v>
      </c>
      <c r="D390" s="8" t="s">
        <v>3226</v>
      </c>
      <c r="E390" s="10" t="s">
        <v>4196</v>
      </c>
      <c r="F390" s="9" t="s">
        <v>3162</v>
      </c>
    </row>
    <row r="391" spans="1:6" s="13" customFormat="1" ht="58.5" customHeight="1">
      <c r="A391" s="297">
        <v>389</v>
      </c>
      <c r="B391" s="14" t="s">
        <v>3533</v>
      </c>
      <c r="C391" s="176">
        <v>1200</v>
      </c>
      <c r="D391" s="8" t="s">
        <v>3227</v>
      </c>
      <c r="E391" s="10" t="s">
        <v>4197</v>
      </c>
      <c r="F391" s="9" t="s">
        <v>3162</v>
      </c>
    </row>
    <row r="392" spans="1:6" s="13" customFormat="1" ht="58.5" customHeight="1">
      <c r="A392" s="297">
        <v>390</v>
      </c>
      <c r="B392" s="14" t="s">
        <v>3459</v>
      </c>
      <c r="C392" s="176">
        <v>10000</v>
      </c>
      <c r="D392" s="14" t="s">
        <v>3310</v>
      </c>
      <c r="E392" s="10" t="s">
        <v>4198</v>
      </c>
      <c r="F392" s="9" t="s">
        <v>3162</v>
      </c>
    </row>
    <row r="393" spans="1:6" s="13" customFormat="1" ht="58.5" customHeight="1">
      <c r="A393" s="297">
        <v>391</v>
      </c>
      <c r="B393" s="14" t="s">
        <v>3585</v>
      </c>
      <c r="C393" s="176">
        <v>4500</v>
      </c>
      <c r="D393" s="8" t="s">
        <v>2756</v>
      </c>
      <c r="E393" s="10" t="s">
        <v>4199</v>
      </c>
      <c r="F393" s="9" t="s">
        <v>3162</v>
      </c>
    </row>
    <row r="394" spans="1:6" s="13" customFormat="1" ht="58.5" customHeight="1">
      <c r="A394" s="297">
        <v>392</v>
      </c>
      <c r="B394" s="14" t="s">
        <v>3460</v>
      </c>
      <c r="C394" s="176">
        <v>2250</v>
      </c>
      <c r="D394" s="14" t="s">
        <v>3586</v>
      </c>
      <c r="E394" s="10" t="s">
        <v>4200</v>
      </c>
      <c r="F394" s="9" t="s">
        <v>3162</v>
      </c>
    </row>
    <row r="395" spans="1:6" s="13" customFormat="1" ht="58.5" customHeight="1">
      <c r="A395" s="297">
        <v>393</v>
      </c>
      <c r="B395" s="14" t="s">
        <v>3461</v>
      </c>
      <c r="C395" s="176">
        <v>155830</v>
      </c>
      <c r="D395" s="14" t="s">
        <v>3462</v>
      </c>
      <c r="E395" s="10" t="s">
        <v>4201</v>
      </c>
      <c r="F395" s="9" t="s">
        <v>3162</v>
      </c>
    </row>
    <row r="396" spans="1:6" s="13" customFormat="1" ht="58.5" customHeight="1">
      <c r="A396" s="297">
        <v>394</v>
      </c>
      <c r="B396" s="14" t="s">
        <v>3587</v>
      </c>
      <c r="C396" s="176">
        <v>31605</v>
      </c>
      <c r="D396" s="14" t="s">
        <v>3588</v>
      </c>
      <c r="E396" s="10" t="s">
        <v>4202</v>
      </c>
      <c r="F396" s="9" t="s">
        <v>3162</v>
      </c>
    </row>
    <row r="397" spans="1:6" ht="58.5" customHeight="1">
      <c r="A397" s="297">
        <v>395</v>
      </c>
      <c r="B397" s="14" t="s">
        <v>3463</v>
      </c>
      <c r="C397" s="176">
        <v>350</v>
      </c>
      <c r="D397" s="14" t="s">
        <v>3464</v>
      </c>
      <c r="E397" s="10" t="s">
        <v>4203</v>
      </c>
      <c r="F397" s="26" t="s">
        <v>3465</v>
      </c>
    </row>
    <row r="398" spans="1:6" s="13" customFormat="1" ht="58.5" customHeight="1">
      <c r="A398" s="297">
        <v>396</v>
      </c>
      <c r="B398" s="14" t="s">
        <v>1678</v>
      </c>
      <c r="C398" s="176">
        <v>300</v>
      </c>
      <c r="D398" s="14" t="s">
        <v>1679</v>
      </c>
      <c r="E398" s="10" t="s">
        <v>4204</v>
      </c>
      <c r="F398" s="9" t="s">
        <v>3162</v>
      </c>
    </row>
    <row r="399" spans="1:6" s="13" customFormat="1" ht="58.5" customHeight="1">
      <c r="A399" s="297">
        <v>397</v>
      </c>
      <c r="B399" s="14" t="s">
        <v>2339</v>
      </c>
      <c r="C399" s="176">
        <v>3277</v>
      </c>
      <c r="D399" s="14" t="s">
        <v>1679</v>
      </c>
      <c r="E399" s="10" t="s">
        <v>4205</v>
      </c>
      <c r="F399" s="9" t="s">
        <v>3162</v>
      </c>
    </row>
    <row r="400" spans="1:6" s="13" customFormat="1" ht="58.5" customHeight="1">
      <c r="A400" s="297">
        <v>398</v>
      </c>
      <c r="B400" s="14" t="s">
        <v>1701</v>
      </c>
      <c r="C400" s="176">
        <v>522</v>
      </c>
      <c r="D400" s="14" t="s">
        <v>1702</v>
      </c>
      <c r="E400" s="10" t="s">
        <v>4204</v>
      </c>
      <c r="F400" s="9" t="s">
        <v>3162</v>
      </c>
    </row>
    <row r="401" spans="1:6" s="13" customFormat="1" ht="58.5" customHeight="1">
      <c r="A401" s="297">
        <v>399</v>
      </c>
      <c r="B401" s="14" t="s">
        <v>3589</v>
      </c>
      <c r="C401" s="176">
        <v>1569</v>
      </c>
      <c r="D401" s="14" t="s">
        <v>3590</v>
      </c>
      <c r="E401" s="10" t="s">
        <v>4206</v>
      </c>
      <c r="F401" s="9" t="s">
        <v>3162</v>
      </c>
    </row>
    <row r="402" spans="1:6" s="13" customFormat="1" ht="58.5" customHeight="1">
      <c r="A402" s="297">
        <v>400</v>
      </c>
      <c r="B402" s="14" t="s">
        <v>1710</v>
      </c>
      <c r="C402" s="176">
        <v>160</v>
      </c>
      <c r="D402" s="14" t="s">
        <v>1711</v>
      </c>
      <c r="E402" s="10" t="s">
        <v>4207</v>
      </c>
      <c r="F402" s="9" t="s">
        <v>3162</v>
      </c>
    </row>
    <row r="403" spans="1:6" s="13" customFormat="1" ht="58.5" customHeight="1">
      <c r="A403" s="297">
        <v>401</v>
      </c>
      <c r="B403" s="14" t="s">
        <v>1784</v>
      </c>
      <c r="C403" s="176">
        <v>80</v>
      </c>
      <c r="D403" s="14" t="s">
        <v>1785</v>
      </c>
      <c r="E403" s="10" t="s">
        <v>4208</v>
      </c>
      <c r="F403" s="9" t="s">
        <v>3162</v>
      </c>
    </row>
    <row r="404" spans="1:6" s="13" customFormat="1" ht="58.5" customHeight="1">
      <c r="A404" s="297">
        <v>402</v>
      </c>
      <c r="B404" s="10" t="s">
        <v>3303</v>
      </c>
      <c r="C404" s="176">
        <v>2568</v>
      </c>
      <c r="D404" s="8" t="s">
        <v>3591</v>
      </c>
      <c r="E404" s="10" t="s">
        <v>4209</v>
      </c>
      <c r="F404" s="9" t="s">
        <v>3162</v>
      </c>
    </row>
    <row r="405" spans="1:6" s="13" customFormat="1" ht="58.5" customHeight="1">
      <c r="A405" s="297">
        <v>403</v>
      </c>
      <c r="B405" s="14" t="s">
        <v>3592</v>
      </c>
      <c r="C405" s="176">
        <v>111</v>
      </c>
      <c r="D405" s="14" t="s">
        <v>2750</v>
      </c>
      <c r="E405" s="10" t="s">
        <v>4210</v>
      </c>
      <c r="F405" s="9" t="s">
        <v>3162</v>
      </c>
    </row>
    <row r="406" spans="1:6" s="13" customFormat="1" ht="58.5" customHeight="1">
      <c r="A406" s="297">
        <v>404</v>
      </c>
      <c r="B406" s="14" t="s">
        <v>3308</v>
      </c>
      <c r="C406" s="176">
        <v>553</v>
      </c>
      <c r="D406" s="14" t="s">
        <v>2750</v>
      </c>
      <c r="E406" s="10" t="s">
        <v>4211</v>
      </c>
      <c r="F406" s="9" t="s">
        <v>3162</v>
      </c>
    </row>
    <row r="407" spans="1:6" s="13" customFormat="1" ht="58.5" customHeight="1">
      <c r="A407" s="297">
        <v>405</v>
      </c>
      <c r="B407" s="10" t="s">
        <v>3593</v>
      </c>
      <c r="C407" s="176">
        <v>2000</v>
      </c>
      <c r="D407" s="14" t="s">
        <v>3594</v>
      </c>
      <c r="E407" s="10" t="s">
        <v>4212</v>
      </c>
      <c r="F407" s="9" t="s">
        <v>3162</v>
      </c>
    </row>
    <row r="408" spans="1:6" s="13" customFormat="1" ht="58.5" customHeight="1">
      <c r="A408" s="297">
        <v>406</v>
      </c>
      <c r="B408" s="14" t="s">
        <v>3311</v>
      </c>
      <c r="C408" s="176">
        <v>3500</v>
      </c>
      <c r="D408" s="14" t="s">
        <v>3595</v>
      </c>
      <c r="E408" s="10" t="s">
        <v>4212</v>
      </c>
      <c r="F408" s="9" t="s">
        <v>3162</v>
      </c>
    </row>
    <row r="409" spans="1:6" s="13" customFormat="1" ht="58.5" customHeight="1">
      <c r="A409" s="297">
        <v>407</v>
      </c>
      <c r="B409" s="14" t="s">
        <v>2343</v>
      </c>
      <c r="C409" s="176">
        <v>1200</v>
      </c>
      <c r="D409" s="14" t="s">
        <v>3596</v>
      </c>
      <c r="E409" s="10" t="s">
        <v>4213</v>
      </c>
      <c r="F409" s="9" t="s">
        <v>3162</v>
      </c>
    </row>
    <row r="410" spans="1:6" s="13" customFormat="1" ht="58.5" customHeight="1">
      <c r="A410" s="297">
        <v>408</v>
      </c>
      <c r="B410" s="10" t="s">
        <v>3597</v>
      </c>
      <c r="C410" s="176">
        <v>720</v>
      </c>
      <c r="D410" s="14" t="s">
        <v>3924</v>
      </c>
      <c r="E410" s="10" t="s">
        <v>4214</v>
      </c>
      <c r="F410" s="9" t="s">
        <v>3162</v>
      </c>
    </row>
    <row r="411" spans="1:6" s="13" customFormat="1" ht="58.5" customHeight="1">
      <c r="A411" s="297">
        <v>409</v>
      </c>
      <c r="B411" s="27" t="s">
        <v>371</v>
      </c>
      <c r="C411" s="176">
        <v>100000</v>
      </c>
      <c r="D411" s="8" t="s">
        <v>3305</v>
      </c>
      <c r="E411" s="10" t="s">
        <v>4215</v>
      </c>
      <c r="F411" s="9" t="s">
        <v>3162</v>
      </c>
    </row>
    <row r="412" spans="1:6" s="13" customFormat="1" ht="58.5" customHeight="1">
      <c r="A412" s="297">
        <v>410</v>
      </c>
      <c r="B412" s="10" t="s">
        <v>3598</v>
      </c>
      <c r="C412" s="176">
        <v>30750</v>
      </c>
      <c r="D412" s="8" t="s">
        <v>352</v>
      </c>
      <c r="E412" s="10" t="s">
        <v>4216</v>
      </c>
      <c r="F412" s="9" t="s">
        <v>3162</v>
      </c>
    </row>
    <row r="413" spans="1:6" s="13" customFormat="1" ht="58.5" customHeight="1">
      <c r="A413" s="297">
        <v>411</v>
      </c>
      <c r="B413" s="10" t="s">
        <v>3304</v>
      </c>
      <c r="C413" s="176">
        <v>16000</v>
      </c>
      <c r="D413" s="8" t="s">
        <v>352</v>
      </c>
      <c r="E413" s="10" t="s">
        <v>4217</v>
      </c>
      <c r="F413" s="9" t="s">
        <v>3162</v>
      </c>
    </row>
    <row r="414" spans="1:6" s="13" customFormat="1" ht="58.5" customHeight="1">
      <c r="A414" s="297">
        <v>412</v>
      </c>
      <c r="B414" s="10" t="s">
        <v>3599</v>
      </c>
      <c r="C414" s="176">
        <f>41511+80804</f>
        <v>122315</v>
      </c>
      <c r="D414" s="8" t="s">
        <v>3538</v>
      </c>
      <c r="E414" s="10" t="s">
        <v>4218</v>
      </c>
      <c r="F414" s="9" t="s">
        <v>3162</v>
      </c>
    </row>
    <row r="415" spans="1:6" s="13" customFormat="1" ht="58.5" customHeight="1">
      <c r="A415" s="297">
        <v>413</v>
      </c>
      <c r="B415" s="10" t="s">
        <v>3157</v>
      </c>
      <c r="C415" s="176">
        <v>10000</v>
      </c>
      <c r="D415" s="8" t="s">
        <v>3158</v>
      </c>
      <c r="E415" s="10" t="s">
        <v>4219</v>
      </c>
      <c r="F415" s="9" t="s">
        <v>3162</v>
      </c>
    </row>
    <row r="416" spans="1:6" s="13" customFormat="1" ht="58.5" customHeight="1">
      <c r="A416" s="297">
        <v>414</v>
      </c>
      <c r="B416" s="10" t="s">
        <v>3159</v>
      </c>
      <c r="C416" s="176">
        <v>2500</v>
      </c>
      <c r="D416" s="8" t="s">
        <v>3158</v>
      </c>
      <c r="E416" s="10" t="s">
        <v>4219</v>
      </c>
      <c r="F416" s="9" t="s">
        <v>3162</v>
      </c>
    </row>
    <row r="417" spans="1:6" s="13" customFormat="1" ht="58.5" customHeight="1">
      <c r="A417" s="297">
        <v>415</v>
      </c>
      <c r="B417" s="10" t="s">
        <v>3537</v>
      </c>
      <c r="C417" s="176">
        <v>14200</v>
      </c>
      <c r="D417" s="14" t="s">
        <v>1737</v>
      </c>
      <c r="E417" s="10" t="s">
        <v>4220</v>
      </c>
      <c r="F417" s="9" t="s">
        <v>3162</v>
      </c>
    </row>
    <row r="418" spans="1:6" s="13" customFormat="1" ht="58.5" customHeight="1">
      <c r="A418" s="297">
        <v>416</v>
      </c>
      <c r="B418" s="10" t="s">
        <v>3160</v>
      </c>
      <c r="C418" s="176">
        <f>26000+2000</f>
        <v>28000</v>
      </c>
      <c r="D418" s="8" t="s">
        <v>3539</v>
      </c>
      <c r="E418" s="10" t="s">
        <v>4221</v>
      </c>
      <c r="F418" s="9" t="s">
        <v>3162</v>
      </c>
    </row>
    <row r="419" spans="1:6" s="13" customFormat="1" ht="58.5" customHeight="1">
      <c r="A419" s="297">
        <v>417</v>
      </c>
      <c r="B419" s="14" t="s">
        <v>3302</v>
      </c>
      <c r="C419" s="176">
        <v>750</v>
      </c>
      <c r="D419" s="14" t="s">
        <v>1685</v>
      </c>
      <c r="E419" s="10" t="s">
        <v>4222</v>
      </c>
      <c r="F419" s="9" t="s">
        <v>3162</v>
      </c>
    </row>
    <row r="420" spans="1:6" s="13" customFormat="1" ht="58.5" customHeight="1">
      <c r="A420" s="297">
        <v>418</v>
      </c>
      <c r="B420" s="14" t="s">
        <v>3151</v>
      </c>
      <c r="C420" s="176">
        <v>1450</v>
      </c>
      <c r="D420" s="14" t="s">
        <v>1735</v>
      </c>
      <c r="E420" s="10" t="s">
        <v>4223</v>
      </c>
      <c r="F420" s="9" t="s">
        <v>3162</v>
      </c>
    </row>
    <row r="421" spans="1:6" s="13" customFormat="1" ht="58.5" customHeight="1">
      <c r="A421" s="297">
        <v>419</v>
      </c>
      <c r="B421" s="10" t="s">
        <v>3152</v>
      </c>
      <c r="C421" s="176">
        <v>20752</v>
      </c>
      <c r="D421" s="14" t="s">
        <v>3536</v>
      </c>
      <c r="E421" s="10" t="s">
        <v>4224</v>
      </c>
      <c r="F421" s="9" t="s">
        <v>3162</v>
      </c>
    </row>
    <row r="422" spans="1:6" s="13" customFormat="1" ht="58.5" customHeight="1">
      <c r="A422" s="297">
        <v>420</v>
      </c>
      <c r="B422" s="10" t="s">
        <v>3153</v>
      </c>
      <c r="C422" s="176">
        <v>3000</v>
      </c>
      <c r="D422" s="8" t="s">
        <v>3154</v>
      </c>
      <c r="E422" s="10" t="s">
        <v>4225</v>
      </c>
      <c r="F422" s="9" t="s">
        <v>3162</v>
      </c>
    </row>
    <row r="423" spans="1:6" s="13" customFormat="1" ht="58.5" customHeight="1">
      <c r="A423" s="297">
        <v>421</v>
      </c>
      <c r="B423" s="27" t="s">
        <v>3155</v>
      </c>
      <c r="C423" s="176">
        <v>200</v>
      </c>
      <c r="D423" s="27" t="s">
        <v>2741</v>
      </c>
      <c r="E423" s="10" t="s">
        <v>4226</v>
      </c>
      <c r="F423" s="9" t="s">
        <v>3162</v>
      </c>
    </row>
    <row r="424" spans="1:6" s="13" customFormat="1" ht="58.5" customHeight="1">
      <c r="A424" s="297">
        <v>422</v>
      </c>
      <c r="B424" s="14" t="s">
        <v>3156</v>
      </c>
      <c r="C424" s="176">
        <v>6668</v>
      </c>
      <c r="D424" s="8" t="s">
        <v>2743</v>
      </c>
      <c r="E424" s="10" t="s">
        <v>4227</v>
      </c>
      <c r="F424" s="9" t="s">
        <v>3162</v>
      </c>
    </row>
    <row r="425" spans="1:6" s="13" customFormat="1" ht="58.5" customHeight="1">
      <c r="A425" s="297">
        <v>423</v>
      </c>
      <c r="B425" s="10" t="s">
        <v>3306</v>
      </c>
      <c r="C425" s="176">
        <v>3200</v>
      </c>
      <c r="D425" s="8" t="s">
        <v>3161</v>
      </c>
      <c r="E425" s="10" t="s">
        <v>4228</v>
      </c>
      <c r="F425" s="9" t="s">
        <v>3162</v>
      </c>
    </row>
    <row r="426" spans="1:6" s="13" customFormat="1" ht="58.5" customHeight="1">
      <c r="A426" s="297">
        <v>424</v>
      </c>
      <c r="B426" s="10" t="s">
        <v>3307</v>
      </c>
      <c r="C426" s="176">
        <v>230</v>
      </c>
      <c r="D426" s="8" t="s">
        <v>3163</v>
      </c>
      <c r="E426" s="10" t="s">
        <v>4229</v>
      </c>
      <c r="F426" s="9" t="s">
        <v>3162</v>
      </c>
    </row>
    <row r="427" spans="1:6" s="13" customFormat="1" ht="58.5" customHeight="1">
      <c r="A427" s="297">
        <v>425</v>
      </c>
      <c r="B427" s="14" t="s">
        <v>3164</v>
      </c>
      <c r="C427" s="176">
        <v>32000</v>
      </c>
      <c r="D427" s="14" t="s">
        <v>3536</v>
      </c>
      <c r="E427" s="10" t="s">
        <v>4230</v>
      </c>
      <c r="F427" s="9" t="s">
        <v>3162</v>
      </c>
    </row>
    <row r="428" spans="1:6" s="13" customFormat="1" ht="58.5" customHeight="1">
      <c r="A428" s="297">
        <v>426</v>
      </c>
      <c r="B428" s="10" t="s">
        <v>3165</v>
      </c>
      <c r="C428" s="176">
        <v>24300</v>
      </c>
      <c r="D428" s="14" t="s">
        <v>3536</v>
      </c>
      <c r="E428" s="10" t="s">
        <v>4231</v>
      </c>
      <c r="F428" s="9" t="s">
        <v>3162</v>
      </c>
    </row>
    <row r="429" spans="1:6" s="13" customFormat="1" ht="58.5" customHeight="1">
      <c r="A429" s="297">
        <v>427</v>
      </c>
      <c r="B429" s="14" t="s">
        <v>3928</v>
      </c>
      <c r="C429" s="176">
        <v>4200</v>
      </c>
      <c r="D429" s="14" t="s">
        <v>3309</v>
      </c>
      <c r="E429" s="10" t="s">
        <v>4232</v>
      </c>
      <c r="F429" s="9" t="s">
        <v>3162</v>
      </c>
    </row>
    <row r="430" spans="1:6" ht="58.5" customHeight="1">
      <c r="A430" s="297">
        <v>428</v>
      </c>
      <c r="B430" s="14" t="s">
        <v>385</v>
      </c>
      <c r="C430" s="176">
        <v>18520</v>
      </c>
      <c r="D430" s="14" t="s">
        <v>386</v>
      </c>
      <c r="E430" s="10" t="s">
        <v>4233</v>
      </c>
      <c r="F430" s="9" t="s">
        <v>388</v>
      </c>
    </row>
    <row r="431" spans="1:6" ht="58.5" customHeight="1">
      <c r="A431" s="297">
        <v>429</v>
      </c>
      <c r="B431" s="14" t="s">
        <v>3526</v>
      </c>
      <c r="C431" s="176">
        <v>1249</v>
      </c>
      <c r="D431" s="14" t="s">
        <v>395</v>
      </c>
      <c r="E431" s="10" t="s">
        <v>4234</v>
      </c>
      <c r="F431" s="9" t="s">
        <v>393</v>
      </c>
    </row>
    <row r="432" spans="1:6" ht="58.5" customHeight="1">
      <c r="A432" s="297">
        <v>430</v>
      </c>
      <c r="B432" s="14" t="s">
        <v>399</v>
      </c>
      <c r="C432" s="176">
        <v>152785</v>
      </c>
      <c r="D432" s="14" t="s">
        <v>400</v>
      </c>
      <c r="E432" s="10" t="s">
        <v>4235</v>
      </c>
      <c r="F432" s="9" t="s">
        <v>393</v>
      </c>
    </row>
    <row r="433" spans="1:6" s="13" customFormat="1" ht="58.5" customHeight="1">
      <c r="A433" s="297">
        <v>431</v>
      </c>
      <c r="B433" s="14" t="s">
        <v>404</v>
      </c>
      <c r="C433" s="176">
        <v>95870</v>
      </c>
      <c r="D433" s="14" t="s">
        <v>3312</v>
      </c>
      <c r="E433" s="10" t="s">
        <v>4236</v>
      </c>
      <c r="F433" s="9" t="s">
        <v>393</v>
      </c>
    </row>
    <row r="434" spans="1:6" s="13" customFormat="1" ht="58.5" customHeight="1">
      <c r="A434" s="297">
        <v>432</v>
      </c>
      <c r="B434" s="14" t="s">
        <v>412</v>
      </c>
      <c r="C434" s="176">
        <v>636600</v>
      </c>
      <c r="D434" s="14" t="s">
        <v>413</v>
      </c>
      <c r="E434" s="10" t="s">
        <v>4237</v>
      </c>
      <c r="F434" s="9" t="s">
        <v>393</v>
      </c>
    </row>
    <row r="435" spans="1:6" ht="58.5" customHeight="1">
      <c r="A435" s="297">
        <v>433</v>
      </c>
      <c r="B435" s="14" t="s">
        <v>416</v>
      </c>
      <c r="C435" s="176">
        <v>5700</v>
      </c>
      <c r="D435" s="14" t="s">
        <v>417</v>
      </c>
      <c r="E435" s="10" t="s">
        <v>4236</v>
      </c>
      <c r="F435" s="9" t="s">
        <v>393</v>
      </c>
    </row>
    <row r="436" spans="1:6" s="13" customFormat="1" ht="58.5" customHeight="1">
      <c r="A436" s="297">
        <v>434</v>
      </c>
      <c r="B436" s="14" t="s">
        <v>419</v>
      </c>
      <c r="C436" s="176">
        <v>397498</v>
      </c>
      <c r="D436" s="14" t="s">
        <v>420</v>
      </c>
      <c r="E436" s="10" t="s">
        <v>4238</v>
      </c>
      <c r="F436" s="9" t="s">
        <v>393</v>
      </c>
    </row>
    <row r="437" spans="1:6" ht="58.5" customHeight="1">
      <c r="A437" s="297">
        <v>435</v>
      </c>
      <c r="B437" s="14" t="s">
        <v>423</v>
      </c>
      <c r="C437" s="176">
        <v>532750</v>
      </c>
      <c r="D437" s="14" t="s">
        <v>424</v>
      </c>
      <c r="E437" s="10" t="s">
        <v>4239</v>
      </c>
      <c r="F437" s="9" t="s">
        <v>393</v>
      </c>
    </row>
    <row r="438" spans="1:6" ht="58.5" customHeight="1">
      <c r="A438" s="297">
        <v>436</v>
      </c>
      <c r="B438" s="14" t="s">
        <v>427</v>
      </c>
      <c r="C438" s="176">
        <v>166159</v>
      </c>
      <c r="D438" s="14" t="s">
        <v>420</v>
      </c>
      <c r="E438" s="10" t="s">
        <v>4239</v>
      </c>
      <c r="F438" s="9" t="s">
        <v>393</v>
      </c>
    </row>
    <row r="439" spans="1:6" ht="58.5" customHeight="1">
      <c r="A439" s="297">
        <v>437</v>
      </c>
      <c r="B439" s="14" t="s">
        <v>437</v>
      </c>
      <c r="C439" s="176">
        <v>6500</v>
      </c>
      <c r="D439" s="14" t="s">
        <v>2774</v>
      </c>
      <c r="E439" s="10" t="s">
        <v>4240</v>
      </c>
      <c r="F439" s="9" t="s">
        <v>393</v>
      </c>
    </row>
    <row r="440" spans="1:6" ht="58.5" customHeight="1">
      <c r="A440" s="297">
        <v>438</v>
      </c>
      <c r="B440" s="14" t="s">
        <v>3467</v>
      </c>
      <c r="C440" s="176">
        <v>900000</v>
      </c>
      <c r="D440" s="14" t="s">
        <v>3466</v>
      </c>
      <c r="E440" s="10" t="s">
        <v>4241</v>
      </c>
      <c r="F440" s="9" t="s">
        <v>393</v>
      </c>
    </row>
    <row r="441" spans="1:6" ht="58.5" customHeight="1">
      <c r="A441" s="297">
        <v>439</v>
      </c>
      <c r="B441" s="14" t="s">
        <v>3167</v>
      </c>
      <c r="C441" s="176">
        <v>22050</v>
      </c>
      <c r="D441" s="14" t="s">
        <v>3168</v>
      </c>
      <c r="E441" s="10" t="s">
        <v>4236</v>
      </c>
      <c r="F441" s="9" t="s">
        <v>393</v>
      </c>
    </row>
    <row r="442" spans="1:6" ht="58.5" customHeight="1">
      <c r="A442" s="297">
        <v>440</v>
      </c>
      <c r="B442" s="137" t="s">
        <v>4383</v>
      </c>
      <c r="C442" s="176">
        <f>822849+182000</f>
        <v>1004849</v>
      </c>
      <c r="D442" s="137" t="s">
        <v>391</v>
      </c>
      <c r="E442" s="10" t="s">
        <v>4242</v>
      </c>
      <c r="F442" s="9" t="s">
        <v>393</v>
      </c>
    </row>
    <row r="443" spans="1:6" ht="58.5" customHeight="1">
      <c r="A443" s="297">
        <v>441</v>
      </c>
      <c r="B443" s="14" t="s">
        <v>3468</v>
      </c>
      <c r="C443" s="176">
        <v>568768</v>
      </c>
      <c r="D443" s="14" t="s">
        <v>434</v>
      </c>
      <c r="E443" s="10" t="s">
        <v>4243</v>
      </c>
      <c r="F443" s="9" t="s">
        <v>393</v>
      </c>
    </row>
    <row r="444" spans="1:6" ht="58.5" customHeight="1">
      <c r="A444" s="297">
        <v>442</v>
      </c>
      <c r="B444" s="137" t="s">
        <v>4384</v>
      </c>
      <c r="C444" s="176">
        <f>155964+1400</f>
        <v>157364</v>
      </c>
      <c r="D444" s="137" t="s">
        <v>2772</v>
      </c>
      <c r="E444" s="10" t="s">
        <v>4243</v>
      </c>
      <c r="F444" s="9" t="s">
        <v>393</v>
      </c>
    </row>
    <row r="445" spans="1:6" s="13" customFormat="1" ht="58.5" customHeight="1">
      <c r="A445" s="297">
        <v>443</v>
      </c>
      <c r="B445" s="14" t="s">
        <v>408</v>
      </c>
      <c r="C445" s="176">
        <v>3500</v>
      </c>
      <c r="D445" s="14" t="s">
        <v>409</v>
      </c>
      <c r="E445" s="10" t="s">
        <v>4244</v>
      </c>
      <c r="F445" s="9" t="s">
        <v>393</v>
      </c>
    </row>
    <row r="446" spans="1:6" ht="58.5" customHeight="1">
      <c r="A446" s="297">
        <v>444</v>
      </c>
      <c r="B446" s="14" t="s">
        <v>428</v>
      </c>
      <c r="C446" s="176">
        <v>4500</v>
      </c>
      <c r="D446" s="14" t="s">
        <v>420</v>
      </c>
      <c r="E446" s="10" t="s">
        <v>4236</v>
      </c>
      <c r="F446" s="9" t="s">
        <v>393</v>
      </c>
    </row>
    <row r="447" spans="1:6" ht="58.5" customHeight="1">
      <c r="A447" s="297">
        <v>445</v>
      </c>
      <c r="B447" s="14" t="s">
        <v>430</v>
      </c>
      <c r="C447" s="176">
        <v>1500</v>
      </c>
      <c r="D447" s="14" t="s">
        <v>420</v>
      </c>
      <c r="E447" s="10" t="s">
        <v>4245</v>
      </c>
      <c r="F447" s="9" t="s">
        <v>393</v>
      </c>
    </row>
    <row r="448" spans="1:6" ht="58.5" customHeight="1">
      <c r="A448" s="297">
        <v>446</v>
      </c>
      <c r="B448" s="14" t="s">
        <v>3166</v>
      </c>
      <c r="C448" s="176">
        <v>24000</v>
      </c>
      <c r="D448" s="14" t="s">
        <v>2780</v>
      </c>
      <c r="E448" s="10" t="s">
        <v>4236</v>
      </c>
      <c r="F448" s="9" t="s">
        <v>393</v>
      </c>
    </row>
    <row r="449" spans="1:6" ht="58.5" customHeight="1">
      <c r="A449" s="297">
        <v>447</v>
      </c>
      <c r="B449" s="14" t="s">
        <v>4371</v>
      </c>
      <c r="C449" s="176">
        <v>10000</v>
      </c>
      <c r="D449" s="14" t="s">
        <v>3527</v>
      </c>
      <c r="E449" s="10" t="s">
        <v>3528</v>
      </c>
      <c r="F449" s="9" t="s">
        <v>393</v>
      </c>
    </row>
    <row r="450" spans="1:6" s="45" customFormat="1" ht="58.5" customHeight="1">
      <c r="A450" s="297">
        <v>448</v>
      </c>
      <c r="B450" s="14" t="s">
        <v>2360</v>
      </c>
      <c r="C450" s="176">
        <v>15000</v>
      </c>
      <c r="D450" s="14" t="s">
        <v>1808</v>
      </c>
      <c r="E450" s="10" t="s">
        <v>4246</v>
      </c>
      <c r="F450" s="9" t="s">
        <v>443</v>
      </c>
    </row>
    <row r="451" spans="1:6" s="45" customFormat="1" ht="58.5" customHeight="1">
      <c r="A451" s="297">
        <v>449</v>
      </c>
      <c r="B451" s="14" t="s">
        <v>2361</v>
      </c>
      <c r="C451" s="176">
        <v>9200</v>
      </c>
      <c r="D451" s="14" t="s">
        <v>1808</v>
      </c>
      <c r="E451" s="10" t="s">
        <v>4247</v>
      </c>
      <c r="F451" s="9" t="s">
        <v>443</v>
      </c>
    </row>
    <row r="452" spans="1:6" s="45" customFormat="1" ht="58.5" customHeight="1">
      <c r="A452" s="297">
        <v>450</v>
      </c>
      <c r="B452" s="14" t="s">
        <v>3530</v>
      </c>
      <c r="C452" s="176">
        <v>4300</v>
      </c>
      <c r="D452" s="14" t="s">
        <v>3531</v>
      </c>
      <c r="E452" s="10" t="s">
        <v>4248</v>
      </c>
      <c r="F452" s="9" t="s">
        <v>3169</v>
      </c>
    </row>
    <row r="453" spans="1:6" ht="58.5" customHeight="1">
      <c r="A453" s="297">
        <v>451</v>
      </c>
      <c r="B453" s="59" t="s">
        <v>4385</v>
      </c>
      <c r="C453" s="176">
        <v>91274</v>
      </c>
      <c r="D453" s="59" t="s">
        <v>2792</v>
      </c>
      <c r="E453" s="10" t="s">
        <v>4249</v>
      </c>
      <c r="F453" s="9" t="s">
        <v>443</v>
      </c>
    </row>
    <row r="454" spans="1:6" ht="58.5" customHeight="1">
      <c r="A454" s="297">
        <v>452</v>
      </c>
      <c r="B454" s="59" t="s">
        <v>4386</v>
      </c>
      <c r="C454" s="176">
        <v>51</v>
      </c>
      <c r="D454" s="59" t="s">
        <v>2792</v>
      </c>
      <c r="E454" s="10" t="s">
        <v>4174</v>
      </c>
      <c r="F454" s="9" t="s">
        <v>443</v>
      </c>
    </row>
    <row r="455" spans="1:6" ht="58.5" customHeight="1">
      <c r="A455" s="297">
        <v>453</v>
      </c>
      <c r="B455" s="59" t="s">
        <v>1793</v>
      </c>
      <c r="C455" s="176">
        <v>732</v>
      </c>
      <c r="D455" s="59" t="s">
        <v>2792</v>
      </c>
      <c r="E455" s="10" t="s">
        <v>4018</v>
      </c>
      <c r="F455" s="9" t="s">
        <v>443</v>
      </c>
    </row>
    <row r="456" spans="1:6" ht="58.5" customHeight="1">
      <c r="A456" s="297">
        <v>454</v>
      </c>
      <c r="B456" s="14" t="s">
        <v>4387</v>
      </c>
      <c r="C456" s="176">
        <v>9082000</v>
      </c>
      <c r="D456" s="14" t="s">
        <v>1796</v>
      </c>
      <c r="E456" s="10" t="s">
        <v>4250</v>
      </c>
      <c r="F456" s="9" t="s">
        <v>443</v>
      </c>
    </row>
    <row r="457" spans="1:6" s="45" customFormat="1" ht="58.5" customHeight="1">
      <c r="A457" s="297">
        <v>455</v>
      </c>
      <c r="B457" s="14" t="s">
        <v>3470</v>
      </c>
      <c r="C457" s="176">
        <v>214130</v>
      </c>
      <c r="D457" s="14" t="s">
        <v>1805</v>
      </c>
      <c r="E457" s="10" t="s">
        <v>4174</v>
      </c>
      <c r="F457" s="9" t="s">
        <v>443</v>
      </c>
    </row>
    <row r="458" spans="1:6" s="45" customFormat="1" ht="58.5" customHeight="1">
      <c r="A458" s="297">
        <v>456</v>
      </c>
      <c r="B458" s="14" t="s">
        <v>3471</v>
      </c>
      <c r="C458" s="176">
        <v>257650</v>
      </c>
      <c r="D458" s="14" t="s">
        <v>1805</v>
      </c>
      <c r="E458" s="10" t="s">
        <v>4251</v>
      </c>
      <c r="F458" s="9" t="s">
        <v>443</v>
      </c>
    </row>
    <row r="459" spans="1:6" s="45" customFormat="1" ht="58.5" customHeight="1">
      <c r="A459" s="297">
        <v>457</v>
      </c>
      <c r="B459" s="14" t="s">
        <v>3171</v>
      </c>
      <c r="C459" s="176">
        <v>124500</v>
      </c>
      <c r="D459" s="14" t="s">
        <v>3172</v>
      </c>
      <c r="E459" s="10" t="s">
        <v>4250</v>
      </c>
      <c r="F459" s="9" t="s">
        <v>443</v>
      </c>
    </row>
    <row r="460" spans="1:6" s="13" customFormat="1" ht="58.5" customHeight="1">
      <c r="A460" s="297">
        <v>458</v>
      </c>
      <c r="B460" s="14" t="s">
        <v>3755</v>
      </c>
      <c r="C460" s="176">
        <v>200000</v>
      </c>
      <c r="D460" s="14" t="s">
        <v>3313</v>
      </c>
      <c r="E460" s="10" t="s">
        <v>4250</v>
      </c>
      <c r="F460" s="9" t="s">
        <v>443</v>
      </c>
    </row>
    <row r="461" spans="1:6" ht="58.5" customHeight="1">
      <c r="A461" s="297">
        <v>459</v>
      </c>
      <c r="B461" s="14" t="s">
        <v>440</v>
      </c>
      <c r="C461" s="176">
        <v>1126000</v>
      </c>
      <c r="D461" s="14" t="s">
        <v>3756</v>
      </c>
      <c r="E461" s="10" t="s">
        <v>4252</v>
      </c>
      <c r="F461" s="9" t="s">
        <v>443</v>
      </c>
    </row>
    <row r="462" spans="1:6" ht="58.5" customHeight="1">
      <c r="A462" s="297">
        <v>460</v>
      </c>
      <c r="B462" s="14" t="s">
        <v>3757</v>
      </c>
      <c r="C462" s="176">
        <v>32890</v>
      </c>
      <c r="D462" s="14" t="s">
        <v>3758</v>
      </c>
      <c r="E462" s="10" t="s">
        <v>4253</v>
      </c>
      <c r="F462" s="9" t="s">
        <v>443</v>
      </c>
    </row>
    <row r="463" spans="1:6" ht="58.5" customHeight="1">
      <c r="A463" s="297">
        <v>461</v>
      </c>
      <c r="B463" s="14" t="s">
        <v>3759</v>
      </c>
      <c r="C463" s="176">
        <v>60300</v>
      </c>
      <c r="D463" s="14" t="s">
        <v>3760</v>
      </c>
      <c r="E463" s="10" t="s">
        <v>4254</v>
      </c>
      <c r="F463" s="9" t="s">
        <v>443</v>
      </c>
    </row>
    <row r="464" spans="1:6" ht="58.5" customHeight="1">
      <c r="A464" s="297">
        <v>462</v>
      </c>
      <c r="B464" s="14" t="s">
        <v>1823</v>
      </c>
      <c r="C464" s="176">
        <v>9000</v>
      </c>
      <c r="D464" s="14" t="s">
        <v>3761</v>
      </c>
      <c r="E464" s="10" t="s">
        <v>4255</v>
      </c>
      <c r="F464" s="9" t="s">
        <v>443</v>
      </c>
    </row>
    <row r="465" spans="1:6" ht="58.5" customHeight="1">
      <c r="A465" s="297">
        <v>463</v>
      </c>
      <c r="B465" s="14" t="s">
        <v>3762</v>
      </c>
      <c r="C465" s="176">
        <v>3400</v>
      </c>
      <c r="D465" s="14" t="s">
        <v>2784</v>
      </c>
      <c r="E465" s="10" t="s">
        <v>4256</v>
      </c>
      <c r="F465" s="9" t="s">
        <v>3763</v>
      </c>
    </row>
    <row r="466" spans="1:6" s="45" customFormat="1" ht="58.5" customHeight="1">
      <c r="A466" s="297">
        <v>464</v>
      </c>
      <c r="B466" s="14" t="s">
        <v>4388</v>
      </c>
      <c r="C466" s="176">
        <v>401500</v>
      </c>
      <c r="D466" s="14" t="s">
        <v>2790</v>
      </c>
      <c r="E466" s="10" t="s">
        <v>4257</v>
      </c>
      <c r="F466" s="9" t="s">
        <v>443</v>
      </c>
    </row>
    <row r="467" spans="1:6" ht="58.5" customHeight="1">
      <c r="A467" s="297">
        <v>465</v>
      </c>
      <c r="B467" s="14" t="s">
        <v>1798</v>
      </c>
      <c r="C467" s="176">
        <v>1880</v>
      </c>
      <c r="D467" s="14" t="s">
        <v>1799</v>
      </c>
      <c r="E467" s="10" t="s">
        <v>4017</v>
      </c>
      <c r="F467" s="9" t="s">
        <v>443</v>
      </c>
    </row>
    <row r="468" spans="1:6" s="45" customFormat="1" ht="58.5" customHeight="1">
      <c r="A468" s="297">
        <v>466</v>
      </c>
      <c r="B468" s="14" t="s">
        <v>3469</v>
      </c>
      <c r="C468" s="176">
        <v>11336</v>
      </c>
      <c r="D468" s="14" t="s">
        <v>2792</v>
      </c>
      <c r="E468" s="10" t="s">
        <v>4258</v>
      </c>
      <c r="F468" s="9" t="s">
        <v>443</v>
      </c>
    </row>
    <row r="469" spans="1:6" s="45" customFormat="1" ht="58.5" customHeight="1">
      <c r="A469" s="297">
        <v>467</v>
      </c>
      <c r="B469" s="14" t="s">
        <v>4389</v>
      </c>
      <c r="C469" s="176">
        <v>182750</v>
      </c>
      <c r="D469" s="14" t="s">
        <v>3170</v>
      </c>
      <c r="E469" s="10" t="s">
        <v>4250</v>
      </c>
      <c r="F469" s="9" t="s">
        <v>443</v>
      </c>
    </row>
    <row r="470" spans="1:6" s="45" customFormat="1" ht="58.5" customHeight="1">
      <c r="A470" s="297">
        <v>468</v>
      </c>
      <c r="B470" s="14" t="s">
        <v>2362</v>
      </c>
      <c r="C470" s="176">
        <v>1670</v>
      </c>
      <c r="D470" s="14" t="s">
        <v>3764</v>
      </c>
      <c r="E470" s="10" t="s">
        <v>4259</v>
      </c>
      <c r="F470" s="9" t="s">
        <v>443</v>
      </c>
    </row>
    <row r="471" spans="1:6" s="45" customFormat="1" ht="58.5" customHeight="1">
      <c r="A471" s="297">
        <v>469</v>
      </c>
      <c r="B471" s="14" t="s">
        <v>2362</v>
      </c>
      <c r="C471" s="176">
        <v>2840</v>
      </c>
      <c r="D471" s="14" t="s">
        <v>3764</v>
      </c>
      <c r="E471" s="10" t="s">
        <v>4259</v>
      </c>
      <c r="F471" s="9" t="s">
        <v>443</v>
      </c>
    </row>
    <row r="472" spans="1:6" s="45" customFormat="1" ht="58.5" customHeight="1">
      <c r="A472" s="297">
        <v>470</v>
      </c>
      <c r="B472" s="14" t="s">
        <v>2363</v>
      </c>
      <c r="C472" s="176">
        <v>1450</v>
      </c>
      <c r="D472" s="14" t="s">
        <v>3765</v>
      </c>
      <c r="E472" s="10" t="s">
        <v>4260</v>
      </c>
      <c r="F472" s="9" t="s">
        <v>443</v>
      </c>
    </row>
    <row r="473" spans="1:6" s="45" customFormat="1" ht="58.5" customHeight="1">
      <c r="A473" s="297">
        <v>471</v>
      </c>
      <c r="B473" s="14" t="s">
        <v>1815</v>
      </c>
      <c r="C473" s="176">
        <v>200</v>
      </c>
      <c r="D473" s="14" t="s">
        <v>2798</v>
      </c>
      <c r="E473" s="10" t="s">
        <v>4017</v>
      </c>
      <c r="F473" s="9" t="s">
        <v>443</v>
      </c>
    </row>
    <row r="474" spans="1:6" s="45" customFormat="1" ht="58.5" customHeight="1">
      <c r="A474" s="297">
        <v>472</v>
      </c>
      <c r="B474" s="14" t="s">
        <v>1816</v>
      </c>
      <c r="C474" s="176">
        <v>1250</v>
      </c>
      <c r="D474" s="14" t="s">
        <v>1817</v>
      </c>
      <c r="E474" s="10" t="s">
        <v>4261</v>
      </c>
      <c r="F474" s="9" t="s">
        <v>443</v>
      </c>
    </row>
    <row r="475" spans="1:6" s="45" customFormat="1" ht="58.5" customHeight="1">
      <c r="A475" s="297">
        <v>473</v>
      </c>
      <c r="B475" s="14" t="s">
        <v>3766</v>
      </c>
      <c r="C475" s="176">
        <v>15000</v>
      </c>
      <c r="D475" s="14" t="s">
        <v>37</v>
      </c>
      <c r="E475" s="10" t="s">
        <v>4262</v>
      </c>
      <c r="F475" s="9" t="s">
        <v>443</v>
      </c>
    </row>
    <row r="476" spans="1:6" s="45" customFormat="1" ht="58.5" customHeight="1">
      <c r="A476" s="297">
        <v>474</v>
      </c>
      <c r="B476" s="14" t="s">
        <v>3767</v>
      </c>
      <c r="C476" s="176">
        <v>784500</v>
      </c>
      <c r="D476" s="14" t="s">
        <v>3768</v>
      </c>
      <c r="E476" s="10" t="s">
        <v>4263</v>
      </c>
      <c r="F476" s="9" t="s">
        <v>443</v>
      </c>
    </row>
    <row r="477" spans="1:6" s="13" customFormat="1" ht="58.5" customHeight="1">
      <c r="A477" s="297">
        <v>475</v>
      </c>
      <c r="B477" s="14" t="s">
        <v>3769</v>
      </c>
      <c r="C477" s="176">
        <v>70000</v>
      </c>
      <c r="D477" s="14" t="s">
        <v>40</v>
      </c>
      <c r="E477" s="10" t="s">
        <v>4264</v>
      </c>
      <c r="F477" s="9" t="s">
        <v>443</v>
      </c>
    </row>
    <row r="478" spans="1:6" s="13" customFormat="1" ht="58.5" customHeight="1">
      <c r="A478" s="297">
        <v>476</v>
      </c>
      <c r="B478" s="14" t="s">
        <v>3770</v>
      </c>
      <c r="C478" s="176">
        <v>101960</v>
      </c>
      <c r="D478" s="14" t="s">
        <v>3963</v>
      </c>
      <c r="E478" s="10" t="s">
        <v>4254</v>
      </c>
      <c r="F478" s="9" t="s">
        <v>443</v>
      </c>
    </row>
    <row r="479" spans="1:6" s="41" customFormat="1" ht="58.5" customHeight="1">
      <c r="A479" s="297">
        <v>477</v>
      </c>
      <c r="B479" s="14" t="s">
        <v>3314</v>
      </c>
      <c r="C479" s="176">
        <v>515300</v>
      </c>
      <c r="D479" s="14" t="s">
        <v>3315</v>
      </c>
      <c r="E479" s="10" t="s">
        <v>4265</v>
      </c>
      <c r="F479" s="9" t="s">
        <v>443</v>
      </c>
    </row>
    <row r="480" spans="1:6" s="13" customFormat="1" ht="58.5" customHeight="1">
      <c r="A480" s="297">
        <v>478</v>
      </c>
      <c r="B480" s="14" t="s">
        <v>3316</v>
      </c>
      <c r="C480" s="176">
        <v>6178</v>
      </c>
      <c r="D480" s="14" t="s">
        <v>3317</v>
      </c>
      <c r="E480" s="10" t="s">
        <v>4266</v>
      </c>
      <c r="F480" s="9" t="s">
        <v>443</v>
      </c>
    </row>
    <row r="481" spans="1:6" ht="58.5" customHeight="1">
      <c r="A481" s="297">
        <v>479</v>
      </c>
      <c r="B481" s="14" t="s">
        <v>3318</v>
      </c>
      <c r="C481" s="176">
        <v>6250</v>
      </c>
      <c r="D481" s="14" t="s">
        <v>3319</v>
      </c>
      <c r="E481" s="10" t="s">
        <v>4267</v>
      </c>
      <c r="F481" s="9" t="s">
        <v>443</v>
      </c>
    </row>
    <row r="482" spans="1:6" ht="58.5" customHeight="1">
      <c r="A482" s="297">
        <v>480</v>
      </c>
      <c r="B482" s="14" t="s">
        <v>3472</v>
      </c>
      <c r="C482" s="176">
        <v>36000</v>
      </c>
      <c r="D482" s="14" t="s">
        <v>3771</v>
      </c>
      <c r="E482" s="10" t="s">
        <v>4268</v>
      </c>
      <c r="F482" s="9" t="s">
        <v>443</v>
      </c>
    </row>
    <row r="483" spans="1:6" s="13" customFormat="1" ht="58.5" customHeight="1">
      <c r="A483" s="297">
        <v>481</v>
      </c>
      <c r="B483" s="14" t="s">
        <v>3473</v>
      </c>
      <c r="C483" s="176">
        <v>142800</v>
      </c>
      <c r="D483" s="14" t="s">
        <v>3474</v>
      </c>
      <c r="E483" s="10" t="s">
        <v>4252</v>
      </c>
      <c r="F483" s="9" t="s">
        <v>3763</v>
      </c>
    </row>
    <row r="484" spans="1:6" ht="58.5" customHeight="1">
      <c r="A484" s="297">
        <v>482</v>
      </c>
      <c r="B484" s="14" t="s">
        <v>3475</v>
      </c>
      <c r="C484" s="176">
        <v>70000</v>
      </c>
      <c r="D484" s="14" t="s">
        <v>3476</v>
      </c>
      <c r="E484" s="10" t="s">
        <v>4254</v>
      </c>
      <c r="F484" s="9" t="s">
        <v>3763</v>
      </c>
    </row>
    <row r="485" spans="1:6" ht="58.5" customHeight="1">
      <c r="A485" s="297">
        <v>483</v>
      </c>
      <c r="B485" s="14" t="s">
        <v>3982</v>
      </c>
      <c r="C485" s="176">
        <v>640</v>
      </c>
      <c r="D485" s="14" t="s">
        <v>3764</v>
      </c>
      <c r="E485" s="10" t="s">
        <v>4259</v>
      </c>
      <c r="F485" s="9" t="s">
        <v>3763</v>
      </c>
    </row>
    <row r="486" spans="1:6" ht="58.5" customHeight="1">
      <c r="A486" s="297">
        <v>484</v>
      </c>
      <c r="B486" s="14" t="s">
        <v>3964</v>
      </c>
      <c r="C486" s="176">
        <v>472471</v>
      </c>
      <c r="D486" s="14" t="s">
        <v>3965</v>
      </c>
      <c r="E486" s="10" t="s">
        <v>4269</v>
      </c>
      <c r="F486" s="9" t="s">
        <v>3966</v>
      </c>
    </row>
    <row r="487" spans="1:6" s="13" customFormat="1" ht="58.5" customHeight="1">
      <c r="A487" s="297">
        <v>485</v>
      </c>
      <c r="B487" s="14" t="s">
        <v>3772</v>
      </c>
      <c r="C487" s="176">
        <v>300</v>
      </c>
      <c r="D487" s="14" t="s">
        <v>1799</v>
      </c>
      <c r="E487" s="10" t="s">
        <v>4017</v>
      </c>
      <c r="F487" s="9" t="s">
        <v>3763</v>
      </c>
    </row>
    <row r="488" spans="1:6" ht="58.5" customHeight="1">
      <c r="A488" s="297">
        <v>486</v>
      </c>
      <c r="B488" s="14" t="s">
        <v>49</v>
      </c>
      <c r="C488" s="176">
        <v>46796</v>
      </c>
      <c r="D488" s="14" t="s">
        <v>50</v>
      </c>
      <c r="E488" s="10" t="s">
        <v>4270</v>
      </c>
      <c r="F488" s="9" t="s">
        <v>46</v>
      </c>
    </row>
    <row r="489" spans="1:6" ht="58.5" customHeight="1">
      <c r="A489" s="297">
        <v>487</v>
      </c>
      <c r="B489" s="14" t="s">
        <v>53</v>
      </c>
      <c r="C489" s="176">
        <v>20000</v>
      </c>
      <c r="D489" s="14" t="s">
        <v>50</v>
      </c>
      <c r="E489" s="10" t="s">
        <v>4271</v>
      </c>
      <c r="F489" s="9" t="s">
        <v>46</v>
      </c>
    </row>
    <row r="490" spans="1:6" s="237" customFormat="1" ht="58.5" customHeight="1">
      <c r="A490" s="297">
        <v>488</v>
      </c>
      <c r="B490" s="14" t="s">
        <v>65</v>
      </c>
      <c r="C490" s="176">
        <v>4900</v>
      </c>
      <c r="D490" s="14" t="s">
        <v>3175</v>
      </c>
      <c r="E490" s="10" t="s">
        <v>4272</v>
      </c>
      <c r="F490" s="9" t="s">
        <v>46</v>
      </c>
    </row>
    <row r="491" spans="1:6" ht="58.5" customHeight="1">
      <c r="A491" s="297">
        <v>489</v>
      </c>
      <c r="B491" s="14" t="s">
        <v>55</v>
      </c>
      <c r="C491" s="176">
        <v>44045</v>
      </c>
      <c r="D491" s="14" t="s">
        <v>56</v>
      </c>
      <c r="E491" s="10" t="s">
        <v>4273</v>
      </c>
      <c r="F491" s="9" t="s">
        <v>46</v>
      </c>
    </row>
    <row r="492" spans="1:6" ht="58.5" customHeight="1">
      <c r="A492" s="297">
        <v>490</v>
      </c>
      <c r="B492" s="14" t="s">
        <v>3173</v>
      </c>
      <c r="C492" s="176">
        <v>21000</v>
      </c>
      <c r="D492" s="14" t="s">
        <v>3174</v>
      </c>
      <c r="E492" s="10" t="s">
        <v>4017</v>
      </c>
      <c r="F492" s="9" t="s">
        <v>46</v>
      </c>
    </row>
    <row r="493" spans="1:6" s="237" customFormat="1" ht="58.5" customHeight="1">
      <c r="A493" s="297">
        <v>491</v>
      </c>
      <c r="B493" s="14" t="s">
        <v>3477</v>
      </c>
      <c r="C493" s="176">
        <v>40000</v>
      </c>
      <c r="D493" s="14" t="s">
        <v>3478</v>
      </c>
      <c r="E493" s="10" t="s">
        <v>4274</v>
      </c>
      <c r="F493" s="9" t="s">
        <v>46</v>
      </c>
    </row>
    <row r="494" spans="1:6" ht="58.5" customHeight="1">
      <c r="A494" s="297">
        <v>492</v>
      </c>
      <c r="B494" s="14" t="s">
        <v>70</v>
      </c>
      <c r="C494" s="176">
        <v>141606</v>
      </c>
      <c r="D494" s="14" t="s">
        <v>71</v>
      </c>
      <c r="E494" s="10" t="s">
        <v>4275</v>
      </c>
      <c r="F494" s="9" t="s">
        <v>46</v>
      </c>
    </row>
    <row r="495" spans="1:6" ht="58.5" customHeight="1">
      <c r="A495" s="297">
        <v>493</v>
      </c>
      <c r="B495" s="14" t="s">
        <v>3773</v>
      </c>
      <c r="C495" s="176">
        <v>8600</v>
      </c>
      <c r="D495" s="14" t="s">
        <v>75</v>
      </c>
      <c r="E495" s="10" t="s">
        <v>4276</v>
      </c>
      <c r="F495" s="9" t="s">
        <v>46</v>
      </c>
    </row>
    <row r="496" spans="1:6" ht="58.5" customHeight="1">
      <c r="A496" s="297">
        <v>494</v>
      </c>
      <c r="B496" s="56" t="s">
        <v>3479</v>
      </c>
      <c r="C496" s="296">
        <v>9246</v>
      </c>
      <c r="D496" s="87" t="s">
        <v>1234</v>
      </c>
      <c r="E496" s="10" t="s">
        <v>4277</v>
      </c>
      <c r="F496" s="79" t="s">
        <v>46</v>
      </c>
    </row>
    <row r="497" spans="1:6" s="237" customFormat="1" ht="58.5" customHeight="1">
      <c r="A497" s="297">
        <v>495</v>
      </c>
      <c r="B497" s="14" t="s">
        <v>3320</v>
      </c>
      <c r="C497" s="176">
        <v>5000000</v>
      </c>
      <c r="D497" s="14" t="s">
        <v>3176</v>
      </c>
      <c r="E497" s="10" t="s">
        <v>4278</v>
      </c>
      <c r="F497" s="9" t="s">
        <v>46</v>
      </c>
    </row>
    <row r="498" spans="1:6" ht="58.5" customHeight="1">
      <c r="A498" s="297">
        <v>496</v>
      </c>
      <c r="B498" s="27" t="s">
        <v>79</v>
      </c>
      <c r="C498" s="176">
        <v>9387</v>
      </c>
      <c r="D498" s="27" t="s">
        <v>80</v>
      </c>
      <c r="E498" s="10" t="s">
        <v>4279</v>
      </c>
      <c r="F498" s="9" t="s">
        <v>46</v>
      </c>
    </row>
    <row r="499" spans="1:6" ht="58.5" customHeight="1">
      <c r="A499" s="297">
        <v>497</v>
      </c>
      <c r="B499" s="14" t="s">
        <v>98</v>
      </c>
      <c r="C499" s="176">
        <v>500</v>
      </c>
      <c r="D499" s="14" t="s">
        <v>3181</v>
      </c>
      <c r="E499" s="10" t="s">
        <v>4017</v>
      </c>
      <c r="F499" s="9" t="s">
        <v>3601</v>
      </c>
    </row>
    <row r="500" spans="1:6" ht="58.5" customHeight="1">
      <c r="A500" s="297">
        <v>498</v>
      </c>
      <c r="B500" s="14" t="s">
        <v>102</v>
      </c>
      <c r="C500" s="176">
        <v>87</v>
      </c>
      <c r="D500" s="14" t="s">
        <v>3182</v>
      </c>
      <c r="E500" s="10" t="s">
        <v>4017</v>
      </c>
      <c r="F500" s="9" t="s">
        <v>85</v>
      </c>
    </row>
    <row r="501" spans="1:6" ht="58.5" customHeight="1">
      <c r="A501" s="297">
        <v>499</v>
      </c>
      <c r="B501" s="27" t="s">
        <v>2370</v>
      </c>
      <c r="C501" s="176">
        <v>750</v>
      </c>
      <c r="D501" s="14" t="s">
        <v>108</v>
      </c>
      <c r="E501" s="10" t="s">
        <v>4280</v>
      </c>
      <c r="F501" s="9" t="s">
        <v>3601</v>
      </c>
    </row>
    <row r="502" spans="1:6" ht="58.5" customHeight="1">
      <c r="A502" s="297">
        <v>500</v>
      </c>
      <c r="B502" s="27" t="s">
        <v>3480</v>
      </c>
      <c r="C502" s="176">
        <v>106300</v>
      </c>
      <c r="D502" s="14" t="s">
        <v>3600</v>
      </c>
      <c r="E502" s="10" t="s">
        <v>4281</v>
      </c>
      <c r="F502" s="9" t="s">
        <v>3601</v>
      </c>
    </row>
    <row r="503" spans="1:6" ht="58.5" customHeight="1">
      <c r="A503" s="297">
        <v>501</v>
      </c>
      <c r="B503" s="14" t="s">
        <v>83</v>
      </c>
      <c r="C503" s="176">
        <v>120</v>
      </c>
      <c r="D503" s="14" t="s">
        <v>84</v>
      </c>
      <c r="E503" s="10" t="s">
        <v>4282</v>
      </c>
      <c r="F503" s="9" t="s">
        <v>85</v>
      </c>
    </row>
    <row r="504" spans="1:6" ht="58.5" customHeight="1">
      <c r="A504" s="297">
        <v>502</v>
      </c>
      <c r="B504" s="27" t="s">
        <v>4390</v>
      </c>
      <c r="C504" s="176">
        <v>45000</v>
      </c>
      <c r="D504" s="27" t="s">
        <v>575</v>
      </c>
      <c r="E504" s="10" t="s">
        <v>4138</v>
      </c>
      <c r="F504" s="9" t="s">
        <v>3601</v>
      </c>
    </row>
    <row r="505" spans="1:6" ht="58.5" customHeight="1">
      <c r="A505" s="297">
        <v>503</v>
      </c>
      <c r="B505" s="27" t="s">
        <v>3177</v>
      </c>
      <c r="C505" s="176">
        <v>17500</v>
      </c>
      <c r="D505" s="14" t="s">
        <v>2814</v>
      </c>
      <c r="E505" s="10" t="s">
        <v>4283</v>
      </c>
      <c r="F505" s="9" t="s">
        <v>85</v>
      </c>
    </row>
    <row r="506" spans="1:6" ht="58.5" customHeight="1">
      <c r="A506" s="297">
        <v>504</v>
      </c>
      <c r="B506" s="14" t="s">
        <v>3178</v>
      </c>
      <c r="C506" s="176">
        <v>5200</v>
      </c>
      <c r="D506" s="14" t="s">
        <v>3179</v>
      </c>
      <c r="E506" s="10" t="s">
        <v>3991</v>
      </c>
      <c r="F506" s="9" t="s">
        <v>85</v>
      </c>
    </row>
    <row r="507" spans="1:6" ht="58.5" customHeight="1">
      <c r="A507" s="297">
        <v>505</v>
      </c>
      <c r="B507" s="14" t="s">
        <v>89</v>
      </c>
      <c r="C507" s="176">
        <v>400</v>
      </c>
      <c r="D507" s="14" t="s">
        <v>90</v>
      </c>
      <c r="E507" s="10" t="s">
        <v>4284</v>
      </c>
      <c r="F507" s="9" t="s">
        <v>85</v>
      </c>
    </row>
    <row r="508" spans="1:6" ht="58.5" customHeight="1">
      <c r="A508" s="297">
        <v>506</v>
      </c>
      <c r="B508" s="14" t="s">
        <v>92</v>
      </c>
      <c r="C508" s="176">
        <v>50</v>
      </c>
      <c r="D508" s="14" t="s">
        <v>3321</v>
      </c>
      <c r="E508" s="10" t="s">
        <v>4019</v>
      </c>
      <c r="F508" s="9" t="s">
        <v>85</v>
      </c>
    </row>
    <row r="509" spans="1:6" ht="58.5" customHeight="1">
      <c r="A509" s="297">
        <v>507</v>
      </c>
      <c r="B509" s="14" t="s">
        <v>3180</v>
      </c>
      <c r="C509" s="176">
        <v>400</v>
      </c>
      <c r="D509" s="14" t="s">
        <v>96</v>
      </c>
      <c r="E509" s="10" t="s">
        <v>3992</v>
      </c>
      <c r="F509" s="9" t="s">
        <v>85</v>
      </c>
    </row>
    <row r="510" spans="1:6" ht="58.5" customHeight="1">
      <c r="A510" s="297">
        <v>508</v>
      </c>
      <c r="B510" s="27" t="s">
        <v>3602</v>
      </c>
      <c r="C510" s="176">
        <v>23490</v>
      </c>
      <c r="D510" s="14" t="s">
        <v>112</v>
      </c>
      <c r="E510" s="10" t="s">
        <v>4285</v>
      </c>
      <c r="F510" s="9" t="s">
        <v>85</v>
      </c>
    </row>
    <row r="511" spans="1:6" ht="58.5" customHeight="1">
      <c r="A511" s="297">
        <v>509</v>
      </c>
      <c r="B511" s="14" t="s">
        <v>2372</v>
      </c>
      <c r="C511" s="176">
        <v>3000</v>
      </c>
      <c r="D511" s="14" t="s">
        <v>3603</v>
      </c>
      <c r="E511" s="10" t="s">
        <v>3992</v>
      </c>
      <c r="F511" s="9" t="s">
        <v>119</v>
      </c>
    </row>
    <row r="512" spans="1:6" ht="58.5" customHeight="1">
      <c r="A512" s="297">
        <v>510</v>
      </c>
      <c r="B512" s="27" t="s">
        <v>3604</v>
      </c>
      <c r="C512" s="176">
        <v>17000</v>
      </c>
      <c r="D512" s="27" t="s">
        <v>3605</v>
      </c>
      <c r="E512" s="10" t="s">
        <v>4286</v>
      </c>
      <c r="F512" s="9" t="s">
        <v>119</v>
      </c>
    </row>
    <row r="513" spans="1:6" s="13" customFormat="1" ht="58.5" customHeight="1">
      <c r="A513" s="297">
        <v>511</v>
      </c>
      <c r="B513" s="14" t="s">
        <v>3330</v>
      </c>
      <c r="C513" s="176">
        <v>941</v>
      </c>
      <c r="D513" s="14" t="s">
        <v>3331</v>
      </c>
      <c r="E513" s="10" t="s">
        <v>4017</v>
      </c>
      <c r="F513" s="9" t="s">
        <v>140</v>
      </c>
    </row>
    <row r="514" spans="1:6" s="13" customFormat="1" ht="58.5" customHeight="1">
      <c r="A514" s="297">
        <v>512</v>
      </c>
      <c r="B514" s="14" t="s">
        <v>136</v>
      </c>
      <c r="C514" s="176">
        <v>83451</v>
      </c>
      <c r="D514" s="14" t="s">
        <v>137</v>
      </c>
      <c r="E514" s="10" t="s">
        <v>4287</v>
      </c>
      <c r="F514" s="9" t="s">
        <v>140</v>
      </c>
    </row>
    <row r="515" spans="1:6" ht="58.5" customHeight="1">
      <c r="A515" s="297">
        <v>513</v>
      </c>
      <c r="B515" s="14" t="s">
        <v>1855</v>
      </c>
      <c r="C515" s="176">
        <v>4374</v>
      </c>
      <c r="D515" s="14" t="s">
        <v>3325</v>
      </c>
      <c r="E515" s="10" t="s">
        <v>4288</v>
      </c>
      <c r="F515" s="9" t="s">
        <v>140</v>
      </c>
    </row>
    <row r="516" spans="1:6" ht="58.5" customHeight="1">
      <c r="A516" s="297">
        <v>514</v>
      </c>
      <c r="B516" s="14" t="s">
        <v>3774</v>
      </c>
      <c r="C516" s="176">
        <v>2470</v>
      </c>
      <c r="D516" s="14" t="s">
        <v>1861</v>
      </c>
      <c r="E516" s="10" t="s">
        <v>3992</v>
      </c>
      <c r="F516" s="9" t="s">
        <v>140</v>
      </c>
    </row>
    <row r="517" spans="1:6" ht="58.5" customHeight="1">
      <c r="A517" s="297">
        <v>515</v>
      </c>
      <c r="B517" s="14" t="s">
        <v>1863</v>
      </c>
      <c r="C517" s="176">
        <v>770</v>
      </c>
      <c r="D517" s="14" t="s">
        <v>1864</v>
      </c>
      <c r="E517" s="10" t="s">
        <v>4017</v>
      </c>
      <c r="F517" s="9" t="s">
        <v>140</v>
      </c>
    </row>
    <row r="518" spans="1:6" ht="58.5" customHeight="1">
      <c r="A518" s="297">
        <v>516</v>
      </c>
      <c r="B518" s="14" t="s">
        <v>1865</v>
      </c>
      <c r="C518" s="176">
        <v>800</v>
      </c>
      <c r="D518" s="14" t="s">
        <v>3326</v>
      </c>
      <c r="E518" s="10" t="s">
        <v>4017</v>
      </c>
      <c r="F518" s="9" t="s">
        <v>140</v>
      </c>
    </row>
    <row r="519" spans="1:6" ht="58.5" customHeight="1">
      <c r="A519" s="297">
        <v>517</v>
      </c>
      <c r="B519" s="14" t="s">
        <v>1868</v>
      </c>
      <c r="C519" s="176">
        <v>100</v>
      </c>
      <c r="D519" s="14" t="s">
        <v>1869</v>
      </c>
      <c r="E519" s="10" t="s">
        <v>3992</v>
      </c>
      <c r="F519" s="9" t="s">
        <v>140</v>
      </c>
    </row>
    <row r="520" spans="1:6" ht="58.5" customHeight="1">
      <c r="A520" s="297">
        <v>518</v>
      </c>
      <c r="B520" s="14" t="s">
        <v>3327</v>
      </c>
      <c r="C520" s="176">
        <v>240</v>
      </c>
      <c r="D520" s="14" t="s">
        <v>3481</v>
      </c>
      <c r="E520" s="10" t="s">
        <v>4289</v>
      </c>
      <c r="F520" s="9" t="s">
        <v>140</v>
      </c>
    </row>
    <row r="521" spans="1:6" ht="58.5" customHeight="1">
      <c r="A521" s="297">
        <v>519</v>
      </c>
      <c r="B521" s="14" t="s">
        <v>1872</v>
      </c>
      <c r="C521" s="176">
        <v>56</v>
      </c>
      <c r="D521" s="14" t="s">
        <v>1873</v>
      </c>
      <c r="E521" s="10" t="s">
        <v>3989</v>
      </c>
      <c r="F521" s="9" t="s">
        <v>140</v>
      </c>
    </row>
    <row r="522" spans="1:6" s="13" customFormat="1" ht="58.5" customHeight="1">
      <c r="A522" s="297">
        <v>520</v>
      </c>
      <c r="B522" s="14" t="s">
        <v>1874</v>
      </c>
      <c r="C522" s="176">
        <v>84</v>
      </c>
      <c r="D522" s="14" t="s">
        <v>1875</v>
      </c>
      <c r="E522" s="10" t="s">
        <v>3989</v>
      </c>
      <c r="F522" s="9" t="s">
        <v>140</v>
      </c>
    </row>
    <row r="523" spans="1:6" ht="58.5" customHeight="1">
      <c r="A523" s="297">
        <v>521</v>
      </c>
      <c r="B523" s="14" t="s">
        <v>143</v>
      </c>
      <c r="C523" s="176">
        <v>45</v>
      </c>
      <c r="D523" s="14" t="s">
        <v>144</v>
      </c>
      <c r="E523" s="10" t="s">
        <v>4017</v>
      </c>
      <c r="F523" s="9" t="s">
        <v>140</v>
      </c>
    </row>
    <row r="524" spans="1:6" ht="58.5" customHeight="1">
      <c r="A524" s="297">
        <v>522</v>
      </c>
      <c r="B524" s="14" t="s">
        <v>1830</v>
      </c>
      <c r="C524" s="176">
        <v>240</v>
      </c>
      <c r="D524" s="14" t="s">
        <v>1831</v>
      </c>
      <c r="E524" s="10" t="s">
        <v>4017</v>
      </c>
      <c r="F524" s="9" t="s">
        <v>140</v>
      </c>
    </row>
    <row r="525" spans="1:6" ht="58.5" customHeight="1">
      <c r="A525" s="297">
        <v>523</v>
      </c>
      <c r="B525" s="14" t="s">
        <v>1878</v>
      </c>
      <c r="C525" s="176">
        <v>500</v>
      </c>
      <c r="D525" s="14" t="s">
        <v>1879</v>
      </c>
      <c r="E525" s="10" t="s">
        <v>4017</v>
      </c>
      <c r="F525" s="9" t="s">
        <v>140</v>
      </c>
    </row>
    <row r="526" spans="1:6" ht="58.5" customHeight="1">
      <c r="A526" s="297">
        <v>524</v>
      </c>
      <c r="B526" s="27" t="s">
        <v>1881</v>
      </c>
      <c r="C526" s="176">
        <v>2000</v>
      </c>
      <c r="D526" s="27" t="s">
        <v>1882</v>
      </c>
      <c r="E526" s="10" t="s">
        <v>4017</v>
      </c>
      <c r="F526" s="9" t="s">
        <v>140</v>
      </c>
    </row>
    <row r="527" spans="1:6" s="13" customFormat="1" ht="58.5" customHeight="1">
      <c r="A527" s="297">
        <v>525</v>
      </c>
      <c r="B527" s="27" t="s">
        <v>1884</v>
      </c>
      <c r="C527" s="176">
        <v>300</v>
      </c>
      <c r="D527" s="27" t="s">
        <v>3329</v>
      </c>
      <c r="E527" s="10" t="s">
        <v>4017</v>
      </c>
      <c r="F527" s="9" t="s">
        <v>140</v>
      </c>
    </row>
    <row r="528" spans="1:6" ht="58.5" customHeight="1">
      <c r="A528" s="297">
        <v>526</v>
      </c>
      <c r="B528" s="14" t="s">
        <v>3606</v>
      </c>
      <c r="C528" s="176">
        <v>100</v>
      </c>
      <c r="D528" s="14" t="s">
        <v>3607</v>
      </c>
      <c r="E528" s="10" t="s">
        <v>4017</v>
      </c>
      <c r="F528" s="9" t="s">
        <v>140</v>
      </c>
    </row>
    <row r="529" spans="1:6" ht="58.5" customHeight="1">
      <c r="A529" s="297">
        <v>527</v>
      </c>
      <c r="B529" s="14" t="s">
        <v>3322</v>
      </c>
      <c r="C529" s="176">
        <v>4798</v>
      </c>
      <c r="D529" s="14" t="s">
        <v>1843</v>
      </c>
      <c r="E529" s="10" t="s">
        <v>4290</v>
      </c>
      <c r="F529" s="9" t="s">
        <v>140</v>
      </c>
    </row>
    <row r="530" spans="1:6" s="13" customFormat="1" ht="58.5" customHeight="1">
      <c r="A530" s="297">
        <v>528</v>
      </c>
      <c r="B530" s="14" t="s">
        <v>3323</v>
      </c>
      <c r="C530" s="176">
        <v>3100</v>
      </c>
      <c r="D530" s="14" t="s">
        <v>1843</v>
      </c>
      <c r="E530" s="10" t="s">
        <v>4291</v>
      </c>
      <c r="F530" s="9" t="s">
        <v>140</v>
      </c>
    </row>
    <row r="531" spans="1:6" ht="58.5" customHeight="1">
      <c r="A531" s="297">
        <v>529</v>
      </c>
      <c r="B531" s="14" t="s">
        <v>3324</v>
      </c>
      <c r="C531" s="176">
        <v>1500</v>
      </c>
      <c r="D531" s="14" t="s">
        <v>1849</v>
      </c>
      <c r="E531" s="10" t="s">
        <v>4292</v>
      </c>
      <c r="F531" s="9" t="s">
        <v>140</v>
      </c>
    </row>
    <row r="532" spans="1:6" s="13" customFormat="1" ht="58.5" customHeight="1">
      <c r="A532" s="297">
        <v>530</v>
      </c>
      <c r="B532" s="14" t="s">
        <v>1852</v>
      </c>
      <c r="C532" s="176">
        <v>12805</v>
      </c>
      <c r="D532" s="14" t="s">
        <v>1853</v>
      </c>
      <c r="E532" s="10" t="s">
        <v>3992</v>
      </c>
      <c r="F532" s="9" t="s">
        <v>140</v>
      </c>
    </row>
    <row r="533" spans="1:6" ht="58.5" customHeight="1">
      <c r="A533" s="297">
        <v>531</v>
      </c>
      <c r="B533" s="14" t="s">
        <v>3608</v>
      </c>
      <c r="C533" s="176">
        <v>900</v>
      </c>
      <c r="D533" s="14" t="s">
        <v>2508</v>
      </c>
      <c r="E533" s="10" t="s">
        <v>4293</v>
      </c>
      <c r="F533" s="9" t="s">
        <v>140</v>
      </c>
    </row>
    <row r="534" spans="1:6" ht="58.5" customHeight="1">
      <c r="A534" s="297">
        <v>532</v>
      </c>
      <c r="B534" s="14" t="s">
        <v>4391</v>
      </c>
      <c r="C534" s="176">
        <v>50</v>
      </c>
      <c r="D534" s="14" t="s">
        <v>3328</v>
      </c>
      <c r="E534" s="10" t="s">
        <v>3992</v>
      </c>
      <c r="F534" s="9" t="s">
        <v>140</v>
      </c>
    </row>
    <row r="535" spans="1:6" s="13" customFormat="1" ht="58.5" customHeight="1">
      <c r="A535" s="297">
        <v>533</v>
      </c>
      <c r="B535" s="14" t="s">
        <v>3609</v>
      </c>
      <c r="C535" s="176">
        <v>10065</v>
      </c>
      <c r="D535" s="14" t="s">
        <v>3610</v>
      </c>
      <c r="E535" s="10" t="s">
        <v>4017</v>
      </c>
      <c r="F535" s="9" t="s">
        <v>4365</v>
      </c>
    </row>
    <row r="536" spans="1:6" ht="58.5" customHeight="1">
      <c r="A536" s="297">
        <v>534</v>
      </c>
      <c r="B536" s="14" t="s">
        <v>3611</v>
      </c>
      <c r="C536" s="176">
        <v>2588</v>
      </c>
      <c r="D536" s="14" t="s">
        <v>1895</v>
      </c>
      <c r="E536" s="10" t="s">
        <v>4294</v>
      </c>
      <c r="F536" s="9" t="s">
        <v>1898</v>
      </c>
    </row>
    <row r="537" spans="1:6" ht="58.5" customHeight="1">
      <c r="A537" s="297">
        <v>535</v>
      </c>
      <c r="B537" s="14" t="s">
        <v>3183</v>
      </c>
      <c r="C537" s="176">
        <v>567600</v>
      </c>
      <c r="D537" s="14" t="s">
        <v>1901</v>
      </c>
      <c r="E537" s="10" t="s">
        <v>4295</v>
      </c>
      <c r="F537" s="9" t="s">
        <v>1898</v>
      </c>
    </row>
    <row r="538" spans="1:6" ht="58.5" customHeight="1">
      <c r="A538" s="297">
        <v>536</v>
      </c>
      <c r="B538" s="14" t="s">
        <v>1908</v>
      </c>
      <c r="C538" s="176">
        <v>268</v>
      </c>
      <c r="D538" s="14" t="s">
        <v>1909</v>
      </c>
      <c r="E538" s="10" t="s">
        <v>4017</v>
      </c>
      <c r="F538" s="26" t="s">
        <v>3612</v>
      </c>
    </row>
    <row r="539" spans="1:6" ht="58.5" customHeight="1">
      <c r="A539" s="297">
        <v>537</v>
      </c>
      <c r="B539" s="238" t="s">
        <v>1911</v>
      </c>
      <c r="C539" s="176">
        <v>1600</v>
      </c>
      <c r="D539" s="239" t="s">
        <v>1912</v>
      </c>
      <c r="E539" s="10" t="s">
        <v>4017</v>
      </c>
      <c r="F539" s="240" t="s">
        <v>1906</v>
      </c>
    </row>
    <row r="540" spans="1:6" ht="58.5" customHeight="1">
      <c r="A540" s="297">
        <v>538</v>
      </c>
      <c r="B540" s="238" t="s">
        <v>1914</v>
      </c>
      <c r="C540" s="176">
        <v>650</v>
      </c>
      <c r="D540" s="239" t="s">
        <v>1915</v>
      </c>
      <c r="E540" s="10" t="s">
        <v>4017</v>
      </c>
      <c r="F540" s="240" t="s">
        <v>1906</v>
      </c>
    </row>
    <row r="541" spans="1:6" ht="58.5" customHeight="1">
      <c r="A541" s="297">
        <v>539</v>
      </c>
      <c r="B541" s="239" t="s">
        <v>3613</v>
      </c>
      <c r="C541" s="176">
        <v>600</v>
      </c>
      <c r="D541" s="239" t="s">
        <v>3614</v>
      </c>
      <c r="E541" s="10" t="s">
        <v>4017</v>
      </c>
      <c r="F541" s="240" t="s">
        <v>3612</v>
      </c>
    </row>
    <row r="542" spans="1:6" s="13" customFormat="1" ht="58.5" customHeight="1">
      <c r="A542" s="297">
        <v>540</v>
      </c>
      <c r="B542" s="27" t="s">
        <v>1920</v>
      </c>
      <c r="C542" s="176">
        <v>186</v>
      </c>
      <c r="D542" s="14" t="s">
        <v>1921</v>
      </c>
      <c r="E542" s="10" t="s">
        <v>4296</v>
      </c>
      <c r="F542" s="26" t="s">
        <v>1906</v>
      </c>
    </row>
    <row r="543" spans="1:6" ht="58.5" customHeight="1">
      <c r="A543" s="297">
        <v>541</v>
      </c>
      <c r="B543" s="238" t="s">
        <v>3332</v>
      </c>
      <c r="C543" s="176">
        <v>169</v>
      </c>
      <c r="D543" s="239" t="s">
        <v>1925</v>
      </c>
      <c r="E543" s="10" t="s">
        <v>4296</v>
      </c>
      <c r="F543" s="240" t="s">
        <v>1906</v>
      </c>
    </row>
    <row r="544" spans="1:6" s="13" customFormat="1" ht="58.5" customHeight="1">
      <c r="A544" s="297">
        <v>542</v>
      </c>
      <c r="B544" s="27" t="s">
        <v>1929</v>
      </c>
      <c r="C544" s="176">
        <v>200</v>
      </c>
      <c r="D544" s="14" t="s">
        <v>1930</v>
      </c>
      <c r="E544" s="10" t="s">
        <v>4297</v>
      </c>
      <c r="F544" s="26" t="s">
        <v>1906</v>
      </c>
    </row>
    <row r="545" spans="1:6" ht="58.5" customHeight="1">
      <c r="A545" s="297">
        <v>543</v>
      </c>
      <c r="B545" s="14" t="s">
        <v>1935</v>
      </c>
      <c r="C545" s="176">
        <v>720</v>
      </c>
      <c r="D545" s="14" t="s">
        <v>1936</v>
      </c>
      <c r="E545" s="10" t="s">
        <v>4017</v>
      </c>
      <c r="F545" s="26" t="s">
        <v>1906</v>
      </c>
    </row>
    <row r="546" spans="1:6" ht="58.5" customHeight="1">
      <c r="A546" s="297">
        <v>544</v>
      </c>
      <c r="B546" s="14" t="s">
        <v>1938</v>
      </c>
      <c r="C546" s="176">
        <v>220</v>
      </c>
      <c r="D546" s="14" t="s">
        <v>1939</v>
      </c>
      <c r="E546" s="10" t="s">
        <v>3992</v>
      </c>
      <c r="F546" s="26" t="s">
        <v>1906</v>
      </c>
    </row>
    <row r="547" spans="1:6" ht="58.5" customHeight="1">
      <c r="A547" s="297">
        <v>545</v>
      </c>
      <c r="B547" s="14" t="s">
        <v>3615</v>
      </c>
      <c r="C547" s="176">
        <v>592</v>
      </c>
      <c r="D547" s="14" t="s">
        <v>3616</v>
      </c>
      <c r="E547" s="10" t="s">
        <v>4017</v>
      </c>
      <c r="F547" s="26" t="s">
        <v>1906</v>
      </c>
    </row>
    <row r="548" spans="1:6" ht="58.5" customHeight="1">
      <c r="A548" s="297">
        <v>546</v>
      </c>
      <c r="B548" s="14" t="s">
        <v>3617</v>
      </c>
      <c r="C548" s="176">
        <v>1189</v>
      </c>
      <c r="D548" s="14" t="s">
        <v>3775</v>
      </c>
      <c r="E548" s="10" t="s">
        <v>3992</v>
      </c>
      <c r="F548" s="26" t="s">
        <v>1906</v>
      </c>
    </row>
    <row r="549" spans="1:6" ht="58.5" customHeight="1">
      <c r="A549" s="297">
        <v>547</v>
      </c>
      <c r="B549" s="14" t="s">
        <v>1945</v>
      </c>
      <c r="C549" s="176">
        <v>550</v>
      </c>
      <c r="D549" s="14" t="s">
        <v>1946</v>
      </c>
      <c r="E549" s="10" t="s">
        <v>3992</v>
      </c>
      <c r="F549" s="26" t="s">
        <v>1906</v>
      </c>
    </row>
    <row r="550" spans="1:6" ht="58.5" customHeight="1">
      <c r="A550" s="297">
        <v>548</v>
      </c>
      <c r="B550" s="239" t="s">
        <v>3333</v>
      </c>
      <c r="C550" s="176">
        <v>1812</v>
      </c>
      <c r="D550" s="239" t="s">
        <v>1949</v>
      </c>
      <c r="E550" s="10" t="s">
        <v>3992</v>
      </c>
      <c r="F550" s="240" t="s">
        <v>1906</v>
      </c>
    </row>
    <row r="551" spans="1:6" ht="58.5" customHeight="1">
      <c r="A551" s="297">
        <v>549</v>
      </c>
      <c r="B551" s="238" t="s">
        <v>3334</v>
      </c>
      <c r="C551" s="176">
        <v>800</v>
      </c>
      <c r="D551" s="239" t="s">
        <v>1552</v>
      </c>
      <c r="E551" s="10" t="s">
        <v>4017</v>
      </c>
      <c r="F551" s="240" t="s">
        <v>1906</v>
      </c>
    </row>
    <row r="552" spans="1:6" ht="58.5" customHeight="1">
      <c r="A552" s="297">
        <v>550</v>
      </c>
      <c r="B552" s="14" t="s">
        <v>1953</v>
      </c>
      <c r="C552" s="176">
        <v>5170</v>
      </c>
      <c r="D552" s="14" t="s">
        <v>3776</v>
      </c>
      <c r="E552" s="10" t="s">
        <v>4019</v>
      </c>
      <c r="F552" s="26" t="s">
        <v>1906</v>
      </c>
    </row>
    <row r="553" spans="1:6" ht="58.5" customHeight="1">
      <c r="A553" s="297">
        <v>551</v>
      </c>
      <c r="B553" s="239" t="s">
        <v>1956</v>
      </c>
      <c r="C553" s="176">
        <v>540</v>
      </c>
      <c r="D553" s="239" t="s">
        <v>1957</v>
      </c>
      <c r="E553" s="10" t="s">
        <v>3989</v>
      </c>
      <c r="F553" s="240" t="s">
        <v>1906</v>
      </c>
    </row>
    <row r="554" spans="1:6" ht="58.5" customHeight="1">
      <c r="A554" s="297">
        <v>552</v>
      </c>
      <c r="B554" s="14" t="s">
        <v>3777</v>
      </c>
      <c r="C554" s="176">
        <v>450</v>
      </c>
      <c r="D554" s="14" t="s">
        <v>3335</v>
      </c>
      <c r="E554" s="10" t="s">
        <v>3989</v>
      </c>
      <c r="F554" s="26" t="s">
        <v>1906</v>
      </c>
    </row>
    <row r="555" spans="1:6" s="13" customFormat="1" ht="58.5" customHeight="1">
      <c r="A555" s="297">
        <v>553</v>
      </c>
      <c r="B555" s="239" t="s">
        <v>3336</v>
      </c>
      <c r="C555" s="176">
        <v>150</v>
      </c>
      <c r="D555" s="239" t="s">
        <v>2001</v>
      </c>
      <c r="E555" s="10" t="s">
        <v>4298</v>
      </c>
      <c r="F555" s="240" t="s">
        <v>1906</v>
      </c>
    </row>
    <row r="556" spans="1:6" ht="58.5" customHeight="1">
      <c r="A556" s="297">
        <v>554</v>
      </c>
      <c r="B556" s="14" t="s">
        <v>3778</v>
      </c>
      <c r="C556" s="176">
        <v>2000</v>
      </c>
      <c r="D556" s="14" t="s">
        <v>3779</v>
      </c>
      <c r="E556" s="10" t="s">
        <v>4299</v>
      </c>
      <c r="F556" s="26" t="s">
        <v>1906</v>
      </c>
    </row>
    <row r="557" spans="1:6" s="13" customFormat="1" ht="58.5" customHeight="1">
      <c r="A557" s="297">
        <v>555</v>
      </c>
      <c r="B557" s="14" t="s">
        <v>3780</v>
      </c>
      <c r="C557" s="176">
        <v>300</v>
      </c>
      <c r="D557" s="14" t="s">
        <v>2841</v>
      </c>
      <c r="E557" s="10" t="s">
        <v>4017</v>
      </c>
      <c r="F557" s="26" t="s">
        <v>1906</v>
      </c>
    </row>
    <row r="558" spans="1:6" ht="58.5" customHeight="1">
      <c r="A558" s="297">
        <v>556</v>
      </c>
      <c r="B558" s="14" t="s">
        <v>3337</v>
      </c>
      <c r="C558" s="176">
        <v>450</v>
      </c>
      <c r="D558" s="14" t="s">
        <v>3338</v>
      </c>
      <c r="E558" s="10" t="s">
        <v>3992</v>
      </c>
      <c r="F558" s="26" t="s">
        <v>3184</v>
      </c>
    </row>
    <row r="559" spans="1:6" ht="58.5" customHeight="1">
      <c r="A559" s="297">
        <v>557</v>
      </c>
      <c r="B559" s="14" t="s">
        <v>3185</v>
      </c>
      <c r="C559" s="176">
        <v>909</v>
      </c>
      <c r="D559" s="14" t="s">
        <v>3186</v>
      </c>
      <c r="E559" s="10" t="s">
        <v>4017</v>
      </c>
      <c r="F559" s="26" t="s">
        <v>1906</v>
      </c>
    </row>
    <row r="560" spans="1:6" ht="58.5" customHeight="1">
      <c r="A560" s="297">
        <v>558</v>
      </c>
      <c r="B560" s="14" t="s">
        <v>4370</v>
      </c>
      <c r="C560" s="176">
        <v>396</v>
      </c>
      <c r="D560" s="14" t="s">
        <v>3482</v>
      </c>
      <c r="E560" s="10" t="s">
        <v>4300</v>
      </c>
      <c r="F560" s="26" t="s">
        <v>1906</v>
      </c>
    </row>
    <row r="561" spans="1:6" ht="58.5" customHeight="1">
      <c r="A561" s="297">
        <v>559</v>
      </c>
      <c r="B561" s="72" t="s">
        <v>3781</v>
      </c>
      <c r="C561" s="176">
        <v>90</v>
      </c>
      <c r="D561" s="72" t="s">
        <v>1963</v>
      </c>
      <c r="E561" s="10" t="s">
        <v>4138</v>
      </c>
      <c r="F561" s="241" t="s">
        <v>1964</v>
      </c>
    </row>
    <row r="562" spans="1:6" ht="58.5" customHeight="1">
      <c r="A562" s="297">
        <v>560</v>
      </c>
      <c r="B562" s="72" t="s">
        <v>1966</v>
      </c>
      <c r="C562" s="176">
        <v>1000</v>
      </c>
      <c r="D562" s="72" t="s">
        <v>1967</v>
      </c>
      <c r="E562" s="10" t="s">
        <v>4017</v>
      </c>
      <c r="F562" s="241" t="s">
        <v>1964</v>
      </c>
    </row>
    <row r="563" spans="1:6" ht="58.5" customHeight="1">
      <c r="A563" s="297">
        <v>561</v>
      </c>
      <c r="B563" s="72" t="s">
        <v>3782</v>
      </c>
      <c r="C563" s="176">
        <v>180</v>
      </c>
      <c r="D563" s="72" t="s">
        <v>1978</v>
      </c>
      <c r="E563" s="10" t="s">
        <v>4017</v>
      </c>
      <c r="F563" s="241" t="s">
        <v>1964</v>
      </c>
    </row>
    <row r="564" spans="1:6" ht="58.5" customHeight="1">
      <c r="A564" s="297">
        <v>562</v>
      </c>
      <c r="B564" s="72" t="s">
        <v>3783</v>
      </c>
      <c r="C564" s="176">
        <v>2342</v>
      </c>
      <c r="D564" s="72" t="s">
        <v>1976</v>
      </c>
      <c r="E564" s="10" t="s">
        <v>4301</v>
      </c>
      <c r="F564" s="241" t="s">
        <v>1964</v>
      </c>
    </row>
    <row r="565" spans="1:6" ht="58.5" customHeight="1">
      <c r="A565" s="297">
        <v>563</v>
      </c>
      <c r="B565" s="72" t="s">
        <v>3782</v>
      </c>
      <c r="C565" s="176">
        <v>3090</v>
      </c>
      <c r="D565" s="72" t="s">
        <v>1978</v>
      </c>
      <c r="E565" s="10" t="s">
        <v>4017</v>
      </c>
      <c r="F565" s="241" t="s">
        <v>1964</v>
      </c>
    </row>
    <row r="566" spans="1:6" ht="58.5" customHeight="1">
      <c r="A566" s="297">
        <v>564</v>
      </c>
      <c r="B566" s="72" t="s">
        <v>1980</v>
      </c>
      <c r="C566" s="176">
        <v>700</v>
      </c>
      <c r="D566" s="72" t="s">
        <v>1981</v>
      </c>
      <c r="E566" s="10" t="s">
        <v>4017</v>
      </c>
      <c r="F566" s="241" t="s">
        <v>1964</v>
      </c>
    </row>
    <row r="567" spans="1:6" ht="58.5" customHeight="1">
      <c r="A567" s="297">
        <v>565</v>
      </c>
      <c r="B567" s="72" t="s">
        <v>3784</v>
      </c>
      <c r="C567" s="176">
        <v>1913</v>
      </c>
      <c r="D567" s="72" t="s">
        <v>2846</v>
      </c>
      <c r="E567" s="10" t="s">
        <v>4017</v>
      </c>
      <c r="F567" s="241" t="s">
        <v>1964</v>
      </c>
    </row>
    <row r="568" spans="1:6" ht="58.5" customHeight="1">
      <c r="A568" s="297">
        <v>566</v>
      </c>
      <c r="B568" s="72" t="s">
        <v>3785</v>
      </c>
      <c r="C568" s="176">
        <v>1134</v>
      </c>
      <c r="D568" s="72" t="s">
        <v>1984</v>
      </c>
      <c r="E568" s="10" t="s">
        <v>4017</v>
      </c>
      <c r="F568" s="241" t="s">
        <v>1964</v>
      </c>
    </row>
    <row r="569" spans="1:6" ht="58.5" customHeight="1">
      <c r="A569" s="297">
        <v>567</v>
      </c>
      <c r="B569" s="72" t="s">
        <v>1986</v>
      </c>
      <c r="C569" s="176">
        <v>600</v>
      </c>
      <c r="D569" s="72" t="s">
        <v>1987</v>
      </c>
      <c r="E569" s="10" t="s">
        <v>4302</v>
      </c>
      <c r="F569" s="241" t="s">
        <v>1964</v>
      </c>
    </row>
    <row r="570" spans="1:6" ht="58.5" customHeight="1">
      <c r="A570" s="297">
        <v>568</v>
      </c>
      <c r="B570" s="72" t="s">
        <v>2385</v>
      </c>
      <c r="C570" s="176">
        <v>400</v>
      </c>
      <c r="D570" s="72" t="s">
        <v>1990</v>
      </c>
      <c r="E570" s="10" t="s">
        <v>4303</v>
      </c>
      <c r="F570" s="241" t="s">
        <v>1964</v>
      </c>
    </row>
    <row r="571" spans="1:6" ht="58.5" customHeight="1">
      <c r="A571" s="297">
        <v>569</v>
      </c>
      <c r="B571" s="72" t="s">
        <v>2065</v>
      </c>
      <c r="C571" s="176">
        <v>4000</v>
      </c>
      <c r="D571" s="72" t="s">
        <v>2066</v>
      </c>
      <c r="E571" s="10" t="s">
        <v>4304</v>
      </c>
      <c r="F571" s="241" t="s">
        <v>1964</v>
      </c>
    </row>
    <row r="572" spans="1:6" ht="58.5" customHeight="1">
      <c r="A572" s="297">
        <v>570</v>
      </c>
      <c r="B572" s="72" t="s">
        <v>2072</v>
      </c>
      <c r="C572" s="176">
        <v>1690</v>
      </c>
      <c r="D572" s="72" t="s">
        <v>4401</v>
      </c>
      <c r="E572" s="10" t="s">
        <v>4305</v>
      </c>
      <c r="F572" s="241" t="s">
        <v>1964</v>
      </c>
    </row>
    <row r="573" spans="1:6" ht="58.5" customHeight="1">
      <c r="A573" s="297">
        <v>571</v>
      </c>
      <c r="B573" s="72" t="s">
        <v>171</v>
      </c>
      <c r="C573" s="176">
        <v>100</v>
      </c>
      <c r="D573" s="72" t="s">
        <v>2850</v>
      </c>
      <c r="E573" s="10" t="s">
        <v>4306</v>
      </c>
      <c r="F573" s="241" t="s">
        <v>1964</v>
      </c>
    </row>
    <row r="574" spans="1:6" ht="58.5" customHeight="1">
      <c r="A574" s="297">
        <v>572</v>
      </c>
      <c r="B574" s="72" t="s">
        <v>174</v>
      </c>
      <c r="C574" s="176">
        <v>100</v>
      </c>
      <c r="D574" s="72" t="s">
        <v>175</v>
      </c>
      <c r="E574" s="10" t="s">
        <v>4307</v>
      </c>
      <c r="F574" s="241" t="s">
        <v>1964</v>
      </c>
    </row>
    <row r="575" spans="1:6" ht="58.5" customHeight="1">
      <c r="A575" s="297">
        <v>573</v>
      </c>
      <c r="B575" s="72" t="s">
        <v>3786</v>
      </c>
      <c r="C575" s="176">
        <v>100</v>
      </c>
      <c r="D575" s="72" t="s">
        <v>2851</v>
      </c>
      <c r="E575" s="10" t="s">
        <v>4308</v>
      </c>
      <c r="F575" s="241" t="s">
        <v>1964</v>
      </c>
    </row>
    <row r="576" spans="1:6" ht="58.5" customHeight="1">
      <c r="A576" s="297">
        <v>574</v>
      </c>
      <c r="B576" s="72" t="s">
        <v>3483</v>
      </c>
      <c r="C576" s="176">
        <v>300</v>
      </c>
      <c r="D576" s="72" t="s">
        <v>3787</v>
      </c>
      <c r="E576" s="10" t="s">
        <v>4309</v>
      </c>
      <c r="F576" s="241" t="s">
        <v>1964</v>
      </c>
    </row>
    <row r="577" spans="1:6" ht="58.5" customHeight="1">
      <c r="A577" s="297">
        <v>575</v>
      </c>
      <c r="B577" s="72" t="s">
        <v>3187</v>
      </c>
      <c r="C577" s="176">
        <v>400</v>
      </c>
      <c r="D577" s="72" t="s">
        <v>3188</v>
      </c>
      <c r="E577" s="10" t="s">
        <v>4304</v>
      </c>
      <c r="F577" s="241" t="s">
        <v>1964</v>
      </c>
    </row>
    <row r="578" spans="1:6" ht="58.5" customHeight="1">
      <c r="A578" s="297">
        <v>576</v>
      </c>
      <c r="B578" s="72" t="s">
        <v>3339</v>
      </c>
      <c r="C578" s="176">
        <v>300</v>
      </c>
      <c r="D578" s="72" t="s">
        <v>3189</v>
      </c>
      <c r="E578" s="10" t="s">
        <v>4304</v>
      </c>
      <c r="F578" s="241" t="s">
        <v>1964</v>
      </c>
    </row>
    <row r="579" spans="1:6" ht="58.5" customHeight="1">
      <c r="A579" s="297">
        <v>577</v>
      </c>
      <c r="B579" s="72" t="s">
        <v>3484</v>
      </c>
      <c r="C579" s="176">
        <v>6500</v>
      </c>
      <c r="D579" s="72" t="s">
        <v>3788</v>
      </c>
      <c r="E579" s="10" t="s">
        <v>4310</v>
      </c>
      <c r="F579" s="241" t="s">
        <v>1964</v>
      </c>
    </row>
    <row r="580" spans="1:6" ht="58.5" customHeight="1">
      <c r="A580" s="297">
        <v>578</v>
      </c>
      <c r="B580" s="72" t="s">
        <v>2069</v>
      </c>
      <c r="C580" s="176">
        <v>900</v>
      </c>
      <c r="D580" s="72" t="s">
        <v>2070</v>
      </c>
      <c r="E580" s="10" t="s">
        <v>4304</v>
      </c>
      <c r="F580" s="241" t="s">
        <v>1964</v>
      </c>
    </row>
    <row r="581" spans="1:6" ht="58.5" customHeight="1">
      <c r="A581" s="297">
        <v>579</v>
      </c>
      <c r="B581" s="72" t="s">
        <v>3485</v>
      </c>
      <c r="C581" s="176">
        <v>1760</v>
      </c>
      <c r="D581" s="72" t="s">
        <v>3486</v>
      </c>
      <c r="E581" s="10" t="s">
        <v>4311</v>
      </c>
      <c r="F581" s="241" t="s">
        <v>1964</v>
      </c>
    </row>
    <row r="582" spans="1:6" ht="58.5" customHeight="1">
      <c r="A582" s="297">
        <v>580</v>
      </c>
      <c r="B582" s="72" t="s">
        <v>4369</v>
      </c>
      <c r="C582" s="176">
        <v>1000</v>
      </c>
      <c r="D582" s="72" t="s">
        <v>3487</v>
      </c>
      <c r="E582" s="10" t="s">
        <v>4312</v>
      </c>
      <c r="F582" s="241" t="s">
        <v>1964</v>
      </c>
    </row>
    <row r="583" spans="1:6" ht="58.5" customHeight="1">
      <c r="A583" s="297">
        <v>581</v>
      </c>
      <c r="B583" s="72" t="s">
        <v>3557</v>
      </c>
      <c r="C583" s="176">
        <v>250</v>
      </c>
      <c r="D583" s="72" t="s">
        <v>3558</v>
      </c>
      <c r="E583" s="10" t="s">
        <v>4313</v>
      </c>
      <c r="F583" s="241" t="s">
        <v>1964</v>
      </c>
    </row>
    <row r="584" spans="1:6" s="13" customFormat="1" ht="58.5" customHeight="1">
      <c r="A584" s="297">
        <v>582</v>
      </c>
      <c r="B584" s="14" t="s">
        <v>3983</v>
      </c>
      <c r="C584" s="176">
        <v>100</v>
      </c>
      <c r="D584" s="14" t="s">
        <v>178</v>
      </c>
      <c r="E584" s="10" t="s">
        <v>4314</v>
      </c>
      <c r="F584" s="26" t="s">
        <v>179</v>
      </c>
    </row>
    <row r="585" spans="1:6" ht="58.5" customHeight="1">
      <c r="A585" s="297">
        <v>583</v>
      </c>
      <c r="B585" s="14" t="s">
        <v>181</v>
      </c>
      <c r="C585" s="176">
        <v>55</v>
      </c>
      <c r="D585" s="14" t="s">
        <v>182</v>
      </c>
      <c r="E585" s="10" t="s">
        <v>4017</v>
      </c>
      <c r="F585" s="26" t="s">
        <v>179</v>
      </c>
    </row>
    <row r="586" spans="1:6" s="13" customFormat="1" ht="58.5" customHeight="1">
      <c r="A586" s="297">
        <v>584</v>
      </c>
      <c r="B586" s="14" t="s">
        <v>184</v>
      </c>
      <c r="C586" s="176">
        <v>455</v>
      </c>
      <c r="D586" s="14" t="s">
        <v>185</v>
      </c>
      <c r="E586" s="10" t="s">
        <v>4017</v>
      </c>
      <c r="F586" s="26" t="s">
        <v>179</v>
      </c>
    </row>
    <row r="587" spans="1:6" ht="58.5" customHeight="1">
      <c r="A587" s="297">
        <v>585</v>
      </c>
      <c r="B587" s="14" t="s">
        <v>187</v>
      </c>
      <c r="C587" s="176">
        <v>500</v>
      </c>
      <c r="D587" s="14" t="s">
        <v>188</v>
      </c>
      <c r="E587" s="10" t="s">
        <v>4017</v>
      </c>
      <c r="F587" s="26" t="s">
        <v>179</v>
      </c>
    </row>
    <row r="588" spans="1:6" ht="58.5" customHeight="1">
      <c r="A588" s="297">
        <v>586</v>
      </c>
      <c r="B588" s="14" t="s">
        <v>190</v>
      </c>
      <c r="C588" s="176">
        <v>2860</v>
      </c>
      <c r="D588" s="14" t="s">
        <v>3340</v>
      </c>
      <c r="E588" s="10" t="s">
        <v>3992</v>
      </c>
      <c r="F588" s="26" t="s">
        <v>179</v>
      </c>
    </row>
    <row r="589" spans="1:6" ht="58.5" customHeight="1">
      <c r="A589" s="297">
        <v>587</v>
      </c>
      <c r="B589" s="14" t="s">
        <v>193</v>
      </c>
      <c r="C589" s="176">
        <v>144</v>
      </c>
      <c r="D589" s="14" t="s">
        <v>194</v>
      </c>
      <c r="E589" s="10" t="s">
        <v>3992</v>
      </c>
      <c r="F589" s="26" t="s">
        <v>179</v>
      </c>
    </row>
    <row r="590" spans="1:6" ht="58.5" customHeight="1">
      <c r="A590" s="297">
        <v>588</v>
      </c>
      <c r="B590" s="14" t="s">
        <v>2388</v>
      </c>
      <c r="C590" s="176">
        <v>1280</v>
      </c>
      <c r="D590" s="14" t="s">
        <v>2856</v>
      </c>
      <c r="E590" s="10" t="s">
        <v>4017</v>
      </c>
      <c r="F590" s="26" t="s">
        <v>179</v>
      </c>
    </row>
    <row r="591" spans="1:6" ht="58.5" customHeight="1">
      <c r="A591" s="297">
        <v>589</v>
      </c>
      <c r="B591" s="14" t="s">
        <v>196</v>
      </c>
      <c r="C591" s="176">
        <v>270</v>
      </c>
      <c r="D591" s="14" t="s">
        <v>197</v>
      </c>
      <c r="E591" s="10" t="s">
        <v>4017</v>
      </c>
      <c r="F591" s="26" t="s">
        <v>179</v>
      </c>
    </row>
    <row r="592" spans="1:6" ht="58.5" customHeight="1">
      <c r="A592" s="297">
        <v>590</v>
      </c>
      <c r="B592" s="14" t="s">
        <v>199</v>
      </c>
      <c r="C592" s="176">
        <v>2094</v>
      </c>
      <c r="D592" s="14" t="s">
        <v>182</v>
      </c>
      <c r="E592" s="10" t="s">
        <v>4017</v>
      </c>
      <c r="F592" s="26" t="s">
        <v>179</v>
      </c>
    </row>
    <row r="593" spans="1:6" ht="58.5" customHeight="1">
      <c r="A593" s="297">
        <v>591</v>
      </c>
      <c r="B593" s="14" t="s">
        <v>201</v>
      </c>
      <c r="C593" s="176">
        <v>450</v>
      </c>
      <c r="D593" s="14" t="s">
        <v>202</v>
      </c>
      <c r="E593" s="10" t="s">
        <v>4017</v>
      </c>
      <c r="F593" s="26" t="s">
        <v>179</v>
      </c>
    </row>
    <row r="594" spans="1:6" ht="58.5" customHeight="1">
      <c r="A594" s="297">
        <v>592</v>
      </c>
      <c r="B594" s="14" t="s">
        <v>204</v>
      </c>
      <c r="C594" s="176">
        <v>3920</v>
      </c>
      <c r="D594" s="14" t="s">
        <v>205</v>
      </c>
      <c r="E594" s="10" t="s">
        <v>4315</v>
      </c>
      <c r="F594" s="26" t="s">
        <v>179</v>
      </c>
    </row>
    <row r="595" spans="1:6" ht="58.5" customHeight="1">
      <c r="A595" s="297">
        <v>593</v>
      </c>
      <c r="B595" s="14" t="s">
        <v>3984</v>
      </c>
      <c r="C595" s="176">
        <v>5031</v>
      </c>
      <c r="D595" s="14" t="s">
        <v>212</v>
      </c>
      <c r="E595" s="10" t="s">
        <v>4315</v>
      </c>
      <c r="F595" s="26" t="s">
        <v>179</v>
      </c>
    </row>
    <row r="596" spans="1:6" ht="58.5" customHeight="1">
      <c r="A596" s="297">
        <v>594</v>
      </c>
      <c r="B596" s="14" t="s">
        <v>2389</v>
      </c>
      <c r="C596" s="176">
        <v>303</v>
      </c>
      <c r="D596" s="14" t="s">
        <v>3789</v>
      </c>
      <c r="E596" s="10" t="s">
        <v>4316</v>
      </c>
      <c r="F596" s="26" t="s">
        <v>179</v>
      </c>
    </row>
    <row r="597" spans="1:6" ht="58.5" customHeight="1">
      <c r="A597" s="297">
        <v>595</v>
      </c>
      <c r="B597" s="72" t="s">
        <v>2390</v>
      </c>
      <c r="C597" s="176">
        <v>300</v>
      </c>
      <c r="D597" s="72" t="s">
        <v>178</v>
      </c>
      <c r="E597" s="10" t="s">
        <v>4317</v>
      </c>
      <c r="F597" s="241" t="s">
        <v>179</v>
      </c>
    </row>
    <row r="598" spans="1:6" ht="58.5" customHeight="1">
      <c r="A598" s="297">
        <v>596</v>
      </c>
      <c r="B598" s="72" t="s">
        <v>3341</v>
      </c>
      <c r="C598" s="176">
        <v>3150</v>
      </c>
      <c r="D598" s="72" t="s">
        <v>3900</v>
      </c>
      <c r="E598" s="10" t="s">
        <v>4315</v>
      </c>
      <c r="F598" s="241" t="s">
        <v>179</v>
      </c>
    </row>
    <row r="599" spans="1:6" ht="58.5" customHeight="1">
      <c r="A599" s="297">
        <v>597</v>
      </c>
      <c r="B599" s="72" t="s">
        <v>3790</v>
      </c>
      <c r="C599" s="176">
        <v>400</v>
      </c>
      <c r="D599" s="72" t="s">
        <v>3791</v>
      </c>
      <c r="E599" s="10" t="s">
        <v>4318</v>
      </c>
      <c r="F599" s="241" t="s">
        <v>3618</v>
      </c>
    </row>
    <row r="600" spans="1:6" ht="58.5" customHeight="1">
      <c r="A600" s="297">
        <v>598</v>
      </c>
      <c r="B600" s="27" t="s">
        <v>219</v>
      </c>
      <c r="C600" s="176">
        <v>150</v>
      </c>
      <c r="D600" s="27" t="s">
        <v>220</v>
      </c>
      <c r="E600" s="10" t="s">
        <v>4018</v>
      </c>
      <c r="F600" s="26" t="s">
        <v>221</v>
      </c>
    </row>
    <row r="601" spans="1:6" ht="58.5" customHeight="1">
      <c r="A601" s="297">
        <v>599</v>
      </c>
      <c r="B601" s="75" t="s">
        <v>223</v>
      </c>
      <c r="C601" s="176">
        <v>200</v>
      </c>
      <c r="D601" s="27" t="s">
        <v>224</v>
      </c>
      <c r="E601" s="10" t="s">
        <v>3992</v>
      </c>
      <c r="F601" s="26" t="s">
        <v>221</v>
      </c>
    </row>
    <row r="602" spans="1:6" ht="58.5" customHeight="1">
      <c r="A602" s="297">
        <v>600</v>
      </c>
      <c r="B602" s="75" t="s">
        <v>226</v>
      </c>
      <c r="C602" s="176">
        <v>146</v>
      </c>
      <c r="D602" s="27" t="s">
        <v>227</v>
      </c>
      <c r="E602" s="10" t="s">
        <v>4319</v>
      </c>
      <c r="F602" s="26" t="s">
        <v>221</v>
      </c>
    </row>
    <row r="603" spans="1:6" ht="58.5" customHeight="1">
      <c r="A603" s="297">
        <v>601</v>
      </c>
      <c r="B603" s="75" t="s">
        <v>230</v>
      </c>
      <c r="C603" s="176">
        <v>100</v>
      </c>
      <c r="D603" s="27" t="s">
        <v>231</v>
      </c>
      <c r="E603" s="10" t="s">
        <v>4018</v>
      </c>
      <c r="F603" s="26" t="s">
        <v>221</v>
      </c>
    </row>
    <row r="604" spans="1:6" ht="58.5" customHeight="1">
      <c r="A604" s="297">
        <v>602</v>
      </c>
      <c r="B604" s="14" t="s">
        <v>234</v>
      </c>
      <c r="C604" s="176">
        <v>232</v>
      </c>
      <c r="D604" s="14" t="s">
        <v>235</v>
      </c>
      <c r="E604" s="10" t="s">
        <v>3992</v>
      </c>
      <c r="F604" s="26" t="s">
        <v>221</v>
      </c>
    </row>
    <row r="605" spans="1:6" ht="58.5" customHeight="1">
      <c r="A605" s="297">
        <v>603</v>
      </c>
      <c r="B605" s="75" t="s">
        <v>237</v>
      </c>
      <c r="C605" s="176">
        <v>1305</v>
      </c>
      <c r="D605" s="75" t="s">
        <v>238</v>
      </c>
      <c r="E605" s="10" t="s">
        <v>3992</v>
      </c>
      <c r="F605" s="26" t="s">
        <v>221</v>
      </c>
    </row>
    <row r="606" spans="1:6" ht="58.5" customHeight="1">
      <c r="A606" s="297">
        <v>604</v>
      </c>
      <c r="B606" s="75" t="s">
        <v>3342</v>
      </c>
      <c r="C606" s="176">
        <v>500</v>
      </c>
      <c r="D606" s="75" t="s">
        <v>241</v>
      </c>
      <c r="E606" s="10" t="s">
        <v>4320</v>
      </c>
      <c r="F606" s="26" t="s">
        <v>221</v>
      </c>
    </row>
    <row r="607" spans="1:6" ht="58.5" customHeight="1">
      <c r="A607" s="297">
        <v>605</v>
      </c>
      <c r="B607" s="75" t="s">
        <v>1938</v>
      </c>
      <c r="C607" s="176">
        <v>200</v>
      </c>
      <c r="D607" s="27" t="s">
        <v>244</v>
      </c>
      <c r="E607" s="10" t="s">
        <v>3992</v>
      </c>
      <c r="F607" s="26" t="s">
        <v>221</v>
      </c>
    </row>
    <row r="608" spans="1:6" ht="58.5" customHeight="1">
      <c r="A608" s="297">
        <v>606</v>
      </c>
      <c r="B608" s="75" t="s">
        <v>245</v>
      </c>
      <c r="C608" s="176">
        <v>380</v>
      </c>
      <c r="D608" s="27" t="s">
        <v>246</v>
      </c>
      <c r="E608" s="10" t="s">
        <v>4017</v>
      </c>
      <c r="F608" s="26" t="s">
        <v>221</v>
      </c>
    </row>
    <row r="609" spans="1:6" ht="58.5" customHeight="1">
      <c r="A609" s="297">
        <v>607</v>
      </c>
      <c r="B609" s="75" t="s">
        <v>3792</v>
      </c>
      <c r="C609" s="176">
        <v>2095</v>
      </c>
      <c r="D609" s="27" t="s">
        <v>3793</v>
      </c>
      <c r="E609" s="10" t="s">
        <v>4017</v>
      </c>
      <c r="F609" s="26" t="s">
        <v>221</v>
      </c>
    </row>
    <row r="610" spans="1:6" ht="58.5" customHeight="1">
      <c r="A610" s="297">
        <v>608</v>
      </c>
      <c r="B610" s="75" t="s">
        <v>1980</v>
      </c>
      <c r="C610" s="176">
        <v>750</v>
      </c>
      <c r="D610" s="27" t="s">
        <v>249</v>
      </c>
      <c r="E610" s="10" t="s">
        <v>4017</v>
      </c>
      <c r="F610" s="26" t="s">
        <v>221</v>
      </c>
    </row>
    <row r="611" spans="1:6" ht="58.5" customHeight="1">
      <c r="A611" s="297">
        <v>609</v>
      </c>
      <c r="B611" s="75" t="s">
        <v>3190</v>
      </c>
      <c r="C611" s="176">
        <v>1530</v>
      </c>
      <c r="D611" s="27" t="s">
        <v>2863</v>
      </c>
      <c r="E611" s="10" t="s">
        <v>4017</v>
      </c>
      <c r="F611" s="26" t="s">
        <v>221</v>
      </c>
    </row>
    <row r="612" spans="1:6" ht="58.5" customHeight="1">
      <c r="A612" s="297">
        <v>610</v>
      </c>
      <c r="B612" s="75" t="s">
        <v>3191</v>
      </c>
      <c r="C612" s="176">
        <v>730</v>
      </c>
      <c r="D612" s="27" t="s">
        <v>251</v>
      </c>
      <c r="E612" s="10" t="s">
        <v>3992</v>
      </c>
      <c r="F612" s="26" t="s">
        <v>221</v>
      </c>
    </row>
    <row r="613" spans="1:6" ht="58.5" customHeight="1">
      <c r="A613" s="297">
        <v>611</v>
      </c>
      <c r="B613" s="27" t="s">
        <v>253</v>
      </c>
      <c r="C613" s="176">
        <v>3325</v>
      </c>
      <c r="D613" s="27" t="s">
        <v>3794</v>
      </c>
      <c r="E613" s="10" t="s">
        <v>4019</v>
      </c>
      <c r="F613" s="26" t="s">
        <v>221</v>
      </c>
    </row>
    <row r="614" spans="1:6" ht="58.5" customHeight="1">
      <c r="A614" s="297">
        <v>612</v>
      </c>
      <c r="B614" s="75" t="s">
        <v>3192</v>
      </c>
      <c r="C614" s="176">
        <v>1600</v>
      </c>
      <c r="D614" s="14" t="s">
        <v>2865</v>
      </c>
      <c r="E614" s="10" t="s">
        <v>4321</v>
      </c>
      <c r="F614" s="26" t="s">
        <v>221</v>
      </c>
    </row>
    <row r="615" spans="1:6" s="13" customFormat="1" ht="58.5" customHeight="1">
      <c r="A615" s="297">
        <v>613</v>
      </c>
      <c r="B615" s="75" t="s">
        <v>3193</v>
      </c>
      <c r="C615" s="176">
        <v>480</v>
      </c>
      <c r="D615" s="14" t="s">
        <v>262</v>
      </c>
      <c r="E615" s="10" t="s">
        <v>3992</v>
      </c>
      <c r="F615" s="26" t="s">
        <v>221</v>
      </c>
    </row>
    <row r="616" spans="1:6" ht="58.5" customHeight="1">
      <c r="A616" s="297">
        <v>614</v>
      </c>
      <c r="B616" s="27" t="s">
        <v>2393</v>
      </c>
      <c r="C616" s="176">
        <v>445</v>
      </c>
      <c r="D616" s="14" t="s">
        <v>1918</v>
      </c>
      <c r="E616" s="10" t="s">
        <v>4017</v>
      </c>
      <c r="F616" s="26" t="s">
        <v>221</v>
      </c>
    </row>
    <row r="617" spans="1:6" ht="58.5" customHeight="1">
      <c r="A617" s="297">
        <v>615</v>
      </c>
      <c r="B617" s="27" t="s">
        <v>265</v>
      </c>
      <c r="C617" s="176">
        <v>30</v>
      </c>
      <c r="D617" s="14" t="s">
        <v>1918</v>
      </c>
      <c r="E617" s="10" t="s">
        <v>4322</v>
      </c>
      <c r="F617" s="26" t="s">
        <v>221</v>
      </c>
    </row>
    <row r="618" spans="1:6" s="13" customFormat="1" ht="58.5" customHeight="1">
      <c r="A618" s="297">
        <v>616</v>
      </c>
      <c r="B618" s="27" t="s">
        <v>3194</v>
      </c>
      <c r="C618" s="176">
        <v>120</v>
      </c>
      <c r="D618" s="14" t="s">
        <v>3195</v>
      </c>
      <c r="E618" s="10" t="s">
        <v>4017</v>
      </c>
      <c r="F618" s="26" t="s">
        <v>221</v>
      </c>
    </row>
    <row r="619" spans="1:6" ht="58.5" customHeight="1">
      <c r="A619" s="297">
        <v>617</v>
      </c>
      <c r="B619" s="27" t="s">
        <v>3196</v>
      </c>
      <c r="C619" s="176">
        <v>600</v>
      </c>
      <c r="D619" s="14" t="s">
        <v>3795</v>
      </c>
      <c r="E619" s="10" t="s">
        <v>4017</v>
      </c>
      <c r="F619" s="26" t="s">
        <v>221</v>
      </c>
    </row>
    <row r="620" spans="1:6" ht="58.5" customHeight="1">
      <c r="A620" s="297">
        <v>618</v>
      </c>
      <c r="B620" s="27" t="s">
        <v>4368</v>
      </c>
      <c r="C620" s="176">
        <v>1000</v>
      </c>
      <c r="D620" s="14" t="s">
        <v>3559</v>
      </c>
      <c r="E620" s="10" t="s">
        <v>4323</v>
      </c>
      <c r="F620" s="26" t="s">
        <v>221</v>
      </c>
    </row>
    <row r="621" spans="1:6" ht="58.5" customHeight="1">
      <c r="A621" s="297">
        <v>619</v>
      </c>
      <c r="B621" s="27" t="s">
        <v>3343</v>
      </c>
      <c r="C621" s="176">
        <v>640</v>
      </c>
      <c r="D621" s="14" t="s">
        <v>3488</v>
      </c>
      <c r="E621" s="10" t="s">
        <v>4324</v>
      </c>
      <c r="F621" s="26" t="s">
        <v>221</v>
      </c>
    </row>
    <row r="622" spans="1:6" ht="58.5" customHeight="1">
      <c r="A622" s="297">
        <v>620</v>
      </c>
      <c r="B622" s="14" t="s">
        <v>268</v>
      </c>
      <c r="C622" s="176">
        <v>400</v>
      </c>
      <c r="D622" s="14" t="s">
        <v>3619</v>
      </c>
      <c r="E622" s="10" t="s">
        <v>3989</v>
      </c>
      <c r="F622" s="26" t="s">
        <v>269</v>
      </c>
    </row>
    <row r="623" spans="1:6" ht="58.5" customHeight="1">
      <c r="A623" s="297">
        <v>621</v>
      </c>
      <c r="B623" s="14" t="s">
        <v>271</v>
      </c>
      <c r="C623" s="176">
        <v>560</v>
      </c>
      <c r="D623" s="14" t="s">
        <v>3901</v>
      </c>
      <c r="E623" s="10" t="s">
        <v>4017</v>
      </c>
      <c r="F623" s="26" t="s">
        <v>269</v>
      </c>
    </row>
    <row r="624" spans="1:6" ht="58.5" customHeight="1">
      <c r="A624" s="297">
        <v>622</v>
      </c>
      <c r="B624" s="14" t="s">
        <v>2394</v>
      </c>
      <c r="C624" s="176">
        <v>820</v>
      </c>
      <c r="D624" s="14" t="s">
        <v>274</v>
      </c>
      <c r="E624" s="10" t="s">
        <v>3989</v>
      </c>
      <c r="F624" s="26" t="s">
        <v>269</v>
      </c>
    </row>
    <row r="625" spans="1:6" ht="58.5" customHeight="1">
      <c r="A625" s="297">
        <v>623</v>
      </c>
      <c r="B625" s="14" t="s">
        <v>276</v>
      </c>
      <c r="C625" s="176">
        <v>1050</v>
      </c>
      <c r="D625" s="14" t="s">
        <v>277</v>
      </c>
      <c r="E625" s="10" t="s">
        <v>3989</v>
      </c>
      <c r="F625" s="26" t="s">
        <v>269</v>
      </c>
    </row>
    <row r="626" spans="1:6" ht="58.5" customHeight="1">
      <c r="A626" s="297">
        <v>624</v>
      </c>
      <c r="B626" s="14" t="s">
        <v>3620</v>
      </c>
      <c r="C626" s="176">
        <v>108</v>
      </c>
      <c r="D626" s="14" t="s">
        <v>4402</v>
      </c>
      <c r="E626" s="10" t="s">
        <v>4296</v>
      </c>
      <c r="F626" s="26" t="s">
        <v>269</v>
      </c>
    </row>
    <row r="627" spans="1:6" ht="58.5" customHeight="1">
      <c r="A627" s="297">
        <v>625</v>
      </c>
      <c r="B627" s="14" t="s">
        <v>3621</v>
      </c>
      <c r="C627" s="176">
        <v>40</v>
      </c>
      <c r="D627" s="14" t="s">
        <v>1746</v>
      </c>
      <c r="E627" s="10" t="s">
        <v>4325</v>
      </c>
      <c r="F627" s="26" t="s">
        <v>269</v>
      </c>
    </row>
    <row r="628" spans="1:6" ht="58.5" customHeight="1">
      <c r="A628" s="297">
        <v>626</v>
      </c>
      <c r="B628" s="14" t="s">
        <v>1750</v>
      </c>
      <c r="C628" s="176">
        <v>204</v>
      </c>
      <c r="D628" s="14" t="s">
        <v>1751</v>
      </c>
      <c r="E628" s="10" t="s">
        <v>3992</v>
      </c>
      <c r="F628" s="26" t="s">
        <v>269</v>
      </c>
    </row>
    <row r="629" spans="1:6" ht="58.5" customHeight="1">
      <c r="A629" s="297">
        <v>627</v>
      </c>
      <c r="B629" s="14" t="s">
        <v>2392</v>
      </c>
      <c r="C629" s="176">
        <v>300</v>
      </c>
      <c r="D629" s="14" t="s">
        <v>1753</v>
      </c>
      <c r="E629" s="10" t="s">
        <v>4017</v>
      </c>
      <c r="F629" s="26" t="s">
        <v>269</v>
      </c>
    </row>
    <row r="630" spans="1:6" ht="58.5" customHeight="1">
      <c r="A630" s="297">
        <v>628</v>
      </c>
      <c r="B630" s="14" t="s">
        <v>2395</v>
      </c>
      <c r="C630" s="176">
        <v>1785</v>
      </c>
      <c r="D630" s="14" t="s">
        <v>2869</v>
      </c>
      <c r="E630" s="10" t="s">
        <v>4017</v>
      </c>
      <c r="F630" s="26" t="s">
        <v>269</v>
      </c>
    </row>
    <row r="631" spans="1:6" ht="58.5" customHeight="1">
      <c r="A631" s="297">
        <v>629</v>
      </c>
      <c r="B631" s="14" t="s">
        <v>1755</v>
      </c>
      <c r="C631" s="176">
        <v>1785</v>
      </c>
      <c r="D631" s="14" t="s">
        <v>1756</v>
      </c>
      <c r="E631" s="10" t="s">
        <v>4017</v>
      </c>
      <c r="F631" s="26" t="s">
        <v>269</v>
      </c>
    </row>
    <row r="632" spans="1:6" ht="58.5" customHeight="1">
      <c r="A632" s="297">
        <v>630</v>
      </c>
      <c r="B632" s="14" t="s">
        <v>3622</v>
      </c>
      <c r="C632" s="176">
        <v>720</v>
      </c>
      <c r="D632" s="14" t="s">
        <v>3560</v>
      </c>
      <c r="E632" s="10" t="s">
        <v>4326</v>
      </c>
      <c r="F632" s="26" t="s">
        <v>269</v>
      </c>
    </row>
    <row r="633" spans="1:6" ht="58.5" customHeight="1">
      <c r="A633" s="297">
        <v>631</v>
      </c>
      <c r="B633" s="14" t="s">
        <v>1759</v>
      </c>
      <c r="C633" s="176">
        <v>3800</v>
      </c>
      <c r="D633" s="14" t="s">
        <v>1760</v>
      </c>
      <c r="E633" s="10" t="s">
        <v>3989</v>
      </c>
      <c r="F633" s="26" t="s">
        <v>269</v>
      </c>
    </row>
    <row r="634" spans="1:6" ht="58.5" customHeight="1">
      <c r="A634" s="297">
        <v>632</v>
      </c>
      <c r="B634" s="14" t="s">
        <v>3623</v>
      </c>
      <c r="C634" s="176">
        <v>2750</v>
      </c>
      <c r="D634" s="14" t="s">
        <v>1763</v>
      </c>
      <c r="E634" s="10" t="s">
        <v>3989</v>
      </c>
      <c r="F634" s="26" t="s">
        <v>269</v>
      </c>
    </row>
    <row r="635" spans="1:6" ht="58.5" customHeight="1">
      <c r="A635" s="297">
        <v>633</v>
      </c>
      <c r="B635" s="14" t="s">
        <v>1765</v>
      </c>
      <c r="C635" s="176">
        <v>1000</v>
      </c>
      <c r="D635" s="14" t="s">
        <v>3624</v>
      </c>
      <c r="E635" s="10" t="s">
        <v>3989</v>
      </c>
      <c r="F635" s="26" t="s">
        <v>269</v>
      </c>
    </row>
    <row r="636" spans="1:6" ht="58.5" customHeight="1">
      <c r="A636" s="297">
        <v>634</v>
      </c>
      <c r="B636" s="14" t="s">
        <v>2397</v>
      </c>
      <c r="C636" s="176">
        <v>300</v>
      </c>
      <c r="D636" s="14" t="s">
        <v>3625</v>
      </c>
      <c r="E636" s="10" t="s">
        <v>4327</v>
      </c>
      <c r="F636" s="26" t="s">
        <v>269</v>
      </c>
    </row>
    <row r="637" spans="1:6" ht="58.5" customHeight="1">
      <c r="A637" s="297">
        <v>635</v>
      </c>
      <c r="B637" s="14" t="s">
        <v>3626</v>
      </c>
      <c r="C637" s="176">
        <v>120</v>
      </c>
      <c r="D637" s="14" t="s">
        <v>3627</v>
      </c>
      <c r="E637" s="10" t="s">
        <v>4327</v>
      </c>
      <c r="F637" s="26" t="s">
        <v>269</v>
      </c>
    </row>
    <row r="638" spans="1:6" ht="58.5" customHeight="1">
      <c r="A638" s="297">
        <v>636</v>
      </c>
      <c r="B638" s="14" t="s">
        <v>3197</v>
      </c>
      <c r="C638" s="176">
        <v>250</v>
      </c>
      <c r="D638" s="14" t="s">
        <v>3198</v>
      </c>
      <c r="E638" s="10" t="s">
        <v>3989</v>
      </c>
      <c r="F638" s="26" t="s">
        <v>269</v>
      </c>
    </row>
    <row r="639" spans="1:6" ht="58.5" customHeight="1">
      <c r="A639" s="297">
        <v>637</v>
      </c>
      <c r="B639" s="10" t="s">
        <v>3561</v>
      </c>
      <c r="C639" s="176">
        <v>500</v>
      </c>
      <c r="D639" s="87" t="s">
        <v>3562</v>
      </c>
      <c r="E639" s="10" t="s">
        <v>3989</v>
      </c>
      <c r="F639" s="79" t="s">
        <v>3796</v>
      </c>
    </row>
    <row r="640" spans="1:6" ht="58.5" customHeight="1">
      <c r="A640" s="297">
        <v>638</v>
      </c>
      <c r="B640" s="10" t="s">
        <v>3344</v>
      </c>
      <c r="C640" s="176">
        <v>300</v>
      </c>
      <c r="D640" s="87" t="s">
        <v>3345</v>
      </c>
      <c r="E640" s="10" t="s">
        <v>3989</v>
      </c>
      <c r="F640" s="79" t="s">
        <v>3796</v>
      </c>
    </row>
    <row r="641" spans="1:6" ht="58.5" customHeight="1">
      <c r="A641" s="297">
        <v>639</v>
      </c>
      <c r="B641" s="14" t="s">
        <v>2074</v>
      </c>
      <c r="C641" s="176">
        <v>600</v>
      </c>
      <c r="D641" s="14" t="s">
        <v>2075</v>
      </c>
      <c r="E641" s="10" t="s">
        <v>3989</v>
      </c>
      <c r="F641" s="26" t="s">
        <v>2076</v>
      </c>
    </row>
    <row r="642" spans="1:6" ht="58.5" customHeight="1">
      <c r="A642" s="297">
        <v>640</v>
      </c>
      <c r="B642" s="14" t="s">
        <v>2401</v>
      </c>
      <c r="C642" s="176">
        <v>1700</v>
      </c>
      <c r="D642" s="14" t="s">
        <v>3797</v>
      </c>
      <c r="E642" s="10" t="s">
        <v>4019</v>
      </c>
      <c r="F642" s="26" t="s">
        <v>2076</v>
      </c>
    </row>
    <row r="643" spans="1:6" ht="58.5" customHeight="1">
      <c r="A643" s="297">
        <v>641</v>
      </c>
      <c r="B643" s="14" t="s">
        <v>2078</v>
      </c>
      <c r="C643" s="176">
        <v>700</v>
      </c>
      <c r="D643" s="14" t="s">
        <v>2079</v>
      </c>
      <c r="E643" s="10" t="s">
        <v>3989</v>
      </c>
      <c r="F643" s="26" t="s">
        <v>2076</v>
      </c>
    </row>
    <row r="644" spans="1:6" ht="58.5" customHeight="1">
      <c r="A644" s="297">
        <v>642</v>
      </c>
      <c r="B644" s="14" t="s">
        <v>2402</v>
      </c>
      <c r="C644" s="176">
        <v>700</v>
      </c>
      <c r="D644" s="14" t="s">
        <v>2081</v>
      </c>
      <c r="E644" s="10" t="s">
        <v>4017</v>
      </c>
      <c r="F644" s="26" t="s">
        <v>2076</v>
      </c>
    </row>
    <row r="645" spans="1:6" s="13" customFormat="1" ht="58.5" customHeight="1">
      <c r="A645" s="297">
        <v>643</v>
      </c>
      <c r="B645" s="14" t="s">
        <v>2083</v>
      </c>
      <c r="C645" s="176">
        <v>2970</v>
      </c>
      <c r="D645" s="14" t="s">
        <v>2084</v>
      </c>
      <c r="E645" s="10" t="s">
        <v>4017</v>
      </c>
      <c r="F645" s="26" t="s">
        <v>2076</v>
      </c>
    </row>
    <row r="646" spans="1:6" ht="58.5" customHeight="1">
      <c r="A646" s="297">
        <v>644</v>
      </c>
      <c r="B646" s="14" t="s">
        <v>3798</v>
      </c>
      <c r="C646" s="176">
        <v>400</v>
      </c>
      <c r="D646" s="14" t="s">
        <v>2079</v>
      </c>
      <c r="E646" s="10" t="s">
        <v>4017</v>
      </c>
      <c r="F646" s="26" t="s">
        <v>2076</v>
      </c>
    </row>
    <row r="647" spans="1:6" s="13" customFormat="1" ht="58.5" customHeight="1">
      <c r="A647" s="297">
        <v>645</v>
      </c>
      <c r="B647" s="14" t="s">
        <v>2090</v>
      </c>
      <c r="C647" s="176">
        <v>1400</v>
      </c>
      <c r="D647" s="14" t="s">
        <v>2091</v>
      </c>
      <c r="E647" s="10" t="s">
        <v>4017</v>
      </c>
      <c r="F647" s="26" t="s">
        <v>2076</v>
      </c>
    </row>
    <row r="648" spans="1:6" ht="58.5" customHeight="1">
      <c r="A648" s="297">
        <v>646</v>
      </c>
      <c r="B648" s="14" t="s">
        <v>2403</v>
      </c>
      <c r="C648" s="176">
        <v>1800</v>
      </c>
      <c r="D648" s="14" t="s">
        <v>3799</v>
      </c>
      <c r="E648" s="10" t="s">
        <v>4017</v>
      </c>
      <c r="F648" s="26" t="s">
        <v>2076</v>
      </c>
    </row>
    <row r="649" spans="1:6" ht="58.5" customHeight="1">
      <c r="A649" s="297">
        <v>647</v>
      </c>
      <c r="B649" s="14" t="s">
        <v>3489</v>
      </c>
      <c r="C649" s="176">
        <v>825</v>
      </c>
      <c r="D649" s="14" t="s">
        <v>287</v>
      </c>
      <c r="E649" s="10" t="s">
        <v>4328</v>
      </c>
      <c r="F649" s="26" t="s">
        <v>2076</v>
      </c>
    </row>
    <row r="650" spans="1:6" ht="58.5" customHeight="1">
      <c r="A650" s="297">
        <v>648</v>
      </c>
      <c r="B650" s="14" t="s">
        <v>289</v>
      </c>
      <c r="C650" s="176">
        <v>270</v>
      </c>
      <c r="D650" s="14" t="s">
        <v>290</v>
      </c>
      <c r="E650" s="10" t="s">
        <v>4017</v>
      </c>
      <c r="F650" s="26" t="s">
        <v>2076</v>
      </c>
    </row>
    <row r="651" spans="1:6" ht="58.5" customHeight="1">
      <c r="A651" s="297">
        <v>649</v>
      </c>
      <c r="B651" s="14" t="s">
        <v>292</v>
      </c>
      <c r="C651" s="176">
        <v>500</v>
      </c>
      <c r="D651" s="14" t="s">
        <v>293</v>
      </c>
      <c r="E651" s="10" t="s">
        <v>4017</v>
      </c>
      <c r="F651" s="26" t="s">
        <v>2076</v>
      </c>
    </row>
    <row r="652" spans="1:6" ht="58.5" customHeight="1">
      <c r="A652" s="297">
        <v>650</v>
      </c>
      <c r="B652" s="14" t="s">
        <v>295</v>
      </c>
      <c r="C652" s="176">
        <v>500</v>
      </c>
      <c r="D652" s="14" t="s">
        <v>296</v>
      </c>
      <c r="E652" s="10" t="s">
        <v>4017</v>
      </c>
      <c r="F652" s="26" t="s">
        <v>2076</v>
      </c>
    </row>
    <row r="653" spans="1:6" ht="58.5" customHeight="1">
      <c r="A653" s="297">
        <v>651</v>
      </c>
      <c r="B653" s="14" t="s">
        <v>298</v>
      </c>
      <c r="C653" s="176">
        <v>900</v>
      </c>
      <c r="D653" s="14" t="s">
        <v>299</v>
      </c>
      <c r="E653" s="10" t="s">
        <v>4017</v>
      </c>
      <c r="F653" s="26" t="s">
        <v>2076</v>
      </c>
    </row>
    <row r="654" spans="1:6" ht="58.5" customHeight="1">
      <c r="A654" s="297">
        <v>652</v>
      </c>
      <c r="B654" s="14" t="s">
        <v>301</v>
      </c>
      <c r="C654" s="176">
        <v>450</v>
      </c>
      <c r="D654" s="14" t="s">
        <v>302</v>
      </c>
      <c r="E654" s="10" t="s">
        <v>4017</v>
      </c>
      <c r="F654" s="26" t="s">
        <v>2076</v>
      </c>
    </row>
    <row r="655" spans="1:6" ht="58.5" customHeight="1">
      <c r="A655" s="297">
        <v>653</v>
      </c>
      <c r="B655" s="14" t="s">
        <v>3800</v>
      </c>
      <c r="C655" s="176">
        <v>2770</v>
      </c>
      <c r="D655" s="14" t="s">
        <v>305</v>
      </c>
      <c r="E655" s="10" t="s">
        <v>4017</v>
      </c>
      <c r="F655" s="26" t="s">
        <v>2076</v>
      </c>
    </row>
    <row r="656" spans="1:6" ht="58.5" customHeight="1">
      <c r="A656" s="297">
        <v>654</v>
      </c>
      <c r="B656" s="14" t="s">
        <v>2404</v>
      </c>
      <c r="C656" s="176">
        <v>1960</v>
      </c>
      <c r="D656" s="14" t="s">
        <v>2886</v>
      </c>
      <c r="E656" s="10" t="s">
        <v>4017</v>
      </c>
      <c r="F656" s="26" t="s">
        <v>2076</v>
      </c>
    </row>
    <row r="657" spans="1:6" ht="58.5" customHeight="1">
      <c r="A657" s="297">
        <v>655</v>
      </c>
      <c r="B657" s="14" t="s">
        <v>3346</v>
      </c>
      <c r="C657" s="176">
        <v>735</v>
      </c>
      <c r="D657" s="14" t="s">
        <v>3347</v>
      </c>
      <c r="E657" s="10" t="s">
        <v>4017</v>
      </c>
      <c r="F657" s="26" t="s">
        <v>2076</v>
      </c>
    </row>
    <row r="658" spans="1:6" ht="58.5" customHeight="1">
      <c r="A658" s="297">
        <v>656</v>
      </c>
      <c r="B658" s="14" t="s">
        <v>306</v>
      </c>
      <c r="C658" s="176">
        <v>350</v>
      </c>
      <c r="D658" s="14" t="s">
        <v>307</v>
      </c>
      <c r="E658" s="10" t="s">
        <v>4017</v>
      </c>
      <c r="F658" s="26" t="s">
        <v>2076</v>
      </c>
    </row>
    <row r="659" spans="1:6" ht="58.5" customHeight="1">
      <c r="A659" s="297">
        <v>657</v>
      </c>
      <c r="B659" s="14" t="s">
        <v>308</v>
      </c>
      <c r="C659" s="176">
        <v>1500</v>
      </c>
      <c r="D659" s="14" t="s">
        <v>309</v>
      </c>
      <c r="E659" s="10" t="s">
        <v>3989</v>
      </c>
      <c r="F659" s="26" t="s">
        <v>2076</v>
      </c>
    </row>
    <row r="660" spans="1:6" ht="58.5" customHeight="1">
      <c r="A660" s="297">
        <v>658</v>
      </c>
      <c r="B660" s="14" t="s">
        <v>2406</v>
      </c>
      <c r="C660" s="176">
        <v>650</v>
      </c>
      <c r="D660" s="14" t="s">
        <v>311</v>
      </c>
      <c r="E660" s="10" t="s">
        <v>4017</v>
      </c>
      <c r="F660" s="26" t="s">
        <v>2076</v>
      </c>
    </row>
    <row r="661" spans="1:6" ht="58.5" customHeight="1">
      <c r="A661" s="297">
        <v>659</v>
      </c>
      <c r="B661" s="14" t="s">
        <v>2407</v>
      </c>
      <c r="C661" s="176">
        <v>420</v>
      </c>
      <c r="D661" s="14" t="s">
        <v>3801</v>
      </c>
      <c r="E661" s="10" t="s">
        <v>4017</v>
      </c>
      <c r="F661" s="26" t="s">
        <v>2076</v>
      </c>
    </row>
    <row r="662" spans="1:6" ht="58.5" customHeight="1">
      <c r="A662" s="297">
        <v>660</v>
      </c>
      <c r="B662" s="14" t="s">
        <v>314</v>
      </c>
      <c r="C662" s="176">
        <v>150</v>
      </c>
      <c r="D662" s="14" t="s">
        <v>3199</v>
      </c>
      <c r="E662" s="10" t="s">
        <v>3989</v>
      </c>
      <c r="F662" s="26" t="s">
        <v>2076</v>
      </c>
    </row>
    <row r="663" spans="1:6" ht="58.5" customHeight="1">
      <c r="A663" s="297">
        <v>661</v>
      </c>
      <c r="B663" s="14" t="s">
        <v>317</v>
      </c>
      <c r="C663" s="176">
        <v>2463</v>
      </c>
      <c r="D663" s="14" t="s">
        <v>318</v>
      </c>
      <c r="E663" s="10" t="s">
        <v>3992</v>
      </c>
      <c r="F663" s="26" t="s">
        <v>2076</v>
      </c>
    </row>
    <row r="664" spans="1:6" ht="58.5" customHeight="1">
      <c r="A664" s="297">
        <v>662</v>
      </c>
      <c r="B664" s="14" t="s">
        <v>3200</v>
      </c>
      <c r="C664" s="176">
        <v>200</v>
      </c>
      <c r="D664" s="14" t="s">
        <v>2079</v>
      </c>
      <c r="E664" s="10" t="s">
        <v>4017</v>
      </c>
      <c r="F664" s="26" t="s">
        <v>2076</v>
      </c>
    </row>
    <row r="665" spans="1:6" ht="58.5" customHeight="1">
      <c r="A665" s="297">
        <v>663</v>
      </c>
      <c r="B665" s="14" t="s">
        <v>3201</v>
      </c>
      <c r="C665" s="176">
        <v>1000</v>
      </c>
      <c r="D665" s="14" t="s">
        <v>3202</v>
      </c>
      <c r="E665" s="10" t="s">
        <v>4017</v>
      </c>
      <c r="F665" s="26" t="s">
        <v>2076</v>
      </c>
    </row>
    <row r="666" spans="1:6" ht="58.5" customHeight="1">
      <c r="A666" s="297">
        <v>664</v>
      </c>
      <c r="B666" s="14" t="s">
        <v>3802</v>
      </c>
      <c r="C666" s="176">
        <v>100</v>
      </c>
      <c r="D666" s="14" t="s">
        <v>321</v>
      </c>
      <c r="E666" s="10" t="s">
        <v>4017</v>
      </c>
      <c r="F666" s="26" t="s">
        <v>2076</v>
      </c>
    </row>
    <row r="667" spans="1:6" ht="58.5" customHeight="1">
      <c r="A667" s="297">
        <v>665</v>
      </c>
      <c r="B667" s="14" t="s">
        <v>323</v>
      </c>
      <c r="C667" s="176">
        <v>744</v>
      </c>
      <c r="D667" s="14" t="s">
        <v>324</v>
      </c>
      <c r="E667" s="10" t="s">
        <v>3991</v>
      </c>
      <c r="F667" s="26" t="s">
        <v>325</v>
      </c>
    </row>
    <row r="668" spans="1:6" ht="58.5" customHeight="1">
      <c r="A668" s="297">
        <v>666</v>
      </c>
      <c r="B668" s="14" t="s">
        <v>1962</v>
      </c>
      <c r="C668" s="176">
        <v>30</v>
      </c>
      <c r="D668" s="14" t="s">
        <v>3803</v>
      </c>
      <c r="E668" s="10" t="s">
        <v>4296</v>
      </c>
      <c r="F668" s="26" t="s">
        <v>325</v>
      </c>
    </row>
    <row r="669" spans="1:6" ht="58.5" customHeight="1">
      <c r="A669" s="297">
        <v>667</v>
      </c>
      <c r="B669" s="14" t="s">
        <v>330</v>
      </c>
      <c r="C669" s="176">
        <v>963</v>
      </c>
      <c r="D669" s="14" t="s">
        <v>331</v>
      </c>
      <c r="E669" s="10" t="s">
        <v>3992</v>
      </c>
      <c r="F669" s="26" t="s">
        <v>325</v>
      </c>
    </row>
    <row r="670" spans="1:6" ht="58.5" customHeight="1">
      <c r="A670" s="297">
        <v>668</v>
      </c>
      <c r="B670" s="14" t="s">
        <v>3804</v>
      </c>
      <c r="C670" s="176">
        <v>2476</v>
      </c>
      <c r="D670" s="14" t="s">
        <v>334</v>
      </c>
      <c r="E670" s="10" t="s">
        <v>3992</v>
      </c>
      <c r="F670" s="26" t="s">
        <v>325</v>
      </c>
    </row>
    <row r="671" spans="1:6" ht="58.5" customHeight="1">
      <c r="A671" s="297">
        <v>669</v>
      </c>
      <c r="B671" s="14" t="s">
        <v>336</v>
      </c>
      <c r="C671" s="176">
        <v>4100</v>
      </c>
      <c r="D671" s="14" t="s">
        <v>2096</v>
      </c>
      <c r="E671" s="10" t="s">
        <v>3992</v>
      </c>
      <c r="F671" s="26" t="s">
        <v>325</v>
      </c>
    </row>
    <row r="672" spans="1:6" ht="58.5" customHeight="1">
      <c r="A672" s="297">
        <v>670</v>
      </c>
      <c r="B672" s="14" t="s">
        <v>2099</v>
      </c>
      <c r="C672" s="176">
        <v>1820</v>
      </c>
      <c r="D672" s="14" t="s">
        <v>2100</v>
      </c>
      <c r="E672" s="10" t="s">
        <v>4019</v>
      </c>
      <c r="F672" s="26" t="s">
        <v>325</v>
      </c>
    </row>
    <row r="673" spans="1:6" ht="58.5" customHeight="1">
      <c r="A673" s="297">
        <v>671</v>
      </c>
      <c r="B673" s="14" t="s">
        <v>3805</v>
      </c>
      <c r="C673" s="176">
        <v>184</v>
      </c>
      <c r="D673" s="14" t="s">
        <v>3806</v>
      </c>
      <c r="E673" s="10" t="s">
        <v>4329</v>
      </c>
      <c r="F673" s="26" t="s">
        <v>325</v>
      </c>
    </row>
    <row r="674" spans="1:6" ht="58.5" customHeight="1">
      <c r="A674" s="297">
        <v>672</v>
      </c>
      <c r="B674" s="14" t="s">
        <v>3805</v>
      </c>
      <c r="C674" s="176">
        <v>640</v>
      </c>
      <c r="D674" s="14" t="s">
        <v>3807</v>
      </c>
      <c r="E674" s="10" t="s">
        <v>4329</v>
      </c>
      <c r="F674" s="26" t="s">
        <v>325</v>
      </c>
    </row>
    <row r="675" spans="1:6" ht="58.5" customHeight="1">
      <c r="A675" s="297">
        <v>673</v>
      </c>
      <c r="B675" s="14" t="s">
        <v>3808</v>
      </c>
      <c r="C675" s="176">
        <v>250</v>
      </c>
      <c r="D675" s="14" t="s">
        <v>2107</v>
      </c>
      <c r="E675" s="10" t="s">
        <v>4330</v>
      </c>
      <c r="F675" s="26" t="s">
        <v>325</v>
      </c>
    </row>
    <row r="676" spans="1:6" ht="58.5" customHeight="1">
      <c r="A676" s="297">
        <v>674</v>
      </c>
      <c r="B676" s="14" t="s">
        <v>2408</v>
      </c>
      <c r="C676" s="176">
        <v>272</v>
      </c>
      <c r="D676" s="14" t="s">
        <v>2894</v>
      </c>
      <c r="E676" s="10" t="s">
        <v>4330</v>
      </c>
      <c r="F676" s="26" t="s">
        <v>325</v>
      </c>
    </row>
    <row r="677" spans="1:6" ht="58.5" customHeight="1">
      <c r="A677" s="297">
        <v>675</v>
      </c>
      <c r="B677" s="14" t="s">
        <v>2112</v>
      </c>
      <c r="C677" s="176">
        <v>240</v>
      </c>
      <c r="D677" s="14" t="s">
        <v>2113</v>
      </c>
      <c r="E677" s="10" t="s">
        <v>3992</v>
      </c>
      <c r="F677" s="26" t="s">
        <v>325</v>
      </c>
    </row>
    <row r="678" spans="1:6" ht="58.5" customHeight="1">
      <c r="A678" s="297">
        <v>676</v>
      </c>
      <c r="B678" s="14" t="s">
        <v>2115</v>
      </c>
      <c r="C678" s="176">
        <v>400</v>
      </c>
      <c r="D678" s="14" t="s">
        <v>244</v>
      </c>
      <c r="E678" s="10" t="s">
        <v>3992</v>
      </c>
      <c r="F678" s="26" t="s">
        <v>325</v>
      </c>
    </row>
    <row r="679" spans="1:6" s="13" customFormat="1" ht="58.5" customHeight="1">
      <c r="A679" s="297">
        <v>677</v>
      </c>
      <c r="B679" s="14" t="s">
        <v>3809</v>
      </c>
      <c r="C679" s="176">
        <v>170</v>
      </c>
      <c r="D679" s="14" t="s">
        <v>2118</v>
      </c>
      <c r="E679" s="10" t="s">
        <v>4331</v>
      </c>
      <c r="F679" s="26" t="s">
        <v>325</v>
      </c>
    </row>
    <row r="680" spans="1:6" ht="58.5" customHeight="1">
      <c r="A680" s="297">
        <v>678</v>
      </c>
      <c r="B680" s="14" t="s">
        <v>3810</v>
      </c>
      <c r="C680" s="176">
        <v>2725</v>
      </c>
      <c r="D680" s="14" t="s">
        <v>2118</v>
      </c>
      <c r="E680" s="10" t="s">
        <v>4017</v>
      </c>
      <c r="F680" s="26" t="s">
        <v>325</v>
      </c>
    </row>
    <row r="681" spans="1:6" ht="58.5" customHeight="1">
      <c r="A681" s="297">
        <v>679</v>
      </c>
      <c r="B681" s="14" t="s">
        <v>2123</v>
      </c>
      <c r="C681" s="176">
        <v>720</v>
      </c>
      <c r="D681" s="8" t="s">
        <v>2124</v>
      </c>
      <c r="E681" s="10" t="s">
        <v>4017</v>
      </c>
      <c r="F681" s="26" t="s">
        <v>325</v>
      </c>
    </row>
    <row r="682" spans="1:6" ht="58.5" customHeight="1">
      <c r="A682" s="297">
        <v>680</v>
      </c>
      <c r="B682" s="14" t="s">
        <v>2409</v>
      </c>
      <c r="C682" s="176">
        <v>1520</v>
      </c>
      <c r="D682" s="14" t="s">
        <v>2895</v>
      </c>
      <c r="E682" s="10" t="s">
        <v>4017</v>
      </c>
      <c r="F682" s="26" t="s">
        <v>325</v>
      </c>
    </row>
    <row r="683" spans="1:6" ht="58.5" customHeight="1">
      <c r="A683" s="297">
        <v>681</v>
      </c>
      <c r="B683" s="14" t="s">
        <v>2410</v>
      </c>
      <c r="C683" s="176">
        <v>180</v>
      </c>
      <c r="D683" s="14" t="s">
        <v>2895</v>
      </c>
      <c r="E683" s="10" t="s">
        <v>3992</v>
      </c>
      <c r="F683" s="26" t="s">
        <v>325</v>
      </c>
    </row>
    <row r="684" spans="1:6" ht="58.5" customHeight="1">
      <c r="A684" s="297">
        <v>682</v>
      </c>
      <c r="B684" s="14" t="s">
        <v>2127</v>
      </c>
      <c r="C684" s="176">
        <v>500</v>
      </c>
      <c r="D684" s="14" t="s">
        <v>324</v>
      </c>
      <c r="E684" s="10" t="s">
        <v>3992</v>
      </c>
      <c r="F684" s="26" t="s">
        <v>325</v>
      </c>
    </row>
    <row r="685" spans="1:6" ht="58.5" customHeight="1">
      <c r="A685" s="297">
        <v>683</v>
      </c>
      <c r="B685" s="14" t="s">
        <v>2129</v>
      </c>
      <c r="C685" s="176">
        <v>800</v>
      </c>
      <c r="D685" s="14" t="s">
        <v>2895</v>
      </c>
      <c r="E685" s="10" t="s">
        <v>4019</v>
      </c>
      <c r="F685" s="26" t="s">
        <v>325</v>
      </c>
    </row>
    <row r="686" spans="1:6" ht="58.5" customHeight="1">
      <c r="A686" s="297">
        <v>684</v>
      </c>
      <c r="B686" s="14" t="s">
        <v>2130</v>
      </c>
      <c r="C686" s="176">
        <v>200</v>
      </c>
      <c r="D686" s="14" t="s">
        <v>2895</v>
      </c>
      <c r="E686" s="10" t="s">
        <v>4019</v>
      </c>
      <c r="F686" s="26" t="s">
        <v>325</v>
      </c>
    </row>
    <row r="687" spans="1:6" ht="58.5" customHeight="1">
      <c r="A687" s="297">
        <v>685</v>
      </c>
      <c r="B687" s="14" t="s">
        <v>2131</v>
      </c>
      <c r="C687" s="176">
        <v>180</v>
      </c>
      <c r="D687" s="14" t="s">
        <v>2895</v>
      </c>
      <c r="E687" s="10" t="s">
        <v>4019</v>
      </c>
      <c r="F687" s="26" t="s">
        <v>325</v>
      </c>
    </row>
    <row r="688" spans="1:6" ht="58.5" customHeight="1">
      <c r="A688" s="297">
        <v>686</v>
      </c>
      <c r="B688" s="14" t="s">
        <v>2132</v>
      </c>
      <c r="C688" s="176">
        <v>80</v>
      </c>
      <c r="D688" s="14" t="s">
        <v>324</v>
      </c>
      <c r="E688" s="10" t="s">
        <v>4019</v>
      </c>
      <c r="F688" s="26" t="s">
        <v>325</v>
      </c>
    </row>
    <row r="689" spans="1:6" ht="58.5" customHeight="1">
      <c r="A689" s="297">
        <v>687</v>
      </c>
      <c r="B689" s="14" t="s">
        <v>2133</v>
      </c>
      <c r="C689" s="176">
        <v>325</v>
      </c>
      <c r="D689" s="14" t="s">
        <v>2118</v>
      </c>
      <c r="E689" s="10" t="s">
        <v>4019</v>
      </c>
      <c r="F689" s="26" t="s">
        <v>325</v>
      </c>
    </row>
    <row r="690" spans="1:6" ht="58.5" customHeight="1">
      <c r="A690" s="297">
        <v>688</v>
      </c>
      <c r="B690" s="14" t="s">
        <v>2134</v>
      </c>
      <c r="C690" s="176">
        <v>140</v>
      </c>
      <c r="D690" s="14" t="s">
        <v>2118</v>
      </c>
      <c r="E690" s="10" t="s">
        <v>4019</v>
      </c>
      <c r="F690" s="26" t="s">
        <v>325</v>
      </c>
    </row>
    <row r="691" spans="1:6" ht="58.5" customHeight="1">
      <c r="A691" s="297">
        <v>689</v>
      </c>
      <c r="B691" s="14" t="s">
        <v>2135</v>
      </c>
      <c r="C691" s="176">
        <v>300</v>
      </c>
      <c r="D691" s="14" t="s">
        <v>2136</v>
      </c>
      <c r="E691" s="10" t="s">
        <v>3992</v>
      </c>
      <c r="F691" s="26" t="s">
        <v>325</v>
      </c>
    </row>
    <row r="692" spans="1:6" ht="58.5" customHeight="1">
      <c r="A692" s="297">
        <v>690</v>
      </c>
      <c r="B692" s="8" t="s">
        <v>2137</v>
      </c>
      <c r="C692" s="176">
        <v>240</v>
      </c>
      <c r="D692" s="8" t="s">
        <v>2138</v>
      </c>
      <c r="E692" s="10" t="s">
        <v>3992</v>
      </c>
      <c r="F692" s="26" t="s">
        <v>3811</v>
      </c>
    </row>
    <row r="693" spans="1:6" ht="58.5" customHeight="1">
      <c r="A693" s="297">
        <v>691</v>
      </c>
      <c r="B693" s="8" t="s">
        <v>2140</v>
      </c>
      <c r="C693" s="176">
        <v>50</v>
      </c>
      <c r="D693" s="8" t="s">
        <v>2118</v>
      </c>
      <c r="E693" s="10" t="s">
        <v>3992</v>
      </c>
      <c r="F693" s="26" t="s">
        <v>325</v>
      </c>
    </row>
    <row r="694" spans="1:6" ht="58.5" customHeight="1">
      <c r="A694" s="297">
        <v>692</v>
      </c>
      <c r="B694" s="14" t="s">
        <v>2141</v>
      </c>
      <c r="C694" s="176">
        <v>580</v>
      </c>
      <c r="D694" s="14" t="s">
        <v>2118</v>
      </c>
      <c r="E694" s="10" t="s">
        <v>4019</v>
      </c>
      <c r="F694" s="26" t="s">
        <v>325</v>
      </c>
    </row>
    <row r="695" spans="1:6" ht="58.5" customHeight="1">
      <c r="A695" s="297">
        <v>693</v>
      </c>
      <c r="B695" s="14" t="s">
        <v>3805</v>
      </c>
      <c r="C695" s="176">
        <v>90</v>
      </c>
      <c r="D695" s="14" t="s">
        <v>3806</v>
      </c>
      <c r="E695" s="10" t="s">
        <v>4329</v>
      </c>
      <c r="F695" s="26" t="s">
        <v>325</v>
      </c>
    </row>
    <row r="696" spans="1:6" ht="58.5" customHeight="1">
      <c r="A696" s="297">
        <v>694</v>
      </c>
      <c r="B696" s="27" t="s">
        <v>3348</v>
      </c>
      <c r="C696" s="176">
        <v>850</v>
      </c>
      <c r="D696" s="14" t="s">
        <v>3812</v>
      </c>
      <c r="E696" s="10" t="s">
        <v>4017</v>
      </c>
      <c r="F696" s="26" t="s">
        <v>325</v>
      </c>
    </row>
    <row r="697" spans="1:6" ht="58.5" customHeight="1">
      <c r="A697" s="297">
        <v>695</v>
      </c>
      <c r="B697" s="27" t="s">
        <v>3490</v>
      </c>
      <c r="C697" s="176">
        <v>860</v>
      </c>
      <c r="D697" s="14" t="s">
        <v>3491</v>
      </c>
      <c r="E697" s="10" t="s">
        <v>4017</v>
      </c>
      <c r="F697" s="26" t="s">
        <v>325</v>
      </c>
    </row>
    <row r="698" spans="1:6" ht="58.5" customHeight="1">
      <c r="A698" s="297">
        <v>696</v>
      </c>
      <c r="B698" s="27" t="s">
        <v>3925</v>
      </c>
      <c r="C698" s="176">
        <v>2000</v>
      </c>
      <c r="D698" s="14" t="s">
        <v>3492</v>
      </c>
      <c r="E698" s="10" t="s">
        <v>4017</v>
      </c>
      <c r="F698" s="26" t="s">
        <v>325</v>
      </c>
    </row>
    <row r="699" spans="1:6" ht="58.5" customHeight="1">
      <c r="A699" s="297">
        <v>697</v>
      </c>
      <c r="B699" s="27" t="s">
        <v>3813</v>
      </c>
      <c r="C699" s="176">
        <v>150</v>
      </c>
      <c r="D699" s="14" t="s">
        <v>2143</v>
      </c>
      <c r="E699" s="10" t="s">
        <v>4332</v>
      </c>
      <c r="F699" s="26" t="s">
        <v>2145</v>
      </c>
    </row>
    <row r="700" spans="1:6" ht="58.5" customHeight="1">
      <c r="A700" s="297">
        <v>698</v>
      </c>
      <c r="B700" s="14" t="s">
        <v>3814</v>
      </c>
      <c r="C700" s="176">
        <v>5920</v>
      </c>
      <c r="D700" s="14" t="s">
        <v>2147</v>
      </c>
      <c r="E700" s="10" t="s">
        <v>3989</v>
      </c>
      <c r="F700" s="26" t="s">
        <v>2145</v>
      </c>
    </row>
    <row r="701" spans="1:6" ht="58.5" customHeight="1">
      <c r="A701" s="297">
        <v>699</v>
      </c>
      <c r="B701" s="14" t="s">
        <v>2149</v>
      </c>
      <c r="C701" s="176">
        <v>150</v>
      </c>
      <c r="D701" s="14" t="s">
        <v>2150</v>
      </c>
      <c r="E701" s="10" t="s">
        <v>4019</v>
      </c>
      <c r="F701" s="26" t="s">
        <v>2145</v>
      </c>
    </row>
    <row r="702" spans="1:6" ht="58.5" customHeight="1">
      <c r="A702" s="297">
        <v>700</v>
      </c>
      <c r="B702" s="14" t="s">
        <v>2152</v>
      </c>
      <c r="C702" s="176">
        <v>1260</v>
      </c>
      <c r="D702" s="14" t="s">
        <v>2153</v>
      </c>
      <c r="E702" s="10" t="s">
        <v>4333</v>
      </c>
      <c r="F702" s="26" t="s">
        <v>2145</v>
      </c>
    </row>
    <row r="703" spans="1:6" ht="58.5" customHeight="1">
      <c r="A703" s="297">
        <v>701</v>
      </c>
      <c r="B703" s="14" t="s">
        <v>2158</v>
      </c>
      <c r="C703" s="176">
        <v>260</v>
      </c>
      <c r="D703" s="14" t="s">
        <v>2159</v>
      </c>
      <c r="E703" s="10" t="s">
        <v>3992</v>
      </c>
      <c r="F703" s="26" t="s">
        <v>2145</v>
      </c>
    </row>
    <row r="704" spans="1:6" ht="58.5" customHeight="1">
      <c r="A704" s="297">
        <v>702</v>
      </c>
      <c r="B704" s="14" t="s">
        <v>2160</v>
      </c>
      <c r="C704" s="176">
        <v>243</v>
      </c>
      <c r="D704" s="14" t="s">
        <v>2161</v>
      </c>
      <c r="E704" s="10" t="s">
        <v>4017</v>
      </c>
      <c r="F704" s="26" t="s">
        <v>2145</v>
      </c>
    </row>
    <row r="705" spans="1:6" ht="58.5" customHeight="1">
      <c r="A705" s="297">
        <v>703</v>
      </c>
      <c r="B705" s="14" t="s">
        <v>2164</v>
      </c>
      <c r="C705" s="176">
        <v>240</v>
      </c>
      <c r="D705" s="14" t="s">
        <v>2165</v>
      </c>
      <c r="E705" s="10" t="s">
        <v>3992</v>
      </c>
      <c r="F705" s="26" t="s">
        <v>2145</v>
      </c>
    </row>
    <row r="706" spans="1:6" ht="58.5" customHeight="1">
      <c r="A706" s="297">
        <v>704</v>
      </c>
      <c r="B706" s="14" t="s">
        <v>2166</v>
      </c>
      <c r="C706" s="176">
        <v>390</v>
      </c>
      <c r="D706" s="14" t="s">
        <v>2167</v>
      </c>
      <c r="E706" s="10" t="s">
        <v>3992</v>
      </c>
      <c r="F706" s="26" t="s">
        <v>2145</v>
      </c>
    </row>
    <row r="707" spans="1:6" ht="58.5" customHeight="1">
      <c r="A707" s="297">
        <v>705</v>
      </c>
      <c r="B707" s="14" t="s">
        <v>3815</v>
      </c>
      <c r="C707" s="176">
        <v>576</v>
      </c>
      <c r="D707" s="14" t="s">
        <v>2172</v>
      </c>
      <c r="E707" s="10" t="s">
        <v>4017</v>
      </c>
      <c r="F707" s="26" t="s">
        <v>2145</v>
      </c>
    </row>
    <row r="708" spans="1:6" ht="58.5" customHeight="1">
      <c r="A708" s="297">
        <v>706</v>
      </c>
      <c r="B708" s="14" t="s">
        <v>3816</v>
      </c>
      <c r="C708" s="176">
        <v>90</v>
      </c>
      <c r="D708" s="14" t="s">
        <v>2175</v>
      </c>
      <c r="E708" s="10" t="s">
        <v>4017</v>
      </c>
      <c r="F708" s="26" t="s">
        <v>2145</v>
      </c>
    </row>
    <row r="709" spans="1:6" ht="58.5" customHeight="1">
      <c r="A709" s="297">
        <v>707</v>
      </c>
      <c r="B709" s="14" t="s">
        <v>3817</v>
      </c>
      <c r="C709" s="176">
        <v>5242</v>
      </c>
      <c r="D709" s="14" t="s">
        <v>2175</v>
      </c>
      <c r="E709" s="10" t="s">
        <v>4017</v>
      </c>
      <c r="F709" s="26" t="s">
        <v>2145</v>
      </c>
    </row>
    <row r="710" spans="1:6" s="13" customFormat="1" ht="58.5" customHeight="1">
      <c r="A710" s="297">
        <v>708</v>
      </c>
      <c r="B710" s="14" t="s">
        <v>2179</v>
      </c>
      <c r="C710" s="176">
        <v>1700</v>
      </c>
      <c r="D710" s="14" t="s">
        <v>2180</v>
      </c>
      <c r="E710" s="10" t="s">
        <v>4017</v>
      </c>
      <c r="F710" s="26" t="s">
        <v>2145</v>
      </c>
    </row>
    <row r="711" spans="1:6" ht="58.5" customHeight="1">
      <c r="A711" s="297">
        <v>709</v>
      </c>
      <c r="B711" s="14" t="s">
        <v>2411</v>
      </c>
      <c r="C711" s="176">
        <v>2278</v>
      </c>
      <c r="D711" s="14" t="s">
        <v>2901</v>
      </c>
      <c r="E711" s="10" t="s">
        <v>4017</v>
      </c>
      <c r="F711" s="26" t="s">
        <v>2145</v>
      </c>
    </row>
    <row r="712" spans="1:6" ht="58.5" customHeight="1">
      <c r="A712" s="297">
        <v>710</v>
      </c>
      <c r="B712" s="14" t="s">
        <v>2182</v>
      </c>
      <c r="C712" s="176">
        <v>3300</v>
      </c>
      <c r="D712" s="14" t="s">
        <v>2183</v>
      </c>
      <c r="E712" s="10" t="s">
        <v>4019</v>
      </c>
      <c r="F712" s="26" t="s">
        <v>2145</v>
      </c>
    </row>
    <row r="713" spans="1:6" ht="58.5" customHeight="1">
      <c r="A713" s="297">
        <v>711</v>
      </c>
      <c r="B713" s="14" t="s">
        <v>2185</v>
      </c>
      <c r="C713" s="176">
        <v>353</v>
      </c>
      <c r="D713" s="14" t="s">
        <v>2186</v>
      </c>
      <c r="E713" s="10" t="s">
        <v>4017</v>
      </c>
      <c r="F713" s="26" t="s">
        <v>2145</v>
      </c>
    </row>
    <row r="714" spans="1:6" ht="58.5" customHeight="1">
      <c r="A714" s="297">
        <v>712</v>
      </c>
      <c r="B714" s="14" t="s">
        <v>2188</v>
      </c>
      <c r="C714" s="176">
        <v>2000</v>
      </c>
      <c r="D714" s="14" t="s">
        <v>2189</v>
      </c>
      <c r="E714" s="10" t="s">
        <v>4017</v>
      </c>
      <c r="F714" s="26" t="s">
        <v>2145</v>
      </c>
    </row>
    <row r="715" spans="1:6" ht="58.5" customHeight="1">
      <c r="A715" s="297">
        <v>713</v>
      </c>
      <c r="B715" s="27" t="s">
        <v>3204</v>
      </c>
      <c r="C715" s="176">
        <v>70</v>
      </c>
      <c r="D715" s="80" t="s">
        <v>2192</v>
      </c>
      <c r="E715" s="10" t="s">
        <v>4017</v>
      </c>
      <c r="F715" s="26" t="s">
        <v>2145</v>
      </c>
    </row>
    <row r="716" spans="1:6" ht="58.5" customHeight="1">
      <c r="A716" s="297">
        <v>714</v>
      </c>
      <c r="B716" s="14" t="s">
        <v>2194</v>
      </c>
      <c r="C716" s="176">
        <v>250</v>
      </c>
      <c r="D716" s="8" t="s">
        <v>2195</v>
      </c>
      <c r="E716" s="10" t="s">
        <v>3992</v>
      </c>
      <c r="F716" s="26" t="s">
        <v>2145</v>
      </c>
    </row>
    <row r="717" spans="1:6" s="242" customFormat="1" ht="58.5" customHeight="1">
      <c r="A717" s="297">
        <v>715</v>
      </c>
      <c r="B717" s="14" t="s">
        <v>2412</v>
      </c>
      <c r="C717" s="176">
        <v>70</v>
      </c>
      <c r="D717" s="8" t="s">
        <v>2197</v>
      </c>
      <c r="E717" s="10" t="s">
        <v>4017</v>
      </c>
      <c r="F717" s="26" t="s">
        <v>2145</v>
      </c>
    </row>
    <row r="718" spans="1:6" ht="58.5" customHeight="1">
      <c r="A718" s="297">
        <v>716</v>
      </c>
      <c r="B718" s="14" t="s">
        <v>2413</v>
      </c>
      <c r="C718" s="176">
        <v>100</v>
      </c>
      <c r="D718" s="8" t="s">
        <v>2904</v>
      </c>
      <c r="E718" s="10" t="s">
        <v>4017</v>
      </c>
      <c r="F718" s="26" t="s">
        <v>2145</v>
      </c>
    </row>
    <row r="719" spans="1:6" ht="58.5" customHeight="1">
      <c r="A719" s="297">
        <v>717</v>
      </c>
      <c r="B719" s="14" t="s">
        <v>3205</v>
      </c>
      <c r="C719" s="176">
        <v>600</v>
      </c>
      <c r="D719" s="8" t="s">
        <v>3206</v>
      </c>
      <c r="E719" s="10" t="s">
        <v>4334</v>
      </c>
      <c r="F719" s="26" t="s">
        <v>2145</v>
      </c>
    </row>
    <row r="720" spans="1:6" ht="58.5" customHeight="1">
      <c r="A720" s="297">
        <v>718</v>
      </c>
      <c r="B720" s="27" t="s">
        <v>2198</v>
      </c>
      <c r="C720" s="176">
        <v>475</v>
      </c>
      <c r="D720" s="27" t="s">
        <v>3493</v>
      </c>
      <c r="E720" s="10" t="s">
        <v>4017</v>
      </c>
      <c r="F720" s="26" t="s">
        <v>2200</v>
      </c>
    </row>
    <row r="721" spans="1:6" ht="58.5" customHeight="1">
      <c r="A721" s="297">
        <v>719</v>
      </c>
      <c r="B721" s="27" t="s">
        <v>3818</v>
      </c>
      <c r="C721" s="176">
        <v>280</v>
      </c>
      <c r="D721" s="27" t="s">
        <v>2203</v>
      </c>
      <c r="E721" s="10" t="s">
        <v>4017</v>
      </c>
      <c r="F721" s="26" t="s">
        <v>2200</v>
      </c>
    </row>
    <row r="722" spans="1:6" s="13" customFormat="1" ht="58.5" customHeight="1">
      <c r="A722" s="297">
        <v>720</v>
      </c>
      <c r="B722" s="27" t="s">
        <v>2414</v>
      </c>
      <c r="C722" s="176">
        <v>150</v>
      </c>
      <c r="D722" s="27" t="s">
        <v>2906</v>
      </c>
      <c r="E722" s="10" t="s">
        <v>3992</v>
      </c>
      <c r="F722" s="26" t="s">
        <v>2200</v>
      </c>
    </row>
    <row r="723" spans="1:6" s="13" customFormat="1" ht="58.5" customHeight="1">
      <c r="A723" s="297">
        <v>721</v>
      </c>
      <c r="B723" s="27" t="s">
        <v>3819</v>
      </c>
      <c r="C723" s="176">
        <v>1270</v>
      </c>
      <c r="D723" s="27" t="s">
        <v>3820</v>
      </c>
      <c r="E723" s="10" t="s">
        <v>4017</v>
      </c>
      <c r="F723" s="26" t="s">
        <v>2200</v>
      </c>
    </row>
    <row r="724" spans="1:6" ht="58.5" customHeight="1">
      <c r="A724" s="297">
        <v>722</v>
      </c>
      <c r="B724" s="27" t="s">
        <v>3494</v>
      </c>
      <c r="C724" s="176">
        <v>180</v>
      </c>
      <c r="D724" s="27" t="s">
        <v>2207</v>
      </c>
      <c r="E724" s="10" t="s">
        <v>4296</v>
      </c>
      <c r="F724" s="26" t="s">
        <v>2200</v>
      </c>
    </row>
    <row r="725" spans="1:6" ht="58.5" customHeight="1">
      <c r="A725" s="297">
        <v>723</v>
      </c>
      <c r="B725" s="27" t="s">
        <v>2209</v>
      </c>
      <c r="C725" s="176">
        <v>320</v>
      </c>
      <c r="D725" s="27" t="s">
        <v>2210</v>
      </c>
      <c r="E725" s="10" t="s">
        <v>3992</v>
      </c>
      <c r="F725" s="26" t="s">
        <v>2200</v>
      </c>
    </row>
    <row r="726" spans="1:6" ht="58.5" customHeight="1">
      <c r="A726" s="297">
        <v>724</v>
      </c>
      <c r="B726" s="27" t="s">
        <v>301</v>
      </c>
      <c r="C726" s="176">
        <v>420</v>
      </c>
      <c r="D726" s="27" t="s">
        <v>2212</v>
      </c>
      <c r="E726" s="10" t="s">
        <v>4017</v>
      </c>
      <c r="F726" s="26" t="s">
        <v>2200</v>
      </c>
    </row>
    <row r="727" spans="1:6" ht="58.5" customHeight="1">
      <c r="A727" s="297">
        <v>725</v>
      </c>
      <c r="B727" s="27" t="s">
        <v>3821</v>
      </c>
      <c r="C727" s="176">
        <v>2828</v>
      </c>
      <c r="D727" s="27" t="s">
        <v>450</v>
      </c>
      <c r="E727" s="10" t="s">
        <v>3992</v>
      </c>
      <c r="F727" s="26" t="s">
        <v>2200</v>
      </c>
    </row>
    <row r="728" spans="1:6" ht="58.5" customHeight="1">
      <c r="A728" s="297">
        <v>726</v>
      </c>
      <c r="B728" s="27" t="s">
        <v>2416</v>
      </c>
      <c r="C728" s="176">
        <v>1000</v>
      </c>
      <c r="D728" s="27" t="s">
        <v>452</v>
      </c>
      <c r="E728" s="10" t="s">
        <v>3992</v>
      </c>
      <c r="F728" s="26" t="s">
        <v>2200</v>
      </c>
    </row>
    <row r="729" spans="1:6" ht="58.5" customHeight="1">
      <c r="A729" s="297">
        <v>727</v>
      </c>
      <c r="B729" s="27" t="s">
        <v>2417</v>
      </c>
      <c r="C729" s="176">
        <v>2044</v>
      </c>
      <c r="D729" s="27" t="s">
        <v>3207</v>
      </c>
      <c r="E729" s="10" t="s">
        <v>3992</v>
      </c>
      <c r="F729" s="26" t="s">
        <v>2200</v>
      </c>
    </row>
    <row r="730" spans="1:6" ht="58.5" customHeight="1">
      <c r="A730" s="297">
        <v>728</v>
      </c>
      <c r="B730" s="27" t="s">
        <v>3208</v>
      </c>
      <c r="C730" s="176">
        <v>1000</v>
      </c>
      <c r="D730" s="27" t="s">
        <v>3495</v>
      </c>
      <c r="E730" s="10" t="s">
        <v>4017</v>
      </c>
      <c r="F730" s="26" t="s">
        <v>2200</v>
      </c>
    </row>
    <row r="731" spans="1:6" ht="58.5" customHeight="1">
      <c r="A731" s="297">
        <v>729</v>
      </c>
      <c r="B731" s="27" t="s">
        <v>3496</v>
      </c>
      <c r="C731" s="176">
        <v>150</v>
      </c>
      <c r="D731" s="27" t="s">
        <v>452</v>
      </c>
      <c r="E731" s="10" t="s">
        <v>4017</v>
      </c>
      <c r="F731" s="26" t="s">
        <v>2200</v>
      </c>
    </row>
    <row r="732" spans="1:6" ht="58.5" customHeight="1">
      <c r="A732" s="297">
        <v>730</v>
      </c>
      <c r="B732" s="27" t="s">
        <v>3497</v>
      </c>
      <c r="C732" s="176">
        <v>560</v>
      </c>
      <c r="D732" s="27" t="s">
        <v>459</v>
      </c>
      <c r="E732" s="10" t="s">
        <v>4017</v>
      </c>
      <c r="F732" s="26" t="s">
        <v>2200</v>
      </c>
    </row>
    <row r="733" spans="1:6" ht="58.5" customHeight="1">
      <c r="A733" s="297">
        <v>731</v>
      </c>
      <c r="B733" s="27" t="s">
        <v>461</v>
      </c>
      <c r="C733" s="176">
        <v>4500</v>
      </c>
      <c r="D733" s="27" t="s">
        <v>462</v>
      </c>
      <c r="E733" s="10" t="s">
        <v>4017</v>
      </c>
      <c r="F733" s="26" t="s">
        <v>2200</v>
      </c>
    </row>
    <row r="734" spans="1:6" ht="58.5" customHeight="1">
      <c r="A734" s="297">
        <v>732</v>
      </c>
      <c r="B734" s="27" t="s">
        <v>3822</v>
      </c>
      <c r="C734" s="176">
        <v>2393</v>
      </c>
      <c r="D734" s="27" t="s">
        <v>3823</v>
      </c>
      <c r="E734" s="10" t="s">
        <v>4017</v>
      </c>
      <c r="F734" s="26" t="s">
        <v>2200</v>
      </c>
    </row>
    <row r="735" spans="1:6" ht="58.5" customHeight="1">
      <c r="A735" s="297">
        <v>733</v>
      </c>
      <c r="B735" s="14" t="s">
        <v>3824</v>
      </c>
      <c r="C735" s="176">
        <v>711</v>
      </c>
      <c r="D735" s="14" t="s">
        <v>467</v>
      </c>
      <c r="E735" s="10" t="s">
        <v>4017</v>
      </c>
      <c r="F735" s="26" t="s">
        <v>2200</v>
      </c>
    </row>
    <row r="736" spans="1:6" s="13" customFormat="1" ht="58.5" customHeight="1">
      <c r="A736" s="297">
        <v>734</v>
      </c>
      <c r="B736" s="27" t="s">
        <v>3209</v>
      </c>
      <c r="C736" s="176">
        <v>110</v>
      </c>
      <c r="D736" s="27" t="s">
        <v>2197</v>
      </c>
      <c r="E736" s="10" t="s">
        <v>4017</v>
      </c>
      <c r="F736" s="243" t="s">
        <v>2200</v>
      </c>
    </row>
    <row r="737" spans="1:6" ht="58.5" customHeight="1">
      <c r="A737" s="297">
        <v>735</v>
      </c>
      <c r="B737" s="27" t="s">
        <v>3349</v>
      </c>
      <c r="C737" s="176">
        <v>360</v>
      </c>
      <c r="D737" s="27" t="s">
        <v>3210</v>
      </c>
      <c r="E737" s="10" t="s">
        <v>4017</v>
      </c>
      <c r="F737" s="243" t="s">
        <v>3825</v>
      </c>
    </row>
    <row r="738" spans="1:6" ht="58.5" customHeight="1">
      <c r="A738" s="297">
        <v>736</v>
      </c>
      <c r="B738" s="27" t="s">
        <v>3350</v>
      </c>
      <c r="C738" s="176">
        <v>1000</v>
      </c>
      <c r="D738" s="27" t="s">
        <v>3351</v>
      </c>
      <c r="E738" s="10" t="s">
        <v>4017</v>
      </c>
      <c r="F738" s="243" t="s">
        <v>3825</v>
      </c>
    </row>
    <row r="739" spans="1:6" s="13" customFormat="1" ht="58.5" customHeight="1">
      <c r="A739" s="297">
        <v>737</v>
      </c>
      <c r="B739" s="14" t="s">
        <v>469</v>
      </c>
      <c r="C739" s="176">
        <v>7825</v>
      </c>
      <c r="D739" s="14" t="s">
        <v>470</v>
      </c>
      <c r="E739" s="10" t="s">
        <v>4019</v>
      </c>
      <c r="F739" s="26" t="s">
        <v>471</v>
      </c>
    </row>
    <row r="740" spans="1:6" ht="58.5" customHeight="1">
      <c r="A740" s="297">
        <v>738</v>
      </c>
      <c r="B740" s="14" t="s">
        <v>2420</v>
      </c>
      <c r="C740" s="176">
        <v>7750</v>
      </c>
      <c r="D740" s="14" t="s">
        <v>473</v>
      </c>
      <c r="E740" s="10" t="s">
        <v>3992</v>
      </c>
      <c r="F740" s="26" t="s">
        <v>471</v>
      </c>
    </row>
    <row r="741" spans="1:6" s="13" customFormat="1" ht="58.5" customHeight="1">
      <c r="A741" s="297">
        <v>739</v>
      </c>
      <c r="B741" s="14" t="s">
        <v>474</v>
      </c>
      <c r="C741" s="176">
        <v>300</v>
      </c>
      <c r="D741" s="14" t="s">
        <v>475</v>
      </c>
      <c r="E741" s="10" t="s">
        <v>3992</v>
      </c>
      <c r="F741" s="26" t="s">
        <v>471</v>
      </c>
    </row>
    <row r="742" spans="1:6" ht="58.5" customHeight="1">
      <c r="A742" s="297">
        <v>740</v>
      </c>
      <c r="B742" s="14" t="s">
        <v>477</v>
      </c>
      <c r="C742" s="176">
        <v>588</v>
      </c>
      <c r="D742" s="14" t="s">
        <v>3211</v>
      </c>
      <c r="E742" s="10" t="s">
        <v>4017</v>
      </c>
      <c r="F742" s="26" t="s">
        <v>471</v>
      </c>
    </row>
    <row r="743" spans="1:6" ht="58.5" customHeight="1">
      <c r="A743" s="297">
        <v>741</v>
      </c>
      <c r="B743" s="14" t="s">
        <v>481</v>
      </c>
      <c r="C743" s="176">
        <v>720</v>
      </c>
      <c r="D743" s="14" t="s">
        <v>482</v>
      </c>
      <c r="E743" s="10" t="s">
        <v>3989</v>
      </c>
      <c r="F743" s="26" t="s">
        <v>471</v>
      </c>
    </row>
    <row r="744" spans="1:6" ht="58.5" customHeight="1">
      <c r="A744" s="297">
        <v>742</v>
      </c>
      <c r="B744" s="14" t="s">
        <v>485</v>
      </c>
      <c r="C744" s="176">
        <v>1350</v>
      </c>
      <c r="D744" s="14" t="s">
        <v>486</v>
      </c>
      <c r="E744" s="10" t="s">
        <v>4017</v>
      </c>
      <c r="F744" s="26" t="s">
        <v>471</v>
      </c>
    </row>
    <row r="745" spans="1:6" ht="58.5" customHeight="1">
      <c r="A745" s="297">
        <v>743</v>
      </c>
      <c r="B745" s="14" t="s">
        <v>488</v>
      </c>
      <c r="C745" s="176">
        <v>1000</v>
      </c>
      <c r="D745" s="14" t="s">
        <v>489</v>
      </c>
      <c r="E745" s="10" t="s">
        <v>4335</v>
      </c>
      <c r="F745" s="26" t="s">
        <v>471</v>
      </c>
    </row>
    <row r="746" spans="1:6" ht="58.5" customHeight="1">
      <c r="A746" s="297">
        <v>744</v>
      </c>
      <c r="B746" s="14" t="s">
        <v>491</v>
      </c>
      <c r="C746" s="176">
        <v>350</v>
      </c>
      <c r="D746" s="14" t="s">
        <v>492</v>
      </c>
      <c r="E746" s="10" t="s">
        <v>4017</v>
      </c>
      <c r="F746" s="26" t="s">
        <v>471</v>
      </c>
    </row>
    <row r="747" spans="1:6" s="13" customFormat="1" ht="58.5" customHeight="1">
      <c r="A747" s="297">
        <v>745</v>
      </c>
      <c r="B747" s="14" t="s">
        <v>1962</v>
      </c>
      <c r="C747" s="176">
        <v>84</v>
      </c>
      <c r="D747" s="14" t="s">
        <v>494</v>
      </c>
      <c r="E747" s="10" t="s">
        <v>4138</v>
      </c>
      <c r="F747" s="26" t="s">
        <v>471</v>
      </c>
    </row>
    <row r="748" spans="1:6" ht="58.5" customHeight="1">
      <c r="A748" s="297">
        <v>746</v>
      </c>
      <c r="B748" s="14" t="s">
        <v>329</v>
      </c>
      <c r="C748" s="176">
        <v>471</v>
      </c>
      <c r="D748" s="14" t="s">
        <v>3826</v>
      </c>
      <c r="E748" s="10" t="s">
        <v>4138</v>
      </c>
      <c r="F748" s="26" t="s">
        <v>471</v>
      </c>
    </row>
    <row r="749" spans="1:6" ht="58.5" customHeight="1">
      <c r="A749" s="297">
        <v>747</v>
      </c>
      <c r="B749" s="14" t="s">
        <v>1494</v>
      </c>
      <c r="C749" s="176">
        <v>300</v>
      </c>
      <c r="D749" s="14" t="s">
        <v>2916</v>
      </c>
      <c r="E749" s="10" t="s">
        <v>3992</v>
      </c>
      <c r="F749" s="26" t="s">
        <v>471</v>
      </c>
    </row>
    <row r="750" spans="1:6" s="13" customFormat="1" ht="58.5" customHeight="1">
      <c r="A750" s="297">
        <v>748</v>
      </c>
      <c r="B750" s="14" t="s">
        <v>1496</v>
      </c>
      <c r="C750" s="176">
        <v>200</v>
      </c>
      <c r="D750" s="14" t="s">
        <v>1497</v>
      </c>
      <c r="E750" s="10" t="s">
        <v>3992</v>
      </c>
      <c r="F750" s="26" t="s">
        <v>471</v>
      </c>
    </row>
    <row r="751" spans="1:6" ht="58.5" customHeight="1">
      <c r="A751" s="297">
        <v>749</v>
      </c>
      <c r="B751" s="14" t="s">
        <v>3827</v>
      </c>
      <c r="C751" s="176">
        <v>440</v>
      </c>
      <c r="D751" s="14" t="s">
        <v>1500</v>
      </c>
      <c r="E751" s="10" t="s">
        <v>3992</v>
      </c>
      <c r="F751" s="26" t="s">
        <v>471</v>
      </c>
    </row>
    <row r="752" spans="1:6" ht="58.5" customHeight="1">
      <c r="A752" s="297">
        <v>750</v>
      </c>
      <c r="B752" s="14" t="s">
        <v>1501</v>
      </c>
      <c r="C752" s="176">
        <v>2740</v>
      </c>
      <c r="D752" s="14" t="s">
        <v>1502</v>
      </c>
      <c r="E752" s="10" t="s">
        <v>4017</v>
      </c>
      <c r="F752" s="26" t="s">
        <v>471</v>
      </c>
    </row>
    <row r="753" spans="1:6" ht="58.5" customHeight="1">
      <c r="A753" s="297">
        <v>751</v>
      </c>
      <c r="B753" s="14" t="s">
        <v>2421</v>
      </c>
      <c r="C753" s="176">
        <v>1220</v>
      </c>
      <c r="D753" s="14" t="s">
        <v>1503</v>
      </c>
      <c r="E753" s="10" t="s">
        <v>4017</v>
      </c>
      <c r="F753" s="26" t="s">
        <v>471</v>
      </c>
    </row>
    <row r="754" spans="1:6" ht="58.5" customHeight="1">
      <c r="A754" s="297">
        <v>752</v>
      </c>
      <c r="B754" s="14" t="s">
        <v>2422</v>
      </c>
      <c r="C754" s="176">
        <v>1640</v>
      </c>
      <c r="D754" s="14" t="s">
        <v>2918</v>
      </c>
      <c r="E754" s="10" t="s">
        <v>4017</v>
      </c>
      <c r="F754" s="26" t="s">
        <v>471</v>
      </c>
    </row>
    <row r="755" spans="1:6" ht="58.5" customHeight="1">
      <c r="A755" s="297">
        <v>753</v>
      </c>
      <c r="B755" s="14" t="s">
        <v>1505</v>
      </c>
      <c r="C755" s="176">
        <v>800</v>
      </c>
      <c r="D755" s="14" t="s">
        <v>1506</v>
      </c>
      <c r="E755" s="10" t="s">
        <v>4017</v>
      </c>
      <c r="F755" s="26" t="s">
        <v>471</v>
      </c>
    </row>
    <row r="756" spans="1:6" ht="58.5" customHeight="1">
      <c r="A756" s="297">
        <v>754</v>
      </c>
      <c r="B756" s="14" t="s">
        <v>1508</v>
      </c>
      <c r="C756" s="176">
        <v>100</v>
      </c>
      <c r="D756" s="14" t="s">
        <v>2920</v>
      </c>
      <c r="E756" s="10" t="s">
        <v>4017</v>
      </c>
      <c r="F756" s="26" t="s">
        <v>471</v>
      </c>
    </row>
    <row r="757" spans="1:6" ht="58.5" customHeight="1">
      <c r="A757" s="297">
        <v>755</v>
      </c>
      <c r="B757" s="81" t="s">
        <v>3828</v>
      </c>
      <c r="C757" s="176">
        <v>1063</v>
      </c>
      <c r="D757" s="81" t="s">
        <v>1918</v>
      </c>
      <c r="E757" s="10" t="s">
        <v>3992</v>
      </c>
      <c r="F757" s="244" t="s">
        <v>471</v>
      </c>
    </row>
    <row r="758" spans="1:6" ht="58.5" customHeight="1">
      <c r="A758" s="297">
        <v>756</v>
      </c>
      <c r="B758" s="81" t="s">
        <v>1512</v>
      </c>
      <c r="C758" s="176">
        <v>1722</v>
      </c>
      <c r="D758" s="81" t="s">
        <v>1513</v>
      </c>
      <c r="E758" s="10" t="s">
        <v>3992</v>
      </c>
      <c r="F758" s="244" t="s">
        <v>471</v>
      </c>
    </row>
    <row r="759" spans="1:6" ht="58.5" customHeight="1">
      <c r="A759" s="297">
        <v>757</v>
      </c>
      <c r="B759" s="83" t="s">
        <v>3829</v>
      </c>
      <c r="C759" s="176">
        <v>2500</v>
      </c>
      <c r="D759" s="83" t="s">
        <v>3212</v>
      </c>
      <c r="E759" s="10" t="s">
        <v>4017</v>
      </c>
      <c r="F759" s="244" t="s">
        <v>471</v>
      </c>
    </row>
    <row r="760" spans="1:6" ht="58.5" customHeight="1">
      <c r="A760" s="297">
        <v>758</v>
      </c>
      <c r="B760" s="83" t="s">
        <v>4392</v>
      </c>
      <c r="C760" s="176">
        <v>800</v>
      </c>
      <c r="D760" s="83" t="s">
        <v>3352</v>
      </c>
      <c r="E760" s="10" t="s">
        <v>4336</v>
      </c>
      <c r="F760" s="244" t="s">
        <v>3830</v>
      </c>
    </row>
    <row r="761" spans="1:6" ht="58.5" customHeight="1">
      <c r="A761" s="297">
        <v>759</v>
      </c>
      <c r="B761" s="83" t="s">
        <v>3831</v>
      </c>
      <c r="C761" s="176">
        <v>736</v>
      </c>
      <c r="D761" s="83" t="s">
        <v>3563</v>
      </c>
      <c r="E761" s="14" t="s">
        <v>3564</v>
      </c>
      <c r="F761" s="244" t="s">
        <v>3830</v>
      </c>
    </row>
    <row r="762" spans="1:6" ht="58.5" customHeight="1">
      <c r="A762" s="297">
        <v>760</v>
      </c>
      <c r="B762" s="14" t="s">
        <v>3926</v>
      </c>
      <c r="C762" s="176">
        <v>300</v>
      </c>
      <c r="D762" s="14" t="s">
        <v>4403</v>
      </c>
      <c r="E762" s="10" t="s">
        <v>4017</v>
      </c>
      <c r="F762" s="26" t="s">
        <v>1518</v>
      </c>
    </row>
    <row r="763" spans="1:6" ht="58.5" customHeight="1">
      <c r="A763" s="297">
        <v>761</v>
      </c>
      <c r="B763" s="27" t="s">
        <v>1520</v>
      </c>
      <c r="C763" s="176">
        <v>1790</v>
      </c>
      <c r="D763" s="27" t="s">
        <v>1521</v>
      </c>
      <c r="E763" s="10" t="s">
        <v>3989</v>
      </c>
      <c r="F763" s="26" t="s">
        <v>1518</v>
      </c>
    </row>
    <row r="764" spans="1:6" ht="58.5" customHeight="1">
      <c r="A764" s="297">
        <v>762</v>
      </c>
      <c r="B764" s="27" t="s">
        <v>3213</v>
      </c>
      <c r="C764" s="176">
        <v>80</v>
      </c>
      <c r="D764" s="27" t="s">
        <v>1526</v>
      </c>
      <c r="E764" s="10" t="s">
        <v>3989</v>
      </c>
      <c r="F764" s="26" t="s">
        <v>1518</v>
      </c>
    </row>
    <row r="765" spans="1:6" ht="58.5" customHeight="1">
      <c r="A765" s="297">
        <v>763</v>
      </c>
      <c r="B765" s="27" t="s">
        <v>3832</v>
      </c>
      <c r="C765" s="176">
        <v>360</v>
      </c>
      <c r="D765" s="27" t="s">
        <v>3833</v>
      </c>
      <c r="E765" s="10" t="s">
        <v>3989</v>
      </c>
      <c r="F765" s="26" t="s">
        <v>1518</v>
      </c>
    </row>
    <row r="766" spans="1:6" ht="58.5" customHeight="1">
      <c r="A766" s="297">
        <v>764</v>
      </c>
      <c r="B766" s="14" t="s">
        <v>3498</v>
      </c>
      <c r="C766" s="176">
        <v>457</v>
      </c>
      <c r="D766" s="14" t="s">
        <v>1536</v>
      </c>
      <c r="E766" s="10" t="s">
        <v>4017</v>
      </c>
      <c r="F766" s="26" t="s">
        <v>1518</v>
      </c>
    </row>
    <row r="767" spans="1:6" ht="58.5" customHeight="1">
      <c r="A767" s="297">
        <v>765</v>
      </c>
      <c r="B767" s="14" t="s">
        <v>2425</v>
      </c>
      <c r="C767" s="176">
        <v>330</v>
      </c>
      <c r="D767" s="14" t="s">
        <v>1539</v>
      </c>
      <c r="E767" s="10" t="s">
        <v>3992</v>
      </c>
      <c r="F767" s="26" t="s">
        <v>1518</v>
      </c>
    </row>
    <row r="768" spans="1:6" ht="58.5" customHeight="1">
      <c r="A768" s="297">
        <v>766</v>
      </c>
      <c r="B768" s="14" t="s">
        <v>1541</v>
      </c>
      <c r="C768" s="176">
        <v>390</v>
      </c>
      <c r="D768" s="14" t="s">
        <v>1542</v>
      </c>
      <c r="E768" s="10" t="s">
        <v>3992</v>
      </c>
      <c r="F768" s="26" t="s">
        <v>1518</v>
      </c>
    </row>
    <row r="769" spans="1:6" ht="58.5" customHeight="1">
      <c r="A769" s="297">
        <v>767</v>
      </c>
      <c r="B769" s="14" t="s">
        <v>1544</v>
      </c>
      <c r="C769" s="176">
        <v>60</v>
      </c>
      <c r="D769" s="14" t="s">
        <v>1545</v>
      </c>
      <c r="E769" s="10" t="s">
        <v>3992</v>
      </c>
      <c r="F769" s="26" t="s">
        <v>1518</v>
      </c>
    </row>
    <row r="770" spans="1:6" ht="58.5" customHeight="1">
      <c r="A770" s="297">
        <v>768</v>
      </c>
      <c r="B770" s="14" t="s">
        <v>2426</v>
      </c>
      <c r="C770" s="176">
        <v>500</v>
      </c>
      <c r="D770" s="14" t="s">
        <v>1547</v>
      </c>
      <c r="E770" s="10" t="s">
        <v>3992</v>
      </c>
      <c r="F770" s="26" t="s">
        <v>1518</v>
      </c>
    </row>
    <row r="771" spans="1:6" s="13" customFormat="1" ht="58.5" customHeight="1">
      <c r="A771" s="297">
        <v>769</v>
      </c>
      <c r="B771" s="27" t="s">
        <v>2427</v>
      </c>
      <c r="C771" s="176">
        <v>1860</v>
      </c>
      <c r="D771" s="27" t="s">
        <v>2928</v>
      </c>
      <c r="E771" s="10" t="s">
        <v>3992</v>
      </c>
      <c r="F771" s="26" t="s">
        <v>1518</v>
      </c>
    </row>
    <row r="772" spans="1:6" ht="58.5" customHeight="1">
      <c r="A772" s="297">
        <v>770</v>
      </c>
      <c r="B772" s="27" t="s">
        <v>1549</v>
      </c>
      <c r="C772" s="176">
        <v>450</v>
      </c>
      <c r="D772" s="27" t="s">
        <v>1550</v>
      </c>
      <c r="E772" s="10" t="s">
        <v>4017</v>
      </c>
      <c r="F772" s="26" t="s">
        <v>1518</v>
      </c>
    </row>
    <row r="773" spans="1:6" ht="58.5" customHeight="1">
      <c r="A773" s="297">
        <v>771</v>
      </c>
      <c r="B773" s="27" t="s">
        <v>3834</v>
      </c>
      <c r="C773" s="176">
        <v>2611</v>
      </c>
      <c r="D773" s="27" t="s">
        <v>1526</v>
      </c>
      <c r="E773" s="10" t="s">
        <v>3992</v>
      </c>
      <c r="F773" s="26" t="s">
        <v>1518</v>
      </c>
    </row>
    <row r="774" spans="1:6" ht="58.5" customHeight="1">
      <c r="A774" s="297">
        <v>772</v>
      </c>
      <c r="B774" s="27" t="s">
        <v>2429</v>
      </c>
      <c r="C774" s="176">
        <v>900</v>
      </c>
      <c r="D774" s="27" t="s">
        <v>1552</v>
      </c>
      <c r="E774" s="10" t="s">
        <v>4017</v>
      </c>
      <c r="F774" s="26" t="s">
        <v>1518</v>
      </c>
    </row>
    <row r="775" spans="1:6" ht="58.5" customHeight="1">
      <c r="A775" s="297">
        <v>773</v>
      </c>
      <c r="B775" s="14" t="s">
        <v>1554</v>
      </c>
      <c r="C775" s="176">
        <v>390</v>
      </c>
      <c r="D775" s="14" t="s">
        <v>1555</v>
      </c>
      <c r="E775" s="10" t="s">
        <v>3992</v>
      </c>
      <c r="F775" s="26" t="s">
        <v>1518</v>
      </c>
    </row>
    <row r="776" spans="1:6" ht="58.5" customHeight="1">
      <c r="A776" s="297">
        <v>774</v>
      </c>
      <c r="B776" s="14" t="s">
        <v>1557</v>
      </c>
      <c r="C776" s="176">
        <v>3760</v>
      </c>
      <c r="D776" s="14" t="s">
        <v>1558</v>
      </c>
      <c r="E776" s="10" t="s">
        <v>3989</v>
      </c>
      <c r="F776" s="26" t="s">
        <v>1518</v>
      </c>
    </row>
    <row r="777" spans="1:6" ht="58.5" customHeight="1">
      <c r="A777" s="297">
        <v>775</v>
      </c>
      <c r="B777" s="14" t="s">
        <v>1560</v>
      </c>
      <c r="C777" s="176">
        <v>400</v>
      </c>
      <c r="D777" s="27" t="s">
        <v>1561</v>
      </c>
      <c r="E777" s="10" t="s">
        <v>3989</v>
      </c>
      <c r="F777" s="26" t="s">
        <v>1518</v>
      </c>
    </row>
    <row r="778" spans="1:6" ht="58.5" customHeight="1">
      <c r="A778" s="297">
        <v>776</v>
      </c>
      <c r="B778" s="14" t="s">
        <v>1563</v>
      </c>
      <c r="C778" s="176">
        <v>800</v>
      </c>
      <c r="D778" s="27" t="s">
        <v>1564</v>
      </c>
      <c r="E778" s="10" t="s">
        <v>3989</v>
      </c>
      <c r="F778" s="26" t="s">
        <v>1518</v>
      </c>
    </row>
    <row r="779" spans="1:6" ht="58.5" customHeight="1">
      <c r="A779" s="297">
        <v>777</v>
      </c>
      <c r="B779" s="27" t="s">
        <v>1566</v>
      </c>
      <c r="C779" s="176">
        <v>1000</v>
      </c>
      <c r="D779" s="27" t="s">
        <v>1567</v>
      </c>
      <c r="E779" s="10" t="s">
        <v>3989</v>
      </c>
      <c r="F779" s="26" t="s">
        <v>1518</v>
      </c>
    </row>
    <row r="780" spans="1:6" ht="58.5" customHeight="1">
      <c r="A780" s="297">
        <v>778</v>
      </c>
      <c r="B780" s="14" t="s">
        <v>3835</v>
      </c>
      <c r="C780" s="176">
        <v>3200</v>
      </c>
      <c r="D780" s="14" t="s">
        <v>1570</v>
      </c>
      <c r="E780" s="10" t="s">
        <v>4337</v>
      </c>
      <c r="F780" s="26" t="s">
        <v>1518</v>
      </c>
    </row>
    <row r="781" spans="1:6" ht="58.5" customHeight="1">
      <c r="A781" s="297">
        <v>779</v>
      </c>
      <c r="B781" s="10" t="s">
        <v>3214</v>
      </c>
      <c r="C781" s="176">
        <v>800</v>
      </c>
      <c r="D781" s="87" t="s">
        <v>3215</v>
      </c>
      <c r="E781" s="10" t="s">
        <v>3989</v>
      </c>
      <c r="F781" s="79" t="s">
        <v>1518</v>
      </c>
    </row>
    <row r="782" spans="1:6" ht="58.5" customHeight="1">
      <c r="A782" s="297">
        <v>780</v>
      </c>
      <c r="B782" s="10" t="s">
        <v>3353</v>
      </c>
      <c r="C782" s="176">
        <v>1000</v>
      </c>
      <c r="D782" s="87" t="s">
        <v>3354</v>
      </c>
      <c r="E782" s="10" t="s">
        <v>4404</v>
      </c>
      <c r="F782" s="79" t="s">
        <v>1518</v>
      </c>
    </row>
    <row r="783" spans="1:6" ht="58.5" customHeight="1">
      <c r="A783" s="297">
        <v>781</v>
      </c>
      <c r="B783" s="10" t="s">
        <v>3929</v>
      </c>
      <c r="C783" s="176">
        <v>1000</v>
      </c>
      <c r="D783" s="87" t="s">
        <v>3565</v>
      </c>
      <c r="E783" s="10" t="s">
        <v>4017</v>
      </c>
      <c r="F783" s="79" t="s">
        <v>3836</v>
      </c>
    </row>
    <row r="784" spans="1:6" ht="58.5" customHeight="1">
      <c r="A784" s="297">
        <v>782</v>
      </c>
      <c r="B784" s="14" t="s">
        <v>3837</v>
      </c>
      <c r="C784" s="176">
        <v>330</v>
      </c>
      <c r="D784" s="14" t="s">
        <v>1574</v>
      </c>
      <c r="E784" s="10" t="s">
        <v>4018</v>
      </c>
      <c r="F784" s="26" t="s">
        <v>1575</v>
      </c>
    </row>
    <row r="785" spans="1:6" ht="58.5" customHeight="1">
      <c r="A785" s="297">
        <v>783</v>
      </c>
      <c r="B785" s="14" t="s">
        <v>2431</v>
      </c>
      <c r="C785" s="176">
        <v>1300</v>
      </c>
      <c r="D785" s="14" t="s">
        <v>3838</v>
      </c>
      <c r="E785" s="10" t="s">
        <v>4338</v>
      </c>
      <c r="F785" s="26" t="s">
        <v>1575</v>
      </c>
    </row>
    <row r="786" spans="1:6" ht="58.5" customHeight="1">
      <c r="A786" s="297">
        <v>784</v>
      </c>
      <c r="B786" s="14" t="s">
        <v>1578</v>
      </c>
      <c r="C786" s="176">
        <v>829</v>
      </c>
      <c r="D786" s="14" t="s">
        <v>3355</v>
      </c>
      <c r="E786" s="10" t="s">
        <v>4339</v>
      </c>
      <c r="F786" s="26" t="s">
        <v>1575</v>
      </c>
    </row>
    <row r="787" spans="1:6" ht="58.5" customHeight="1">
      <c r="A787" s="297">
        <v>785</v>
      </c>
      <c r="B787" s="14" t="s">
        <v>3839</v>
      </c>
      <c r="C787" s="176">
        <v>1310</v>
      </c>
      <c r="D787" s="14" t="s">
        <v>3840</v>
      </c>
      <c r="E787" s="10" t="s">
        <v>3989</v>
      </c>
      <c r="F787" s="26" t="s">
        <v>1575</v>
      </c>
    </row>
    <row r="788" spans="1:6" ht="58.5" customHeight="1">
      <c r="A788" s="297">
        <v>786</v>
      </c>
      <c r="B788" s="14" t="s">
        <v>3841</v>
      </c>
      <c r="C788" s="176">
        <v>447</v>
      </c>
      <c r="D788" s="14" t="s">
        <v>1585</v>
      </c>
      <c r="E788" s="10" t="s">
        <v>4017</v>
      </c>
      <c r="F788" s="26" t="s">
        <v>1575</v>
      </c>
    </row>
    <row r="789" spans="1:6" ht="58.5" customHeight="1">
      <c r="A789" s="297">
        <v>787</v>
      </c>
      <c r="B789" s="14" t="s">
        <v>1589</v>
      </c>
      <c r="C789" s="176">
        <v>384</v>
      </c>
      <c r="D789" s="14" t="s">
        <v>1590</v>
      </c>
      <c r="E789" s="10" t="s">
        <v>4017</v>
      </c>
      <c r="F789" s="26" t="s">
        <v>1575</v>
      </c>
    </row>
    <row r="790" spans="1:6" ht="58.5" customHeight="1">
      <c r="A790" s="297">
        <v>788</v>
      </c>
      <c r="B790" s="14" t="s">
        <v>1593</v>
      </c>
      <c r="C790" s="176">
        <v>250</v>
      </c>
      <c r="D790" s="14" t="s">
        <v>1594</v>
      </c>
      <c r="E790" s="10" t="s">
        <v>3992</v>
      </c>
      <c r="F790" s="26" t="s">
        <v>1575</v>
      </c>
    </row>
    <row r="791" spans="1:6" ht="58.5" customHeight="1">
      <c r="A791" s="297">
        <v>789</v>
      </c>
      <c r="B791" s="14" t="s">
        <v>3842</v>
      </c>
      <c r="C791" s="176">
        <v>2000</v>
      </c>
      <c r="D791" s="14" t="s">
        <v>3216</v>
      </c>
      <c r="E791" s="10" t="s">
        <v>3992</v>
      </c>
      <c r="F791" s="26" t="s">
        <v>1575</v>
      </c>
    </row>
    <row r="792" spans="1:6" ht="58.5" customHeight="1">
      <c r="A792" s="297">
        <v>790</v>
      </c>
      <c r="B792" s="14" t="s">
        <v>3843</v>
      </c>
      <c r="C792" s="176">
        <v>500</v>
      </c>
      <c r="D792" s="14" t="s">
        <v>1596</v>
      </c>
      <c r="E792" s="10" t="s">
        <v>4017</v>
      </c>
      <c r="F792" s="26" t="s">
        <v>1575</v>
      </c>
    </row>
    <row r="793" spans="1:6" ht="58.5" customHeight="1">
      <c r="A793" s="297">
        <v>791</v>
      </c>
      <c r="B793" s="14" t="s">
        <v>1598</v>
      </c>
      <c r="C793" s="176">
        <v>450</v>
      </c>
      <c r="D793" s="14" t="s">
        <v>3844</v>
      </c>
      <c r="E793" s="10" t="s">
        <v>4017</v>
      </c>
      <c r="F793" s="26" t="s">
        <v>1575</v>
      </c>
    </row>
    <row r="794" spans="1:6" ht="58.5" customHeight="1">
      <c r="A794" s="297">
        <v>792</v>
      </c>
      <c r="B794" s="14" t="s">
        <v>1962</v>
      </c>
      <c r="C794" s="176">
        <v>130</v>
      </c>
      <c r="D794" s="14" t="s">
        <v>3845</v>
      </c>
      <c r="E794" s="10" t="s">
        <v>4296</v>
      </c>
      <c r="F794" s="26" t="s">
        <v>1575</v>
      </c>
    </row>
    <row r="795" spans="1:6" ht="58.5" customHeight="1">
      <c r="A795" s="297">
        <v>793</v>
      </c>
      <c r="B795" s="14" t="s">
        <v>329</v>
      </c>
      <c r="C795" s="176">
        <v>4126</v>
      </c>
      <c r="D795" s="14" t="s">
        <v>3846</v>
      </c>
      <c r="E795" s="10" t="s">
        <v>4296</v>
      </c>
      <c r="F795" s="26" t="s">
        <v>1575</v>
      </c>
    </row>
    <row r="796" spans="1:6" ht="58.5" customHeight="1">
      <c r="A796" s="297">
        <v>794</v>
      </c>
      <c r="B796" s="14" t="s">
        <v>1602</v>
      </c>
      <c r="C796" s="176">
        <v>450</v>
      </c>
      <c r="D796" s="14" t="s">
        <v>1603</v>
      </c>
      <c r="E796" s="10" t="s">
        <v>4019</v>
      </c>
      <c r="F796" s="26" t="s">
        <v>1575</v>
      </c>
    </row>
    <row r="797" spans="1:6" ht="58.5" customHeight="1">
      <c r="A797" s="297">
        <v>795</v>
      </c>
      <c r="B797" s="14" t="s">
        <v>1604</v>
      </c>
      <c r="C797" s="176">
        <v>320</v>
      </c>
      <c r="D797" s="14" t="s">
        <v>1605</v>
      </c>
      <c r="E797" s="10" t="s">
        <v>3992</v>
      </c>
      <c r="F797" s="26" t="s">
        <v>1575</v>
      </c>
    </row>
    <row r="798" spans="1:6" ht="58.5" customHeight="1">
      <c r="A798" s="297">
        <v>796</v>
      </c>
      <c r="B798" s="14" t="s">
        <v>1607</v>
      </c>
      <c r="C798" s="176">
        <v>550</v>
      </c>
      <c r="D798" s="14" t="s">
        <v>1608</v>
      </c>
      <c r="E798" s="10" t="s">
        <v>3992</v>
      </c>
      <c r="F798" s="26" t="s">
        <v>1575</v>
      </c>
    </row>
    <row r="799" spans="1:6" ht="58.5" customHeight="1">
      <c r="A799" s="297">
        <v>797</v>
      </c>
      <c r="B799" s="14" t="s">
        <v>1610</v>
      </c>
      <c r="C799" s="176">
        <v>1190</v>
      </c>
      <c r="D799" s="14" t="s">
        <v>3847</v>
      </c>
      <c r="E799" s="10" t="s">
        <v>4017</v>
      </c>
      <c r="F799" s="26" t="s">
        <v>1575</v>
      </c>
    </row>
    <row r="800" spans="1:6" ht="58.5" customHeight="1">
      <c r="A800" s="297">
        <v>798</v>
      </c>
      <c r="B800" s="14" t="s">
        <v>1613</v>
      </c>
      <c r="C800" s="176">
        <v>750</v>
      </c>
      <c r="D800" s="14" t="s">
        <v>1614</v>
      </c>
      <c r="E800" s="10" t="s">
        <v>4017</v>
      </c>
      <c r="F800" s="26" t="s">
        <v>1575</v>
      </c>
    </row>
    <row r="801" spans="1:6" ht="58.5" customHeight="1">
      <c r="A801" s="297">
        <v>799</v>
      </c>
      <c r="B801" s="14" t="s">
        <v>2434</v>
      </c>
      <c r="C801" s="176">
        <v>1753</v>
      </c>
      <c r="D801" s="14" t="s">
        <v>2936</v>
      </c>
      <c r="E801" s="10" t="s">
        <v>4017</v>
      </c>
      <c r="F801" s="26" t="s">
        <v>1575</v>
      </c>
    </row>
    <row r="802" spans="1:6" ht="58.5" customHeight="1">
      <c r="A802" s="297">
        <v>800</v>
      </c>
      <c r="B802" s="14" t="s">
        <v>3848</v>
      </c>
      <c r="C802" s="176">
        <v>2244</v>
      </c>
      <c r="D802" s="14" t="s">
        <v>1618</v>
      </c>
      <c r="E802" s="10" t="s">
        <v>4017</v>
      </c>
      <c r="F802" s="26" t="s">
        <v>1575</v>
      </c>
    </row>
    <row r="803" spans="1:6" ht="58.5" customHeight="1">
      <c r="A803" s="297">
        <v>801</v>
      </c>
      <c r="B803" s="14" t="s">
        <v>1620</v>
      </c>
      <c r="C803" s="176">
        <v>4900</v>
      </c>
      <c r="D803" s="14" t="s">
        <v>1621</v>
      </c>
      <c r="E803" s="10" t="s">
        <v>3989</v>
      </c>
      <c r="F803" s="26" t="s">
        <v>1575</v>
      </c>
    </row>
    <row r="804" spans="1:6" ht="58.5" customHeight="1">
      <c r="A804" s="297">
        <v>802</v>
      </c>
      <c r="B804" s="14" t="s">
        <v>3849</v>
      </c>
      <c r="C804" s="176">
        <v>300</v>
      </c>
      <c r="D804" s="14" t="s">
        <v>3850</v>
      </c>
      <c r="E804" s="10" t="s">
        <v>3989</v>
      </c>
      <c r="F804" s="26" t="s">
        <v>1575</v>
      </c>
    </row>
    <row r="805" spans="1:6" ht="58.5" customHeight="1">
      <c r="A805" s="297">
        <v>803</v>
      </c>
      <c r="B805" s="27" t="s">
        <v>3851</v>
      </c>
      <c r="C805" s="176">
        <v>140</v>
      </c>
      <c r="D805" s="27" t="s">
        <v>148</v>
      </c>
      <c r="E805" s="10" t="s">
        <v>4340</v>
      </c>
      <c r="F805" s="26" t="s">
        <v>1575</v>
      </c>
    </row>
    <row r="806" spans="1:6" ht="58.5" customHeight="1">
      <c r="A806" s="297">
        <v>804</v>
      </c>
      <c r="B806" s="56" t="s">
        <v>3217</v>
      </c>
      <c r="C806" s="176">
        <v>500</v>
      </c>
      <c r="D806" s="14" t="s">
        <v>3218</v>
      </c>
      <c r="E806" s="10" t="s">
        <v>4341</v>
      </c>
      <c r="F806" s="79" t="s">
        <v>3219</v>
      </c>
    </row>
    <row r="807" spans="1:6" ht="58.5" customHeight="1">
      <c r="A807" s="297">
        <v>805</v>
      </c>
      <c r="B807" s="14" t="s">
        <v>151</v>
      </c>
      <c r="C807" s="176">
        <v>140</v>
      </c>
      <c r="D807" s="14" t="s">
        <v>152</v>
      </c>
      <c r="E807" s="10" t="s">
        <v>4017</v>
      </c>
      <c r="F807" s="26" t="s">
        <v>153</v>
      </c>
    </row>
    <row r="808" spans="1:6" ht="58.5" customHeight="1">
      <c r="A808" s="297">
        <v>806</v>
      </c>
      <c r="B808" s="14" t="s">
        <v>155</v>
      </c>
      <c r="C808" s="176">
        <v>2400</v>
      </c>
      <c r="D808" s="14" t="s">
        <v>156</v>
      </c>
      <c r="E808" s="10" t="s">
        <v>4017</v>
      </c>
      <c r="F808" s="26" t="s">
        <v>153</v>
      </c>
    </row>
    <row r="809" spans="1:6" ht="58.5" customHeight="1">
      <c r="A809" s="297">
        <v>807</v>
      </c>
      <c r="B809" s="14" t="s">
        <v>3852</v>
      </c>
      <c r="C809" s="176">
        <v>600</v>
      </c>
      <c r="D809" s="14" t="s">
        <v>159</v>
      </c>
      <c r="E809" s="10" t="s">
        <v>4017</v>
      </c>
      <c r="F809" s="26" t="s">
        <v>153</v>
      </c>
    </row>
    <row r="810" spans="1:6" ht="58.5" customHeight="1">
      <c r="A810" s="297">
        <v>808</v>
      </c>
      <c r="B810" s="14" t="s">
        <v>161</v>
      </c>
      <c r="C810" s="176">
        <v>400</v>
      </c>
      <c r="D810" s="14" t="s">
        <v>3853</v>
      </c>
      <c r="E810" s="10" t="s">
        <v>4017</v>
      </c>
      <c r="F810" s="26" t="s">
        <v>153</v>
      </c>
    </row>
    <row r="811" spans="1:6" ht="58.5" customHeight="1">
      <c r="A811" s="297">
        <v>809</v>
      </c>
      <c r="B811" s="14" t="s">
        <v>164</v>
      </c>
      <c r="C811" s="176">
        <v>230</v>
      </c>
      <c r="D811" s="14" t="s">
        <v>165</v>
      </c>
      <c r="E811" s="10" t="s">
        <v>4017</v>
      </c>
      <c r="F811" s="26" t="s">
        <v>153</v>
      </c>
    </row>
    <row r="812" spans="1:6" ht="58.5" customHeight="1">
      <c r="A812" s="297">
        <v>810</v>
      </c>
      <c r="B812" s="14" t="s">
        <v>167</v>
      </c>
      <c r="C812" s="176">
        <v>280</v>
      </c>
      <c r="D812" s="14" t="s">
        <v>168</v>
      </c>
      <c r="E812" s="10" t="s">
        <v>4017</v>
      </c>
      <c r="F812" s="26" t="s">
        <v>153</v>
      </c>
    </row>
    <row r="813" spans="1:6" ht="58.5" customHeight="1">
      <c r="A813" s="297">
        <v>811</v>
      </c>
      <c r="B813" s="14" t="s">
        <v>1099</v>
      </c>
      <c r="C813" s="176">
        <v>1221</v>
      </c>
      <c r="D813" s="14" t="s">
        <v>1100</v>
      </c>
      <c r="E813" s="10" t="s">
        <v>4017</v>
      </c>
      <c r="F813" s="26" t="s">
        <v>153</v>
      </c>
    </row>
    <row r="814" spans="1:6" ht="58.5" customHeight="1">
      <c r="A814" s="297">
        <v>812</v>
      </c>
      <c r="B814" s="14" t="s">
        <v>1102</v>
      </c>
      <c r="C814" s="176">
        <v>300</v>
      </c>
      <c r="D814" s="14" t="s">
        <v>1103</v>
      </c>
      <c r="E814" s="10" t="s">
        <v>4017</v>
      </c>
      <c r="F814" s="26" t="s">
        <v>153</v>
      </c>
    </row>
    <row r="815" spans="1:6" ht="58.5" customHeight="1">
      <c r="A815" s="297">
        <v>813</v>
      </c>
      <c r="B815" s="14" t="s">
        <v>1105</v>
      </c>
      <c r="C815" s="176">
        <v>270</v>
      </c>
      <c r="D815" s="14" t="s">
        <v>1106</v>
      </c>
      <c r="E815" s="10" t="s">
        <v>4017</v>
      </c>
      <c r="F815" s="26" t="s">
        <v>153</v>
      </c>
    </row>
    <row r="816" spans="1:6" ht="58.5" customHeight="1">
      <c r="A816" s="297">
        <v>814</v>
      </c>
      <c r="B816" s="14" t="s">
        <v>3499</v>
      </c>
      <c r="C816" s="176">
        <v>2110</v>
      </c>
      <c r="D816" s="14" t="s">
        <v>3902</v>
      </c>
      <c r="E816" s="10" t="s">
        <v>4017</v>
      </c>
      <c r="F816" s="26" t="s">
        <v>153</v>
      </c>
    </row>
    <row r="817" spans="1:6" ht="58.5" customHeight="1">
      <c r="A817" s="297">
        <v>815</v>
      </c>
      <c r="B817" s="14" t="s">
        <v>1112</v>
      </c>
      <c r="C817" s="176">
        <v>157</v>
      </c>
      <c r="D817" s="14" t="s">
        <v>3854</v>
      </c>
      <c r="E817" s="10" t="s">
        <v>4296</v>
      </c>
      <c r="F817" s="26" t="s">
        <v>153</v>
      </c>
    </row>
    <row r="818" spans="1:6" ht="58.5" customHeight="1">
      <c r="A818" s="297">
        <v>816</v>
      </c>
      <c r="B818" s="14" t="s">
        <v>1115</v>
      </c>
      <c r="C818" s="176">
        <v>250</v>
      </c>
      <c r="D818" s="14" t="s">
        <v>1116</v>
      </c>
      <c r="E818" s="10" t="s">
        <v>4296</v>
      </c>
      <c r="F818" s="26" t="s">
        <v>153</v>
      </c>
    </row>
    <row r="819" spans="1:6" ht="58.5" customHeight="1">
      <c r="A819" s="297">
        <v>817</v>
      </c>
      <c r="B819" s="14" t="s">
        <v>2164</v>
      </c>
      <c r="C819" s="176">
        <v>620</v>
      </c>
      <c r="D819" s="14" t="s">
        <v>1118</v>
      </c>
      <c r="E819" s="10" t="s">
        <v>3992</v>
      </c>
      <c r="F819" s="26" t="s">
        <v>153</v>
      </c>
    </row>
    <row r="820" spans="1:6" ht="58.5" customHeight="1">
      <c r="A820" s="297">
        <v>818</v>
      </c>
      <c r="B820" s="14" t="s">
        <v>1120</v>
      </c>
      <c r="C820" s="176">
        <v>2941</v>
      </c>
      <c r="D820" s="14" t="s">
        <v>1121</v>
      </c>
      <c r="E820" s="10" t="s">
        <v>4017</v>
      </c>
      <c r="F820" s="26" t="s">
        <v>153</v>
      </c>
    </row>
    <row r="821" spans="1:6" ht="58.5" customHeight="1">
      <c r="A821" s="297">
        <v>819</v>
      </c>
      <c r="B821" s="14" t="s">
        <v>1123</v>
      </c>
      <c r="C821" s="176">
        <v>1440</v>
      </c>
      <c r="D821" s="14" t="s">
        <v>3855</v>
      </c>
      <c r="E821" s="10" t="s">
        <v>4017</v>
      </c>
      <c r="F821" s="26" t="s">
        <v>153</v>
      </c>
    </row>
    <row r="822" spans="1:6" ht="58.5" customHeight="1">
      <c r="A822" s="297">
        <v>820</v>
      </c>
      <c r="B822" s="14" t="s">
        <v>2437</v>
      </c>
      <c r="C822" s="176">
        <v>2003</v>
      </c>
      <c r="D822" s="14" t="s">
        <v>2942</v>
      </c>
      <c r="E822" s="10" t="s">
        <v>4017</v>
      </c>
      <c r="F822" s="26" t="s">
        <v>153</v>
      </c>
    </row>
    <row r="823" spans="1:6" ht="58.5" customHeight="1">
      <c r="A823" s="297">
        <v>821</v>
      </c>
      <c r="B823" s="14" t="s">
        <v>1627</v>
      </c>
      <c r="C823" s="176">
        <v>500</v>
      </c>
      <c r="D823" s="14" t="s">
        <v>1628</v>
      </c>
      <c r="E823" s="10" t="s">
        <v>3992</v>
      </c>
      <c r="F823" s="26" t="s">
        <v>153</v>
      </c>
    </row>
    <row r="824" spans="1:6" ht="58.5" customHeight="1">
      <c r="A824" s="297">
        <v>822</v>
      </c>
      <c r="B824" s="14" t="s">
        <v>1630</v>
      </c>
      <c r="C824" s="176">
        <v>4000</v>
      </c>
      <c r="D824" s="14" t="s">
        <v>1631</v>
      </c>
      <c r="E824" s="10" t="s">
        <v>4017</v>
      </c>
      <c r="F824" s="26" t="s">
        <v>153</v>
      </c>
    </row>
    <row r="825" spans="1:6" ht="58.5" customHeight="1">
      <c r="A825" s="297">
        <v>823</v>
      </c>
      <c r="B825" s="14" t="s">
        <v>1633</v>
      </c>
      <c r="C825" s="176">
        <v>200</v>
      </c>
      <c r="D825" s="14" t="s">
        <v>1634</v>
      </c>
      <c r="E825" s="10" t="s">
        <v>4017</v>
      </c>
      <c r="F825" s="26" t="s">
        <v>153</v>
      </c>
    </row>
    <row r="826" spans="1:6" ht="58.5" customHeight="1">
      <c r="A826" s="297">
        <v>824</v>
      </c>
      <c r="B826" s="14" t="s">
        <v>1636</v>
      </c>
      <c r="C826" s="176">
        <v>100</v>
      </c>
      <c r="D826" s="14" t="s">
        <v>1106</v>
      </c>
      <c r="E826" s="10" t="s">
        <v>4017</v>
      </c>
      <c r="F826" s="26" t="s">
        <v>153</v>
      </c>
    </row>
    <row r="827" spans="1:6" ht="58.5" customHeight="1">
      <c r="A827" s="297">
        <v>825</v>
      </c>
      <c r="B827" s="14" t="s">
        <v>1638</v>
      </c>
      <c r="C827" s="176">
        <v>300</v>
      </c>
      <c r="D827" s="14" t="s">
        <v>1639</v>
      </c>
      <c r="E827" s="10" t="s">
        <v>4017</v>
      </c>
      <c r="F827" s="26" t="s">
        <v>153</v>
      </c>
    </row>
    <row r="828" spans="1:6" ht="58.5" customHeight="1">
      <c r="A828" s="297">
        <v>826</v>
      </c>
      <c r="B828" s="14" t="s">
        <v>3500</v>
      </c>
      <c r="C828" s="176">
        <v>104</v>
      </c>
      <c r="D828" s="14" t="s">
        <v>800</v>
      </c>
      <c r="E828" s="10" t="s">
        <v>4017</v>
      </c>
      <c r="F828" s="26" t="s">
        <v>153</v>
      </c>
    </row>
    <row r="829" spans="1:6" ht="58.5" customHeight="1">
      <c r="A829" s="297">
        <v>827</v>
      </c>
      <c r="B829" s="10" t="s">
        <v>3356</v>
      </c>
      <c r="C829" s="176">
        <v>300</v>
      </c>
      <c r="D829" s="56" t="s">
        <v>3930</v>
      </c>
      <c r="E829" s="10" t="s">
        <v>4336</v>
      </c>
      <c r="F829" s="79" t="s">
        <v>3931</v>
      </c>
    </row>
    <row r="830" spans="1:6" ht="58.5" customHeight="1">
      <c r="A830" s="297">
        <v>828</v>
      </c>
      <c r="B830" s="14" t="s">
        <v>3501</v>
      </c>
      <c r="C830" s="176">
        <v>2300</v>
      </c>
      <c r="D830" s="14" t="s">
        <v>3502</v>
      </c>
      <c r="E830" s="10" t="s">
        <v>4017</v>
      </c>
      <c r="F830" s="26" t="s">
        <v>153</v>
      </c>
    </row>
    <row r="831" spans="1:6" ht="58.5" customHeight="1">
      <c r="A831" s="297">
        <v>829</v>
      </c>
      <c r="B831" s="14" t="s">
        <v>3932</v>
      </c>
      <c r="C831" s="176">
        <v>460</v>
      </c>
      <c r="D831" s="14" t="s">
        <v>3503</v>
      </c>
      <c r="E831" s="10" t="s">
        <v>4017</v>
      </c>
      <c r="F831" s="26" t="s">
        <v>153</v>
      </c>
    </row>
    <row r="832" spans="1:6" ht="58.5" customHeight="1">
      <c r="A832" s="297">
        <v>830</v>
      </c>
      <c r="B832" s="14" t="s">
        <v>1645</v>
      </c>
      <c r="C832" s="176">
        <v>815</v>
      </c>
      <c r="D832" s="14" t="s">
        <v>1646</v>
      </c>
      <c r="E832" s="10" t="s">
        <v>4017</v>
      </c>
      <c r="F832" s="26" t="s">
        <v>1647</v>
      </c>
    </row>
    <row r="833" spans="1:6" ht="58.5" customHeight="1">
      <c r="A833" s="297">
        <v>831</v>
      </c>
      <c r="B833" s="14" t="s">
        <v>1649</v>
      </c>
      <c r="C833" s="176">
        <v>900</v>
      </c>
      <c r="D833" s="14" t="s">
        <v>3856</v>
      </c>
      <c r="E833" s="10" t="s">
        <v>4017</v>
      </c>
      <c r="F833" s="26" t="s">
        <v>1647</v>
      </c>
    </row>
    <row r="834" spans="1:6" ht="58.5" customHeight="1">
      <c r="A834" s="297">
        <v>832</v>
      </c>
      <c r="B834" s="135" t="s">
        <v>3857</v>
      </c>
      <c r="C834" s="176">
        <v>100</v>
      </c>
      <c r="D834" s="14" t="s">
        <v>3858</v>
      </c>
      <c r="E834" s="10" t="s">
        <v>4017</v>
      </c>
      <c r="F834" s="26" t="s">
        <v>1647</v>
      </c>
    </row>
    <row r="835" spans="1:6" ht="58.5" customHeight="1">
      <c r="A835" s="297">
        <v>833</v>
      </c>
      <c r="B835" s="14" t="s">
        <v>1654</v>
      </c>
      <c r="C835" s="176">
        <v>500</v>
      </c>
      <c r="D835" s="14" t="s">
        <v>3859</v>
      </c>
      <c r="E835" s="10" t="s">
        <v>4017</v>
      </c>
      <c r="F835" s="26" t="s">
        <v>1647</v>
      </c>
    </row>
    <row r="836" spans="1:6" ht="58.5" customHeight="1">
      <c r="A836" s="297">
        <v>834</v>
      </c>
      <c r="B836" s="14" t="s">
        <v>1658</v>
      </c>
      <c r="C836" s="176">
        <v>4160</v>
      </c>
      <c r="D836" s="14" t="s">
        <v>3357</v>
      </c>
      <c r="E836" s="10" t="s">
        <v>4017</v>
      </c>
      <c r="F836" s="26" t="s">
        <v>1647</v>
      </c>
    </row>
    <row r="837" spans="1:6" ht="58.5" customHeight="1">
      <c r="A837" s="297">
        <v>835</v>
      </c>
      <c r="B837" s="14" t="s">
        <v>3860</v>
      </c>
      <c r="C837" s="176">
        <v>30</v>
      </c>
      <c r="D837" s="14" t="s">
        <v>3861</v>
      </c>
      <c r="E837" s="10" t="s">
        <v>4296</v>
      </c>
      <c r="F837" s="26" t="s">
        <v>1647</v>
      </c>
    </row>
    <row r="838" spans="1:6" ht="58.5" customHeight="1">
      <c r="A838" s="297">
        <v>836</v>
      </c>
      <c r="B838" s="14" t="s">
        <v>2440</v>
      </c>
      <c r="C838" s="176">
        <v>438</v>
      </c>
      <c r="D838" s="14" t="s">
        <v>3862</v>
      </c>
      <c r="E838" s="10" t="s">
        <v>4017</v>
      </c>
      <c r="F838" s="26" t="s">
        <v>1647</v>
      </c>
    </row>
    <row r="839" spans="1:6" ht="58.5" customHeight="1">
      <c r="A839" s="297">
        <v>837</v>
      </c>
      <c r="B839" s="14" t="s">
        <v>1662</v>
      </c>
      <c r="C839" s="176">
        <v>1675</v>
      </c>
      <c r="D839" s="14" t="s">
        <v>1663</v>
      </c>
      <c r="E839" s="10" t="s">
        <v>4017</v>
      </c>
      <c r="F839" s="26" t="s">
        <v>1647</v>
      </c>
    </row>
    <row r="840" spans="1:6" ht="58.5" customHeight="1">
      <c r="A840" s="297">
        <v>838</v>
      </c>
      <c r="B840" s="14" t="s">
        <v>2441</v>
      </c>
      <c r="C840" s="176">
        <v>1265</v>
      </c>
      <c r="D840" s="14" t="s">
        <v>2951</v>
      </c>
      <c r="E840" s="10" t="s">
        <v>4017</v>
      </c>
      <c r="F840" s="26" t="s">
        <v>1647</v>
      </c>
    </row>
    <row r="841" spans="1:6" ht="58.5" customHeight="1">
      <c r="A841" s="297">
        <v>839</v>
      </c>
      <c r="B841" s="14" t="s">
        <v>1665</v>
      </c>
      <c r="C841" s="176">
        <v>405</v>
      </c>
      <c r="D841" s="14" t="s">
        <v>1666</v>
      </c>
      <c r="E841" s="10" t="s">
        <v>3992</v>
      </c>
      <c r="F841" s="26" t="s">
        <v>1647</v>
      </c>
    </row>
    <row r="842" spans="1:6" ht="58.5" customHeight="1">
      <c r="A842" s="297">
        <v>840</v>
      </c>
      <c r="B842" s="14" t="s">
        <v>3863</v>
      </c>
      <c r="C842" s="176">
        <v>3000</v>
      </c>
      <c r="D842" s="14" t="s">
        <v>1125</v>
      </c>
      <c r="E842" s="10" t="s">
        <v>4017</v>
      </c>
      <c r="F842" s="26" t="s">
        <v>1647</v>
      </c>
    </row>
    <row r="843" spans="1:6" ht="58.5" customHeight="1">
      <c r="A843" s="297">
        <v>841</v>
      </c>
      <c r="B843" s="14" t="s">
        <v>3358</v>
      </c>
      <c r="C843" s="176">
        <v>339</v>
      </c>
      <c r="D843" s="14" t="s">
        <v>3864</v>
      </c>
      <c r="E843" s="10" t="s">
        <v>4017</v>
      </c>
      <c r="F843" s="26" t="s">
        <v>1647</v>
      </c>
    </row>
    <row r="844" spans="1:6" ht="58.5" customHeight="1">
      <c r="A844" s="297">
        <v>842</v>
      </c>
      <c r="B844" s="27" t="s">
        <v>1130</v>
      </c>
      <c r="C844" s="176">
        <v>1500</v>
      </c>
      <c r="D844" s="27" t="s">
        <v>3865</v>
      </c>
      <c r="E844" s="10" t="s">
        <v>4017</v>
      </c>
      <c r="F844" s="26" t="s">
        <v>1647</v>
      </c>
    </row>
    <row r="845" spans="1:6" ht="58.5" customHeight="1">
      <c r="A845" s="297">
        <v>843</v>
      </c>
      <c r="B845" s="27" t="s">
        <v>3866</v>
      </c>
      <c r="C845" s="176">
        <v>500</v>
      </c>
      <c r="D845" s="14" t="s">
        <v>1133</v>
      </c>
      <c r="E845" s="10" t="s">
        <v>4342</v>
      </c>
      <c r="F845" s="26" t="s">
        <v>1647</v>
      </c>
    </row>
    <row r="846" spans="1:6" ht="58.5" customHeight="1">
      <c r="A846" s="297">
        <v>844</v>
      </c>
      <c r="B846" s="27" t="s">
        <v>2123</v>
      </c>
      <c r="C846" s="176">
        <v>1520</v>
      </c>
      <c r="D846" s="14" t="s">
        <v>1552</v>
      </c>
      <c r="E846" s="10" t="s">
        <v>4017</v>
      </c>
      <c r="F846" s="26" t="s">
        <v>1647</v>
      </c>
    </row>
    <row r="847" spans="1:6" ht="58.5" customHeight="1">
      <c r="A847" s="297">
        <v>845</v>
      </c>
      <c r="B847" s="27" t="s">
        <v>1525</v>
      </c>
      <c r="C847" s="176">
        <v>110</v>
      </c>
      <c r="D847" s="14" t="s">
        <v>1663</v>
      </c>
      <c r="E847" s="10" t="s">
        <v>4017</v>
      </c>
      <c r="F847" s="26" t="s">
        <v>1647</v>
      </c>
    </row>
    <row r="848" spans="1:6" ht="58.5" customHeight="1">
      <c r="A848" s="297">
        <v>846</v>
      </c>
      <c r="B848" s="27" t="s">
        <v>3220</v>
      </c>
      <c r="C848" s="176">
        <v>210</v>
      </c>
      <c r="D848" s="14" t="s">
        <v>3903</v>
      </c>
      <c r="E848" s="10" t="s">
        <v>4017</v>
      </c>
      <c r="F848" s="26" t="s">
        <v>1647</v>
      </c>
    </row>
    <row r="849" spans="1:6" ht="58.5" customHeight="1">
      <c r="A849" s="297">
        <v>847</v>
      </c>
      <c r="B849" s="27" t="s">
        <v>1139</v>
      </c>
      <c r="C849" s="176">
        <v>836</v>
      </c>
      <c r="D849" s="14" t="s">
        <v>1140</v>
      </c>
      <c r="E849" s="10" t="s">
        <v>3992</v>
      </c>
      <c r="F849" s="26" t="s">
        <v>1647</v>
      </c>
    </row>
    <row r="850" spans="1:6" ht="58.5" customHeight="1">
      <c r="A850" s="297">
        <v>848</v>
      </c>
      <c r="B850" s="27" t="s">
        <v>2442</v>
      </c>
      <c r="C850" s="176">
        <v>25</v>
      </c>
      <c r="D850" s="27" t="s">
        <v>3221</v>
      </c>
      <c r="E850" s="10" t="s">
        <v>4343</v>
      </c>
      <c r="F850" s="26" t="s">
        <v>1647</v>
      </c>
    </row>
    <row r="851" spans="1:6" s="13" customFormat="1" ht="58.5" customHeight="1">
      <c r="A851" s="297">
        <v>849</v>
      </c>
      <c r="B851" s="27" t="s">
        <v>3867</v>
      </c>
      <c r="C851" s="176">
        <v>376</v>
      </c>
      <c r="D851" s="27" t="s">
        <v>2960</v>
      </c>
      <c r="E851" s="10" t="s">
        <v>4017</v>
      </c>
      <c r="F851" s="26" t="s">
        <v>1647</v>
      </c>
    </row>
    <row r="852" spans="1:6" ht="58.5" customHeight="1">
      <c r="A852" s="297">
        <v>850</v>
      </c>
      <c r="B852" s="14" t="s">
        <v>2444</v>
      </c>
      <c r="C852" s="176">
        <v>865</v>
      </c>
      <c r="D852" s="14" t="s">
        <v>1142</v>
      </c>
      <c r="E852" s="10" t="s">
        <v>4017</v>
      </c>
      <c r="F852" s="26" t="s">
        <v>1143</v>
      </c>
    </row>
    <row r="853" spans="1:6" ht="58.5" customHeight="1">
      <c r="A853" s="297">
        <v>851</v>
      </c>
      <c r="B853" s="14" t="s">
        <v>1149</v>
      </c>
      <c r="C853" s="176">
        <v>141</v>
      </c>
      <c r="D853" s="8" t="s">
        <v>1150</v>
      </c>
      <c r="E853" s="10" t="s">
        <v>4296</v>
      </c>
      <c r="F853" s="26" t="s">
        <v>1143</v>
      </c>
    </row>
    <row r="854" spans="1:6" ht="58.5" customHeight="1">
      <c r="A854" s="297">
        <v>852</v>
      </c>
      <c r="B854" s="14" t="s">
        <v>2446</v>
      </c>
      <c r="C854" s="176">
        <v>100</v>
      </c>
      <c r="D854" s="8" t="s">
        <v>122</v>
      </c>
      <c r="E854" s="10" t="s">
        <v>4314</v>
      </c>
      <c r="F854" s="26" t="s">
        <v>1143</v>
      </c>
    </row>
    <row r="855" spans="1:6" ht="58.5" customHeight="1">
      <c r="A855" s="297">
        <v>853</v>
      </c>
      <c r="B855" s="14" t="s">
        <v>1152</v>
      </c>
      <c r="C855" s="176">
        <v>100</v>
      </c>
      <c r="D855" s="8" t="s">
        <v>1153</v>
      </c>
      <c r="E855" s="10" t="s">
        <v>4344</v>
      </c>
      <c r="F855" s="26" t="s">
        <v>1143</v>
      </c>
    </row>
    <row r="856" spans="1:6" ht="58.5" customHeight="1">
      <c r="A856" s="297">
        <v>854</v>
      </c>
      <c r="B856" s="14" t="s">
        <v>1156</v>
      </c>
      <c r="C856" s="176">
        <v>920</v>
      </c>
      <c r="D856" s="14" t="s">
        <v>1157</v>
      </c>
      <c r="E856" s="10" t="s">
        <v>4017</v>
      </c>
      <c r="F856" s="26" t="s">
        <v>1143</v>
      </c>
    </row>
    <row r="857" spans="1:6" ht="58.5" customHeight="1">
      <c r="A857" s="297">
        <v>855</v>
      </c>
      <c r="B857" s="14" t="s">
        <v>1159</v>
      </c>
      <c r="C857" s="176">
        <v>4231</v>
      </c>
      <c r="D857" s="14" t="s">
        <v>1147</v>
      </c>
      <c r="E857" s="10" t="s">
        <v>4017</v>
      </c>
      <c r="F857" s="26" t="s">
        <v>1143</v>
      </c>
    </row>
    <row r="858" spans="1:6" ht="58.5" customHeight="1">
      <c r="A858" s="297">
        <v>856</v>
      </c>
      <c r="B858" s="14" t="s">
        <v>1161</v>
      </c>
      <c r="C858" s="176">
        <v>500</v>
      </c>
      <c r="D858" s="14" t="s">
        <v>1162</v>
      </c>
      <c r="E858" s="10" t="s">
        <v>3992</v>
      </c>
      <c r="F858" s="26" t="s">
        <v>1143</v>
      </c>
    </row>
    <row r="859" spans="1:6" s="13" customFormat="1" ht="58.5" customHeight="1">
      <c r="A859" s="297">
        <v>857</v>
      </c>
      <c r="B859" s="14" t="s">
        <v>2447</v>
      </c>
      <c r="C859" s="176">
        <v>2219</v>
      </c>
      <c r="D859" s="14" t="s">
        <v>2968</v>
      </c>
      <c r="E859" s="10" t="s">
        <v>4017</v>
      </c>
      <c r="F859" s="26" t="s">
        <v>1143</v>
      </c>
    </row>
    <row r="860" spans="1:6" ht="58.5" customHeight="1">
      <c r="A860" s="297">
        <v>858</v>
      </c>
      <c r="B860" s="14" t="s">
        <v>2448</v>
      </c>
      <c r="C860" s="176">
        <v>2000</v>
      </c>
      <c r="D860" s="14" t="s">
        <v>2153</v>
      </c>
      <c r="E860" s="10" t="s">
        <v>4345</v>
      </c>
      <c r="F860" s="26" t="s">
        <v>1143</v>
      </c>
    </row>
    <row r="861" spans="1:6" ht="58.5" customHeight="1">
      <c r="A861" s="297">
        <v>859</v>
      </c>
      <c r="B861" s="14" t="s">
        <v>1165</v>
      </c>
      <c r="C861" s="176">
        <v>324</v>
      </c>
      <c r="D861" s="14" t="s">
        <v>1166</v>
      </c>
      <c r="E861" s="10" t="s">
        <v>3992</v>
      </c>
      <c r="F861" s="26" t="s">
        <v>1143</v>
      </c>
    </row>
    <row r="862" spans="1:6" ht="58.5" customHeight="1">
      <c r="A862" s="297">
        <v>860</v>
      </c>
      <c r="B862" s="14" t="s">
        <v>1168</v>
      </c>
      <c r="C862" s="176">
        <v>100</v>
      </c>
      <c r="D862" s="14" t="s">
        <v>1169</v>
      </c>
      <c r="E862" s="10" t="s">
        <v>3992</v>
      </c>
      <c r="F862" s="26" t="s">
        <v>1143</v>
      </c>
    </row>
    <row r="863" spans="1:6" ht="58.5" customHeight="1">
      <c r="A863" s="297">
        <v>861</v>
      </c>
      <c r="B863" s="14" t="s">
        <v>1171</v>
      </c>
      <c r="C863" s="176">
        <v>2900</v>
      </c>
      <c r="D863" s="14" t="s">
        <v>1172</v>
      </c>
      <c r="E863" s="10" t="s">
        <v>4019</v>
      </c>
      <c r="F863" s="26" t="s">
        <v>1143</v>
      </c>
    </row>
    <row r="864" spans="1:6" ht="58.5" customHeight="1">
      <c r="A864" s="297">
        <v>862</v>
      </c>
      <c r="B864" s="14" t="s">
        <v>1179</v>
      </c>
      <c r="C864" s="176">
        <v>1000</v>
      </c>
      <c r="D864" s="14" t="s">
        <v>1180</v>
      </c>
      <c r="E864" s="10" t="s">
        <v>4017</v>
      </c>
      <c r="F864" s="26" t="s">
        <v>1143</v>
      </c>
    </row>
    <row r="865" spans="1:6" ht="58.5" customHeight="1">
      <c r="A865" s="297">
        <v>863</v>
      </c>
      <c r="B865" s="14" t="s">
        <v>3868</v>
      </c>
      <c r="C865" s="176">
        <v>469</v>
      </c>
      <c r="D865" s="14" t="s">
        <v>1172</v>
      </c>
      <c r="E865" s="10" t="s">
        <v>4019</v>
      </c>
      <c r="F865" s="26" t="s">
        <v>1143</v>
      </c>
    </row>
    <row r="866" spans="1:6" ht="58.5" customHeight="1">
      <c r="A866" s="297">
        <v>864</v>
      </c>
      <c r="B866" s="14" t="s">
        <v>2449</v>
      </c>
      <c r="C866" s="176">
        <v>750</v>
      </c>
      <c r="D866" s="14" t="s">
        <v>3222</v>
      </c>
      <c r="E866" s="10" t="s">
        <v>3992</v>
      </c>
      <c r="F866" s="26" t="s">
        <v>1143</v>
      </c>
    </row>
    <row r="867" spans="1:6" ht="58.5" customHeight="1">
      <c r="A867" s="297">
        <v>865</v>
      </c>
      <c r="B867" s="14" t="s">
        <v>2451</v>
      </c>
      <c r="C867" s="176">
        <v>620</v>
      </c>
      <c r="D867" s="14" t="s">
        <v>2977</v>
      </c>
      <c r="E867" s="10" t="s">
        <v>4017</v>
      </c>
      <c r="F867" s="26" t="s">
        <v>1143</v>
      </c>
    </row>
    <row r="868" spans="1:6" ht="58.5" customHeight="1">
      <c r="A868" s="297">
        <v>866</v>
      </c>
      <c r="B868" s="14" t="s">
        <v>3359</v>
      </c>
      <c r="C868" s="176">
        <v>400</v>
      </c>
      <c r="D868" s="14" t="s">
        <v>3933</v>
      </c>
      <c r="E868" s="10" t="s">
        <v>4346</v>
      </c>
      <c r="F868" s="26" t="s">
        <v>1143</v>
      </c>
    </row>
    <row r="869" spans="1:6" ht="58.5" customHeight="1">
      <c r="A869" s="297">
        <v>867</v>
      </c>
      <c r="B869" s="14" t="s">
        <v>3504</v>
      </c>
      <c r="C869" s="176">
        <v>2700</v>
      </c>
      <c r="D869" s="14" t="s">
        <v>3223</v>
      </c>
      <c r="E869" s="10" t="s">
        <v>4017</v>
      </c>
      <c r="F869" s="26" t="s">
        <v>1143</v>
      </c>
    </row>
    <row r="870" spans="1:6" ht="58.5" customHeight="1">
      <c r="A870" s="297">
        <v>868</v>
      </c>
      <c r="B870" s="14" t="s">
        <v>3505</v>
      </c>
      <c r="C870" s="176">
        <v>1600</v>
      </c>
      <c r="D870" s="14" t="s">
        <v>3506</v>
      </c>
      <c r="E870" s="10" t="s">
        <v>4017</v>
      </c>
      <c r="F870" s="26" t="s">
        <v>1143</v>
      </c>
    </row>
    <row r="871" spans="1:6" ht="58.5" customHeight="1">
      <c r="A871" s="297">
        <v>869</v>
      </c>
      <c r="B871" s="14" t="s">
        <v>3934</v>
      </c>
      <c r="C871" s="176">
        <v>800</v>
      </c>
      <c r="D871" s="14" t="s">
        <v>3223</v>
      </c>
      <c r="E871" s="10" t="s">
        <v>4017</v>
      </c>
      <c r="F871" s="26" t="s">
        <v>3379</v>
      </c>
    </row>
    <row r="872" spans="1:6" ht="58.5" customHeight="1">
      <c r="A872" s="297">
        <v>870</v>
      </c>
      <c r="B872" s="14" t="s">
        <v>3869</v>
      </c>
      <c r="C872" s="176">
        <v>990</v>
      </c>
      <c r="D872" s="14" t="s">
        <v>1175</v>
      </c>
      <c r="E872" s="10" t="s">
        <v>4017</v>
      </c>
      <c r="F872" s="26" t="s">
        <v>1143</v>
      </c>
    </row>
    <row r="873" spans="1:6" ht="58.5" customHeight="1">
      <c r="A873" s="297">
        <v>871</v>
      </c>
      <c r="B873" s="14" t="s">
        <v>4367</v>
      </c>
      <c r="C873" s="176">
        <v>500</v>
      </c>
      <c r="D873" s="14" t="s">
        <v>3870</v>
      </c>
      <c r="E873" s="10" t="s">
        <v>3992</v>
      </c>
      <c r="F873" s="26" t="s">
        <v>1143</v>
      </c>
    </row>
    <row r="874" spans="1:6" ht="58.5" customHeight="1">
      <c r="A874" s="297">
        <v>872</v>
      </c>
      <c r="B874" s="14" t="s">
        <v>2453</v>
      </c>
      <c r="C874" s="176">
        <v>1500</v>
      </c>
      <c r="D874" s="14" t="s">
        <v>2981</v>
      </c>
      <c r="E874" s="10" t="s">
        <v>3989</v>
      </c>
      <c r="F874" s="26" t="s">
        <v>1186</v>
      </c>
    </row>
    <row r="875" spans="1:6" ht="58.5" customHeight="1">
      <c r="A875" s="297">
        <v>873</v>
      </c>
      <c r="B875" s="14" t="s">
        <v>1184</v>
      </c>
      <c r="C875" s="176">
        <v>1200</v>
      </c>
      <c r="D875" s="14" t="s">
        <v>3871</v>
      </c>
      <c r="E875" s="10" t="s">
        <v>3989</v>
      </c>
      <c r="F875" s="26" t="s">
        <v>1186</v>
      </c>
    </row>
    <row r="876" spans="1:6" s="13" customFormat="1" ht="58.5" customHeight="1">
      <c r="A876" s="297">
        <v>874</v>
      </c>
      <c r="B876" s="14" t="s">
        <v>1188</v>
      </c>
      <c r="C876" s="176">
        <v>3000</v>
      </c>
      <c r="D876" s="14" t="s">
        <v>1189</v>
      </c>
      <c r="E876" s="10" t="s">
        <v>3989</v>
      </c>
      <c r="F876" s="26" t="s">
        <v>1186</v>
      </c>
    </row>
    <row r="877" spans="1:6" ht="58.5" customHeight="1">
      <c r="A877" s="297">
        <v>875</v>
      </c>
      <c r="B877" s="14" t="s">
        <v>1191</v>
      </c>
      <c r="C877" s="176">
        <v>810</v>
      </c>
      <c r="D877" s="14" t="s">
        <v>1192</v>
      </c>
      <c r="E877" s="10" t="s">
        <v>3989</v>
      </c>
      <c r="F877" s="26" t="s">
        <v>1186</v>
      </c>
    </row>
    <row r="878" spans="1:6" ht="58.5" customHeight="1">
      <c r="A878" s="297">
        <v>876</v>
      </c>
      <c r="B878" s="14" t="s">
        <v>1194</v>
      </c>
      <c r="C878" s="176">
        <v>170</v>
      </c>
      <c r="D878" s="14" t="s">
        <v>1150</v>
      </c>
      <c r="E878" s="10" t="s">
        <v>4138</v>
      </c>
      <c r="F878" s="26" t="s">
        <v>1186</v>
      </c>
    </row>
    <row r="879" spans="1:6" ht="58.5" customHeight="1">
      <c r="A879" s="297">
        <v>877</v>
      </c>
      <c r="B879" s="14" t="s">
        <v>1196</v>
      </c>
      <c r="C879" s="176">
        <v>817</v>
      </c>
      <c r="D879" s="14" t="s">
        <v>1197</v>
      </c>
      <c r="E879" s="10" t="s">
        <v>4138</v>
      </c>
      <c r="F879" s="26" t="s">
        <v>1186</v>
      </c>
    </row>
    <row r="880" spans="1:6" ht="58.5" customHeight="1">
      <c r="A880" s="297">
        <v>878</v>
      </c>
      <c r="B880" s="14" t="s">
        <v>1199</v>
      </c>
      <c r="C880" s="176">
        <v>200</v>
      </c>
      <c r="D880" s="14" t="s">
        <v>1200</v>
      </c>
      <c r="E880" s="10" t="s">
        <v>3989</v>
      </c>
      <c r="F880" s="26" t="s">
        <v>1186</v>
      </c>
    </row>
    <row r="881" spans="1:6" ht="58.5" customHeight="1">
      <c r="A881" s="297">
        <v>879</v>
      </c>
      <c r="B881" s="14" t="s">
        <v>1202</v>
      </c>
      <c r="C881" s="176">
        <v>135</v>
      </c>
      <c r="D881" s="14" t="s">
        <v>1203</v>
      </c>
      <c r="E881" s="10" t="s">
        <v>4017</v>
      </c>
      <c r="F881" s="26" t="s">
        <v>1186</v>
      </c>
    </row>
    <row r="882" spans="1:6" ht="58.5" customHeight="1">
      <c r="A882" s="297">
        <v>880</v>
      </c>
      <c r="B882" s="14" t="s">
        <v>1205</v>
      </c>
      <c r="C882" s="176">
        <v>1000</v>
      </c>
      <c r="D882" s="14" t="s">
        <v>3872</v>
      </c>
      <c r="E882" s="10" t="s">
        <v>4019</v>
      </c>
      <c r="F882" s="26" t="s">
        <v>1186</v>
      </c>
    </row>
    <row r="883" spans="1:6" ht="58.5" customHeight="1">
      <c r="A883" s="297">
        <v>881</v>
      </c>
      <c r="B883" s="14" t="s">
        <v>2455</v>
      </c>
      <c r="C883" s="176">
        <v>600</v>
      </c>
      <c r="D883" s="14" t="s">
        <v>3873</v>
      </c>
      <c r="E883" s="10" t="s">
        <v>4017</v>
      </c>
      <c r="F883" s="26" t="s">
        <v>1186</v>
      </c>
    </row>
    <row r="884" spans="1:6" ht="58.5" customHeight="1">
      <c r="A884" s="297">
        <v>882</v>
      </c>
      <c r="B884" s="14" t="s">
        <v>1214</v>
      </c>
      <c r="C884" s="176">
        <v>600</v>
      </c>
      <c r="D884" s="14" t="s">
        <v>1215</v>
      </c>
      <c r="E884" s="10" t="s">
        <v>4017</v>
      </c>
      <c r="F884" s="26" t="s">
        <v>1186</v>
      </c>
    </row>
    <row r="885" spans="1:6" ht="58.5" customHeight="1">
      <c r="A885" s="297">
        <v>883</v>
      </c>
      <c r="B885" s="14" t="s">
        <v>2457</v>
      </c>
      <c r="C885" s="176">
        <v>1127</v>
      </c>
      <c r="D885" s="14" t="s">
        <v>2986</v>
      </c>
      <c r="E885" s="10" t="s">
        <v>4017</v>
      </c>
      <c r="F885" s="26" t="s">
        <v>1186</v>
      </c>
    </row>
    <row r="886" spans="1:6" ht="58.5" customHeight="1">
      <c r="A886" s="297">
        <v>884</v>
      </c>
      <c r="B886" s="14" t="s">
        <v>3507</v>
      </c>
      <c r="C886" s="176">
        <v>400</v>
      </c>
      <c r="D886" s="14" t="s">
        <v>3874</v>
      </c>
      <c r="E886" s="10" t="s">
        <v>3989</v>
      </c>
      <c r="F886" s="26" t="s">
        <v>3875</v>
      </c>
    </row>
    <row r="887" spans="1:6" ht="58.5" customHeight="1">
      <c r="A887" s="297">
        <v>885</v>
      </c>
      <c r="B887" s="14" t="s">
        <v>1217</v>
      </c>
      <c r="C887" s="176">
        <v>315</v>
      </c>
      <c r="D887" s="14" t="s">
        <v>1218</v>
      </c>
      <c r="E887" s="10" t="s">
        <v>3989</v>
      </c>
      <c r="F887" s="26" t="s">
        <v>1186</v>
      </c>
    </row>
    <row r="888" spans="1:6" ht="58.5" customHeight="1">
      <c r="A888" s="297">
        <v>886</v>
      </c>
      <c r="B888" s="14" t="s">
        <v>1220</v>
      </c>
      <c r="C888" s="176">
        <v>2965</v>
      </c>
      <c r="D888" s="14" t="s">
        <v>1203</v>
      </c>
      <c r="E888" s="10" t="s">
        <v>4017</v>
      </c>
      <c r="F888" s="26" t="s">
        <v>1186</v>
      </c>
    </row>
    <row r="889" spans="1:6" ht="58.5" customHeight="1">
      <c r="A889" s="297">
        <v>887</v>
      </c>
      <c r="B889" s="14" t="s">
        <v>1222</v>
      </c>
      <c r="C889" s="176">
        <v>126</v>
      </c>
      <c r="D889" s="14" t="s">
        <v>3876</v>
      </c>
      <c r="E889" s="10" t="s">
        <v>3992</v>
      </c>
      <c r="F889" s="26" t="s">
        <v>1186</v>
      </c>
    </row>
    <row r="890" spans="1:6" ht="58.5" customHeight="1">
      <c r="A890" s="297">
        <v>888</v>
      </c>
      <c r="B890" s="14" t="s">
        <v>1938</v>
      </c>
      <c r="C890" s="176">
        <v>210</v>
      </c>
      <c r="D890" s="14" t="s">
        <v>3877</v>
      </c>
      <c r="E890" s="10" t="s">
        <v>3992</v>
      </c>
      <c r="F890" s="26" t="s">
        <v>1186</v>
      </c>
    </row>
    <row r="891" spans="1:6" ht="58.5" customHeight="1">
      <c r="A891" s="297">
        <v>889</v>
      </c>
      <c r="B891" s="14" t="s">
        <v>2458</v>
      </c>
      <c r="C891" s="176">
        <v>315</v>
      </c>
      <c r="D891" s="14" t="s">
        <v>3878</v>
      </c>
      <c r="E891" s="10" t="s">
        <v>4017</v>
      </c>
      <c r="F891" s="26" t="s">
        <v>1186</v>
      </c>
    </row>
    <row r="892" spans="1:6" ht="58.5" customHeight="1">
      <c r="A892" s="297">
        <v>890</v>
      </c>
      <c r="B892" s="14" t="s">
        <v>1228</v>
      </c>
      <c r="C892" s="176">
        <v>4500</v>
      </c>
      <c r="D892" s="14" t="s">
        <v>1229</v>
      </c>
      <c r="E892" s="10" t="s">
        <v>4019</v>
      </c>
      <c r="F892" s="26" t="s">
        <v>1186</v>
      </c>
    </row>
    <row r="893" spans="1:6" ht="58.5" customHeight="1">
      <c r="A893" s="297">
        <v>891</v>
      </c>
      <c r="B893" s="14" t="s">
        <v>1231</v>
      </c>
      <c r="C893" s="176">
        <v>115</v>
      </c>
      <c r="D893" s="14" t="s">
        <v>1218</v>
      </c>
      <c r="E893" s="10" t="s">
        <v>3989</v>
      </c>
      <c r="F893" s="26" t="s">
        <v>1186</v>
      </c>
    </row>
    <row r="894" spans="1:6" ht="58.5" customHeight="1">
      <c r="A894" s="297">
        <v>892</v>
      </c>
      <c r="B894" s="14" t="s">
        <v>2459</v>
      </c>
      <c r="C894" s="176">
        <v>250</v>
      </c>
      <c r="D894" s="14" t="s">
        <v>1233</v>
      </c>
      <c r="E894" s="10" t="s">
        <v>4343</v>
      </c>
      <c r="F894" s="26" t="s">
        <v>1186</v>
      </c>
    </row>
    <row r="895" spans="1:6" ht="58.5" customHeight="1">
      <c r="A895" s="297">
        <v>893</v>
      </c>
      <c r="B895" s="14" t="s">
        <v>3879</v>
      </c>
      <c r="C895" s="176">
        <v>600</v>
      </c>
      <c r="D895" s="14" t="s">
        <v>3880</v>
      </c>
      <c r="E895" s="10" t="s">
        <v>3989</v>
      </c>
      <c r="F895" s="26" t="s">
        <v>3875</v>
      </c>
    </row>
    <row r="896" spans="1:6" ht="58.5" customHeight="1">
      <c r="A896" s="297">
        <v>894</v>
      </c>
      <c r="B896" s="14" t="s">
        <v>3881</v>
      </c>
      <c r="C896" s="176">
        <v>1200</v>
      </c>
      <c r="D896" s="14" t="s">
        <v>3882</v>
      </c>
      <c r="E896" s="10" t="s">
        <v>4017</v>
      </c>
      <c r="F896" s="26" t="s">
        <v>1186</v>
      </c>
    </row>
    <row r="897" spans="1:6" ht="58.5" customHeight="1">
      <c r="A897" s="297">
        <v>895</v>
      </c>
      <c r="B897" s="14" t="s">
        <v>3360</v>
      </c>
      <c r="C897" s="176">
        <v>300</v>
      </c>
      <c r="D897" s="14" t="s">
        <v>3203</v>
      </c>
      <c r="E897" s="10" t="s">
        <v>4347</v>
      </c>
      <c r="F897" s="26" t="s">
        <v>1186</v>
      </c>
    </row>
    <row r="898" spans="1:6" ht="58.5" customHeight="1">
      <c r="A898" s="297">
        <v>896</v>
      </c>
      <c r="B898" s="14" t="s">
        <v>3508</v>
      </c>
      <c r="C898" s="176">
        <v>5000</v>
      </c>
      <c r="D898" s="14" t="s">
        <v>3509</v>
      </c>
      <c r="E898" s="10" t="s">
        <v>4017</v>
      </c>
      <c r="F898" s="26" t="s">
        <v>3875</v>
      </c>
    </row>
    <row r="899" spans="1:6" ht="58.5" customHeight="1">
      <c r="A899" s="297">
        <v>897</v>
      </c>
      <c r="B899" s="14" t="s">
        <v>3510</v>
      </c>
      <c r="C899" s="176">
        <v>500</v>
      </c>
      <c r="D899" s="14" t="s">
        <v>3511</v>
      </c>
      <c r="E899" s="10" t="s">
        <v>3989</v>
      </c>
      <c r="F899" s="26" t="s">
        <v>1186</v>
      </c>
    </row>
    <row r="900" spans="1:6" ht="58.5" customHeight="1">
      <c r="A900" s="297">
        <v>898</v>
      </c>
      <c r="B900" s="14" t="s">
        <v>3512</v>
      </c>
      <c r="C900" s="176">
        <v>300</v>
      </c>
      <c r="D900" s="14" t="s">
        <v>3513</v>
      </c>
      <c r="E900" s="10" t="s">
        <v>4348</v>
      </c>
      <c r="F900" s="26" t="s">
        <v>3875</v>
      </c>
    </row>
    <row r="901" spans="1:6" ht="58.5" customHeight="1">
      <c r="A901" s="297">
        <v>899</v>
      </c>
      <c r="B901" s="14" t="s">
        <v>3514</v>
      </c>
      <c r="C901" s="176">
        <v>200</v>
      </c>
      <c r="D901" s="14" t="s">
        <v>3515</v>
      </c>
      <c r="E901" s="10" t="s">
        <v>4017</v>
      </c>
      <c r="F901" s="26" t="s">
        <v>1186</v>
      </c>
    </row>
    <row r="902" spans="1:6" ht="58.5" customHeight="1">
      <c r="A902" s="297">
        <v>900</v>
      </c>
      <c r="B902" s="14" t="s">
        <v>4393</v>
      </c>
      <c r="C902" s="176">
        <v>150</v>
      </c>
      <c r="D902" s="14" t="s">
        <v>3566</v>
      </c>
      <c r="E902" s="10" t="s">
        <v>4349</v>
      </c>
      <c r="F902" s="26" t="s">
        <v>1186</v>
      </c>
    </row>
    <row r="903" spans="1:6" ht="58.5" customHeight="1">
      <c r="A903" s="297">
        <v>901</v>
      </c>
      <c r="B903" s="27" t="s">
        <v>1242</v>
      </c>
      <c r="C903" s="176">
        <v>144</v>
      </c>
      <c r="D903" s="27" t="s">
        <v>1243</v>
      </c>
      <c r="E903" s="10" t="s">
        <v>4017</v>
      </c>
      <c r="F903" s="26" t="s">
        <v>1240</v>
      </c>
    </row>
    <row r="904" spans="1:6" ht="58.5" customHeight="1">
      <c r="A904" s="297">
        <v>902</v>
      </c>
      <c r="B904" s="27" t="s">
        <v>3628</v>
      </c>
      <c r="C904" s="176">
        <v>681</v>
      </c>
      <c r="D904" s="27" t="s">
        <v>3629</v>
      </c>
      <c r="E904" s="10" t="s">
        <v>4296</v>
      </c>
      <c r="F904" s="26" t="s">
        <v>1240</v>
      </c>
    </row>
    <row r="905" spans="1:6" s="13" customFormat="1" ht="58.5" customHeight="1">
      <c r="A905" s="297">
        <v>903</v>
      </c>
      <c r="B905" s="134" t="s">
        <v>1249</v>
      </c>
      <c r="C905" s="176">
        <v>1800</v>
      </c>
      <c r="D905" s="14" t="s">
        <v>1250</v>
      </c>
      <c r="E905" s="10" t="s">
        <v>4017</v>
      </c>
      <c r="F905" s="26" t="s">
        <v>1240</v>
      </c>
    </row>
    <row r="906" spans="1:6" ht="58.5" customHeight="1">
      <c r="A906" s="297">
        <v>904</v>
      </c>
      <c r="B906" s="27" t="s">
        <v>1253</v>
      </c>
      <c r="C906" s="176">
        <v>740</v>
      </c>
      <c r="D906" s="27" t="s">
        <v>1254</v>
      </c>
      <c r="E906" s="10" t="s">
        <v>4350</v>
      </c>
      <c r="F906" s="26" t="s">
        <v>1240</v>
      </c>
    </row>
    <row r="907" spans="1:6" ht="58.5" customHeight="1">
      <c r="A907" s="297">
        <v>905</v>
      </c>
      <c r="B907" s="27" t="s">
        <v>1257</v>
      </c>
      <c r="C907" s="176">
        <v>620</v>
      </c>
      <c r="D907" s="14" t="s">
        <v>3927</v>
      </c>
      <c r="E907" s="10" t="s">
        <v>4017</v>
      </c>
      <c r="F907" s="26" t="s">
        <v>1240</v>
      </c>
    </row>
    <row r="908" spans="1:6" ht="58.5" customHeight="1">
      <c r="A908" s="297">
        <v>906</v>
      </c>
      <c r="B908" s="27" t="s">
        <v>3630</v>
      </c>
      <c r="C908" s="176">
        <v>1965</v>
      </c>
      <c r="D908" s="14" t="s">
        <v>1260</v>
      </c>
      <c r="E908" s="10" t="s">
        <v>4017</v>
      </c>
      <c r="F908" s="26" t="s">
        <v>1240</v>
      </c>
    </row>
    <row r="909" spans="1:6" ht="58.5" customHeight="1">
      <c r="A909" s="297">
        <v>907</v>
      </c>
      <c r="B909" s="27" t="s">
        <v>3631</v>
      </c>
      <c r="C909" s="176">
        <v>20</v>
      </c>
      <c r="D909" s="14" t="s">
        <v>1262</v>
      </c>
      <c r="E909" s="10" t="s">
        <v>4351</v>
      </c>
      <c r="F909" s="26" t="s">
        <v>1240</v>
      </c>
    </row>
    <row r="910" spans="1:6" ht="58.5" customHeight="1">
      <c r="A910" s="297">
        <v>908</v>
      </c>
      <c r="B910" s="27" t="s">
        <v>1263</v>
      </c>
      <c r="C910" s="176">
        <v>585</v>
      </c>
      <c r="D910" s="27" t="s">
        <v>1552</v>
      </c>
      <c r="E910" s="10" t="s">
        <v>4352</v>
      </c>
      <c r="F910" s="26" t="s">
        <v>1240</v>
      </c>
    </row>
    <row r="911" spans="1:6" ht="58.5" customHeight="1">
      <c r="A911" s="297">
        <v>909</v>
      </c>
      <c r="B911" s="27" t="s">
        <v>1265</v>
      </c>
      <c r="C911" s="176">
        <v>1200</v>
      </c>
      <c r="D911" s="14" t="s">
        <v>1260</v>
      </c>
      <c r="E911" s="10" t="s">
        <v>3989</v>
      </c>
      <c r="F911" s="26" t="s">
        <v>1240</v>
      </c>
    </row>
    <row r="912" spans="1:6" ht="58.5" customHeight="1">
      <c r="A912" s="297">
        <v>910</v>
      </c>
      <c r="B912" s="27" t="s">
        <v>1267</v>
      </c>
      <c r="C912" s="176">
        <v>800</v>
      </c>
      <c r="D912" s="27" t="s">
        <v>1268</v>
      </c>
      <c r="E912" s="10" t="s">
        <v>4017</v>
      </c>
      <c r="F912" s="26" t="s">
        <v>1240</v>
      </c>
    </row>
    <row r="913" spans="1:6" ht="58.5" customHeight="1">
      <c r="A913" s="297">
        <v>911</v>
      </c>
      <c r="B913" s="27" t="s">
        <v>2463</v>
      </c>
      <c r="C913" s="176">
        <v>100</v>
      </c>
      <c r="D913" s="27" t="s">
        <v>1271</v>
      </c>
      <c r="E913" s="10" t="s">
        <v>4017</v>
      </c>
      <c r="F913" s="26" t="s">
        <v>1240</v>
      </c>
    </row>
    <row r="914" spans="1:6" s="13" customFormat="1" ht="58.5" customHeight="1">
      <c r="A914" s="297">
        <v>912</v>
      </c>
      <c r="B914" s="27" t="s">
        <v>1273</v>
      </c>
      <c r="C914" s="176">
        <v>500</v>
      </c>
      <c r="D914" s="14" t="s">
        <v>1274</v>
      </c>
      <c r="E914" s="10" t="s">
        <v>4017</v>
      </c>
      <c r="F914" s="26" t="s">
        <v>1240</v>
      </c>
    </row>
    <row r="915" spans="1:6" ht="58.5" customHeight="1">
      <c r="A915" s="297">
        <v>913</v>
      </c>
      <c r="B915" s="27" t="s">
        <v>3883</v>
      </c>
      <c r="C915" s="176">
        <v>60</v>
      </c>
      <c r="D915" s="14" t="s">
        <v>244</v>
      </c>
      <c r="E915" s="10" t="s">
        <v>4353</v>
      </c>
      <c r="F915" s="26" t="s">
        <v>1240</v>
      </c>
    </row>
    <row r="916" spans="1:6" ht="58.5" customHeight="1">
      <c r="A916" s="297">
        <v>914</v>
      </c>
      <c r="B916" s="27" t="s">
        <v>3884</v>
      </c>
      <c r="C916" s="176">
        <v>378</v>
      </c>
      <c r="D916" s="27" t="s">
        <v>1280</v>
      </c>
      <c r="E916" s="10" t="s">
        <v>4354</v>
      </c>
      <c r="F916" s="26" t="s">
        <v>1240</v>
      </c>
    </row>
    <row r="917" spans="1:6" ht="58.5" customHeight="1">
      <c r="A917" s="297">
        <v>915</v>
      </c>
      <c r="B917" s="14" t="s">
        <v>2464</v>
      </c>
      <c r="C917" s="176">
        <v>450</v>
      </c>
      <c r="D917" s="14" t="s">
        <v>1282</v>
      </c>
      <c r="E917" s="10" t="s">
        <v>4017</v>
      </c>
      <c r="F917" s="26" t="s">
        <v>1240</v>
      </c>
    </row>
    <row r="918" spans="1:6" ht="58.5" customHeight="1">
      <c r="A918" s="297">
        <v>916</v>
      </c>
      <c r="B918" s="134" t="s">
        <v>1538</v>
      </c>
      <c r="C918" s="176">
        <v>400</v>
      </c>
      <c r="D918" s="14" t="s">
        <v>2113</v>
      </c>
      <c r="E918" s="10" t="s">
        <v>4017</v>
      </c>
      <c r="F918" s="26" t="s">
        <v>1240</v>
      </c>
    </row>
    <row r="919" spans="1:6" ht="58.5" customHeight="1">
      <c r="A919" s="297">
        <v>917</v>
      </c>
      <c r="B919" s="27" t="s">
        <v>3885</v>
      </c>
      <c r="C919" s="176">
        <v>320</v>
      </c>
      <c r="D919" s="14" t="s">
        <v>244</v>
      </c>
      <c r="E919" s="10" t="s">
        <v>3992</v>
      </c>
      <c r="F919" s="26" t="s">
        <v>1240</v>
      </c>
    </row>
    <row r="920" spans="1:6" ht="58.5" customHeight="1">
      <c r="A920" s="297">
        <v>918</v>
      </c>
      <c r="B920" s="27" t="s">
        <v>301</v>
      </c>
      <c r="C920" s="176">
        <v>600</v>
      </c>
      <c r="D920" s="14" t="s">
        <v>1608</v>
      </c>
      <c r="E920" s="10" t="s">
        <v>4017</v>
      </c>
      <c r="F920" s="26" t="s">
        <v>1240</v>
      </c>
    </row>
    <row r="921" spans="1:6" ht="58.5" customHeight="1">
      <c r="A921" s="297">
        <v>919</v>
      </c>
      <c r="B921" s="27" t="s">
        <v>3361</v>
      </c>
      <c r="C921" s="176">
        <v>3107</v>
      </c>
      <c r="D921" s="27" t="s">
        <v>1238</v>
      </c>
      <c r="E921" s="10" t="s">
        <v>4017</v>
      </c>
      <c r="F921" s="26" t="s">
        <v>1240</v>
      </c>
    </row>
    <row r="922" spans="1:6" ht="58.5" customHeight="1">
      <c r="A922" s="297">
        <v>920</v>
      </c>
      <c r="B922" s="27" t="s">
        <v>928</v>
      </c>
      <c r="C922" s="176">
        <v>280</v>
      </c>
      <c r="D922" s="27" t="s">
        <v>1552</v>
      </c>
      <c r="E922" s="10" t="s">
        <v>4355</v>
      </c>
      <c r="F922" s="26" t="s">
        <v>1240</v>
      </c>
    </row>
    <row r="923" spans="1:6" ht="58.5" customHeight="1">
      <c r="A923" s="297">
        <v>921</v>
      </c>
      <c r="B923" s="27" t="s">
        <v>2465</v>
      </c>
      <c r="C923" s="176">
        <v>1769</v>
      </c>
      <c r="D923" s="27" t="s">
        <v>2992</v>
      </c>
      <c r="E923" s="10" t="s">
        <v>4017</v>
      </c>
      <c r="F923" s="26" t="s">
        <v>1240</v>
      </c>
    </row>
    <row r="924" spans="1:6" ht="58.5" customHeight="1">
      <c r="A924" s="297">
        <v>922</v>
      </c>
      <c r="B924" s="27" t="s">
        <v>931</v>
      </c>
      <c r="C924" s="176">
        <v>700</v>
      </c>
      <c r="D924" s="27" t="s">
        <v>932</v>
      </c>
      <c r="E924" s="10" t="s">
        <v>4017</v>
      </c>
      <c r="F924" s="26" t="s">
        <v>1240</v>
      </c>
    </row>
    <row r="925" spans="1:6" ht="58.5" customHeight="1">
      <c r="A925" s="297">
        <v>923</v>
      </c>
      <c r="B925" s="14" t="s">
        <v>934</v>
      </c>
      <c r="C925" s="176">
        <v>200</v>
      </c>
      <c r="D925" s="14" t="s">
        <v>3886</v>
      </c>
      <c r="E925" s="10" t="s">
        <v>4356</v>
      </c>
      <c r="F925" s="26" t="s">
        <v>1240</v>
      </c>
    </row>
    <row r="926" spans="1:6" ht="58.5" customHeight="1">
      <c r="A926" s="297">
        <v>924</v>
      </c>
      <c r="B926" s="14" t="s">
        <v>2466</v>
      </c>
      <c r="C926" s="176">
        <v>1450</v>
      </c>
      <c r="D926" s="14" t="s">
        <v>1287</v>
      </c>
      <c r="E926" s="10" t="s">
        <v>3989</v>
      </c>
      <c r="F926" s="26" t="s">
        <v>1240</v>
      </c>
    </row>
    <row r="927" spans="1:6" ht="58.5" customHeight="1">
      <c r="A927" s="297">
        <v>925</v>
      </c>
      <c r="B927" s="27" t="s">
        <v>1289</v>
      </c>
      <c r="C927" s="176">
        <v>80</v>
      </c>
      <c r="D927" s="27" t="s">
        <v>1290</v>
      </c>
      <c r="E927" s="10" t="s">
        <v>4017</v>
      </c>
      <c r="F927" s="26" t="s">
        <v>1240</v>
      </c>
    </row>
    <row r="928" spans="1:6" ht="58.5" customHeight="1">
      <c r="A928" s="297">
        <v>926</v>
      </c>
      <c r="B928" s="27" t="s">
        <v>4366</v>
      </c>
      <c r="C928" s="176">
        <v>350</v>
      </c>
      <c r="D928" s="80" t="s">
        <v>1293</v>
      </c>
      <c r="E928" s="10" t="s">
        <v>4017</v>
      </c>
      <c r="F928" s="26" t="s">
        <v>1240</v>
      </c>
    </row>
    <row r="929" spans="1:6" ht="58.5" customHeight="1">
      <c r="A929" s="297">
        <v>927</v>
      </c>
      <c r="B929" s="27" t="s">
        <v>3935</v>
      </c>
      <c r="C929" s="176">
        <v>400</v>
      </c>
      <c r="D929" s="80" t="s">
        <v>2001</v>
      </c>
      <c r="E929" s="10" t="s">
        <v>4357</v>
      </c>
      <c r="F929" s="26" t="s">
        <v>1240</v>
      </c>
    </row>
    <row r="930" spans="1:6" ht="58.5" customHeight="1">
      <c r="A930" s="297">
        <v>928</v>
      </c>
      <c r="B930" s="27" t="s">
        <v>3904</v>
      </c>
      <c r="C930" s="176">
        <v>1899</v>
      </c>
      <c r="D930" s="27" t="s">
        <v>1299</v>
      </c>
      <c r="E930" s="10" t="s">
        <v>4017</v>
      </c>
      <c r="F930" s="26" t="s">
        <v>1240</v>
      </c>
    </row>
    <row r="931" spans="1:6" ht="58.5" customHeight="1">
      <c r="A931" s="297">
        <v>929</v>
      </c>
      <c r="B931" s="27" t="s">
        <v>2469</v>
      </c>
      <c r="C931" s="176">
        <v>100</v>
      </c>
      <c r="D931" s="80" t="s">
        <v>2997</v>
      </c>
      <c r="E931" s="10" t="s">
        <v>4017</v>
      </c>
      <c r="F931" s="26" t="s">
        <v>1240</v>
      </c>
    </row>
    <row r="932" spans="1:6" ht="58.5" customHeight="1">
      <c r="A932" s="297">
        <v>930</v>
      </c>
      <c r="B932" s="27" t="s">
        <v>3362</v>
      </c>
      <c r="C932" s="176">
        <v>400</v>
      </c>
      <c r="D932" s="27" t="s">
        <v>2999</v>
      </c>
      <c r="E932" s="10" t="s">
        <v>4358</v>
      </c>
      <c r="F932" s="26" t="s">
        <v>1240</v>
      </c>
    </row>
    <row r="933" spans="1:6" ht="58.5" customHeight="1">
      <c r="A933" s="297">
        <v>931</v>
      </c>
      <c r="B933" s="75" t="s">
        <v>2471</v>
      </c>
      <c r="C933" s="176">
        <v>500</v>
      </c>
      <c r="D933" s="14" t="s">
        <v>3003</v>
      </c>
      <c r="E933" s="10" t="s">
        <v>4019</v>
      </c>
      <c r="F933" s="9" t="s">
        <v>1240</v>
      </c>
    </row>
    <row r="934" spans="1:6" ht="58.5" customHeight="1">
      <c r="A934" s="297">
        <v>932</v>
      </c>
      <c r="B934" s="27" t="s">
        <v>3224</v>
      </c>
      <c r="C934" s="176">
        <v>150</v>
      </c>
      <c r="D934" s="80" t="s">
        <v>75</v>
      </c>
      <c r="E934" s="10" t="s">
        <v>4359</v>
      </c>
      <c r="F934" s="26" t="s">
        <v>1240</v>
      </c>
    </row>
    <row r="935" spans="1:6" ht="58.5" customHeight="1">
      <c r="A935" s="297">
        <v>933</v>
      </c>
      <c r="B935" s="27" t="s">
        <v>3225</v>
      </c>
      <c r="C935" s="176">
        <v>150</v>
      </c>
      <c r="D935" s="80" t="s">
        <v>3887</v>
      </c>
      <c r="E935" s="10" t="s">
        <v>4017</v>
      </c>
      <c r="F935" s="26" t="s">
        <v>1240</v>
      </c>
    </row>
    <row r="936" spans="1:6" ht="58.5" customHeight="1">
      <c r="A936" s="297">
        <v>934</v>
      </c>
      <c r="B936" s="27" t="s">
        <v>3516</v>
      </c>
      <c r="C936" s="176">
        <v>600</v>
      </c>
      <c r="D936" s="80" t="s">
        <v>3888</v>
      </c>
      <c r="E936" s="10" t="s">
        <v>4360</v>
      </c>
      <c r="F936" s="26" t="s">
        <v>3889</v>
      </c>
    </row>
    <row r="937" spans="1:6" ht="58.5" customHeight="1">
      <c r="A937" s="297">
        <v>935</v>
      </c>
      <c r="B937" s="14" t="s">
        <v>1300</v>
      </c>
      <c r="C937" s="176">
        <v>900</v>
      </c>
      <c r="D937" s="14" t="s">
        <v>1301</v>
      </c>
      <c r="E937" s="10" t="s">
        <v>4017</v>
      </c>
      <c r="F937" s="26" t="s">
        <v>1302</v>
      </c>
    </row>
    <row r="938" spans="1:6" ht="58.5" customHeight="1">
      <c r="A938" s="297">
        <v>936</v>
      </c>
      <c r="B938" s="14" t="s">
        <v>1304</v>
      </c>
      <c r="C938" s="176">
        <v>4500</v>
      </c>
      <c r="D938" s="14" t="s">
        <v>1305</v>
      </c>
      <c r="E938" s="10" t="s">
        <v>4361</v>
      </c>
      <c r="F938" s="26" t="s">
        <v>1302</v>
      </c>
    </row>
    <row r="939" spans="1:6" ht="58.5" customHeight="1">
      <c r="A939" s="297">
        <v>937</v>
      </c>
      <c r="B939" s="14" t="s">
        <v>1308</v>
      </c>
      <c r="C939" s="176">
        <v>70</v>
      </c>
      <c r="D939" s="14" t="s">
        <v>3009</v>
      </c>
      <c r="E939" s="10" t="s">
        <v>4017</v>
      </c>
      <c r="F939" s="26" t="s">
        <v>1302</v>
      </c>
    </row>
    <row r="940" spans="1:6" s="13" customFormat="1" ht="58.5" customHeight="1">
      <c r="A940" s="297">
        <v>938</v>
      </c>
      <c r="B940" s="14" t="s">
        <v>1962</v>
      </c>
      <c r="C940" s="176">
        <v>30</v>
      </c>
      <c r="D940" s="14" t="s">
        <v>3011</v>
      </c>
      <c r="E940" s="10" t="s">
        <v>4296</v>
      </c>
      <c r="F940" s="26" t="s">
        <v>1302</v>
      </c>
    </row>
    <row r="941" spans="1:6" ht="58.5" customHeight="1">
      <c r="A941" s="297">
        <v>939</v>
      </c>
      <c r="B941" s="14" t="s">
        <v>1311</v>
      </c>
      <c r="C941" s="176">
        <v>75</v>
      </c>
      <c r="D941" s="14" t="s">
        <v>3012</v>
      </c>
      <c r="E941" s="10" t="s">
        <v>4017</v>
      </c>
      <c r="F941" s="26" t="s">
        <v>1302</v>
      </c>
    </row>
    <row r="942" spans="1:6" ht="58.5" customHeight="1">
      <c r="A942" s="297">
        <v>940</v>
      </c>
      <c r="B942" s="14" t="s">
        <v>1313</v>
      </c>
      <c r="C942" s="176">
        <v>165</v>
      </c>
      <c r="D942" s="14" t="s">
        <v>1314</v>
      </c>
      <c r="E942" s="10" t="s">
        <v>3992</v>
      </c>
      <c r="F942" s="26" t="s">
        <v>1302</v>
      </c>
    </row>
    <row r="943" spans="1:6" ht="58.5" customHeight="1">
      <c r="A943" s="297">
        <v>941</v>
      </c>
      <c r="B943" s="14" t="s">
        <v>1316</v>
      </c>
      <c r="C943" s="176">
        <v>1000</v>
      </c>
      <c r="D943" s="14" t="s">
        <v>1317</v>
      </c>
      <c r="E943" s="10" t="s">
        <v>4017</v>
      </c>
      <c r="F943" s="26" t="s">
        <v>1302</v>
      </c>
    </row>
    <row r="944" spans="1:6" ht="58.5" customHeight="1">
      <c r="A944" s="297">
        <v>942</v>
      </c>
      <c r="B944" s="14" t="s">
        <v>2474</v>
      </c>
      <c r="C944" s="176">
        <v>330</v>
      </c>
      <c r="D944" s="8" t="s">
        <v>1318</v>
      </c>
      <c r="E944" s="10" t="s">
        <v>4017</v>
      </c>
      <c r="F944" s="26" t="s">
        <v>1302</v>
      </c>
    </row>
    <row r="945" spans="1:6" ht="58.5" customHeight="1">
      <c r="A945" s="297">
        <v>943</v>
      </c>
      <c r="B945" s="14" t="s">
        <v>1320</v>
      </c>
      <c r="C945" s="176">
        <v>950</v>
      </c>
      <c r="D945" s="14" t="s">
        <v>1321</v>
      </c>
      <c r="E945" s="10" t="s">
        <v>4017</v>
      </c>
      <c r="F945" s="26" t="s">
        <v>1302</v>
      </c>
    </row>
    <row r="946" spans="1:6" ht="58.5" customHeight="1">
      <c r="A946" s="297">
        <v>944</v>
      </c>
      <c r="B946" s="14" t="s">
        <v>1323</v>
      </c>
      <c r="C946" s="176">
        <v>1952</v>
      </c>
      <c r="D946" s="14" t="s">
        <v>1324</v>
      </c>
      <c r="E946" s="10" t="s">
        <v>4017</v>
      </c>
      <c r="F946" s="26" t="s">
        <v>1302</v>
      </c>
    </row>
    <row r="947" spans="1:6" ht="58.5" customHeight="1">
      <c r="A947" s="297">
        <v>945</v>
      </c>
      <c r="B947" s="14" t="s">
        <v>2475</v>
      </c>
      <c r="C947" s="176">
        <v>1355</v>
      </c>
      <c r="D947" s="14" t="s">
        <v>3013</v>
      </c>
      <c r="E947" s="10" t="s">
        <v>4017</v>
      </c>
      <c r="F947" s="26" t="s">
        <v>1302</v>
      </c>
    </row>
    <row r="948" spans="1:6" ht="58.5" customHeight="1">
      <c r="A948" s="297">
        <v>946</v>
      </c>
      <c r="B948" s="14" t="s">
        <v>1326</v>
      </c>
      <c r="C948" s="176">
        <v>220</v>
      </c>
      <c r="D948" s="14" t="s">
        <v>1327</v>
      </c>
      <c r="E948" s="10" t="s">
        <v>4017</v>
      </c>
      <c r="F948" s="26" t="s">
        <v>1302</v>
      </c>
    </row>
    <row r="949" spans="1:6" ht="58.5" customHeight="1">
      <c r="A949" s="297">
        <v>947</v>
      </c>
      <c r="B949" s="14" t="s">
        <v>1329</v>
      </c>
      <c r="C949" s="176">
        <v>120</v>
      </c>
      <c r="D949" s="14" t="s">
        <v>1330</v>
      </c>
      <c r="E949" s="10" t="s">
        <v>3992</v>
      </c>
      <c r="F949" s="26" t="s">
        <v>1302</v>
      </c>
    </row>
    <row r="950" spans="1:6" ht="58.5" customHeight="1">
      <c r="A950" s="297">
        <v>948</v>
      </c>
      <c r="B950" s="27" t="s">
        <v>2476</v>
      </c>
      <c r="C950" s="176">
        <v>4500</v>
      </c>
      <c r="D950" s="27" t="s">
        <v>1332</v>
      </c>
      <c r="E950" s="10" t="s">
        <v>4017</v>
      </c>
      <c r="F950" s="79" t="s">
        <v>1302</v>
      </c>
    </row>
    <row r="951" spans="1:6" ht="58.5" customHeight="1">
      <c r="A951" s="297">
        <v>949</v>
      </c>
      <c r="B951" s="14" t="s">
        <v>3890</v>
      </c>
      <c r="C951" s="176">
        <v>1000</v>
      </c>
      <c r="D951" s="14" t="s">
        <v>1335</v>
      </c>
      <c r="E951" s="10" t="s">
        <v>3992</v>
      </c>
      <c r="F951" s="26" t="s">
        <v>1302</v>
      </c>
    </row>
    <row r="952" spans="1:6" ht="58.5" customHeight="1">
      <c r="A952" s="297">
        <v>950</v>
      </c>
      <c r="B952" s="14" t="s">
        <v>1340</v>
      </c>
      <c r="C952" s="176">
        <v>600</v>
      </c>
      <c r="D952" s="14" t="s">
        <v>1341</v>
      </c>
      <c r="E952" s="10" t="s">
        <v>4017</v>
      </c>
      <c r="F952" s="26" t="s">
        <v>1302</v>
      </c>
    </row>
    <row r="953" spans="1:6" ht="58.5" customHeight="1">
      <c r="A953" s="297">
        <v>951</v>
      </c>
      <c r="B953" s="14" t="s">
        <v>3517</v>
      </c>
      <c r="C953" s="176">
        <v>720</v>
      </c>
      <c r="D953" s="14" t="s">
        <v>3518</v>
      </c>
      <c r="E953" s="10" t="s">
        <v>4017</v>
      </c>
      <c r="F953" s="26" t="s">
        <v>1302</v>
      </c>
    </row>
  </sheetData>
  <sheetProtection/>
  <autoFilter ref="A2:F953"/>
  <mergeCells count="1">
    <mergeCell ref="A1:F1"/>
  </mergeCells>
  <conditionalFormatting sqref="E393:E430 E59:E73 E819:E828 E832:E867 E873:E901 E204 E903:E953 E88:E91 E95:E111 E113:E120 E130:E143 E145:E155 E433:E448 E450:E451 E529:E537 E75:E86 E453:E465 E467:E485 E487:E523 E18:E22 E37:E50 E53:E57 E9:E14 E388 E24:E26 E189:E193 E357 E360:E362 E364:E368 E370:E372 E376:E378 E763:E782 E784:E815 E641:E697 E621 E699:E760 E585:E619 E322:E339 E341:E347 E381:E386 E206:E312 E159:E187">
    <cfRule type="cellIs" priority="3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
    <cfRule type="cellIs" priority="1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E5">
    <cfRule type="cellIs" priority="1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E16">
    <cfRule type="cellIs" priority="1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
    <cfRule type="cellIs" priority="1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
    <cfRule type="cellIs" priority="1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2:E94">
    <cfRule type="cellIs" priority="1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2">
    <cfRule type="cellIs" priority="1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1:E124">
    <cfRule type="cellIs" priority="1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5">
    <cfRule type="cellIs" priority="1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5:E526">
    <cfRule type="cellIs" priority="1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7">
    <cfRule type="cellIs" priority="1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8">
    <cfRule type="cellIs" priority="1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9">
    <cfRule type="cellIs" priority="1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
    <cfRule type="cellIs" priority="1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
    <cfRule type="cellIs" priority="1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2">
    <cfRule type="cellIs" priority="1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6">
    <cfRule type="cellIs" priority="1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2">
    <cfRule type="cellIs" priority="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2:E640">
    <cfRule type="cellIs" priority="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2">
    <cfRule type="cellIs" priority="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3">
    <cfRule type="cellIs" priority="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1">
    <cfRule type="cellIs" priority="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E36">
    <cfRule type="cellIs" priority="1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
    <cfRule type="cellIs" priority="1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
    <cfRule type="cellIs" priority="1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E8">
    <cfRule type="cellIs" priority="1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7:E818">
    <cfRule type="cellIs" priority="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2:E355">
    <cfRule type="cellIs" priority="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6">
    <cfRule type="cellIs" priority="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8">
    <cfRule type="cellIs" priority="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9">
    <cfRule type="cellIs" priority="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3">
    <cfRule type="cellIs" priority="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9">
    <cfRule type="cellIs" priority="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4">
    <cfRule type="cellIs" priority="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5">
    <cfRule type="cellIs" priority="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7">
    <cfRule type="cellIs" priority="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8:E582">
    <cfRule type="cellIs" priority="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98">
    <cfRule type="cellIs" priority="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9">
    <cfRule type="cellIs" priority="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0">
    <cfRule type="cellIs" priority="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6">
    <cfRule type="cellIs" priority="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3">
    <cfRule type="cellIs" priority="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88">
    <cfRule type="cellIs" priority="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5">
    <cfRule type="cellIs" priority="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4">
    <cfRule type="cellIs" priority="1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6:E158">
    <cfRule type="cellIs" priority="1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1:E432">
    <cfRule type="cellIs" priority="1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4">
    <cfRule type="cellIs" priority="1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1">
    <cfRule type="cellIs" priority="1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2">
    <cfRule type="cellIs" priority="1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0">
    <cfRule type="cellIs" priority="1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9">
    <cfRule type="cellIs" priority="1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3:E316">
    <cfRule type="cellIs" priority="1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0">
    <cfRule type="cellIs" priority="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
    <cfRule type="cellIs" priority="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8">
    <cfRule type="cellIs" priority="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3">
    <cfRule type="cellIs" priority="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9">
    <cfRule type="cellIs" priority="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7:E128">
    <cfRule type="cellIs" priority="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6">
    <cfRule type="cellIs" priority="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0:E831">
    <cfRule type="cellIs" priority="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0">
    <cfRule type="cellIs" priority="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68:E872">
    <cfRule type="cellIs" priority="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0">
    <cfRule type="cellIs" priority="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4">
    <cfRule type="cellIs" priority="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3">
    <cfRule type="cellIs" priority="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9">
    <cfRule type="cellIs" priority="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7">
    <cfRule type="cellIs" priority="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8:E321">
    <cfRule type="cellIs" priority="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9">
    <cfRule type="cellIs" priority="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2">
    <cfRule type="cellIs" priority="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8">
    <cfRule type="cellIs" priority="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4:E196">
    <cfRule type="cellIs" priority="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9">
    <cfRule type="cellIs" priority="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7">
    <cfRule type="cellIs" priority="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6">
    <cfRule type="cellIs" priority="1" dxfId="0" operator="notEqual" stopIfTrue="1">
      <formula>IF(補助金一覧!#REF!="",CONCATENATE(補助金一覧!#REF!,補助金一覧!#REF!,補助金一覧!#REF!,補助金一覧!#REF!),CONCATENATE(補助金一覧!#REF!,補助金一覧!#REF!,補助金一覧!#REF!,補助金一覧!#REF!))</formula>
    </cfRule>
  </conditionalFormatting>
  <dataValidations count="1">
    <dataValidation type="custom" allowBlank="1" showInputMessage="1" showErrorMessage="1" errorTitle="入力禁止" error="左欄の入力結果が自動で反映されます" sqref="E783">
      <formula1>"a"</formula1>
    </dataValidation>
  </dataValidations>
  <printOptions horizontalCentered="1"/>
  <pageMargins left="0.5905511811023623" right="0.5905511811023623" top="0.5905511811023623" bottom="0.5905511811023623" header="0.5118110236220472" footer="0.3937007874015748"/>
  <pageSetup cellComments="asDisplayed" firstPageNumber="3" useFirstPageNumber="1" fitToHeight="0" horizontalDpi="600" verticalDpi="600" orientation="portrait" paperSize="9" scale="65" r:id="rId1"/>
  <headerFooter alignWithMargins="0">
    <oddFooter>&amp;C&amp;"HG丸ｺﾞｼｯｸM-PRO,標準"-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2014-08-21T06:18:44Z</dcterms:created>
  <dcterms:modified xsi:type="dcterms:W3CDTF">2016-02-25T07:43:22Z</dcterms:modified>
  <cp:category/>
  <cp:version/>
  <cp:contentType/>
  <cp:contentStatus/>
</cp:coreProperties>
</file>