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ECF98A79-7FE6-465D-B83F-98D9FF512F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(3)" sheetId="1" r:id="rId1"/>
  </sheets>
  <definedNames>
    <definedName name="_xlnm.Print_Area" localSheetId="0">'4(3)'!$A$1:$P$107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" l="1"/>
  <c r="M104" i="1" l="1"/>
  <c r="K104" i="1"/>
  <c r="I104" i="1"/>
  <c r="G104" i="1"/>
  <c r="E104" i="1"/>
  <c r="C104" i="1"/>
  <c r="E101" i="1"/>
  <c r="O103" i="1"/>
  <c r="I102" i="1" s="1"/>
  <c r="O100" i="1"/>
  <c r="I101" i="1" s="1"/>
  <c r="E93" i="1"/>
  <c r="K93" i="1"/>
  <c r="I93" i="1"/>
  <c r="G93" i="1"/>
  <c r="C93" i="1"/>
  <c r="M92" i="1"/>
  <c r="G91" i="1" s="1"/>
  <c r="M89" i="1"/>
  <c r="I80" i="1"/>
  <c r="I79" i="1"/>
  <c r="G81" i="1"/>
  <c r="K60" i="1"/>
  <c r="I71" i="1"/>
  <c r="G71" i="1"/>
  <c r="K101" i="1" l="1"/>
  <c r="M101" i="1"/>
  <c r="C101" i="1"/>
  <c r="G101" i="1"/>
  <c r="O101" i="1" s="1"/>
  <c r="K90" i="1"/>
  <c r="C90" i="1"/>
  <c r="E90" i="1"/>
  <c r="I90" i="1"/>
  <c r="G90" i="1"/>
  <c r="C102" i="1"/>
  <c r="K102" i="1"/>
  <c r="G102" i="1"/>
  <c r="E102" i="1"/>
  <c r="M102" i="1"/>
  <c r="C91" i="1"/>
  <c r="K91" i="1"/>
  <c r="I91" i="1"/>
  <c r="E91" i="1"/>
  <c r="E81" i="1"/>
  <c r="C81" i="1"/>
  <c r="E71" i="1"/>
  <c r="I73" i="1" s="1"/>
  <c r="C71" i="1"/>
  <c r="I62" i="1"/>
  <c r="G62" i="1"/>
  <c r="E62" i="1"/>
  <c r="C62" i="1"/>
  <c r="K61" i="1"/>
  <c r="I54" i="1"/>
  <c r="I52" i="1"/>
  <c r="G52" i="1"/>
  <c r="E52" i="1"/>
  <c r="C52" i="1"/>
  <c r="K51" i="1"/>
  <c r="K50" i="1"/>
  <c r="I43" i="1"/>
  <c r="G43" i="1"/>
  <c r="E43" i="1"/>
  <c r="C43" i="1"/>
  <c r="C41" i="1"/>
  <c r="K39" i="1"/>
  <c r="K31" i="1"/>
  <c r="I31" i="1"/>
  <c r="G31" i="1"/>
  <c r="E31" i="1"/>
  <c r="C31" i="1"/>
  <c r="M30" i="1"/>
  <c r="M29" i="1"/>
  <c r="K21" i="1"/>
  <c r="K23" i="1" s="1"/>
  <c r="I21" i="1"/>
  <c r="G21" i="1"/>
  <c r="E21" i="1"/>
  <c r="E23" i="1" s="1"/>
  <c r="C21" i="1"/>
  <c r="M20" i="1"/>
  <c r="M19" i="1"/>
  <c r="M18" i="1"/>
  <c r="K10" i="1"/>
  <c r="K12" i="1" s="1"/>
  <c r="I10" i="1"/>
  <c r="G10" i="1"/>
  <c r="E10" i="1"/>
  <c r="C10" i="1"/>
  <c r="M9" i="1"/>
  <c r="M8" i="1"/>
  <c r="M7" i="1"/>
  <c r="G40" i="1" l="1"/>
  <c r="C40" i="1"/>
  <c r="I40" i="1"/>
  <c r="E40" i="1"/>
  <c r="K40" i="1" s="1"/>
  <c r="E54" i="1"/>
  <c r="E83" i="1"/>
  <c r="G83" i="1"/>
  <c r="G12" i="1"/>
  <c r="G54" i="1"/>
  <c r="K62" i="1"/>
  <c r="K71" i="1"/>
  <c r="M90" i="1"/>
  <c r="C83" i="1"/>
  <c r="I81" i="1"/>
  <c r="G82" i="1" s="1"/>
  <c r="I12" i="1"/>
  <c r="O102" i="1"/>
  <c r="M91" i="1"/>
  <c r="I41" i="1"/>
  <c r="M21" i="1"/>
  <c r="C22" i="1" s="1"/>
  <c r="E33" i="1"/>
  <c r="E12" i="1"/>
  <c r="G33" i="1"/>
  <c r="E41" i="1"/>
  <c r="K52" i="1"/>
  <c r="I53" i="1" s="1"/>
  <c r="C73" i="1"/>
  <c r="M10" i="1"/>
  <c r="I11" i="1" s="1"/>
  <c r="I33" i="1"/>
  <c r="E73" i="1"/>
  <c r="G73" i="1"/>
  <c r="G23" i="1"/>
  <c r="I23" i="1"/>
  <c r="C33" i="1"/>
  <c r="K33" i="1"/>
  <c r="E63" i="1"/>
  <c r="E64" i="1"/>
  <c r="C12" i="1"/>
  <c r="C23" i="1"/>
  <c r="M31" i="1"/>
  <c r="G41" i="1"/>
  <c r="C54" i="1"/>
  <c r="G64" i="1"/>
  <c r="G63" i="1"/>
  <c r="C63" i="1"/>
  <c r="C64" i="1"/>
  <c r="I64" i="1"/>
  <c r="I63" i="1"/>
  <c r="K22" i="1" l="1"/>
  <c r="G11" i="1"/>
  <c r="G53" i="1"/>
  <c r="I22" i="1"/>
  <c r="G22" i="1"/>
  <c r="K63" i="1"/>
  <c r="E22" i="1"/>
  <c r="K11" i="1"/>
  <c r="C11" i="1"/>
  <c r="C82" i="1"/>
  <c r="E82" i="1"/>
  <c r="K41" i="1"/>
  <c r="I72" i="1"/>
  <c r="G72" i="1"/>
  <c r="E53" i="1"/>
  <c r="E72" i="1"/>
  <c r="E11" i="1"/>
  <c r="C53" i="1"/>
  <c r="C72" i="1"/>
  <c r="G32" i="1"/>
  <c r="E32" i="1"/>
  <c r="C32" i="1"/>
  <c r="I32" i="1"/>
  <c r="M22" i="1"/>
  <c r="K32" i="1"/>
  <c r="K53" i="1" l="1"/>
  <c r="M32" i="1"/>
  <c r="M11" i="1"/>
  <c r="I82" i="1"/>
</calcChain>
</file>

<file path=xl/sharedStrings.xml><?xml version="1.0" encoding="utf-8"?>
<sst xmlns="http://schemas.openxmlformats.org/spreadsheetml/2006/main" count="236" uniqueCount="116">
  <si>
    <t>神奈川県第１区</t>
    <rPh sb="0" eb="4">
      <t>カナガワケン</t>
    </rPh>
    <rPh sb="4" eb="5">
      <t>ダイ</t>
    </rPh>
    <rPh sb="6" eb="7">
      <t>ク</t>
    </rPh>
    <phoneticPr fontId="2"/>
  </si>
  <si>
    <t>中区</t>
    <rPh sb="0" eb="2">
      <t>ナカク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</si>
  <si>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</si>
  <si>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</si>
  <si>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計</t>
    <rPh sb="0" eb="1">
      <t>ケイ</t>
    </rPh>
    <phoneticPr fontId="2"/>
  </si>
  <si>
    <t>得票率(％)</t>
    <rPh sb="0" eb="3">
      <t>トクヒョウリツ</t>
    </rPh>
    <phoneticPr fontId="2"/>
  </si>
  <si>
    <t>惜敗率(％)</t>
    <rPh sb="0" eb="3">
      <t>セキハイリツ</t>
    </rPh>
    <phoneticPr fontId="2"/>
  </si>
  <si>
    <t>日本維新の会</t>
    <rPh sb="0" eb="4">
      <t>ニホンイシン</t>
    </rPh>
    <rPh sb="5" eb="6">
      <t>カイ</t>
    </rPh>
    <phoneticPr fontId="2"/>
  </si>
  <si>
    <t>当</t>
    <rPh sb="0" eb="1">
      <t>トウ</t>
    </rPh>
    <phoneticPr fontId="2"/>
  </si>
  <si>
    <t>得票総数</t>
    <rPh sb="0" eb="4">
      <t>トクヒョウソウスウ</t>
    </rPh>
    <phoneticPr fontId="2"/>
  </si>
  <si>
    <t>浅川　義治</t>
  </si>
  <si>
    <t>松本　純</t>
  </si>
  <si>
    <t>しのはら　豪</t>
  </si>
  <si>
    <t>すが　義偉</t>
  </si>
  <si>
    <t>立憲民主党</t>
    <phoneticPr fontId="2"/>
  </si>
  <si>
    <t>自由民主党</t>
    <rPh sb="0" eb="5">
      <t>ジユウミンシュトウ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</si>
  <si>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</si>
  <si>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</si>
  <si>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</si>
  <si>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神奈川県第２区</t>
    <rPh sb="0" eb="4">
      <t>カナガワケン</t>
    </rPh>
    <rPh sb="4" eb="5">
      <t>ダイ</t>
    </rPh>
    <rPh sb="6" eb="7">
      <t>ク</t>
    </rPh>
    <phoneticPr fontId="2"/>
  </si>
  <si>
    <t>神奈川県第３区</t>
    <rPh sb="0" eb="4">
      <t>カナガワケン</t>
    </rPh>
    <rPh sb="4" eb="5">
      <t>ダイ</t>
    </rPh>
    <rPh sb="6" eb="7">
      <t>ク</t>
    </rPh>
    <phoneticPr fontId="2"/>
  </si>
  <si>
    <t>中西　けんじ</t>
  </si>
  <si>
    <t>日本共産党</t>
    <rPh sb="0" eb="5">
      <t>ニホンキョウサントウ</t>
    </rPh>
    <phoneticPr fontId="2"/>
  </si>
  <si>
    <t>山本　ともひろ</t>
  </si>
  <si>
    <t>早稲田　ゆき</t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</si>
  <si>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</si>
  <si>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</si>
  <si>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栄区</t>
    <rPh sb="0" eb="2">
      <t>サカエク</t>
    </rPh>
    <phoneticPr fontId="2"/>
  </si>
  <si>
    <t>栄区の得票率(％)</t>
    <rPh sb="0" eb="2">
      <t>サカエク</t>
    </rPh>
    <rPh sb="3" eb="6">
      <t>トクヒョウリツ</t>
    </rPh>
    <phoneticPr fontId="2"/>
  </si>
  <si>
    <t>神奈川県第４区</t>
    <phoneticPr fontId="2"/>
  </si>
  <si>
    <t>神奈川県第５区</t>
    <rPh sb="0" eb="4">
      <t>カナガワケン</t>
    </rPh>
    <rPh sb="4" eb="5">
      <t>ダイ</t>
    </rPh>
    <rPh sb="6" eb="7">
      <t>ク</t>
    </rPh>
    <phoneticPr fontId="2"/>
  </si>
  <si>
    <t>山崎　誠</t>
  </si>
  <si>
    <t>さかい　学</t>
  </si>
  <si>
    <t>戸塚区</t>
    <rPh sb="0" eb="3">
      <t>トツカク</t>
    </rPh>
    <phoneticPr fontId="2"/>
  </si>
  <si>
    <t>泉区</t>
    <rPh sb="0" eb="2">
      <t>イズミク</t>
    </rPh>
    <phoneticPr fontId="2"/>
  </si>
  <si>
    <t>あおやぎ　陽一郎</t>
  </si>
  <si>
    <t>古川　なおき</t>
  </si>
  <si>
    <t>神奈川県第６区</t>
    <rPh sb="0" eb="4">
      <t>カナガワケン</t>
    </rPh>
    <rPh sb="4" eb="5">
      <t>ダイ</t>
    </rPh>
    <rPh sb="6" eb="7">
      <t>ク</t>
    </rPh>
    <phoneticPr fontId="2"/>
  </si>
  <si>
    <t>神奈川県第７区</t>
    <rPh sb="0" eb="4">
      <t>カナガワケン</t>
    </rPh>
    <rPh sb="4" eb="5">
      <t>ダイ</t>
    </rPh>
    <rPh sb="6" eb="7">
      <t>ク</t>
    </rPh>
    <phoneticPr fontId="2"/>
  </si>
  <si>
    <t>みたに　英弘</t>
  </si>
  <si>
    <t>江田　けんじ</t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</si>
  <si>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</si>
  <si>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</si>
  <si>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港北区</t>
    <rPh sb="0" eb="3">
      <t>コウホクク</t>
    </rPh>
    <phoneticPr fontId="2"/>
  </si>
  <si>
    <t>中谷　一馬</t>
  </si>
  <si>
    <t>鈴木　けいすけ</t>
  </si>
  <si>
    <t>自由民主党</t>
    <phoneticPr fontId="2"/>
  </si>
  <si>
    <t>神奈川県第８区</t>
    <rPh sb="0" eb="4">
      <t>カナガワケン</t>
    </rPh>
    <rPh sb="4" eb="5">
      <t>ダイ</t>
    </rPh>
    <rPh sb="6" eb="7">
      <t>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</si>
  <si>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</si>
  <si>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</si>
  <si>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法定得票数</t>
    <rPh sb="0" eb="5">
      <t>ホウテイトクヒョウスウ</t>
    </rPh>
    <phoneticPr fontId="2"/>
  </si>
  <si>
    <t>票</t>
    <rPh sb="0" eb="1">
      <t>ヒョウ</t>
    </rPh>
    <phoneticPr fontId="2"/>
  </si>
  <si>
    <t>供託物没収点</t>
    <rPh sb="0" eb="6">
      <t>キョウタクブツボッシュウテン</t>
    </rPh>
    <phoneticPr fontId="2"/>
  </si>
  <si>
    <t>（３）　候補者別得票数（小選挙区）</t>
    <rPh sb="4" eb="8">
      <t>コウホシャベツ</t>
    </rPh>
    <rPh sb="8" eb="11">
      <t>トクヒョウスウ</t>
    </rPh>
    <rPh sb="12" eb="16">
      <t>ショウセンキョク</t>
    </rPh>
    <phoneticPr fontId="2"/>
  </si>
  <si>
    <t>（第４区計）※１</t>
    <rPh sb="1" eb="2">
      <t>ダイ</t>
    </rPh>
    <rPh sb="3" eb="4">
      <t>ク</t>
    </rPh>
    <rPh sb="4" eb="5">
      <t>ケイ</t>
    </rPh>
    <phoneticPr fontId="2"/>
  </si>
  <si>
    <t>※「当」は当選人</t>
    <rPh sb="2" eb="3">
      <t>トウ</t>
    </rPh>
    <rPh sb="5" eb="7">
      <t>トウセン</t>
    </rPh>
    <rPh sb="7" eb="8">
      <t>ニン</t>
    </rPh>
    <phoneticPr fontId="2"/>
  </si>
  <si>
    <t>自由民主党</t>
  </si>
  <si>
    <t>日本共産党</t>
  </si>
  <si>
    <t>参政党</t>
  </si>
  <si>
    <t>立憲民主党</t>
  </si>
  <si>
    <t>蓮池　ゆきお</t>
  </si>
  <si>
    <t>いとう　まみこ</t>
  </si>
  <si>
    <t>れいわ新選組</t>
    <rPh sb="3" eb="6">
      <t>シンセングミ</t>
    </rPh>
    <phoneticPr fontId="2"/>
  </si>
  <si>
    <t>並木　まり子</t>
  </si>
  <si>
    <t>三好　りょう</t>
  </si>
  <si>
    <t>自由民主党</t>
    <rPh sb="0" eb="5">
      <t>ジユウミンシュトウ</t>
    </rPh>
    <phoneticPr fontId="2"/>
  </si>
  <si>
    <t>参政党</t>
    <rPh sb="0" eb="3">
      <t>サンセイトウ</t>
    </rPh>
    <phoneticPr fontId="2"/>
  </si>
  <si>
    <t>立憲民主党</t>
    <rPh sb="0" eb="5">
      <t>リッケン</t>
    </rPh>
    <phoneticPr fontId="2"/>
  </si>
  <si>
    <t>平本　こうじろう</t>
  </si>
  <si>
    <t>やなぎや　東三楼</t>
  </si>
  <si>
    <t>当</t>
    <rPh sb="0" eb="1">
      <t>ア</t>
    </rPh>
    <phoneticPr fontId="2"/>
  </si>
  <si>
    <t>立憲民主党</t>
    <rPh sb="0" eb="5">
      <t>リッケン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</si>
  <si>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</si>
  <si>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参政党</t>
    <rPh sb="0" eb="3">
      <t>サンセイトウ</t>
    </rPh>
    <phoneticPr fontId="2"/>
  </si>
  <si>
    <t>中村　たけと</t>
  </si>
  <si>
    <t>佐藤　かおり</t>
  </si>
  <si>
    <t>横山　せいご</t>
  </si>
  <si>
    <t>内田　えみこ</t>
  </si>
  <si>
    <t>日本維新の会</t>
    <rPh sb="0" eb="4">
      <t>ニホンイシン</t>
    </rPh>
    <rPh sb="5" eb="6">
      <t>カイ</t>
    </rPh>
    <phoneticPr fontId="2"/>
  </si>
  <si>
    <t>久坂　くにえ</t>
  </si>
  <si>
    <t>高宮　みち子</t>
  </si>
  <si>
    <t>加藤　ちか</t>
  </si>
  <si>
    <t>津野　てるひさ</t>
  </si>
  <si>
    <t>植木　まりこ</t>
  </si>
  <si>
    <t>しおさか　源一郎</t>
  </si>
  <si>
    <t>無所属</t>
    <rPh sb="0" eb="3">
      <t>ムショゾク</t>
    </rPh>
    <phoneticPr fontId="2"/>
  </si>
  <si>
    <t>飯田　よしき</t>
  </si>
  <si>
    <t>神奈川県第13区</t>
    <phoneticPr fontId="2"/>
  </si>
  <si>
    <t>瀬谷区</t>
    <rPh sb="0" eb="3">
      <t>セヤク</t>
    </rPh>
    <phoneticPr fontId="2"/>
  </si>
  <si>
    <t>太　ひでし</t>
  </si>
  <si>
    <t>京　としひで</t>
  </si>
  <si>
    <t>まるた　こう一郎</t>
  </si>
  <si>
    <t>早川　うた子</t>
  </si>
  <si>
    <t>石井　匡</t>
  </si>
  <si>
    <t>瀬谷区の得票率(％)</t>
    <rPh sb="0" eb="2">
      <t>セヤ</t>
    </rPh>
    <rPh sb="2" eb="3">
      <t>ク</t>
    </rPh>
    <rPh sb="4" eb="7">
      <t>トクヒョウリツ</t>
    </rPh>
    <phoneticPr fontId="2"/>
  </si>
  <si>
    <t>（第13区計）※２</t>
    <rPh sb="1" eb="2">
      <t>ダイ</t>
    </rPh>
    <rPh sb="4" eb="5">
      <t>ク</t>
    </rPh>
    <rPh sb="5" eb="6">
      <t>ケイ</t>
    </rPh>
    <phoneticPr fontId="2"/>
  </si>
  <si>
    <t>むなかた　富次郎</t>
  </si>
  <si>
    <t>大野　拓夫</t>
  </si>
  <si>
    <t>当</t>
    <rPh sb="0" eb="1">
      <t>ア</t>
    </rPh>
    <phoneticPr fontId="2"/>
  </si>
  <si>
    <t>神奈川県第19区</t>
    <phoneticPr fontId="2"/>
  </si>
  <si>
    <t>国民民主党</t>
    <rPh sb="0" eb="5">
      <t>コクミンミンシュトウ</t>
    </rPh>
    <phoneticPr fontId="2"/>
  </si>
  <si>
    <t>無所属</t>
    <rPh sb="0" eb="3">
      <t>ムショゾク</t>
    </rPh>
    <phoneticPr fontId="2"/>
  </si>
  <si>
    <t>横関　かつひろ</t>
  </si>
  <si>
    <t>そえだ　勝</t>
  </si>
  <si>
    <t>くさま　剛</t>
  </si>
  <si>
    <t>深作　ヘスス</t>
  </si>
  <si>
    <t>佐藤　たかし</t>
  </si>
  <si>
    <t>木吉　小百合</t>
  </si>
  <si>
    <t>（第19区計）※３</t>
    <rPh sb="1" eb="2">
      <t>ダイ</t>
    </rPh>
    <rPh sb="4" eb="5">
      <t>ク</t>
    </rPh>
    <rPh sb="5" eb="6">
      <t>ケイ</t>
    </rPh>
    <phoneticPr fontId="2"/>
  </si>
  <si>
    <t>都筑区</t>
    <rPh sb="0" eb="3">
      <t>ツヅキク</t>
    </rPh>
    <phoneticPr fontId="2"/>
  </si>
  <si>
    <t>都筑区の得票率(％)</t>
    <rPh sb="0" eb="2">
      <t>ツヅキ</t>
    </rPh>
    <rPh sb="2" eb="3">
      <t>ク</t>
    </rPh>
    <rPh sb="4" eb="7">
      <t>トクヒョウリツ</t>
    </rPh>
    <phoneticPr fontId="2"/>
  </si>
  <si>
    <t>政党等</t>
    <rPh sb="0" eb="2">
      <t>セイトウ</t>
    </rPh>
    <rPh sb="2" eb="3">
      <t>トウ</t>
    </rPh>
    <phoneticPr fontId="2"/>
  </si>
  <si>
    <t>候補者氏名</t>
    <rPh sb="0" eb="3">
      <t>コウホシャ</t>
    </rPh>
    <rPh sb="3" eb="5">
      <t>シメイ</t>
    </rPh>
    <phoneticPr fontId="2"/>
  </si>
  <si>
    <t>　　　 ※１　神奈川県第４区には鎌倉市、逗子市、三浦郡も属する。</t>
    <rPh sb="7" eb="11">
      <t>カナガワケン</t>
    </rPh>
    <rPh sb="11" eb="12">
      <t>ダイ</t>
    </rPh>
    <rPh sb="13" eb="14">
      <t>ク</t>
    </rPh>
    <rPh sb="16" eb="19">
      <t>カマクラシ</t>
    </rPh>
    <rPh sb="20" eb="23">
      <t>ズシシ</t>
    </rPh>
    <rPh sb="24" eb="27">
      <t>ミウラグン</t>
    </rPh>
    <rPh sb="28" eb="29">
      <t>ゾク</t>
    </rPh>
    <phoneticPr fontId="2"/>
  </si>
  <si>
    <t>　　　 ※２　神奈川県第13区には大和市、綾瀬市も属する。</t>
    <rPh sb="7" eb="11">
      <t>カナガワケン</t>
    </rPh>
    <rPh sb="11" eb="12">
      <t>ダイ</t>
    </rPh>
    <rPh sb="14" eb="15">
      <t>ク</t>
    </rPh>
    <rPh sb="17" eb="19">
      <t>ヤマト</t>
    </rPh>
    <rPh sb="19" eb="20">
      <t>シ</t>
    </rPh>
    <rPh sb="21" eb="24">
      <t>アヤセシ</t>
    </rPh>
    <rPh sb="25" eb="26">
      <t>ゾク</t>
    </rPh>
    <phoneticPr fontId="2"/>
  </si>
  <si>
    <t>　　　 ※３　神奈川県第19区には川崎市宮前区も属する。</t>
    <rPh sb="7" eb="11">
      <t>カナガワケン</t>
    </rPh>
    <rPh sb="11" eb="12">
      <t>ダイ</t>
    </rPh>
    <rPh sb="14" eb="15">
      <t>ク</t>
    </rPh>
    <rPh sb="17" eb="20">
      <t>カワサキシ</t>
    </rPh>
    <rPh sb="20" eb="23">
      <t>ミヤマエク</t>
    </rPh>
    <rPh sb="24" eb="25">
      <t>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</si>
</sst>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0.00_ "/>
    <numFmt numFmtId="178" formatCode="0.000_ "/>
    <numFmt numFmtId="179" formatCode="#,##0.000;[Red]\-#,##0.000"/>
    <numFmt numFmtId="180" formatCode="#,##0.00_ ;[Red]\-#,##0.00\ "/>
    <numFmt numFmtId="181" formatCode="&quot;(&quot;0,000&quot;)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176" fontId="3" fillId="0" borderId="5" xfId="1" applyNumberFormat="1" applyFont="1" applyBorder="1" applyAlignment="1">
      <alignment horizontal="right" shrinkToFit="1"/>
    </xf>
    <xf numFmtId="176" fontId="3" fillId="0" borderId="6" xfId="1" applyNumberFormat="1" applyFont="1" applyBorder="1" applyAlignment="1">
      <alignment horizontal="right" shrinkToFit="1"/>
    </xf>
    <xf numFmtId="176" fontId="3" fillId="0" borderId="0" xfId="1" applyNumberFormat="1" applyFont="1" applyBorder="1" applyAlignment="1">
      <alignment horizontal="right" shrinkToFit="1"/>
    </xf>
    <xf numFmtId="176" fontId="3" fillId="0" borderId="6" xfId="1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6" fillId="0" borderId="0" xfId="1" applyNumberFormat="1" applyFont="1" applyAlignment="1">
      <alignment horizontal="right" vertical="center"/>
    </xf>
    <xf numFmtId="179" fontId="6" fillId="0" borderId="0" xfId="1" applyNumberFormat="1" applyFont="1" applyAlignment="1">
      <alignment horizontal="center" vertical="center"/>
    </xf>
    <xf numFmtId="179" fontId="6" fillId="0" borderId="0" xfId="1" applyNumberFormat="1" applyFont="1">
      <alignment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distributed" vertical="center"/>
    </xf>
    <xf numFmtId="176" fontId="3" fillId="0" borderId="6" xfId="1" applyNumberFormat="1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176" fontId="5" fillId="0" borderId="6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177" fontId="3" fillId="0" borderId="6" xfId="2" applyNumberFormat="1" applyFont="1" applyBorder="1">
      <alignment vertical="center"/>
    </xf>
    <xf numFmtId="180" fontId="3" fillId="0" borderId="6" xfId="1" applyNumberFormat="1" applyFont="1" applyBorder="1">
      <alignment vertical="center"/>
    </xf>
    <xf numFmtId="0" fontId="3" fillId="0" borderId="7" xfId="0" applyFont="1" applyBorder="1" applyAlignment="1">
      <alignment horizontal="distributed" vertical="center"/>
    </xf>
    <xf numFmtId="178" fontId="3" fillId="0" borderId="8" xfId="2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8" fontId="3" fillId="0" borderId="8" xfId="2" applyNumberFormat="1" applyFont="1" applyFill="1" applyBorder="1">
      <alignment vertical="center"/>
    </xf>
    <xf numFmtId="176" fontId="3" fillId="0" borderId="0" xfId="1" applyNumberFormat="1" applyFont="1" applyBorder="1">
      <alignment vertical="center"/>
    </xf>
    <xf numFmtId="177" fontId="3" fillId="0" borderId="0" xfId="2" applyNumberFormat="1" applyFont="1" applyBorder="1">
      <alignment vertical="center"/>
    </xf>
    <xf numFmtId="178" fontId="3" fillId="0" borderId="0" xfId="2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7" fillId="0" borderId="3" xfId="0" applyFont="1" applyBorder="1" applyAlignment="1">
      <alignment horizontal="distributed" vertical="center"/>
    </xf>
    <xf numFmtId="180" fontId="3" fillId="0" borderId="6" xfId="1" applyNumberFormat="1" applyFont="1" applyBorder="1" applyAlignment="1">
      <alignment horizontal="right" shrinkToFit="1"/>
    </xf>
    <xf numFmtId="180" fontId="3" fillId="0" borderId="3" xfId="0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vertical="center"/>
    </xf>
    <xf numFmtId="177" fontId="3" fillId="0" borderId="6" xfId="2" applyNumberFormat="1" applyFont="1" applyBorder="1" applyAlignment="1">
      <alignment vertical="center"/>
    </xf>
    <xf numFmtId="178" fontId="3" fillId="0" borderId="8" xfId="2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1" fontId="3" fillId="0" borderId="6" xfId="1" applyNumberFormat="1" applyFont="1" applyFill="1" applyBorder="1" applyAlignment="1">
      <alignment horizontal="right" shrinkToFit="1"/>
    </xf>
    <xf numFmtId="181" fontId="5" fillId="0" borderId="3" xfId="1" applyNumberFormat="1" applyFont="1" applyFill="1" applyBorder="1" applyAlignment="1">
      <alignment horizontal="center" vertical="center"/>
    </xf>
    <xf numFmtId="181" fontId="5" fillId="0" borderId="0" xfId="1" applyNumberFormat="1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9" fontId="6" fillId="0" borderId="12" xfId="1" applyNumberFormat="1" applyFont="1" applyBorder="1" applyAlignment="1">
      <alignment horizontal="right" vertical="center"/>
    </xf>
    <xf numFmtId="179" fontId="6" fillId="0" borderId="12" xfId="1" applyNumberFormat="1" applyFont="1" applyBorder="1" applyAlignment="1">
      <alignment horizontal="center" vertical="center"/>
    </xf>
    <xf numFmtId="179" fontId="6" fillId="0" borderId="12" xfId="1" applyNumberFormat="1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197643</xdr:colOff>
      <xdr:row>101</xdr:row>
      <xdr:rowOff>219075</xdr:rowOff>
    </xdr:from>
    <xdr:ext cx="904875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036843" y="22936200"/>
          <a:ext cx="90487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(</a:t>
          </a:r>
          <a:r>
            <a:rPr kumimoji="1" lang="ja-JP" altLang="en-US" sz="1100"/>
            <a:t>　　　　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06"/>
  <sheetViews>
    <sheetView tabSelected="1" view="pageBreakPreview" topLeftCell="A94" zoomScale="130" zoomScaleNormal="55" zoomScaleSheetLayoutView="130" workbookViewId="0">
      <selection activeCell="B101" sqref="B101"/>
    </sheetView>
  </sheetViews>
  <sheetFormatPr defaultRowHeight="18" customHeight="1" x14ac:dyDescent="0.4"/>
  <cols>
    <col min="1" max="1" width="14.875" style="5" customWidth="1"/>
    <col min="2" max="2" width="3.625" style="40" customWidth="1"/>
    <col min="3" max="3" width="12.625" style="5" customWidth="1"/>
    <col min="4" max="4" width="3.625" style="40" customWidth="1"/>
    <col min="5" max="5" width="12.625" style="5" customWidth="1"/>
    <col min="6" max="6" width="3.625" style="40" customWidth="1"/>
    <col min="7" max="7" width="12.625" style="5" customWidth="1"/>
    <col min="8" max="8" width="3.625" style="40" customWidth="1"/>
    <col min="9" max="9" width="12.625" style="5" customWidth="1"/>
    <col min="10" max="10" width="3.625" style="40" customWidth="1"/>
    <col min="11" max="11" width="12.625" style="5" customWidth="1"/>
    <col min="12" max="12" width="3.625" style="40" customWidth="1"/>
    <col min="13" max="13" width="12.625" style="5" customWidth="1"/>
    <col min="14" max="14" width="3.625" style="5" customWidth="1"/>
    <col min="15" max="15" width="12.625" style="5" customWidth="1"/>
    <col min="16" max="16" width="5.25" style="5" customWidth="1"/>
    <col min="17" max="16384" width="9" style="5"/>
  </cols>
  <sheetData>
    <row r="2" spans="1:16" ht="18" customHeight="1" x14ac:dyDescent="0.4">
      <c r="A2" s="57" t="s">
        <v>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6.75" customHeight="1" x14ac:dyDescent="0.4">
      <c r="A3" s="40"/>
      <c r="C3" s="40"/>
      <c r="E3" s="40"/>
      <c r="G3" s="40"/>
      <c r="I3" s="40"/>
      <c r="K3" s="40"/>
      <c r="M3" s="40"/>
    </row>
    <row r="4" spans="1:16" ht="18" customHeight="1" x14ac:dyDescent="0.4">
      <c r="A4" s="5" t="s">
        <v>0</v>
      </c>
      <c r="K4" s="58" t="s">
        <v>55</v>
      </c>
      <c r="L4" s="58"/>
      <c r="M4" s="58"/>
      <c r="N4" s="58"/>
      <c r="O4" s="58"/>
      <c r="P4" s="58"/>
    </row>
    <row r="5" spans="1:16" ht="18" customHeight="1" x14ac:dyDescent="0.4">
      <c r="A5" s="48" t="s">
        <v>111</v>
      </c>
      <c r="B5" s="50" t="s">
        <v>7</v>
      </c>
      <c r="C5" s="51"/>
      <c r="D5" s="52" t="s">
        <v>56</v>
      </c>
      <c r="E5" s="51"/>
      <c r="F5" s="52" t="s">
        <v>57</v>
      </c>
      <c r="G5" s="51"/>
      <c r="H5" s="52" t="s">
        <v>58</v>
      </c>
      <c r="I5" s="51"/>
      <c r="J5" s="52" t="s">
        <v>59</v>
      </c>
      <c r="K5" s="51"/>
      <c r="L5" s="53" t="s">
        <v>9</v>
      </c>
      <c r="M5" s="54"/>
    </row>
    <row r="6" spans="1:16" ht="18" customHeight="1" x14ac:dyDescent="0.4">
      <c r="A6" s="49" t="s">
        <v>112</v>
      </c>
      <c r="B6" s="50" t="s">
        <v>10</v>
      </c>
      <c r="C6" s="51"/>
      <c r="D6" s="50" t="s">
        <v>11</v>
      </c>
      <c r="E6" s="51"/>
      <c r="F6" s="50" t="s">
        <v>60</v>
      </c>
      <c r="G6" s="51"/>
      <c r="H6" s="50" t="s">
        <v>61</v>
      </c>
      <c r="I6" s="51"/>
      <c r="J6" s="50" t="s">
        <v>12</v>
      </c>
      <c r="K6" s="51"/>
      <c r="L6" s="55"/>
      <c r="M6" s="56"/>
    </row>
    <row r="7" spans="1:16" ht="18" customHeight="1" x14ac:dyDescent="0.15">
      <c r="A7" s="14" t="s">
        <v>1</v>
      </c>
      <c r="B7" s="6"/>
      <c r="C7" s="1">
        <v>8268</v>
      </c>
      <c r="D7" s="6"/>
      <c r="E7" s="1">
        <v>19332</v>
      </c>
      <c r="F7" s="6"/>
      <c r="G7" s="1">
        <v>3665</v>
      </c>
      <c r="H7" s="6"/>
      <c r="I7" s="1">
        <v>6022</v>
      </c>
      <c r="J7" s="6"/>
      <c r="K7" s="1">
        <v>22977</v>
      </c>
      <c r="M7" s="15">
        <f>SUM(C7,E7,G7,I7,K7)</f>
        <v>60264</v>
      </c>
    </row>
    <row r="8" spans="1:16" ht="18" customHeight="1" x14ac:dyDescent="0.15">
      <c r="A8" s="16" t="s">
        <v>2</v>
      </c>
      <c r="B8" s="7"/>
      <c r="C8" s="2">
        <v>9035</v>
      </c>
      <c r="D8" s="7"/>
      <c r="E8" s="2">
        <v>21844</v>
      </c>
      <c r="F8" s="7"/>
      <c r="G8" s="2">
        <v>4658</v>
      </c>
      <c r="H8" s="7"/>
      <c r="I8" s="2">
        <v>6812</v>
      </c>
      <c r="J8" s="7"/>
      <c r="K8" s="2">
        <v>29715</v>
      </c>
      <c r="M8" s="15">
        <f>SUM(C8,E8,G8,I8,K8)</f>
        <v>72064</v>
      </c>
    </row>
    <row r="9" spans="1:16" ht="18" customHeight="1" x14ac:dyDescent="0.15">
      <c r="A9" s="16" t="s">
        <v>3</v>
      </c>
      <c r="B9" s="7"/>
      <c r="C9" s="2">
        <v>11538</v>
      </c>
      <c r="D9" s="7"/>
      <c r="E9" s="2">
        <v>27755</v>
      </c>
      <c r="F9" s="7"/>
      <c r="G9" s="2">
        <v>5249</v>
      </c>
      <c r="H9" s="7"/>
      <c r="I9" s="2">
        <v>7276</v>
      </c>
      <c r="J9" s="7"/>
      <c r="K9" s="2">
        <v>39117</v>
      </c>
      <c r="M9" s="15">
        <f>SUM(C9,E9,G9,I9,K9)</f>
        <v>90935</v>
      </c>
    </row>
    <row r="10" spans="1:16" ht="18" customHeight="1" x14ac:dyDescent="0.4">
      <c r="A10" s="17" t="s">
        <v>4</v>
      </c>
      <c r="B10" s="8"/>
      <c r="C10" s="18">
        <f>SUM(C7:C9)</f>
        <v>28841</v>
      </c>
      <c r="D10" s="8"/>
      <c r="E10" s="18">
        <f>SUM(E7:E9)</f>
        <v>68931</v>
      </c>
      <c r="F10" s="8"/>
      <c r="G10" s="18">
        <f>SUM(G7:G9)</f>
        <v>13572</v>
      </c>
      <c r="H10" s="8"/>
      <c r="I10" s="18">
        <f>SUM(I7:I9)</f>
        <v>20110</v>
      </c>
      <c r="J10" s="8" t="s">
        <v>8</v>
      </c>
      <c r="K10" s="18">
        <f>SUM(K7:K9)</f>
        <v>91809</v>
      </c>
      <c r="L10" s="19"/>
      <c r="M10" s="18">
        <f>SUM(C10,E10,G10,I10,K10)</f>
        <v>223263</v>
      </c>
    </row>
    <row r="11" spans="1:16" ht="18" customHeight="1" x14ac:dyDescent="0.4">
      <c r="A11" s="16" t="s">
        <v>5</v>
      </c>
      <c r="B11" s="7"/>
      <c r="C11" s="20">
        <f>ROUNDDOWN((C10/$M$10*100),3)</f>
        <v>12.917</v>
      </c>
      <c r="D11" s="7"/>
      <c r="E11" s="20">
        <f>ROUNDDOWN((E10/$M$10*100),3)</f>
        <v>30.873999999999999</v>
      </c>
      <c r="F11" s="7"/>
      <c r="G11" s="20">
        <f>ROUNDDOWN((G10/$M$10*100),3)</f>
        <v>6.0780000000000003</v>
      </c>
      <c r="H11" s="7"/>
      <c r="I11" s="20">
        <f>ROUNDDOWN((I10/$M$10*100),3)</f>
        <v>9.0069999999999997</v>
      </c>
      <c r="J11" s="7"/>
      <c r="K11" s="20">
        <f>ROUNDDOWN((K10/$M$10*100),3)</f>
        <v>41.121000000000002</v>
      </c>
      <c r="M11" s="21">
        <f>SUM(C11,E11,G11,I11,K11)</f>
        <v>99.997</v>
      </c>
    </row>
    <row r="12" spans="1:16" ht="18" customHeight="1" x14ac:dyDescent="0.4">
      <c r="A12" s="22" t="s">
        <v>6</v>
      </c>
      <c r="B12" s="9"/>
      <c r="C12" s="23">
        <f>ROUNDDOWN((C10/$K$10*100),3)</f>
        <v>31.414000000000001</v>
      </c>
      <c r="D12" s="9"/>
      <c r="E12" s="26">
        <f>ROUNDDOWN((E10/$K$10*100),3)</f>
        <v>75.08</v>
      </c>
      <c r="F12" s="9"/>
      <c r="G12" s="26">
        <f>ROUNDDOWN((G10/$K$10*100),3)</f>
        <v>14.782</v>
      </c>
      <c r="H12" s="9"/>
      <c r="I12" s="23">
        <f>ROUNDDOWN((I10/$K$10*100),3)</f>
        <v>21.904</v>
      </c>
      <c r="J12" s="9"/>
      <c r="K12" s="23">
        <f>ROUNDDOWN((K10/$K$10*100),3)</f>
        <v>100</v>
      </c>
      <c r="L12" s="24"/>
      <c r="M12" s="25"/>
    </row>
    <row r="13" spans="1:16" ht="18" customHeight="1" x14ac:dyDescent="0.4">
      <c r="A13" s="10" t="s">
        <v>50</v>
      </c>
      <c r="B13" s="11"/>
      <c r="C13" s="12">
        <v>37210.5</v>
      </c>
      <c r="D13" s="11" t="s">
        <v>51</v>
      </c>
      <c r="E13" s="10" t="s">
        <v>52</v>
      </c>
      <c r="F13" s="11"/>
      <c r="G13" s="12">
        <v>22326.3</v>
      </c>
      <c r="H13" s="11" t="s">
        <v>51</v>
      </c>
      <c r="I13" s="13"/>
    </row>
    <row r="14" spans="1:16" ht="18" customHeight="1" x14ac:dyDescent="0.4">
      <c r="A14" s="30"/>
    </row>
    <row r="15" spans="1:16" ht="18" customHeight="1" x14ac:dyDescent="0.4">
      <c r="A15" s="5" t="s">
        <v>19</v>
      </c>
    </row>
    <row r="16" spans="1:16" ht="18" customHeight="1" x14ac:dyDescent="0.4">
      <c r="A16" s="48" t="s">
        <v>111</v>
      </c>
      <c r="B16" s="52" t="s">
        <v>57</v>
      </c>
      <c r="C16" s="51"/>
      <c r="D16" s="52" t="s">
        <v>62</v>
      </c>
      <c r="E16" s="51"/>
      <c r="F16" s="52" t="s">
        <v>65</v>
      </c>
      <c r="G16" s="51"/>
      <c r="H16" s="52" t="s">
        <v>66</v>
      </c>
      <c r="I16" s="51"/>
      <c r="J16" s="52" t="s">
        <v>67</v>
      </c>
      <c r="K16" s="51"/>
      <c r="L16" s="53" t="s">
        <v>9</v>
      </c>
      <c r="M16" s="54"/>
      <c r="O16" s="59"/>
      <c r="P16" s="59"/>
    </row>
    <row r="17" spans="1:16" ht="18" customHeight="1" x14ac:dyDescent="0.4">
      <c r="A17" s="49" t="s">
        <v>112</v>
      </c>
      <c r="B17" s="50" t="s">
        <v>63</v>
      </c>
      <c r="C17" s="51"/>
      <c r="D17" s="50" t="s">
        <v>64</v>
      </c>
      <c r="E17" s="51"/>
      <c r="F17" s="50" t="s">
        <v>13</v>
      </c>
      <c r="G17" s="51"/>
      <c r="H17" s="50" t="s">
        <v>68</v>
      </c>
      <c r="I17" s="51"/>
      <c r="J17" s="50" t="s">
        <v>69</v>
      </c>
      <c r="K17" s="51"/>
      <c r="L17" s="55"/>
      <c r="M17" s="56"/>
      <c r="O17" s="59"/>
      <c r="P17" s="59"/>
    </row>
    <row r="18" spans="1:16" ht="18" customHeight="1" x14ac:dyDescent="0.15">
      <c r="A18" s="14" t="s">
        <v>16</v>
      </c>
      <c r="B18" s="6"/>
      <c r="C18" s="1">
        <v>3354</v>
      </c>
      <c r="D18" s="6"/>
      <c r="E18" s="1">
        <v>5993</v>
      </c>
      <c r="F18" s="6"/>
      <c r="G18" s="1">
        <v>24273</v>
      </c>
      <c r="H18" s="6"/>
      <c r="I18" s="1">
        <v>3377</v>
      </c>
      <c r="J18" s="6"/>
      <c r="K18" s="1">
        <v>9651</v>
      </c>
      <c r="M18" s="15">
        <f>SUM(C18,E18,G18,I18,K18)</f>
        <v>46648</v>
      </c>
      <c r="O18" s="40"/>
      <c r="P18" s="3"/>
    </row>
    <row r="19" spans="1:16" ht="18" customHeight="1" x14ac:dyDescent="0.15">
      <c r="A19" s="16" t="s">
        <v>17</v>
      </c>
      <c r="B19" s="7"/>
      <c r="C19" s="2">
        <v>7687</v>
      </c>
      <c r="D19" s="7"/>
      <c r="E19" s="2">
        <v>10562</v>
      </c>
      <c r="F19" s="7"/>
      <c r="G19" s="2">
        <v>42719</v>
      </c>
      <c r="H19" s="7"/>
      <c r="I19" s="2">
        <v>5713</v>
      </c>
      <c r="J19" s="7"/>
      <c r="K19" s="2">
        <v>16406</v>
      </c>
      <c r="M19" s="15">
        <f>SUM(C19,E19,G19,I19,K19)</f>
        <v>83087</v>
      </c>
      <c r="O19" s="40"/>
      <c r="P19" s="3"/>
    </row>
    <row r="20" spans="1:16" ht="18" customHeight="1" x14ac:dyDescent="0.15">
      <c r="A20" s="16" t="s">
        <v>18</v>
      </c>
      <c r="B20" s="7"/>
      <c r="C20" s="2">
        <v>8497</v>
      </c>
      <c r="D20" s="7"/>
      <c r="E20" s="2">
        <v>10980</v>
      </c>
      <c r="F20" s="7"/>
      <c r="G20" s="2">
        <v>52556</v>
      </c>
      <c r="H20" s="7"/>
      <c r="I20" s="2">
        <v>6225</v>
      </c>
      <c r="J20" s="7"/>
      <c r="K20" s="2">
        <v>21165</v>
      </c>
      <c r="M20" s="15">
        <f>SUM(C20,E20,G20,I20,K20)</f>
        <v>99423</v>
      </c>
      <c r="O20" s="40"/>
      <c r="P20" s="3"/>
    </row>
    <row r="21" spans="1:16" ht="18" customHeight="1" x14ac:dyDescent="0.4">
      <c r="A21" s="17" t="s">
        <v>4</v>
      </c>
      <c r="B21" s="8"/>
      <c r="C21" s="18">
        <f>SUM(C18:C20)</f>
        <v>19538</v>
      </c>
      <c r="D21" s="8"/>
      <c r="E21" s="18">
        <f>SUM(E18:E20)</f>
        <v>27535</v>
      </c>
      <c r="F21" s="8" t="s">
        <v>70</v>
      </c>
      <c r="G21" s="18">
        <f>SUM(G18:G20)</f>
        <v>119548</v>
      </c>
      <c r="H21" s="8"/>
      <c r="I21" s="18">
        <f>SUM(I18:I20)</f>
        <v>15315</v>
      </c>
      <c r="J21" s="8"/>
      <c r="K21" s="18">
        <f>SUM(K18:K20)</f>
        <v>47222</v>
      </c>
      <c r="L21" s="19"/>
      <c r="M21" s="18">
        <f>SUM(C21,E21,G21,I21,K21)</f>
        <v>229158</v>
      </c>
      <c r="O21" s="40"/>
      <c r="P21" s="27"/>
    </row>
    <row r="22" spans="1:16" ht="18" customHeight="1" x14ac:dyDescent="0.4">
      <c r="A22" s="16" t="s">
        <v>5</v>
      </c>
      <c r="B22" s="7"/>
      <c r="C22" s="20">
        <f>ROUNDDOWN((C21/$M$21*100),3)</f>
        <v>8.5250000000000004</v>
      </c>
      <c r="D22" s="7"/>
      <c r="E22" s="20">
        <f>ROUNDDOWN((E21/$M$21*100),3)</f>
        <v>12.015000000000001</v>
      </c>
      <c r="F22" s="7"/>
      <c r="G22" s="20">
        <f>ROUNDDOWN((G21/$M$21*100),3)</f>
        <v>52.167999999999999</v>
      </c>
      <c r="H22" s="7"/>
      <c r="I22" s="20">
        <f>ROUNDDOWN((I21/$M$21*100),3)</f>
        <v>6.6829999999999998</v>
      </c>
      <c r="J22" s="7"/>
      <c r="K22" s="20">
        <f>ROUNDDOWN((K21/$M$21*100),3)</f>
        <v>20.606000000000002</v>
      </c>
      <c r="M22" s="21">
        <f>SUM(C22,E22,G22,I22,K22)</f>
        <v>99.996999999999986</v>
      </c>
      <c r="O22" s="40"/>
      <c r="P22" s="28"/>
    </row>
    <row r="23" spans="1:16" ht="18" customHeight="1" x14ac:dyDescent="0.4">
      <c r="A23" s="22" t="s">
        <v>6</v>
      </c>
      <c r="B23" s="9"/>
      <c r="C23" s="23">
        <f>ROUNDDOWN((C21/$G$21*100),3)</f>
        <v>16.343</v>
      </c>
      <c r="D23" s="9"/>
      <c r="E23" s="23">
        <f>ROUNDDOWN((E21/$G$21*100),3)</f>
        <v>23.032</v>
      </c>
      <c r="F23" s="9"/>
      <c r="G23" s="23">
        <f>ROUNDDOWN((G21/$G$21*100),3)</f>
        <v>100</v>
      </c>
      <c r="H23" s="9"/>
      <c r="I23" s="23">
        <f>ROUNDDOWN((I21/$G$21*100),3)</f>
        <v>12.81</v>
      </c>
      <c r="J23" s="9"/>
      <c r="K23" s="23">
        <f>ROUNDDOWN((K21/$G$21*100),3)</f>
        <v>39.5</v>
      </c>
      <c r="L23" s="24"/>
      <c r="M23" s="25"/>
      <c r="O23" s="40"/>
      <c r="P23" s="29"/>
    </row>
    <row r="24" spans="1:16" ht="18" customHeight="1" x14ac:dyDescent="0.4">
      <c r="A24" s="10" t="s">
        <v>50</v>
      </c>
      <c r="B24" s="11"/>
      <c r="C24" s="12">
        <v>38193</v>
      </c>
      <c r="D24" s="11" t="s">
        <v>51</v>
      </c>
      <c r="E24" s="10" t="s">
        <v>52</v>
      </c>
      <c r="F24" s="11"/>
      <c r="G24" s="12">
        <v>22915.8</v>
      </c>
      <c r="H24" s="11" t="s">
        <v>51</v>
      </c>
      <c r="I24" s="13"/>
    </row>
    <row r="25" spans="1:16" ht="18" customHeight="1" x14ac:dyDescent="0.4">
      <c r="A25" s="30"/>
    </row>
    <row r="26" spans="1:16" ht="18" customHeight="1" x14ac:dyDescent="0.4">
      <c r="A26" s="5" t="s">
        <v>20</v>
      </c>
    </row>
    <row r="27" spans="1:16" ht="18" customHeight="1" x14ac:dyDescent="0.4">
      <c r="A27" s="48" t="s">
        <v>111</v>
      </c>
      <c r="B27" s="61" t="s">
        <v>71</v>
      </c>
      <c r="C27" s="61"/>
      <c r="D27" s="61" t="s">
        <v>72</v>
      </c>
      <c r="E27" s="61"/>
      <c r="F27" s="61" t="s">
        <v>22</v>
      </c>
      <c r="G27" s="61"/>
      <c r="H27" s="61" t="s">
        <v>73</v>
      </c>
      <c r="I27" s="61"/>
      <c r="J27" s="61" t="s">
        <v>15</v>
      </c>
      <c r="K27" s="61"/>
      <c r="L27" s="62" t="s">
        <v>9</v>
      </c>
      <c r="M27" s="62"/>
    </row>
    <row r="28" spans="1:16" ht="18" customHeight="1" x14ac:dyDescent="0.4">
      <c r="A28" s="49" t="s">
        <v>112</v>
      </c>
      <c r="B28" s="50" t="s">
        <v>74</v>
      </c>
      <c r="C28" s="51"/>
      <c r="D28" s="50" t="s">
        <v>75</v>
      </c>
      <c r="E28" s="51"/>
      <c r="F28" s="50" t="s">
        <v>76</v>
      </c>
      <c r="G28" s="51"/>
      <c r="H28" s="50" t="s">
        <v>77</v>
      </c>
      <c r="I28" s="51"/>
      <c r="J28" s="50" t="s">
        <v>21</v>
      </c>
      <c r="K28" s="51"/>
      <c r="L28" s="62"/>
      <c r="M28" s="62"/>
    </row>
    <row r="29" spans="1:16" ht="18" customHeight="1" x14ac:dyDescent="0.15">
      <c r="A29" s="14" t="s">
        <v>25</v>
      </c>
      <c r="B29" s="6"/>
      <c r="C29" s="1">
        <v>34613</v>
      </c>
      <c r="D29" s="6"/>
      <c r="E29" s="1">
        <v>14587</v>
      </c>
      <c r="F29" s="6"/>
      <c r="G29" s="1">
        <v>10683</v>
      </c>
      <c r="H29" s="6"/>
      <c r="I29" s="1">
        <v>10240</v>
      </c>
      <c r="J29" s="6"/>
      <c r="K29" s="1">
        <v>50304</v>
      </c>
      <c r="M29" s="15">
        <f>SUM(C29,E29,G29,I29,K29)</f>
        <v>120427</v>
      </c>
    </row>
    <row r="30" spans="1:16" ht="18" customHeight="1" x14ac:dyDescent="0.15">
      <c r="A30" s="16" t="s">
        <v>26</v>
      </c>
      <c r="B30" s="7"/>
      <c r="C30" s="2">
        <v>36851</v>
      </c>
      <c r="D30" s="7"/>
      <c r="E30" s="2">
        <v>12035</v>
      </c>
      <c r="F30" s="7"/>
      <c r="G30" s="2">
        <v>7462</v>
      </c>
      <c r="H30" s="7"/>
      <c r="I30" s="2">
        <v>8626</v>
      </c>
      <c r="J30" s="7"/>
      <c r="K30" s="2">
        <v>41821</v>
      </c>
      <c r="M30" s="15">
        <f>SUM(C30,E30,G30,I30,K30)</f>
        <v>106795</v>
      </c>
    </row>
    <row r="31" spans="1:16" ht="18" customHeight="1" x14ac:dyDescent="0.4">
      <c r="A31" s="17" t="s">
        <v>4</v>
      </c>
      <c r="B31" s="8"/>
      <c r="C31" s="18">
        <f>SUM(C29:C30)</f>
        <v>71464</v>
      </c>
      <c r="D31" s="8"/>
      <c r="E31" s="18">
        <f>SUM(E29:E30)</f>
        <v>26622</v>
      </c>
      <c r="F31" s="8"/>
      <c r="G31" s="18">
        <f>SUM(G29:G30)</f>
        <v>18145</v>
      </c>
      <c r="H31" s="8"/>
      <c r="I31" s="18">
        <f>SUM(I29:I30)</f>
        <v>18866</v>
      </c>
      <c r="J31" s="8" t="s">
        <v>70</v>
      </c>
      <c r="K31" s="18">
        <f>SUM(K29:K30)</f>
        <v>92125</v>
      </c>
      <c r="L31" s="19"/>
      <c r="M31" s="15">
        <f>SUM(C31,E31,G31,I31,K31)</f>
        <v>227222</v>
      </c>
    </row>
    <row r="32" spans="1:16" ht="18" customHeight="1" x14ac:dyDescent="0.4">
      <c r="A32" s="16" t="s">
        <v>5</v>
      </c>
      <c r="B32" s="7"/>
      <c r="C32" s="20">
        <f>ROUNDDOWN((C31/$M$31*100),3)</f>
        <v>31.451000000000001</v>
      </c>
      <c r="D32" s="7"/>
      <c r="E32" s="20">
        <f>ROUNDDOWN((E31/$M$31*100),3)</f>
        <v>11.715999999999999</v>
      </c>
      <c r="F32" s="7"/>
      <c r="G32" s="20">
        <f>ROUNDDOWN((G31/$M$31*100),3)</f>
        <v>7.9850000000000003</v>
      </c>
      <c r="H32" s="7"/>
      <c r="I32" s="20">
        <f>ROUNDDOWN((I31/$M$31*100),3)</f>
        <v>8.3019999999999996</v>
      </c>
      <c r="J32" s="7"/>
      <c r="K32" s="20">
        <f>ROUNDDOWN((K31/$M$31*100),3)</f>
        <v>40.543999999999997</v>
      </c>
      <c r="M32" s="21">
        <f>SUM(C32,E32,G32,I32,K32)</f>
        <v>99.99799999999999</v>
      </c>
    </row>
    <row r="33" spans="1:17" ht="18" customHeight="1" x14ac:dyDescent="0.4">
      <c r="A33" s="22" t="s">
        <v>6</v>
      </c>
      <c r="B33" s="9"/>
      <c r="C33" s="23">
        <f>ROUNDDOWN((C31/$K$31*100),3)</f>
        <v>77.572000000000003</v>
      </c>
      <c r="D33" s="9"/>
      <c r="E33" s="23">
        <f>ROUNDDOWN((E31/$K$31*100),3)</f>
        <v>28.896999999999998</v>
      </c>
      <c r="F33" s="9"/>
      <c r="G33" s="23">
        <f>ROUNDDOWN((G31/$K$31*100),3)</f>
        <v>19.696000000000002</v>
      </c>
      <c r="H33" s="9"/>
      <c r="I33" s="23">
        <f>ROUNDDOWN((I31/$K$31*100),3)</f>
        <v>20.478000000000002</v>
      </c>
      <c r="J33" s="9"/>
      <c r="K33" s="23">
        <f>ROUNDDOWN((K31/$K$31*100),3)</f>
        <v>100</v>
      </c>
      <c r="L33" s="24"/>
      <c r="M33" s="25"/>
    </row>
    <row r="34" spans="1:17" ht="18" customHeight="1" x14ac:dyDescent="0.4">
      <c r="A34" s="10" t="s">
        <v>50</v>
      </c>
      <c r="B34" s="11"/>
      <c r="C34" s="12">
        <v>37870.332999999999</v>
      </c>
      <c r="D34" s="11" t="s">
        <v>51</v>
      </c>
      <c r="E34" s="10" t="s">
        <v>52</v>
      </c>
      <c r="F34" s="11"/>
      <c r="G34" s="12">
        <v>22722.2</v>
      </c>
      <c r="H34" s="11" t="s">
        <v>51</v>
      </c>
      <c r="I34" s="13"/>
    </row>
    <row r="35" spans="1:17" ht="18" customHeight="1" x14ac:dyDescent="0.4">
      <c r="A35" s="30"/>
    </row>
    <row r="36" spans="1:17" ht="18" customHeight="1" x14ac:dyDescent="0.4">
      <c r="A36" s="5" t="s">
        <v>29</v>
      </c>
    </row>
    <row r="37" spans="1:17" ht="18" customHeight="1" x14ac:dyDescent="0.4">
      <c r="A37" s="48" t="s">
        <v>111</v>
      </c>
      <c r="B37" s="61" t="s">
        <v>67</v>
      </c>
      <c r="C37" s="61"/>
      <c r="D37" s="61" t="s">
        <v>65</v>
      </c>
      <c r="E37" s="61"/>
      <c r="F37" s="61" t="s">
        <v>78</v>
      </c>
      <c r="G37" s="61"/>
      <c r="H37" s="61" t="s">
        <v>66</v>
      </c>
      <c r="I37" s="61"/>
      <c r="J37" s="53" t="s">
        <v>9</v>
      </c>
      <c r="K37" s="54"/>
      <c r="N37" s="60"/>
      <c r="O37" s="60"/>
      <c r="P37" s="60"/>
      <c r="Q37" s="60"/>
    </row>
    <row r="38" spans="1:17" ht="18" customHeight="1" x14ac:dyDescent="0.4">
      <c r="A38" s="49" t="s">
        <v>112</v>
      </c>
      <c r="B38" s="50" t="s">
        <v>24</v>
      </c>
      <c r="C38" s="51"/>
      <c r="D38" s="50" t="s">
        <v>23</v>
      </c>
      <c r="E38" s="51"/>
      <c r="F38" s="50" t="s">
        <v>81</v>
      </c>
      <c r="G38" s="51"/>
      <c r="H38" s="50" t="s">
        <v>82</v>
      </c>
      <c r="I38" s="51"/>
      <c r="J38" s="55"/>
      <c r="K38" s="56"/>
      <c r="N38" s="60"/>
      <c r="O38" s="60"/>
      <c r="P38" s="60"/>
      <c r="Q38" s="60"/>
    </row>
    <row r="39" spans="1:17" ht="18" customHeight="1" x14ac:dyDescent="0.15">
      <c r="A39" s="14" t="s">
        <v>27</v>
      </c>
      <c r="B39" s="6"/>
      <c r="C39" s="1">
        <v>28396</v>
      </c>
      <c r="D39" s="6"/>
      <c r="E39" s="1">
        <v>14705</v>
      </c>
      <c r="F39" s="6"/>
      <c r="G39" s="1">
        <v>10998</v>
      </c>
      <c r="H39" s="6"/>
      <c r="I39" s="1">
        <v>3710</v>
      </c>
      <c r="K39" s="15">
        <f>SUM(C39,E39,G39,I39)</f>
        <v>57809</v>
      </c>
      <c r="N39" s="40"/>
      <c r="P39" s="40"/>
    </row>
    <row r="40" spans="1:17" ht="18" customHeight="1" x14ac:dyDescent="0.15">
      <c r="A40" s="33" t="s">
        <v>28</v>
      </c>
      <c r="B40" s="7"/>
      <c r="C40" s="34">
        <f>ROUNDDOWN((C39/$K$39*100),3)</f>
        <v>49.12</v>
      </c>
      <c r="D40" s="35"/>
      <c r="E40" s="34">
        <f>ROUNDDOWN((E39/$K$39*100),3)</f>
        <v>25.437000000000001</v>
      </c>
      <c r="F40" s="35"/>
      <c r="G40" s="34">
        <f>ROUNDDOWN((G39/$K$39*100),3)</f>
        <v>19.024000000000001</v>
      </c>
      <c r="H40" s="35"/>
      <c r="I40" s="34">
        <f>ROUNDDOWN((I39/$K$39*100),3)</f>
        <v>6.4169999999999998</v>
      </c>
      <c r="K40" s="21">
        <f>SUM(C40,E40,G40,I40)</f>
        <v>99.998000000000005</v>
      </c>
      <c r="N40" s="40"/>
      <c r="P40" s="40"/>
    </row>
    <row r="41" spans="1:17" ht="18" customHeight="1" x14ac:dyDescent="0.15">
      <c r="A41" s="16" t="s">
        <v>5</v>
      </c>
      <c r="B41" s="7"/>
      <c r="C41" s="34">
        <f>ROUNDDOWN((C42/$K$42*100),3)</f>
        <v>51.468000000000004</v>
      </c>
      <c r="D41" s="35"/>
      <c r="E41" s="34">
        <f>ROUNDDOWN((E42/$K$42*100),3)</f>
        <v>23.385000000000002</v>
      </c>
      <c r="F41" s="35"/>
      <c r="G41" s="34">
        <f>ROUNDDOWN((G42/$K$42*100),3)</f>
        <v>18.396000000000001</v>
      </c>
      <c r="H41" s="35"/>
      <c r="I41" s="34">
        <f>ROUNDDOWN((I42/$K$42*100),3)</f>
        <v>6.7489999999999997</v>
      </c>
      <c r="K41" s="21">
        <f>SUM(C41,E41,G41,I41)</f>
        <v>99.998000000000005</v>
      </c>
      <c r="N41" s="40"/>
      <c r="P41" s="40"/>
    </row>
    <row r="42" spans="1:17" ht="18" customHeight="1" x14ac:dyDescent="0.15">
      <c r="A42" s="17" t="s">
        <v>54</v>
      </c>
      <c r="B42" s="8" t="s">
        <v>70</v>
      </c>
      <c r="C42" s="41">
        <v>96874</v>
      </c>
      <c r="D42" s="42"/>
      <c r="E42" s="41">
        <v>44016</v>
      </c>
      <c r="F42" s="42"/>
      <c r="G42" s="41">
        <v>34625</v>
      </c>
      <c r="H42" s="42"/>
      <c r="I42" s="41">
        <v>12704</v>
      </c>
      <c r="J42" s="43"/>
      <c r="K42" s="41">
        <v>188219</v>
      </c>
      <c r="N42" s="40"/>
      <c r="P42" s="40"/>
    </row>
    <row r="43" spans="1:17" ht="18" customHeight="1" x14ac:dyDescent="0.4">
      <c r="A43" s="22" t="s">
        <v>6</v>
      </c>
      <c r="B43" s="9"/>
      <c r="C43" s="23">
        <f>ROUNDDOWN((C42/$C$42*100),3)</f>
        <v>100</v>
      </c>
      <c r="D43" s="9"/>
      <c r="E43" s="23">
        <f>ROUNDDOWN((E42/$C$42*100),3)</f>
        <v>45.436</v>
      </c>
      <c r="F43" s="9"/>
      <c r="G43" s="23">
        <f>ROUNDDOWN((G42/$C$42*100),3)</f>
        <v>35.741999999999997</v>
      </c>
      <c r="H43" s="9"/>
      <c r="I43" s="23">
        <f>ROUNDDOWN((I42/$C$42*100),3)</f>
        <v>13.113</v>
      </c>
      <c r="J43" s="24"/>
      <c r="K43" s="25"/>
      <c r="N43" s="40"/>
      <c r="P43" s="40"/>
    </row>
    <row r="44" spans="1:17" ht="18" customHeight="1" x14ac:dyDescent="0.4">
      <c r="A44" s="45" t="s">
        <v>50</v>
      </c>
      <c r="B44" s="46"/>
      <c r="C44" s="47">
        <v>31369.832999999999</v>
      </c>
      <c r="D44" s="46" t="s">
        <v>51</v>
      </c>
      <c r="E44" s="45" t="s">
        <v>52</v>
      </c>
      <c r="F44" s="46"/>
      <c r="G44" s="47">
        <v>18821.900000000001</v>
      </c>
      <c r="H44" s="46" t="s">
        <v>51</v>
      </c>
      <c r="I44" s="31"/>
      <c r="J44" s="44"/>
      <c r="K44" s="32"/>
    </row>
    <row r="45" spans="1:17" ht="18" customHeight="1" x14ac:dyDescent="0.4">
      <c r="A45" s="13" t="s">
        <v>113</v>
      </c>
      <c r="B45" s="5"/>
      <c r="D45" s="5"/>
      <c r="F45" s="5"/>
      <c r="H45" s="5"/>
      <c r="J45" s="5"/>
      <c r="L45" s="5"/>
      <c r="N45" s="40"/>
      <c r="P45" s="40"/>
    </row>
    <row r="46" spans="1:17" ht="18" customHeight="1" x14ac:dyDescent="0.4">
      <c r="A46" s="30"/>
    </row>
    <row r="47" spans="1:17" ht="18" customHeight="1" x14ac:dyDescent="0.4">
      <c r="A47" s="5" t="s">
        <v>30</v>
      </c>
    </row>
    <row r="48" spans="1:17" ht="18" customHeight="1" x14ac:dyDescent="0.4">
      <c r="A48" s="48" t="s">
        <v>111</v>
      </c>
      <c r="B48" s="61" t="s">
        <v>7</v>
      </c>
      <c r="C48" s="61"/>
      <c r="D48" s="61" t="s">
        <v>22</v>
      </c>
      <c r="E48" s="61"/>
      <c r="F48" s="61" t="s">
        <v>71</v>
      </c>
      <c r="G48" s="61"/>
      <c r="H48" s="61" t="s">
        <v>15</v>
      </c>
      <c r="I48" s="61"/>
      <c r="J48" s="62" t="s">
        <v>9</v>
      </c>
      <c r="K48" s="62"/>
      <c r="L48" s="5"/>
      <c r="O48" s="59"/>
      <c r="P48" s="59"/>
    </row>
    <row r="49" spans="1:16" ht="18" customHeight="1" x14ac:dyDescent="0.4">
      <c r="A49" s="49" t="s">
        <v>112</v>
      </c>
      <c r="B49" s="50" t="s">
        <v>79</v>
      </c>
      <c r="C49" s="51"/>
      <c r="D49" s="50" t="s">
        <v>80</v>
      </c>
      <c r="E49" s="51"/>
      <c r="F49" s="50" t="s">
        <v>31</v>
      </c>
      <c r="G49" s="51"/>
      <c r="H49" s="50" t="s">
        <v>32</v>
      </c>
      <c r="I49" s="51"/>
      <c r="J49" s="62"/>
      <c r="K49" s="62"/>
      <c r="L49" s="5"/>
      <c r="O49" s="59"/>
      <c r="P49" s="59"/>
    </row>
    <row r="50" spans="1:16" ht="18" customHeight="1" x14ac:dyDescent="0.15">
      <c r="A50" s="14" t="s">
        <v>33</v>
      </c>
      <c r="B50" s="6"/>
      <c r="C50" s="36">
        <v>22849</v>
      </c>
      <c r="D50" s="6"/>
      <c r="E50" s="1">
        <v>10177</v>
      </c>
      <c r="F50" s="6"/>
      <c r="G50" s="36">
        <v>44085</v>
      </c>
      <c r="H50" s="6"/>
      <c r="I50" s="1">
        <v>51804</v>
      </c>
      <c r="K50" s="15">
        <f>SUM(C50,E50,G50,I50)</f>
        <v>128915</v>
      </c>
      <c r="L50" s="5"/>
      <c r="O50" s="40"/>
      <c r="P50" s="3"/>
    </row>
    <row r="51" spans="1:16" ht="18" customHeight="1" x14ac:dyDescent="0.15">
      <c r="A51" s="16" t="s">
        <v>34</v>
      </c>
      <c r="B51" s="7"/>
      <c r="C51" s="4">
        <v>11014</v>
      </c>
      <c r="D51" s="7"/>
      <c r="E51" s="2">
        <v>5617</v>
      </c>
      <c r="F51" s="7"/>
      <c r="G51" s="4">
        <v>23314</v>
      </c>
      <c r="H51" s="7"/>
      <c r="I51" s="2">
        <v>28691</v>
      </c>
      <c r="K51" s="15">
        <f>SUM(C51,E51,G51,I51)</f>
        <v>68636</v>
      </c>
      <c r="L51" s="5"/>
      <c r="O51" s="40"/>
      <c r="P51" s="3"/>
    </row>
    <row r="52" spans="1:16" ht="18" customHeight="1" x14ac:dyDescent="0.4">
      <c r="A52" s="17" t="s">
        <v>4</v>
      </c>
      <c r="B52" s="8"/>
      <c r="C52" s="37">
        <f>SUM(C50:C51)</f>
        <v>33863</v>
      </c>
      <c r="D52" s="8"/>
      <c r="E52" s="18">
        <f>SUM(E50:E51)</f>
        <v>15794</v>
      </c>
      <c r="F52" s="8"/>
      <c r="G52" s="37">
        <f>SUM(G50:G51)</f>
        <v>67399</v>
      </c>
      <c r="H52" s="8" t="s">
        <v>8</v>
      </c>
      <c r="I52" s="18">
        <f>SUM(I50:I51)</f>
        <v>80495</v>
      </c>
      <c r="J52" s="19"/>
      <c r="K52" s="18">
        <f>SUM(C52,E52,G52,I52)</f>
        <v>197551</v>
      </c>
      <c r="L52" s="5"/>
      <c r="O52" s="40"/>
      <c r="P52" s="27"/>
    </row>
    <row r="53" spans="1:16" ht="18" customHeight="1" x14ac:dyDescent="0.4">
      <c r="A53" s="16" t="s">
        <v>5</v>
      </c>
      <c r="B53" s="7"/>
      <c r="C53" s="38">
        <f>ROUNDDOWN((C52/$K$52*100),3)</f>
        <v>17.140999999999998</v>
      </c>
      <c r="D53" s="7"/>
      <c r="E53" s="38">
        <f>ROUNDDOWN((E52/$K$52*100),3)</f>
        <v>7.9939999999999998</v>
      </c>
      <c r="F53" s="7"/>
      <c r="G53" s="38">
        <f>ROUNDDOWN((G52/$K$52*100),3)</f>
        <v>34.116999999999997</v>
      </c>
      <c r="H53" s="7"/>
      <c r="I53" s="38">
        <f>ROUNDDOWN((I52/$K$52*100),3)</f>
        <v>40.746000000000002</v>
      </c>
      <c r="K53" s="21">
        <f>SUM(C53,E53,G53,I53)</f>
        <v>99.99799999999999</v>
      </c>
      <c r="L53" s="5"/>
      <c r="O53" s="40"/>
      <c r="P53" s="28"/>
    </row>
    <row r="54" spans="1:16" ht="18" customHeight="1" x14ac:dyDescent="0.4">
      <c r="A54" s="22" t="s">
        <v>6</v>
      </c>
      <c r="B54" s="9"/>
      <c r="C54" s="39">
        <f>ROUNDDOWN((C52/$I$52*100),3)</f>
        <v>42.067999999999998</v>
      </c>
      <c r="D54" s="9"/>
      <c r="E54" s="39">
        <f>ROUNDDOWN((E52/$I$52*100),3)</f>
        <v>19.620999999999999</v>
      </c>
      <c r="F54" s="9"/>
      <c r="G54" s="39">
        <f>ROUNDDOWN((G52/$I$52*100),3)</f>
        <v>83.73</v>
      </c>
      <c r="H54" s="9"/>
      <c r="I54" s="39">
        <f>ROUNDDOWN((I52/$I$52*100),3)</f>
        <v>100</v>
      </c>
      <c r="J54" s="24"/>
      <c r="K54" s="25"/>
      <c r="L54" s="5"/>
      <c r="O54" s="40"/>
      <c r="P54" s="29"/>
    </row>
    <row r="55" spans="1:16" ht="18" customHeight="1" x14ac:dyDescent="0.4">
      <c r="A55" s="10" t="s">
        <v>50</v>
      </c>
      <c r="B55" s="11"/>
      <c r="C55" s="12">
        <v>32925.165999999997</v>
      </c>
      <c r="D55" s="11" t="s">
        <v>51</v>
      </c>
      <c r="E55" s="10" t="s">
        <v>52</v>
      </c>
      <c r="F55" s="11"/>
      <c r="G55" s="12">
        <v>19755.099999999999</v>
      </c>
      <c r="H55" s="11" t="s">
        <v>51</v>
      </c>
      <c r="I55" s="13"/>
    </row>
    <row r="56" spans="1:16" ht="18" customHeight="1" x14ac:dyDescent="0.4">
      <c r="A56" s="30"/>
    </row>
    <row r="57" spans="1:16" ht="18" customHeight="1" x14ac:dyDescent="0.4">
      <c r="A57" s="5" t="s">
        <v>37</v>
      </c>
    </row>
    <row r="58" spans="1:16" ht="18" customHeight="1" x14ac:dyDescent="0.4">
      <c r="A58" s="48" t="s">
        <v>111</v>
      </c>
      <c r="B58" s="61" t="s">
        <v>15</v>
      </c>
      <c r="C58" s="61"/>
      <c r="D58" s="61" t="s">
        <v>22</v>
      </c>
      <c r="E58" s="61"/>
      <c r="F58" s="61" t="s">
        <v>72</v>
      </c>
      <c r="G58" s="61"/>
      <c r="H58" s="61" t="s">
        <v>71</v>
      </c>
      <c r="I58" s="61"/>
      <c r="J58" s="62" t="s">
        <v>9</v>
      </c>
      <c r="K58" s="62"/>
      <c r="L58" s="60"/>
      <c r="M58" s="60"/>
    </row>
    <row r="59" spans="1:16" ht="18" customHeight="1" x14ac:dyDescent="0.4">
      <c r="A59" s="49" t="s">
        <v>112</v>
      </c>
      <c r="B59" s="50" t="s">
        <v>36</v>
      </c>
      <c r="C59" s="51"/>
      <c r="D59" s="50" t="s">
        <v>83</v>
      </c>
      <c r="E59" s="51"/>
      <c r="F59" s="50" t="s">
        <v>84</v>
      </c>
      <c r="G59" s="51"/>
      <c r="H59" s="50" t="s">
        <v>35</v>
      </c>
      <c r="I59" s="51"/>
      <c r="J59" s="62"/>
      <c r="K59" s="62"/>
      <c r="L59" s="60"/>
      <c r="M59" s="60"/>
    </row>
    <row r="60" spans="1:16" ht="18" customHeight="1" x14ac:dyDescent="0.15">
      <c r="A60" s="14" t="s">
        <v>41</v>
      </c>
      <c r="B60" s="6"/>
      <c r="C60" s="36">
        <v>33358</v>
      </c>
      <c r="D60" s="6"/>
      <c r="E60" s="1">
        <v>7905</v>
      </c>
      <c r="F60" s="6"/>
      <c r="G60" s="36">
        <v>11257</v>
      </c>
      <c r="H60" s="6"/>
      <c r="I60" s="1">
        <v>37668</v>
      </c>
      <c r="K60" s="15">
        <f>SUM(C60,E60,G60,I60)</f>
        <v>90188</v>
      </c>
    </row>
    <row r="61" spans="1:16" ht="18" customHeight="1" x14ac:dyDescent="0.15">
      <c r="A61" s="16" t="s">
        <v>42</v>
      </c>
      <c r="B61" s="7"/>
      <c r="C61" s="4">
        <v>45923</v>
      </c>
      <c r="D61" s="7"/>
      <c r="E61" s="2">
        <v>8615</v>
      </c>
      <c r="F61" s="7"/>
      <c r="G61" s="4">
        <v>11737</v>
      </c>
      <c r="H61" s="7"/>
      <c r="I61" s="2">
        <v>42539</v>
      </c>
      <c r="K61" s="15">
        <f>SUM(C61,E61,G61,I61)</f>
        <v>108814</v>
      </c>
    </row>
    <row r="62" spans="1:16" ht="18" customHeight="1" x14ac:dyDescent="0.4">
      <c r="A62" s="17" t="s">
        <v>4</v>
      </c>
      <c r="B62" s="8"/>
      <c r="C62" s="37">
        <f>SUM(C60:C61)</f>
        <v>79281</v>
      </c>
      <c r="D62" s="8"/>
      <c r="E62" s="18">
        <f>SUM(E60:E61)</f>
        <v>16520</v>
      </c>
      <c r="F62" s="8"/>
      <c r="G62" s="37">
        <f>SUM(G60:G61)</f>
        <v>22994</v>
      </c>
      <c r="H62" s="8" t="s">
        <v>8</v>
      </c>
      <c r="I62" s="18">
        <f>SUM(I60:I61)</f>
        <v>80207</v>
      </c>
      <c r="J62" s="19"/>
      <c r="K62" s="18">
        <f>SUM(C62,E62,G62,I62)</f>
        <v>199002</v>
      </c>
    </row>
    <row r="63" spans="1:16" ht="18" customHeight="1" x14ac:dyDescent="0.4">
      <c r="A63" s="16" t="s">
        <v>5</v>
      </c>
      <c r="B63" s="7"/>
      <c r="C63" s="38">
        <f>ROUNDDOWN((C62/$K$62*100),3)</f>
        <v>39.838999999999999</v>
      </c>
      <c r="D63" s="7"/>
      <c r="E63" s="38">
        <f>ROUNDDOWN((E62/$K$62*100),3)</f>
        <v>8.3010000000000002</v>
      </c>
      <c r="F63" s="7"/>
      <c r="G63" s="38">
        <f>ROUNDDOWN((G62/$K$62*100),3)</f>
        <v>11.554</v>
      </c>
      <c r="H63" s="7"/>
      <c r="I63" s="38">
        <f>ROUNDDOWN((I62/$K$62*100),3)</f>
        <v>40.304000000000002</v>
      </c>
      <c r="K63" s="21">
        <f>SUM(C63,E63,G63,I63)</f>
        <v>99.998000000000005</v>
      </c>
    </row>
    <row r="64" spans="1:16" ht="18" customHeight="1" x14ac:dyDescent="0.4">
      <c r="A64" s="22" t="s">
        <v>6</v>
      </c>
      <c r="B64" s="9"/>
      <c r="C64" s="39">
        <f>ROUNDDOWN((C62/$I$62*100),3)</f>
        <v>98.844999999999999</v>
      </c>
      <c r="D64" s="9"/>
      <c r="E64" s="39">
        <f>ROUNDDOWN((E62/$I$62*100),3)</f>
        <v>20.596</v>
      </c>
      <c r="F64" s="9"/>
      <c r="G64" s="39">
        <f>ROUNDDOWN((G62/$I$62*100),3)</f>
        <v>28.667999999999999</v>
      </c>
      <c r="H64" s="9"/>
      <c r="I64" s="39">
        <f>ROUNDDOWN((I62/$I$62*100),3)</f>
        <v>100</v>
      </c>
      <c r="J64" s="24"/>
      <c r="K64" s="25"/>
    </row>
    <row r="65" spans="1:12" ht="18" customHeight="1" x14ac:dyDescent="0.4">
      <c r="A65" s="10" t="s">
        <v>50</v>
      </c>
      <c r="B65" s="11"/>
      <c r="C65" s="12">
        <v>33167</v>
      </c>
      <c r="D65" s="11" t="s">
        <v>51</v>
      </c>
      <c r="E65" s="10" t="s">
        <v>52</v>
      </c>
      <c r="F65" s="11"/>
      <c r="G65" s="12">
        <v>19900.2</v>
      </c>
      <c r="H65" s="11" t="s">
        <v>51</v>
      </c>
      <c r="I65" s="13"/>
    </row>
    <row r="66" spans="1:12" ht="18" customHeight="1" x14ac:dyDescent="0.4">
      <c r="A66" s="30"/>
    </row>
    <row r="67" spans="1:12" ht="18" customHeight="1" x14ac:dyDescent="0.4">
      <c r="A67" s="5" t="s">
        <v>38</v>
      </c>
    </row>
    <row r="68" spans="1:12" ht="18" customHeight="1" x14ac:dyDescent="0.4">
      <c r="A68" s="48" t="s">
        <v>111</v>
      </c>
      <c r="B68" s="61" t="s">
        <v>46</v>
      </c>
      <c r="C68" s="61"/>
      <c r="D68" s="61" t="s">
        <v>14</v>
      </c>
      <c r="E68" s="61"/>
      <c r="F68" s="61" t="s">
        <v>7</v>
      </c>
      <c r="G68" s="61"/>
      <c r="H68" s="61" t="s">
        <v>85</v>
      </c>
      <c r="I68" s="61"/>
      <c r="J68" s="62" t="s">
        <v>9</v>
      </c>
      <c r="K68" s="62"/>
      <c r="L68" s="5"/>
    </row>
    <row r="69" spans="1:12" ht="18" customHeight="1" x14ac:dyDescent="0.4">
      <c r="A69" s="49" t="s">
        <v>112</v>
      </c>
      <c r="B69" s="50" t="s">
        <v>45</v>
      </c>
      <c r="C69" s="51"/>
      <c r="D69" s="50" t="s">
        <v>44</v>
      </c>
      <c r="E69" s="51"/>
      <c r="F69" s="50" t="s">
        <v>96</v>
      </c>
      <c r="G69" s="51"/>
      <c r="H69" s="50" t="s">
        <v>97</v>
      </c>
      <c r="I69" s="51"/>
      <c r="J69" s="62"/>
      <c r="K69" s="62"/>
      <c r="L69" s="5"/>
    </row>
    <row r="70" spans="1:12" ht="18" customHeight="1" x14ac:dyDescent="0.15">
      <c r="A70" s="14" t="s">
        <v>43</v>
      </c>
      <c r="B70" s="6"/>
      <c r="C70" s="1">
        <v>61337</v>
      </c>
      <c r="D70" s="6"/>
      <c r="E70" s="1">
        <v>71913</v>
      </c>
      <c r="F70" s="6"/>
      <c r="G70" s="1">
        <v>16697</v>
      </c>
      <c r="H70" s="6"/>
      <c r="I70" s="1">
        <v>15678</v>
      </c>
      <c r="K70" s="15">
        <f>SUM(C70,E70,G70,I70)</f>
        <v>165625</v>
      </c>
      <c r="L70" s="5"/>
    </row>
    <row r="71" spans="1:12" ht="18" customHeight="1" x14ac:dyDescent="0.4">
      <c r="A71" s="17" t="s">
        <v>4</v>
      </c>
      <c r="B71" s="8"/>
      <c r="C71" s="18">
        <f>SUM(C70:C70)</f>
        <v>61337</v>
      </c>
      <c r="D71" s="8" t="s">
        <v>8</v>
      </c>
      <c r="E71" s="18">
        <f>SUM(E70:E70)</f>
        <v>71913</v>
      </c>
      <c r="F71" s="8"/>
      <c r="G71" s="18">
        <f>SUM(G70:G70)</f>
        <v>16697</v>
      </c>
      <c r="H71" s="8"/>
      <c r="I71" s="18">
        <f>SUM(I70:I70)</f>
        <v>15678</v>
      </c>
      <c r="J71" s="19"/>
      <c r="K71" s="18">
        <f>C71+E71+G71+I71</f>
        <v>165625</v>
      </c>
      <c r="L71" s="5"/>
    </row>
    <row r="72" spans="1:12" ht="18" customHeight="1" x14ac:dyDescent="0.4">
      <c r="A72" s="16" t="s">
        <v>5</v>
      </c>
      <c r="B72" s="7"/>
      <c r="C72" s="20">
        <f>ROUNDDOWN((C71/$K$71*100),3)</f>
        <v>37.033000000000001</v>
      </c>
      <c r="D72" s="7"/>
      <c r="E72" s="20">
        <f>ROUNDDOWN((E71/$K$71*100),3)</f>
        <v>43.418999999999997</v>
      </c>
      <c r="F72" s="7"/>
      <c r="G72" s="20">
        <f>ROUNDDOWN((G71/$K$71*100),3)</f>
        <v>10.081</v>
      </c>
      <c r="H72" s="7"/>
      <c r="I72" s="20">
        <f>ROUNDDOWN((I71/$K$71*100),3)</f>
        <v>9.4649999999999999</v>
      </c>
      <c r="K72" s="21">
        <v>100</v>
      </c>
      <c r="L72" s="5"/>
    </row>
    <row r="73" spans="1:12" ht="18" customHeight="1" x14ac:dyDescent="0.4">
      <c r="A73" s="22" t="s">
        <v>6</v>
      </c>
      <c r="B73" s="9"/>
      <c r="C73" s="23">
        <f>ROUNDDOWN((C71/$E$71*100),3)</f>
        <v>85.293000000000006</v>
      </c>
      <c r="D73" s="9"/>
      <c r="E73" s="23">
        <f>ROUNDDOWN((E71/$E$71*100),3)</f>
        <v>100</v>
      </c>
      <c r="F73" s="9"/>
      <c r="G73" s="23">
        <f>ROUNDDOWN((G71/$E$71*100),3)</f>
        <v>23.218</v>
      </c>
      <c r="H73" s="9"/>
      <c r="I73" s="23">
        <f>ROUNDDOWN((I71/$E$71*100),3)</f>
        <v>21.800999999999998</v>
      </c>
      <c r="J73" s="24"/>
      <c r="K73" s="25"/>
      <c r="L73" s="5"/>
    </row>
    <row r="74" spans="1:12" ht="18" customHeight="1" x14ac:dyDescent="0.4">
      <c r="A74" s="10" t="s">
        <v>50</v>
      </c>
      <c r="B74" s="11"/>
      <c r="C74" s="12">
        <v>27604.166000000001</v>
      </c>
      <c r="D74" s="11" t="s">
        <v>51</v>
      </c>
      <c r="E74" s="10" t="s">
        <v>52</v>
      </c>
      <c r="F74" s="11"/>
      <c r="G74" s="12">
        <v>16562.5</v>
      </c>
      <c r="H74" s="11" t="s">
        <v>51</v>
      </c>
      <c r="I74" s="13"/>
    </row>
    <row r="75" spans="1:12" ht="18" customHeight="1" x14ac:dyDescent="0.4">
      <c r="A75" s="30"/>
    </row>
    <row r="76" spans="1:12" ht="18" customHeight="1" x14ac:dyDescent="0.4">
      <c r="A76" s="5" t="s">
        <v>47</v>
      </c>
    </row>
    <row r="77" spans="1:12" ht="18" customHeight="1" x14ac:dyDescent="0.4">
      <c r="A77" s="48" t="s">
        <v>111</v>
      </c>
      <c r="B77" s="63" t="s">
        <v>22</v>
      </c>
      <c r="C77" s="63"/>
      <c r="D77" s="63" t="s">
        <v>14</v>
      </c>
      <c r="E77" s="63"/>
      <c r="F77" s="63" t="s">
        <v>15</v>
      </c>
      <c r="G77" s="63"/>
      <c r="H77" s="62" t="s">
        <v>9</v>
      </c>
      <c r="I77" s="62"/>
    </row>
    <row r="78" spans="1:12" ht="18" customHeight="1" x14ac:dyDescent="0.4">
      <c r="A78" s="49" t="s">
        <v>112</v>
      </c>
      <c r="B78" s="64" t="s">
        <v>86</v>
      </c>
      <c r="C78" s="64"/>
      <c r="D78" s="64" t="s">
        <v>40</v>
      </c>
      <c r="E78" s="64"/>
      <c r="F78" s="64" t="s">
        <v>39</v>
      </c>
      <c r="G78" s="64"/>
      <c r="H78" s="62"/>
      <c r="I78" s="62"/>
    </row>
    <row r="79" spans="1:12" ht="18" customHeight="1" x14ac:dyDescent="0.15">
      <c r="A79" s="14" t="s">
        <v>48</v>
      </c>
      <c r="B79" s="6"/>
      <c r="C79" s="1">
        <v>6580</v>
      </c>
      <c r="D79" s="6"/>
      <c r="E79" s="1">
        <v>41242</v>
      </c>
      <c r="F79" s="6"/>
      <c r="G79" s="1">
        <v>34034</v>
      </c>
      <c r="I79" s="15">
        <f>SUM(C79,E79,G79)</f>
        <v>81856</v>
      </c>
    </row>
    <row r="80" spans="1:12" ht="18" customHeight="1" x14ac:dyDescent="0.15">
      <c r="A80" s="16" t="s">
        <v>49</v>
      </c>
      <c r="B80" s="7"/>
      <c r="C80" s="2">
        <v>10978</v>
      </c>
      <c r="D80" s="7"/>
      <c r="E80" s="2">
        <v>78729</v>
      </c>
      <c r="F80" s="7"/>
      <c r="G80" s="2">
        <v>61798</v>
      </c>
      <c r="I80" s="15">
        <f t="shared" ref="I80:I82" si="0">SUM(C80,E80,G80)</f>
        <v>151505</v>
      </c>
    </row>
    <row r="81" spans="1:17" ht="18" customHeight="1" x14ac:dyDescent="0.4">
      <c r="A81" s="17" t="s">
        <v>4</v>
      </c>
      <c r="B81" s="8"/>
      <c r="C81" s="18">
        <f>SUM(C79:C80)</f>
        <v>17558</v>
      </c>
      <c r="D81" s="8" t="s">
        <v>8</v>
      </c>
      <c r="E81" s="18">
        <f>SUM(E79:E80)</f>
        <v>119971</v>
      </c>
      <c r="F81" s="8"/>
      <c r="G81" s="18">
        <f>SUM(G79:G80)</f>
        <v>95832</v>
      </c>
      <c r="H81" s="19"/>
      <c r="I81" s="18">
        <f t="shared" si="0"/>
        <v>233361</v>
      </c>
    </row>
    <row r="82" spans="1:17" ht="18" customHeight="1" x14ac:dyDescent="0.4">
      <c r="A82" s="16" t="s">
        <v>5</v>
      </c>
      <c r="B82" s="7"/>
      <c r="C82" s="20">
        <f>ROUNDDOWN((C81/$I$81*100),3)</f>
        <v>7.5229999999999997</v>
      </c>
      <c r="D82" s="7"/>
      <c r="E82" s="20">
        <f>ROUNDDOWN((E81/$I$81*100),3)</f>
        <v>51.41</v>
      </c>
      <c r="F82" s="7"/>
      <c r="G82" s="20">
        <f>ROUNDDOWN((G81/$I$81*100),3)</f>
        <v>41.064999999999998</v>
      </c>
      <c r="I82" s="21">
        <f t="shared" si="0"/>
        <v>99.99799999999999</v>
      </c>
    </row>
    <row r="83" spans="1:17" ht="18" customHeight="1" x14ac:dyDescent="0.4">
      <c r="A83" s="22" t="s">
        <v>6</v>
      </c>
      <c r="B83" s="9"/>
      <c r="C83" s="23">
        <f>ROUNDDOWN((C81/$E$81*100),3)</f>
        <v>14.635</v>
      </c>
      <c r="D83" s="9"/>
      <c r="E83" s="23">
        <f>ROUNDDOWN((E81/$E$81*100),3)</f>
        <v>100</v>
      </c>
      <c r="F83" s="9"/>
      <c r="G83" s="23">
        <f>ROUNDDOWN((G81/$E$81*100),3)</f>
        <v>79.879000000000005</v>
      </c>
      <c r="H83" s="24"/>
      <c r="I83" s="25"/>
    </row>
    <row r="84" spans="1:17" ht="18" customHeight="1" x14ac:dyDescent="0.4">
      <c r="A84" s="10" t="s">
        <v>50</v>
      </c>
      <c r="B84" s="11"/>
      <c r="C84" s="12">
        <v>38893.5</v>
      </c>
      <c r="D84" s="11" t="s">
        <v>51</v>
      </c>
      <c r="E84" s="10" t="s">
        <v>52</v>
      </c>
      <c r="F84" s="11"/>
      <c r="G84" s="12">
        <v>23336.1</v>
      </c>
      <c r="H84" s="11" t="s">
        <v>51</v>
      </c>
      <c r="I84" s="13"/>
    </row>
    <row r="85" spans="1:17" ht="18" customHeight="1" x14ac:dyDescent="0.4">
      <c r="A85" s="30"/>
    </row>
    <row r="86" spans="1:17" ht="18" customHeight="1" x14ac:dyDescent="0.4">
      <c r="A86" s="5" t="s">
        <v>87</v>
      </c>
    </row>
    <row r="87" spans="1:17" ht="18" customHeight="1" x14ac:dyDescent="0.4">
      <c r="A87" s="48" t="s">
        <v>111</v>
      </c>
      <c r="B87" s="61" t="s">
        <v>67</v>
      </c>
      <c r="C87" s="61"/>
      <c r="D87" s="61" t="s">
        <v>7</v>
      </c>
      <c r="E87" s="61"/>
      <c r="F87" s="61" t="s">
        <v>15</v>
      </c>
      <c r="G87" s="61"/>
      <c r="H87" s="61" t="s">
        <v>22</v>
      </c>
      <c r="I87" s="61"/>
      <c r="J87" s="61" t="s">
        <v>66</v>
      </c>
      <c r="K87" s="61"/>
      <c r="L87" s="53" t="s">
        <v>9</v>
      </c>
      <c r="M87" s="54"/>
      <c r="N87" s="60"/>
      <c r="O87" s="60"/>
      <c r="P87" s="60"/>
      <c r="Q87" s="60"/>
    </row>
    <row r="88" spans="1:17" ht="18" customHeight="1" x14ac:dyDescent="0.4">
      <c r="A88" s="49" t="s">
        <v>112</v>
      </c>
      <c r="B88" s="50" t="s">
        <v>89</v>
      </c>
      <c r="C88" s="51"/>
      <c r="D88" s="50" t="s">
        <v>90</v>
      </c>
      <c r="E88" s="51"/>
      <c r="F88" s="50" t="s">
        <v>91</v>
      </c>
      <c r="G88" s="51"/>
      <c r="H88" s="50" t="s">
        <v>92</v>
      </c>
      <c r="I88" s="51"/>
      <c r="J88" s="50" t="s">
        <v>93</v>
      </c>
      <c r="K88" s="51"/>
      <c r="L88" s="55"/>
      <c r="M88" s="56"/>
      <c r="N88" s="60"/>
      <c r="O88" s="60"/>
      <c r="P88" s="60"/>
      <c r="Q88" s="60"/>
    </row>
    <row r="89" spans="1:17" ht="18" customHeight="1" x14ac:dyDescent="0.15">
      <c r="A89" s="14" t="s">
        <v>88</v>
      </c>
      <c r="B89" s="6"/>
      <c r="C89" s="1">
        <v>23384</v>
      </c>
      <c r="D89" s="6"/>
      <c r="E89" s="1">
        <v>4855</v>
      </c>
      <c r="F89" s="6"/>
      <c r="G89" s="1">
        <v>17321</v>
      </c>
      <c r="H89" s="6"/>
      <c r="I89" s="1">
        <v>3698</v>
      </c>
      <c r="J89" s="6"/>
      <c r="K89" s="1">
        <v>3320</v>
      </c>
      <c r="M89" s="15">
        <f>SUM(C89,E89,G89,I89,K89)</f>
        <v>52578</v>
      </c>
      <c r="N89" s="40"/>
      <c r="P89" s="40"/>
    </row>
    <row r="90" spans="1:17" ht="18" customHeight="1" x14ac:dyDescent="0.15">
      <c r="A90" s="33" t="s">
        <v>94</v>
      </c>
      <c r="B90" s="7"/>
      <c r="C90" s="34">
        <f>ROUNDDOWN((C89/$M$89*100),3)</f>
        <v>44.473999999999997</v>
      </c>
      <c r="D90" s="35"/>
      <c r="E90" s="34">
        <f>ROUNDDOWN((E89/$M$89*100),3)</f>
        <v>9.2330000000000005</v>
      </c>
      <c r="F90" s="35"/>
      <c r="G90" s="34">
        <f>ROUNDDOWN((G89/$M$89*100),3)</f>
        <v>32.942999999999998</v>
      </c>
      <c r="H90" s="35"/>
      <c r="I90" s="34">
        <f>ROUNDDOWN((I89/$M$89*100),3)</f>
        <v>7.0330000000000004</v>
      </c>
      <c r="J90" s="35"/>
      <c r="K90" s="34">
        <f>ROUNDDOWN((K89/$M$89*100),3)</f>
        <v>6.3140000000000001</v>
      </c>
      <c r="M90" s="21">
        <f>SUM(C90,E90,G90,I90,K90)</f>
        <v>99.996999999999986</v>
      </c>
      <c r="N90" s="40"/>
      <c r="P90" s="40"/>
    </row>
    <row r="91" spans="1:17" ht="18" customHeight="1" x14ac:dyDescent="0.15">
      <c r="A91" s="16" t="s">
        <v>5</v>
      </c>
      <c r="B91" s="7"/>
      <c r="C91" s="34">
        <f>ROUNDDOWN((C92/$M$92*100),3)</f>
        <v>47.131</v>
      </c>
      <c r="D91" s="35"/>
      <c r="E91" s="34">
        <f>ROUNDDOWN((E92/$M$92*100),3)</f>
        <v>8.77</v>
      </c>
      <c r="F91" s="35"/>
      <c r="G91" s="34">
        <f>ROUNDDOWN((G92/$M$92*100),3)</f>
        <v>31.959</v>
      </c>
      <c r="H91" s="35"/>
      <c r="I91" s="34">
        <f>ROUNDDOWN((I92/$M$92*100),3)</f>
        <v>5.6779999999999999</v>
      </c>
      <c r="J91" s="35"/>
      <c r="K91" s="34">
        <f>ROUNDDOWN((K92/$M$92*100),3)</f>
        <v>6.46</v>
      </c>
      <c r="M91" s="21">
        <f>SUM(C91,E91,G91,I91,K91)</f>
        <v>99.99799999999999</v>
      </c>
      <c r="N91" s="40"/>
      <c r="P91" s="40"/>
    </row>
    <row r="92" spans="1:17" ht="18" customHeight="1" x14ac:dyDescent="0.15">
      <c r="A92" s="17" t="s">
        <v>95</v>
      </c>
      <c r="B92" s="8" t="s">
        <v>70</v>
      </c>
      <c r="C92" s="41">
        <v>88833</v>
      </c>
      <c r="D92" s="42"/>
      <c r="E92" s="41">
        <v>16531</v>
      </c>
      <c r="F92" s="42"/>
      <c r="G92" s="41">
        <v>60237</v>
      </c>
      <c r="H92" s="42"/>
      <c r="I92" s="41">
        <v>10703</v>
      </c>
      <c r="J92" s="43"/>
      <c r="K92" s="41">
        <v>12177</v>
      </c>
      <c r="L92" s="8"/>
      <c r="M92" s="41">
        <f>SUM(C92,E92,G92,I92,K92)</f>
        <v>188481</v>
      </c>
      <c r="N92" s="40"/>
      <c r="P92" s="40"/>
    </row>
    <row r="93" spans="1:17" ht="18" customHeight="1" x14ac:dyDescent="0.4">
      <c r="A93" s="22" t="s">
        <v>6</v>
      </c>
      <c r="B93" s="9"/>
      <c r="C93" s="23">
        <f>ROUNDDOWN((C92/$C$92*100),3)</f>
        <v>100</v>
      </c>
      <c r="D93" s="9"/>
      <c r="E93" s="23">
        <f>ROUNDDOWN((E92/$C$92*100),3)</f>
        <v>18.609000000000002</v>
      </c>
      <c r="F93" s="9"/>
      <c r="G93" s="23">
        <f>ROUNDDOWN((G92/$C$92*100),3)</f>
        <v>67.808999999999997</v>
      </c>
      <c r="H93" s="9"/>
      <c r="I93" s="23">
        <f>ROUNDDOWN((I92/$C$92*100),3)</f>
        <v>12.048</v>
      </c>
      <c r="J93" s="9"/>
      <c r="K93" s="23">
        <f>ROUNDDOWN((K92/$C$92*100),3)</f>
        <v>13.707000000000001</v>
      </c>
      <c r="L93" s="24"/>
      <c r="M93" s="25"/>
      <c r="N93" s="40"/>
      <c r="P93" s="40"/>
    </row>
    <row r="94" spans="1:17" ht="18" customHeight="1" x14ac:dyDescent="0.4">
      <c r="A94" s="45" t="s">
        <v>50</v>
      </c>
      <c r="B94" s="46"/>
      <c r="C94" s="47">
        <v>31413.5</v>
      </c>
      <c r="D94" s="46" t="s">
        <v>51</v>
      </c>
      <c r="E94" s="45" t="s">
        <v>52</v>
      </c>
      <c r="F94" s="46"/>
      <c r="G94" s="47">
        <v>18848.099999999999</v>
      </c>
      <c r="H94" s="46" t="s">
        <v>51</v>
      </c>
      <c r="I94" s="31"/>
      <c r="J94" s="44"/>
      <c r="K94" s="32"/>
    </row>
    <row r="95" spans="1:17" ht="18" customHeight="1" x14ac:dyDescent="0.4">
      <c r="A95" s="13" t="s">
        <v>114</v>
      </c>
      <c r="B95" s="5"/>
      <c r="D95" s="5"/>
      <c r="F95" s="5"/>
      <c r="H95" s="5"/>
      <c r="J95" s="5"/>
      <c r="L95" s="5"/>
      <c r="N95" s="40"/>
      <c r="P95" s="40"/>
    </row>
    <row r="96" spans="1:17" ht="18" customHeight="1" x14ac:dyDescent="0.4">
      <c r="A96" s="13"/>
    </row>
    <row r="97" spans="1:17" ht="18" customHeight="1" x14ac:dyDescent="0.4">
      <c r="A97" s="5" t="s">
        <v>99</v>
      </c>
    </row>
    <row r="98" spans="1:17" ht="18" customHeight="1" x14ac:dyDescent="0.4">
      <c r="A98" s="48" t="s">
        <v>111</v>
      </c>
      <c r="B98" s="61" t="s">
        <v>22</v>
      </c>
      <c r="C98" s="61"/>
      <c r="D98" s="61" t="s">
        <v>7</v>
      </c>
      <c r="E98" s="61"/>
      <c r="F98" s="61" t="s">
        <v>15</v>
      </c>
      <c r="G98" s="61"/>
      <c r="H98" s="61" t="s">
        <v>100</v>
      </c>
      <c r="I98" s="61"/>
      <c r="J98" s="61" t="s">
        <v>67</v>
      </c>
      <c r="K98" s="61"/>
      <c r="L98" s="61" t="s">
        <v>101</v>
      </c>
      <c r="M98" s="61"/>
      <c r="N98" s="53" t="s">
        <v>9</v>
      </c>
      <c r="O98" s="54"/>
      <c r="P98" s="60"/>
      <c r="Q98" s="60"/>
    </row>
    <row r="99" spans="1:17" ht="18" customHeight="1" x14ac:dyDescent="0.4">
      <c r="A99" s="49" t="s">
        <v>112</v>
      </c>
      <c r="B99" s="50" t="s">
        <v>102</v>
      </c>
      <c r="C99" s="51"/>
      <c r="D99" s="50" t="s">
        <v>103</v>
      </c>
      <c r="E99" s="51"/>
      <c r="F99" s="50" t="s">
        <v>104</v>
      </c>
      <c r="G99" s="51"/>
      <c r="H99" s="50" t="s">
        <v>105</v>
      </c>
      <c r="I99" s="51"/>
      <c r="J99" s="50" t="s">
        <v>106</v>
      </c>
      <c r="K99" s="51"/>
      <c r="L99" s="50" t="s">
        <v>107</v>
      </c>
      <c r="M99" s="51"/>
      <c r="N99" s="55"/>
      <c r="O99" s="56"/>
      <c r="P99" s="60"/>
      <c r="Q99" s="60"/>
    </row>
    <row r="100" spans="1:17" ht="18" customHeight="1" x14ac:dyDescent="0.15">
      <c r="A100" s="14" t="s">
        <v>109</v>
      </c>
      <c r="B100" s="6"/>
      <c r="C100" s="1">
        <v>3736</v>
      </c>
      <c r="D100" s="6"/>
      <c r="E100" s="1">
        <v>9423</v>
      </c>
      <c r="F100" s="6"/>
      <c r="G100" s="1">
        <v>34584</v>
      </c>
      <c r="H100" s="6"/>
      <c r="I100" s="1">
        <v>23710</v>
      </c>
      <c r="J100" s="6"/>
      <c r="K100" s="1">
        <v>26098</v>
      </c>
      <c r="L100" s="6"/>
      <c r="M100" s="1">
        <v>2187</v>
      </c>
      <c r="N100" s="40"/>
      <c r="O100" s="15">
        <f>SUM(C100,E100,G100,I100,K100,M100)</f>
        <v>99738</v>
      </c>
      <c r="P100" s="40"/>
    </row>
    <row r="101" spans="1:17" ht="18" customHeight="1" x14ac:dyDescent="0.15">
      <c r="A101" s="33" t="s">
        <v>110</v>
      </c>
      <c r="B101" s="7"/>
      <c r="C101" s="34">
        <f>ROUNDDOWN((C100/$O$100*100),3)</f>
        <v>3.7450000000000001</v>
      </c>
      <c r="D101" s="35"/>
      <c r="E101" s="34">
        <f>ROUNDDOWN((E100/$O$100*100),3)</f>
        <v>9.4469999999999992</v>
      </c>
      <c r="F101" s="35"/>
      <c r="G101" s="34">
        <f>ROUNDDOWN((G100/$O$100*100),3)</f>
        <v>34.673999999999999</v>
      </c>
      <c r="H101" s="35"/>
      <c r="I101" s="34">
        <f>ROUNDDOWN((I100/$O$100*100),3)</f>
        <v>23.771999999999998</v>
      </c>
      <c r="J101" s="35"/>
      <c r="K101" s="34">
        <f>ROUNDDOWN((K100/$O$100*100),3)</f>
        <v>26.166</v>
      </c>
      <c r="L101" s="35"/>
      <c r="M101" s="34">
        <f>ROUNDDOWN((M100/$O$100*100),3)</f>
        <v>2.1920000000000002</v>
      </c>
      <c r="N101" s="40"/>
      <c r="O101" s="21">
        <f t="shared" ref="O101:O103" si="1">SUM(C101,E101,G101,I101,K101,M101)</f>
        <v>99.996000000000009</v>
      </c>
      <c r="P101" s="40"/>
    </row>
    <row r="102" spans="1:17" ht="18" customHeight="1" x14ac:dyDescent="0.15">
      <c r="A102" s="16" t="s">
        <v>5</v>
      </c>
      <c r="B102" s="7"/>
      <c r="C102" s="34">
        <f>ROUNDDOWN((C103/$O$103*100),3)</f>
        <v>4.3879999999999999</v>
      </c>
      <c r="D102" s="35"/>
      <c r="E102" s="34">
        <f>ROUNDDOWN((E103/$O$103*100),3)</f>
        <v>12.487</v>
      </c>
      <c r="F102" s="35"/>
      <c r="G102" s="34">
        <f>ROUNDDOWN((G103/$O$103*100),3)</f>
        <v>31.335000000000001</v>
      </c>
      <c r="H102" s="35"/>
      <c r="I102" s="34">
        <f>ROUNDDOWN((I103/$O$103*100),3)</f>
        <v>24.641999999999999</v>
      </c>
      <c r="J102" s="35"/>
      <c r="K102" s="34">
        <f>ROUNDDOWN((K103/$O$103*100),3)</f>
        <v>24.777999999999999</v>
      </c>
      <c r="L102" s="35"/>
      <c r="M102" s="34">
        <f>ROUNDDOWN((M103/$O$103*100),3)</f>
        <v>2.367</v>
      </c>
      <c r="N102" s="40"/>
      <c r="O102" s="21">
        <f t="shared" si="1"/>
        <v>99.997</v>
      </c>
      <c r="P102" s="40"/>
    </row>
    <row r="103" spans="1:17" ht="18" customHeight="1" x14ac:dyDescent="0.15">
      <c r="A103" s="17" t="s">
        <v>108</v>
      </c>
      <c r="B103" s="8"/>
      <c r="C103" s="41">
        <v>9008</v>
      </c>
      <c r="D103" s="42"/>
      <c r="E103" s="41">
        <v>25630</v>
      </c>
      <c r="F103" s="42" t="s">
        <v>98</v>
      </c>
      <c r="G103" s="41">
        <v>64315</v>
      </c>
      <c r="H103" s="42"/>
      <c r="I103" s="41">
        <v>50578</v>
      </c>
      <c r="J103" s="43"/>
      <c r="K103" s="41">
        <v>50857</v>
      </c>
      <c r="L103" s="8"/>
      <c r="M103" s="41">
        <v>4859</v>
      </c>
      <c r="N103" s="8"/>
      <c r="O103" s="41">
        <f t="shared" si="1"/>
        <v>205247</v>
      </c>
      <c r="P103" s="40"/>
    </row>
    <row r="104" spans="1:17" ht="18" customHeight="1" x14ac:dyDescent="0.4">
      <c r="A104" s="22" t="s">
        <v>6</v>
      </c>
      <c r="B104" s="9"/>
      <c r="C104" s="23">
        <f>ROUNDDOWN((C103/$G$103*100),3)</f>
        <v>14.006</v>
      </c>
      <c r="D104" s="9"/>
      <c r="E104" s="23">
        <f>ROUNDDOWN((E103/$G$103*100),3)</f>
        <v>39.85</v>
      </c>
      <c r="F104" s="9"/>
      <c r="G104" s="23">
        <f>ROUNDDOWN((G103/$G$103*100),3)</f>
        <v>100</v>
      </c>
      <c r="H104" s="9"/>
      <c r="I104" s="23">
        <f>ROUNDDOWN((I103/$G$103*100),3)</f>
        <v>78.641000000000005</v>
      </c>
      <c r="J104" s="9"/>
      <c r="K104" s="23">
        <f>ROUNDDOWN((K103/$G$103*100),3)</f>
        <v>79.073999999999998</v>
      </c>
      <c r="L104" s="9"/>
      <c r="M104" s="23">
        <f>ROUNDDOWN((M103/$G$103*100),3)</f>
        <v>7.5549999999999997</v>
      </c>
      <c r="N104" s="24"/>
      <c r="O104" s="25"/>
      <c r="P104" s="40"/>
    </row>
    <row r="105" spans="1:17" ht="18" customHeight="1" x14ac:dyDescent="0.4">
      <c r="A105" s="45" t="s">
        <v>50</v>
      </c>
      <c r="B105" s="46"/>
      <c r="C105" s="47">
        <v>34207.832999999999</v>
      </c>
      <c r="D105" s="46" t="s">
        <v>51</v>
      </c>
      <c r="E105" s="45" t="s">
        <v>52</v>
      </c>
      <c r="F105" s="46"/>
      <c r="G105" s="47">
        <v>20524.7</v>
      </c>
      <c r="H105" s="46" t="s">
        <v>51</v>
      </c>
      <c r="I105" s="31"/>
      <c r="J105" s="44"/>
      <c r="K105" s="32"/>
    </row>
    <row r="106" spans="1:17" ht="18" customHeight="1" x14ac:dyDescent="0.4">
      <c r="A106" s="13" t="s">
        <v>115</v>
      </c>
      <c r="B106" s="5"/>
      <c r="D106" s="5"/>
      <c r="F106" s="5"/>
      <c r="H106" s="5"/>
      <c r="J106" s="5"/>
      <c r="L106" s="5"/>
      <c r="N106" s="40"/>
      <c r="P106" s="40"/>
    </row>
  </sheetData>
  <mergeCells count="118">
    <mergeCell ref="N98:O99"/>
    <mergeCell ref="P98:Q98"/>
    <mergeCell ref="B99:C99"/>
    <mergeCell ref="D99:E99"/>
    <mergeCell ref="F99:G99"/>
    <mergeCell ref="H99:I99"/>
    <mergeCell ref="J99:K99"/>
    <mergeCell ref="P99:Q99"/>
    <mergeCell ref="L98:M98"/>
    <mergeCell ref="L99:M99"/>
    <mergeCell ref="B98:C98"/>
    <mergeCell ref="D98:E98"/>
    <mergeCell ref="F98:G98"/>
    <mergeCell ref="H98:I98"/>
    <mergeCell ref="J98:K98"/>
    <mergeCell ref="N87:O87"/>
    <mergeCell ref="P87:Q87"/>
    <mergeCell ref="B88:C88"/>
    <mergeCell ref="D88:E88"/>
    <mergeCell ref="F88:G88"/>
    <mergeCell ref="H88:I88"/>
    <mergeCell ref="N88:O88"/>
    <mergeCell ref="P88:Q88"/>
    <mergeCell ref="J87:K87"/>
    <mergeCell ref="J88:K88"/>
    <mergeCell ref="B87:C87"/>
    <mergeCell ref="D87:E87"/>
    <mergeCell ref="F87:G87"/>
    <mergeCell ref="H87:I87"/>
    <mergeCell ref="L87:M88"/>
    <mergeCell ref="B77:C77"/>
    <mergeCell ref="D77:E77"/>
    <mergeCell ref="H77:I78"/>
    <mergeCell ref="B78:C78"/>
    <mergeCell ref="D78:E78"/>
    <mergeCell ref="F77:G77"/>
    <mergeCell ref="F78:G78"/>
    <mergeCell ref="B68:C68"/>
    <mergeCell ref="D68:E68"/>
    <mergeCell ref="J68:K69"/>
    <mergeCell ref="H68:I68"/>
    <mergeCell ref="B69:C69"/>
    <mergeCell ref="D69:E69"/>
    <mergeCell ref="H69:I69"/>
    <mergeCell ref="F68:G68"/>
    <mergeCell ref="F69:G69"/>
    <mergeCell ref="L58:M58"/>
    <mergeCell ref="B59:C59"/>
    <mergeCell ref="D59:E59"/>
    <mergeCell ref="F59:G59"/>
    <mergeCell ref="B58:C58"/>
    <mergeCell ref="D58:E58"/>
    <mergeCell ref="F58:G58"/>
    <mergeCell ref="L59:M59"/>
    <mergeCell ref="H58:I58"/>
    <mergeCell ref="J58:K59"/>
    <mergeCell ref="H59:I59"/>
    <mergeCell ref="O48:P48"/>
    <mergeCell ref="B49:C49"/>
    <mergeCell ref="D49:E49"/>
    <mergeCell ref="H49:I49"/>
    <mergeCell ref="O49:P49"/>
    <mergeCell ref="B48:C48"/>
    <mergeCell ref="D48:E48"/>
    <mergeCell ref="J48:K49"/>
    <mergeCell ref="H48:I48"/>
    <mergeCell ref="F49:G49"/>
    <mergeCell ref="F48:G48"/>
    <mergeCell ref="B37:C37"/>
    <mergeCell ref="D37:E37"/>
    <mergeCell ref="F37:G37"/>
    <mergeCell ref="H37:I37"/>
    <mergeCell ref="J37:K38"/>
    <mergeCell ref="B38:C38"/>
    <mergeCell ref="D38:E38"/>
    <mergeCell ref="F38:G38"/>
    <mergeCell ref="H38:I38"/>
    <mergeCell ref="A2:P2"/>
    <mergeCell ref="K4:P4"/>
    <mergeCell ref="O16:P16"/>
    <mergeCell ref="O17:P17"/>
    <mergeCell ref="P37:Q37"/>
    <mergeCell ref="N38:O38"/>
    <mergeCell ref="P38:Q38"/>
    <mergeCell ref="N37:O37"/>
    <mergeCell ref="B27:C27"/>
    <mergeCell ref="D27:E27"/>
    <mergeCell ref="H27:I27"/>
    <mergeCell ref="L27:M28"/>
    <mergeCell ref="B28:C28"/>
    <mergeCell ref="D28:E28"/>
    <mergeCell ref="H28:I28"/>
    <mergeCell ref="J27:K27"/>
    <mergeCell ref="J28:K28"/>
    <mergeCell ref="F27:G27"/>
    <mergeCell ref="F28:G28"/>
    <mergeCell ref="B16:C16"/>
    <mergeCell ref="D16:E16"/>
    <mergeCell ref="H16:I16"/>
    <mergeCell ref="J16:K16"/>
    <mergeCell ref="B17:C17"/>
    <mergeCell ref="J17:K17"/>
    <mergeCell ref="H6:I6"/>
    <mergeCell ref="F16:G16"/>
    <mergeCell ref="L16:M17"/>
    <mergeCell ref="F17:G17"/>
    <mergeCell ref="F6:G6"/>
    <mergeCell ref="B5:C5"/>
    <mergeCell ref="H5:I5"/>
    <mergeCell ref="J5:K5"/>
    <mergeCell ref="B6:C6"/>
    <mergeCell ref="J6:K6"/>
    <mergeCell ref="L5:M6"/>
    <mergeCell ref="D5:E5"/>
    <mergeCell ref="F5:G5"/>
    <mergeCell ref="D6:E6"/>
    <mergeCell ref="D17:E17"/>
    <mergeCell ref="H17:I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portrait" horizontalDpi="300" verticalDpi="300" r:id="rId1"/>
  <rowBreaks count="1" manualBreakCount="1">
    <brk id="65" max="15" man="1"/>
  </rowBreaks>
  <colBreaks count="1" manualBreakCount="1">
    <brk id="16" min="1" max="9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</vt:lpstr>
      <vt:lpstr>'4(3)'!Print_Area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2025-10-20T02:41:12Z</cp:lastPrinted>
  <dcterms:created xsi:type="dcterms:W3CDTF">2022-01-31T00:25:34Z</dcterms:created>
  <dcterms:modified xsi:type="dcterms:W3CDTF">2025-10-29T00:57:19Z</dcterms:modified>
</cp:coreProperties>
</file>